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Bačkov\Nové VO\E mail\"/>
    </mc:Choice>
  </mc:AlternateContent>
  <xr:revisionPtr revIDLastSave="0" documentId="13_ncr:1_{6B8CE4AD-F6FE-465B-A0E3-2AAB19DD245B}" xr6:coauthVersionLast="47" xr6:coauthVersionMax="47" xr10:uidLastSave="{00000000-0000-0000-0000-000000000000}"/>
  <bookViews>
    <workbookView xWindow="-108" yWindow="-108" windowWidth="23256" windowHeight="12576" xr2:uid="{A4BC49F3-8418-4E92-BAC2-4CF3ECA9B0F2}"/>
  </bookViews>
  <sheets>
    <sheet name="Rekapitulácia" sheetId="1" r:id="rId1"/>
    <sheet name="Krycí list stavby" sheetId="2" r:id="rId2"/>
    <sheet name="SO 15259" sheetId="3" r:id="rId3"/>
    <sheet name="SO 15260" sheetId="4" r:id="rId4"/>
    <sheet name="SO 15261" sheetId="5" r:id="rId5"/>
    <sheet name="SO 15267" sheetId="6" r:id="rId6"/>
    <sheet name="SO 15268" sheetId="7" r:id="rId7"/>
    <sheet name="SO 15269" sheetId="8" r:id="rId8"/>
    <sheet name="SO 15270" sheetId="9" r:id="rId9"/>
    <sheet name="SO 15271" sheetId="10" r:id="rId10"/>
    <sheet name="SO 15272" sheetId="11" r:id="rId11"/>
    <sheet name="SO 15273" sheetId="12" r:id="rId12"/>
  </sheets>
  <definedNames>
    <definedName name="_xlnm.Print_Area" localSheetId="2">'SO 15259'!$B$2:$V$323</definedName>
    <definedName name="_xlnm.Print_Area" localSheetId="3">'SO 15260'!$B$2:$V$133</definedName>
    <definedName name="_xlnm.Print_Area" localSheetId="4">'SO 15261'!$B$2:$V$182</definedName>
    <definedName name="_xlnm.Print_Area" localSheetId="5">'SO 15267'!$B$2:$V$175</definedName>
    <definedName name="_xlnm.Print_Area" localSheetId="6">'SO 15268'!$B$2:$V$209</definedName>
    <definedName name="_xlnm.Print_Area" localSheetId="7">'SO 15269'!$B$2:$V$179</definedName>
    <definedName name="_xlnm.Print_Area" localSheetId="8">'SO 15270'!$B$2:$V$120</definedName>
    <definedName name="_xlnm.Print_Area" localSheetId="9">'SO 15271'!$B$2:$V$134</definedName>
    <definedName name="_xlnm.Print_Area" localSheetId="10">'SO 15272'!$B$2:$V$120</definedName>
    <definedName name="_xlnm.Print_Area" localSheetId="11">'SO 15273'!$B$2:$V$118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D18" i="2"/>
  <c r="C18" i="2"/>
  <c r="F17" i="1"/>
  <c r="I15" i="2" s="1"/>
  <c r="D17" i="1"/>
  <c r="I17" i="2" s="1"/>
  <c r="E16" i="1"/>
  <c r="P16" i="12"/>
  <c r="P19" i="12" s="1"/>
  <c r="Z118" i="12"/>
  <c r="V115" i="12"/>
  <c r="I61" i="12" s="1"/>
  <c r="L115" i="12"/>
  <c r="E61" i="12" s="1"/>
  <c r="K114" i="12"/>
  <c r="J114" i="12"/>
  <c r="S114" i="12"/>
  <c r="S115" i="12" s="1"/>
  <c r="H61" i="12" s="1"/>
  <c r="M114" i="12"/>
  <c r="M115" i="12" s="1"/>
  <c r="F61" i="12" s="1"/>
  <c r="I114" i="12"/>
  <c r="I115" i="12" s="1"/>
  <c r="G61" i="12" s="1"/>
  <c r="V111" i="12"/>
  <c r="I60" i="12" s="1"/>
  <c r="L111" i="12"/>
  <c r="E60" i="12" s="1"/>
  <c r="K110" i="12"/>
  <c r="J110" i="12"/>
  <c r="S110" i="12"/>
  <c r="M110" i="12"/>
  <c r="I110" i="12"/>
  <c r="K109" i="12"/>
  <c r="J109" i="12"/>
  <c r="S109" i="12"/>
  <c r="M109" i="12"/>
  <c r="I109" i="12"/>
  <c r="I59" i="12"/>
  <c r="V106" i="12"/>
  <c r="L106" i="12"/>
  <c r="E59" i="12" s="1"/>
  <c r="K105" i="12"/>
  <c r="J105" i="12"/>
  <c r="S105" i="12"/>
  <c r="M105" i="12"/>
  <c r="I105" i="12"/>
  <c r="K104" i="12"/>
  <c r="J104" i="12"/>
  <c r="S104" i="12"/>
  <c r="M104" i="12"/>
  <c r="I104" i="12"/>
  <c r="K103" i="12"/>
  <c r="J103" i="12"/>
  <c r="S103" i="12"/>
  <c r="M103" i="12"/>
  <c r="I103" i="12"/>
  <c r="K102" i="12"/>
  <c r="J102" i="12"/>
  <c r="S102" i="12"/>
  <c r="M102" i="12"/>
  <c r="I102" i="12"/>
  <c r="K101" i="12"/>
  <c r="J101" i="12"/>
  <c r="S101" i="12"/>
  <c r="M101" i="12"/>
  <c r="I101" i="12"/>
  <c r="S98" i="12"/>
  <c r="H58" i="12" s="1"/>
  <c r="V98" i="12"/>
  <c r="I58" i="12" s="1"/>
  <c r="L98" i="12"/>
  <c r="E58" i="12" s="1"/>
  <c r="K97" i="12"/>
  <c r="J97" i="12"/>
  <c r="S97" i="12"/>
  <c r="M97" i="12"/>
  <c r="I97" i="12"/>
  <c r="K96" i="12"/>
  <c r="J96" i="12"/>
  <c r="S96" i="12"/>
  <c r="M96" i="12"/>
  <c r="I96" i="12"/>
  <c r="V93" i="12"/>
  <c r="I57" i="12" s="1"/>
  <c r="L93" i="12"/>
  <c r="E57" i="12" s="1"/>
  <c r="K92" i="12"/>
  <c r="J92" i="12"/>
  <c r="S92" i="12"/>
  <c r="S93" i="12" s="1"/>
  <c r="H57" i="12" s="1"/>
  <c r="M92" i="12"/>
  <c r="M93" i="12" s="1"/>
  <c r="F57" i="12" s="1"/>
  <c r="I92" i="12"/>
  <c r="I93" i="12" s="1"/>
  <c r="G57" i="12" s="1"/>
  <c r="V89" i="12"/>
  <c r="L89" i="12"/>
  <c r="E56" i="12" s="1"/>
  <c r="K88" i="12"/>
  <c r="J88" i="12"/>
  <c r="S88" i="12"/>
  <c r="M88" i="12"/>
  <c r="I88" i="12"/>
  <c r="K87" i="12"/>
  <c r="J87" i="12"/>
  <c r="S87" i="12"/>
  <c r="M87" i="12"/>
  <c r="I87" i="12"/>
  <c r="K86" i="12"/>
  <c r="J86" i="12"/>
  <c r="S86" i="12"/>
  <c r="M86" i="12"/>
  <c r="I86" i="12"/>
  <c r="K85" i="12"/>
  <c r="J85" i="12"/>
  <c r="S85" i="12"/>
  <c r="M85" i="12"/>
  <c r="I85" i="12"/>
  <c r="K84" i="12"/>
  <c r="J84" i="12"/>
  <c r="S84" i="12"/>
  <c r="M84" i="12"/>
  <c r="I84" i="12"/>
  <c r="K83" i="12"/>
  <c r="J83" i="12"/>
  <c r="S83" i="12"/>
  <c r="M83" i="12"/>
  <c r="I83" i="12"/>
  <c r="K82" i="12"/>
  <c r="H29" i="12" s="1"/>
  <c r="P29" i="12" s="1"/>
  <c r="J82" i="12"/>
  <c r="S82" i="12"/>
  <c r="M82" i="12"/>
  <c r="I82" i="12"/>
  <c r="K81" i="12"/>
  <c r="J81" i="12"/>
  <c r="S81" i="12"/>
  <c r="M81" i="12"/>
  <c r="I81" i="12"/>
  <c r="P16" i="11"/>
  <c r="E15" i="1" s="1"/>
  <c r="Z120" i="11"/>
  <c r="V117" i="11"/>
  <c r="I59" i="11" s="1"/>
  <c r="M117" i="11"/>
  <c r="F59" i="11" s="1"/>
  <c r="K116" i="11"/>
  <c r="J116" i="11"/>
  <c r="S116" i="11"/>
  <c r="S117" i="11" s="1"/>
  <c r="H59" i="11" s="1"/>
  <c r="L116" i="11"/>
  <c r="L117" i="11" s="1"/>
  <c r="E59" i="11" s="1"/>
  <c r="I116" i="11"/>
  <c r="I117" i="11" s="1"/>
  <c r="G59" i="11" s="1"/>
  <c r="V113" i="11"/>
  <c r="I58" i="11" s="1"/>
  <c r="K112" i="11"/>
  <c r="J112" i="11"/>
  <c r="S112" i="11"/>
  <c r="L112" i="11"/>
  <c r="I112" i="11"/>
  <c r="K111" i="11"/>
  <c r="J111" i="11"/>
  <c r="S111" i="11"/>
  <c r="M111" i="11"/>
  <c r="I111" i="11"/>
  <c r="K110" i="11"/>
  <c r="J110" i="11"/>
  <c r="S110" i="11"/>
  <c r="L110" i="11"/>
  <c r="I110" i="11"/>
  <c r="K109" i="11"/>
  <c r="J109" i="11"/>
  <c r="S109" i="11"/>
  <c r="M109" i="11"/>
  <c r="I109" i="11"/>
  <c r="K108" i="11"/>
  <c r="J108" i="11"/>
  <c r="S108" i="11"/>
  <c r="M108" i="11"/>
  <c r="I108" i="11"/>
  <c r="K107" i="11"/>
  <c r="J107" i="11"/>
  <c r="S107" i="11"/>
  <c r="M107" i="11"/>
  <c r="I107" i="11"/>
  <c r="K106" i="11"/>
  <c r="J106" i="11"/>
  <c r="S106" i="11"/>
  <c r="M106" i="11"/>
  <c r="I106" i="11"/>
  <c r="K105" i="11"/>
  <c r="J105" i="11"/>
  <c r="S105" i="11"/>
  <c r="M105" i="11"/>
  <c r="I105" i="11"/>
  <c r="K104" i="11"/>
  <c r="J104" i="11"/>
  <c r="S104" i="11"/>
  <c r="L104" i="11"/>
  <c r="I104" i="11"/>
  <c r="K103" i="11"/>
  <c r="J103" i="11"/>
  <c r="S103" i="11"/>
  <c r="L103" i="11"/>
  <c r="I103" i="11"/>
  <c r="K102" i="11"/>
  <c r="J102" i="11"/>
  <c r="S102" i="11"/>
  <c r="M102" i="11"/>
  <c r="I102" i="11"/>
  <c r="K101" i="11"/>
  <c r="J101" i="11"/>
  <c r="S101" i="11"/>
  <c r="L101" i="11"/>
  <c r="I101" i="11"/>
  <c r="I57" i="11"/>
  <c r="V98" i="11"/>
  <c r="M98" i="11"/>
  <c r="F57" i="11" s="1"/>
  <c r="K97" i="11"/>
  <c r="J97" i="11"/>
  <c r="S97" i="11"/>
  <c r="L97" i="11"/>
  <c r="I97" i="11"/>
  <c r="K96" i="11"/>
  <c r="J96" i="11"/>
  <c r="S96" i="11"/>
  <c r="L96" i="11"/>
  <c r="I96" i="11"/>
  <c r="K95" i="11"/>
  <c r="J95" i="11"/>
  <c r="S95" i="11"/>
  <c r="L95" i="11"/>
  <c r="L98" i="11" s="1"/>
  <c r="E57" i="11" s="1"/>
  <c r="I95" i="11"/>
  <c r="V92" i="11"/>
  <c r="K91" i="11"/>
  <c r="J91" i="11"/>
  <c r="S91" i="11"/>
  <c r="M91" i="11"/>
  <c r="M92" i="11" s="1"/>
  <c r="F56" i="11" s="1"/>
  <c r="I91" i="11"/>
  <c r="K90" i="11"/>
  <c r="J90" i="11"/>
  <c r="S90" i="11"/>
  <c r="L90" i="11"/>
  <c r="I90" i="11"/>
  <c r="K89" i="11"/>
  <c r="J89" i="11"/>
  <c r="S89" i="11"/>
  <c r="L89" i="11"/>
  <c r="I89" i="11"/>
  <c r="K88" i="11"/>
  <c r="J88" i="11"/>
  <c r="S88" i="11"/>
  <c r="L88" i="11"/>
  <c r="I88" i="11"/>
  <c r="K87" i="11"/>
  <c r="J87" i="11"/>
  <c r="S87" i="11"/>
  <c r="L87" i="11"/>
  <c r="I87" i="11"/>
  <c r="K86" i="11"/>
  <c r="J86" i="11"/>
  <c r="S86" i="11"/>
  <c r="L86" i="11"/>
  <c r="I86" i="11"/>
  <c r="K85" i="11"/>
  <c r="J85" i="11"/>
  <c r="S85" i="11"/>
  <c r="L85" i="11"/>
  <c r="I85" i="11"/>
  <c r="K84" i="11"/>
  <c r="J84" i="11"/>
  <c r="S84" i="11"/>
  <c r="L84" i="11"/>
  <c r="I84" i="11"/>
  <c r="K83" i="11"/>
  <c r="J83" i="11"/>
  <c r="S83" i="11"/>
  <c r="L83" i="11"/>
  <c r="I83" i="11"/>
  <c r="K82" i="11"/>
  <c r="J82" i="11"/>
  <c r="S82" i="11"/>
  <c r="L82" i="11"/>
  <c r="I82" i="11"/>
  <c r="K81" i="11"/>
  <c r="J81" i="11"/>
  <c r="S81" i="11"/>
  <c r="L81" i="11"/>
  <c r="I81" i="11"/>
  <c r="K80" i="11"/>
  <c r="J80" i="11"/>
  <c r="S80" i="11"/>
  <c r="L80" i="11"/>
  <c r="I80" i="11"/>
  <c r="K79" i="11"/>
  <c r="K120" i="11" s="1"/>
  <c r="K15" i="1" s="1"/>
  <c r="J79" i="11"/>
  <c r="S79" i="11"/>
  <c r="L79" i="11"/>
  <c r="I79" i="11"/>
  <c r="P19" i="11"/>
  <c r="P16" i="10"/>
  <c r="E14" i="1" s="1"/>
  <c r="Z134" i="10"/>
  <c r="V131" i="10"/>
  <c r="I67" i="10" s="1"/>
  <c r="M131" i="10"/>
  <c r="M133" i="10" s="1"/>
  <c r="F68" i="10" s="1"/>
  <c r="D17" i="10" s="1"/>
  <c r="K130" i="10"/>
  <c r="J130" i="10"/>
  <c r="S130" i="10"/>
  <c r="L130" i="10"/>
  <c r="I130" i="10"/>
  <c r="K129" i="10"/>
  <c r="J129" i="10"/>
  <c r="S129" i="10"/>
  <c r="S131" i="10" s="1"/>
  <c r="H67" i="10" s="1"/>
  <c r="L129" i="10"/>
  <c r="I129" i="10"/>
  <c r="K128" i="10"/>
  <c r="J128" i="10"/>
  <c r="S128" i="10"/>
  <c r="L128" i="10"/>
  <c r="I128" i="10"/>
  <c r="F64" i="10"/>
  <c r="D16" i="10" s="1"/>
  <c r="M124" i="10"/>
  <c r="I63" i="10"/>
  <c r="V122" i="10"/>
  <c r="V124" i="10" s="1"/>
  <c r="I64" i="10" s="1"/>
  <c r="M122" i="10"/>
  <c r="F63" i="10" s="1"/>
  <c r="K121" i="10"/>
  <c r="J121" i="10"/>
  <c r="S121" i="10"/>
  <c r="L121" i="10"/>
  <c r="I121" i="10"/>
  <c r="K120" i="10"/>
  <c r="J120" i="10"/>
  <c r="S120" i="10"/>
  <c r="L120" i="10"/>
  <c r="I120" i="10"/>
  <c r="K119" i="10"/>
  <c r="J119" i="10"/>
  <c r="S119" i="10"/>
  <c r="L119" i="10"/>
  <c r="I119" i="10"/>
  <c r="K118" i="10"/>
  <c r="J118" i="10"/>
  <c r="S118" i="10"/>
  <c r="L118" i="10"/>
  <c r="L122" i="10" s="1"/>
  <c r="E63" i="10" s="1"/>
  <c r="I118" i="10"/>
  <c r="I59" i="10"/>
  <c r="V112" i="10"/>
  <c r="M112" i="10"/>
  <c r="F59" i="10" s="1"/>
  <c r="K111" i="10"/>
  <c r="J111" i="10"/>
  <c r="S111" i="10"/>
  <c r="S112" i="10" s="1"/>
  <c r="H59" i="10" s="1"/>
  <c r="L111" i="10"/>
  <c r="L112" i="10" s="1"/>
  <c r="E59" i="10" s="1"/>
  <c r="I111" i="10"/>
  <c r="I112" i="10" s="1"/>
  <c r="G59" i="10" s="1"/>
  <c r="V108" i="10"/>
  <c r="I58" i="10" s="1"/>
  <c r="K107" i="10"/>
  <c r="J107" i="10"/>
  <c r="S107" i="10"/>
  <c r="L107" i="10"/>
  <c r="I107" i="10"/>
  <c r="K106" i="10"/>
  <c r="J106" i="10"/>
  <c r="S106" i="10"/>
  <c r="M106" i="10"/>
  <c r="M108" i="10" s="1"/>
  <c r="F58" i="10" s="1"/>
  <c r="I106" i="10"/>
  <c r="K105" i="10"/>
  <c r="J105" i="10"/>
  <c r="S105" i="10"/>
  <c r="L105" i="10"/>
  <c r="L108" i="10" s="1"/>
  <c r="E58" i="10" s="1"/>
  <c r="I105" i="10"/>
  <c r="V102" i="10"/>
  <c r="I57" i="10" s="1"/>
  <c r="M102" i="10"/>
  <c r="F57" i="10" s="1"/>
  <c r="K101" i="10"/>
  <c r="J101" i="10"/>
  <c r="S101" i="10"/>
  <c r="S102" i="10" s="1"/>
  <c r="H57" i="10" s="1"/>
  <c r="L101" i="10"/>
  <c r="L102" i="10" s="1"/>
  <c r="E57" i="10" s="1"/>
  <c r="I101" i="10"/>
  <c r="I102" i="10" s="1"/>
  <c r="G57" i="10" s="1"/>
  <c r="V98" i="10"/>
  <c r="K97" i="10"/>
  <c r="J97" i="10"/>
  <c r="S97" i="10"/>
  <c r="M97" i="10"/>
  <c r="M98" i="10" s="1"/>
  <c r="F56" i="10" s="1"/>
  <c r="I97" i="10"/>
  <c r="K96" i="10"/>
  <c r="J96" i="10"/>
  <c r="S96" i="10"/>
  <c r="L96" i="10"/>
  <c r="I96" i="10"/>
  <c r="K95" i="10"/>
  <c r="J95" i="10"/>
  <c r="S95" i="10"/>
  <c r="L95" i="10"/>
  <c r="I95" i="10"/>
  <c r="K94" i="10"/>
  <c r="J94" i="10"/>
  <c r="S94" i="10"/>
  <c r="L94" i="10"/>
  <c r="I94" i="10"/>
  <c r="K93" i="10"/>
  <c r="J93" i="10"/>
  <c r="S93" i="10"/>
  <c r="L93" i="10"/>
  <c r="I93" i="10"/>
  <c r="K92" i="10"/>
  <c r="J92" i="10"/>
  <c r="S92" i="10"/>
  <c r="L92" i="10"/>
  <c r="I92" i="10"/>
  <c r="K91" i="10"/>
  <c r="J91" i="10"/>
  <c r="S91" i="10"/>
  <c r="L91" i="10"/>
  <c r="I91" i="10"/>
  <c r="K90" i="10"/>
  <c r="J90" i="10"/>
  <c r="S90" i="10"/>
  <c r="L90" i="10"/>
  <c r="I90" i="10"/>
  <c r="K89" i="10"/>
  <c r="J89" i="10"/>
  <c r="S89" i="10"/>
  <c r="L89" i="10"/>
  <c r="I89" i="10"/>
  <c r="K88" i="10"/>
  <c r="J88" i="10"/>
  <c r="S88" i="10"/>
  <c r="L88" i="10"/>
  <c r="I88" i="10"/>
  <c r="K87" i="10"/>
  <c r="J87" i="10"/>
  <c r="S87" i="10"/>
  <c r="L87" i="10"/>
  <c r="I87" i="10"/>
  <c r="P16" i="9"/>
  <c r="E13" i="1" s="1"/>
  <c r="Z120" i="9"/>
  <c r="V117" i="9"/>
  <c r="I61" i="9" s="1"/>
  <c r="L117" i="9"/>
  <c r="E61" i="9" s="1"/>
  <c r="K116" i="9"/>
  <c r="J116" i="9"/>
  <c r="S116" i="9"/>
  <c r="M116" i="9"/>
  <c r="I116" i="9"/>
  <c r="K115" i="9"/>
  <c r="J115" i="9"/>
  <c r="S115" i="9"/>
  <c r="M115" i="9"/>
  <c r="I115" i="9"/>
  <c r="K114" i="9"/>
  <c r="J114" i="9"/>
  <c r="S114" i="9"/>
  <c r="M114" i="9"/>
  <c r="I114" i="9"/>
  <c r="K113" i="9"/>
  <c r="J113" i="9"/>
  <c r="S113" i="9"/>
  <c r="M113" i="9"/>
  <c r="I113" i="9"/>
  <c r="K112" i="9"/>
  <c r="J112" i="9"/>
  <c r="S112" i="9"/>
  <c r="M112" i="9"/>
  <c r="I112" i="9"/>
  <c r="K111" i="9"/>
  <c r="J111" i="9"/>
  <c r="S111" i="9"/>
  <c r="M111" i="9"/>
  <c r="I111" i="9"/>
  <c r="K110" i="9"/>
  <c r="J110" i="9"/>
  <c r="S110" i="9"/>
  <c r="M110" i="9"/>
  <c r="I110" i="9"/>
  <c r="K109" i="9"/>
  <c r="J109" i="9"/>
  <c r="S109" i="9"/>
  <c r="M109" i="9"/>
  <c r="I109" i="9"/>
  <c r="K108" i="9"/>
  <c r="J108" i="9"/>
  <c r="S108" i="9"/>
  <c r="M108" i="9"/>
  <c r="I108" i="9"/>
  <c r="K107" i="9"/>
  <c r="J107" i="9"/>
  <c r="S107" i="9"/>
  <c r="M107" i="9"/>
  <c r="I107" i="9"/>
  <c r="V104" i="9"/>
  <c r="V119" i="9" s="1"/>
  <c r="I62" i="9" s="1"/>
  <c r="L104" i="9"/>
  <c r="L119" i="9" s="1"/>
  <c r="E62" i="9" s="1"/>
  <c r="C17" i="9" s="1"/>
  <c r="K103" i="9"/>
  <c r="J103" i="9"/>
  <c r="S103" i="9"/>
  <c r="M103" i="9"/>
  <c r="I103" i="9"/>
  <c r="K102" i="9"/>
  <c r="J102" i="9"/>
  <c r="S102" i="9"/>
  <c r="M102" i="9"/>
  <c r="I102" i="9"/>
  <c r="K101" i="9"/>
  <c r="J101" i="9"/>
  <c r="S101" i="9"/>
  <c r="M101" i="9"/>
  <c r="I101" i="9"/>
  <c r="K100" i="9"/>
  <c r="J100" i="9"/>
  <c r="S100" i="9"/>
  <c r="M100" i="9"/>
  <c r="I100" i="9"/>
  <c r="K99" i="9"/>
  <c r="J99" i="9"/>
  <c r="S99" i="9"/>
  <c r="M99" i="9"/>
  <c r="I99" i="9"/>
  <c r="K98" i="9"/>
  <c r="J98" i="9"/>
  <c r="S98" i="9"/>
  <c r="M98" i="9"/>
  <c r="I98" i="9"/>
  <c r="K97" i="9"/>
  <c r="J97" i="9"/>
  <c r="S97" i="9"/>
  <c r="M97" i="9"/>
  <c r="I97" i="9"/>
  <c r="K96" i="9"/>
  <c r="J96" i="9"/>
  <c r="S96" i="9"/>
  <c r="M96" i="9"/>
  <c r="I96" i="9"/>
  <c r="K95" i="9"/>
  <c r="J95" i="9"/>
  <c r="S95" i="9"/>
  <c r="M95" i="9"/>
  <c r="I95" i="9"/>
  <c r="K94" i="9"/>
  <c r="J94" i="9"/>
  <c r="S94" i="9"/>
  <c r="M94" i="9"/>
  <c r="I94" i="9"/>
  <c r="K93" i="9"/>
  <c r="J93" i="9"/>
  <c r="S93" i="9"/>
  <c r="M93" i="9"/>
  <c r="I93" i="9"/>
  <c r="K92" i="9"/>
  <c r="J92" i="9"/>
  <c r="S92" i="9"/>
  <c r="M92" i="9"/>
  <c r="I92" i="9"/>
  <c r="K91" i="9"/>
  <c r="J91" i="9"/>
  <c r="S91" i="9"/>
  <c r="M91" i="9"/>
  <c r="I91" i="9"/>
  <c r="K90" i="9"/>
  <c r="J90" i="9"/>
  <c r="S90" i="9"/>
  <c r="M90" i="9"/>
  <c r="I90" i="9"/>
  <c r="K89" i="9"/>
  <c r="J89" i="9"/>
  <c r="S89" i="9"/>
  <c r="M89" i="9"/>
  <c r="I89" i="9"/>
  <c r="V83" i="9"/>
  <c r="L83" i="9"/>
  <c r="L85" i="9" s="1"/>
  <c r="E57" i="9" s="1"/>
  <c r="K82" i="9"/>
  <c r="H29" i="9" s="1"/>
  <c r="P29" i="9" s="1"/>
  <c r="J82" i="9"/>
  <c r="S82" i="9"/>
  <c r="M82" i="9"/>
  <c r="I82" i="9"/>
  <c r="K81" i="9"/>
  <c r="J81" i="9"/>
  <c r="S81" i="9"/>
  <c r="M81" i="9"/>
  <c r="I81" i="9"/>
  <c r="P16" i="8"/>
  <c r="E12" i="1" s="1"/>
  <c r="Z179" i="8"/>
  <c r="F60" i="8"/>
  <c r="V176" i="8"/>
  <c r="I60" i="8" s="1"/>
  <c r="M176" i="8"/>
  <c r="K175" i="8"/>
  <c r="J175" i="8"/>
  <c r="S175" i="8"/>
  <c r="L175" i="8"/>
  <c r="I175" i="8"/>
  <c r="K174" i="8"/>
  <c r="J174" i="8"/>
  <c r="S174" i="8"/>
  <c r="L174" i="8"/>
  <c r="I174" i="8"/>
  <c r="K173" i="8"/>
  <c r="J173" i="8"/>
  <c r="S173" i="8"/>
  <c r="L173" i="8"/>
  <c r="I173" i="8"/>
  <c r="I176" i="8" s="1"/>
  <c r="G60" i="8" s="1"/>
  <c r="V170" i="8"/>
  <c r="I59" i="8" s="1"/>
  <c r="K169" i="8"/>
  <c r="J169" i="8"/>
  <c r="S169" i="8"/>
  <c r="L169" i="8"/>
  <c r="I169" i="8"/>
  <c r="K168" i="8"/>
  <c r="J168" i="8"/>
  <c r="S168" i="8"/>
  <c r="M168" i="8"/>
  <c r="I168" i="8"/>
  <c r="K167" i="8"/>
  <c r="J167" i="8"/>
  <c r="S167" i="8"/>
  <c r="L167" i="8"/>
  <c r="I167" i="8"/>
  <c r="K166" i="8"/>
  <c r="J166" i="8"/>
  <c r="S166" i="8"/>
  <c r="M166" i="8"/>
  <c r="I166" i="8"/>
  <c r="K165" i="8"/>
  <c r="J165" i="8"/>
  <c r="S165" i="8"/>
  <c r="L165" i="8"/>
  <c r="I165" i="8"/>
  <c r="K164" i="8"/>
  <c r="J164" i="8"/>
  <c r="S164" i="8"/>
  <c r="M164" i="8"/>
  <c r="I164" i="8"/>
  <c r="K163" i="8"/>
  <c r="J163" i="8"/>
  <c r="S163" i="8"/>
  <c r="L163" i="8"/>
  <c r="I163" i="8"/>
  <c r="K162" i="8"/>
  <c r="J162" i="8"/>
  <c r="S162" i="8"/>
  <c r="M162" i="8"/>
  <c r="I162" i="8"/>
  <c r="K161" i="8"/>
  <c r="J161" i="8"/>
  <c r="S161" i="8"/>
  <c r="L161" i="8"/>
  <c r="I161" i="8"/>
  <c r="K160" i="8"/>
  <c r="J160" i="8"/>
  <c r="S160" i="8"/>
  <c r="M160" i="8"/>
  <c r="I160" i="8"/>
  <c r="K159" i="8"/>
  <c r="J159" i="8"/>
  <c r="S159" i="8"/>
  <c r="L159" i="8"/>
  <c r="I159" i="8"/>
  <c r="K158" i="8"/>
  <c r="J158" i="8"/>
  <c r="S158" i="8"/>
  <c r="M158" i="8"/>
  <c r="I158" i="8"/>
  <c r="K157" i="8"/>
  <c r="J157" i="8"/>
  <c r="S157" i="8"/>
  <c r="L157" i="8"/>
  <c r="I157" i="8"/>
  <c r="K156" i="8"/>
  <c r="J156" i="8"/>
  <c r="S156" i="8"/>
  <c r="M156" i="8"/>
  <c r="I156" i="8"/>
  <c r="K155" i="8"/>
  <c r="J155" i="8"/>
  <c r="S155" i="8"/>
  <c r="L155" i="8"/>
  <c r="I155" i="8"/>
  <c r="K154" i="8"/>
  <c r="J154" i="8"/>
  <c r="S154" i="8"/>
  <c r="M154" i="8"/>
  <c r="I154" i="8"/>
  <c r="K153" i="8"/>
  <c r="J153" i="8"/>
  <c r="S153" i="8"/>
  <c r="L153" i="8"/>
  <c r="I153" i="8"/>
  <c r="K152" i="8"/>
  <c r="J152" i="8"/>
  <c r="S152" i="8"/>
  <c r="M152" i="8"/>
  <c r="I152" i="8"/>
  <c r="K151" i="8"/>
  <c r="J151" i="8"/>
  <c r="S151" i="8"/>
  <c r="M151" i="8"/>
  <c r="I151" i="8"/>
  <c r="K150" i="8"/>
  <c r="J150" i="8"/>
  <c r="S150" i="8"/>
  <c r="L150" i="8"/>
  <c r="I150" i="8"/>
  <c r="K149" i="8"/>
  <c r="J149" i="8"/>
  <c r="S149" i="8"/>
  <c r="M149" i="8"/>
  <c r="I149" i="8"/>
  <c r="K148" i="8"/>
  <c r="J148" i="8"/>
  <c r="S148" i="8"/>
  <c r="L148" i="8"/>
  <c r="I148" i="8"/>
  <c r="K147" i="8"/>
  <c r="J147" i="8"/>
  <c r="S147" i="8"/>
  <c r="M147" i="8"/>
  <c r="I147" i="8"/>
  <c r="K146" i="8"/>
  <c r="J146" i="8"/>
  <c r="S146" i="8"/>
  <c r="L146" i="8"/>
  <c r="I146" i="8"/>
  <c r="K145" i="8"/>
  <c r="J145" i="8"/>
  <c r="S145" i="8"/>
  <c r="L145" i="8"/>
  <c r="I145" i="8"/>
  <c r="K144" i="8"/>
  <c r="J144" i="8"/>
  <c r="S144" i="8"/>
  <c r="L144" i="8"/>
  <c r="I144" i="8"/>
  <c r="K143" i="8"/>
  <c r="J143" i="8"/>
  <c r="S143" i="8"/>
  <c r="L143" i="8"/>
  <c r="I143" i="8"/>
  <c r="K142" i="8"/>
  <c r="J142" i="8"/>
  <c r="S142" i="8"/>
  <c r="L142" i="8"/>
  <c r="I142" i="8"/>
  <c r="K141" i="8"/>
  <c r="J141" i="8"/>
  <c r="S141" i="8"/>
  <c r="L141" i="8"/>
  <c r="I141" i="8"/>
  <c r="K140" i="8"/>
  <c r="J140" i="8"/>
  <c r="S140" i="8"/>
  <c r="L140" i="8"/>
  <c r="I140" i="8"/>
  <c r="K139" i="8"/>
  <c r="J139" i="8"/>
  <c r="S139" i="8"/>
  <c r="L139" i="8"/>
  <c r="I139" i="8"/>
  <c r="K138" i="8"/>
  <c r="J138" i="8"/>
  <c r="S138" i="8"/>
  <c r="L138" i="8"/>
  <c r="I138" i="8"/>
  <c r="V135" i="8"/>
  <c r="I58" i="8" s="1"/>
  <c r="K134" i="8"/>
  <c r="J134" i="8"/>
  <c r="S134" i="8"/>
  <c r="L134" i="8"/>
  <c r="I134" i="8"/>
  <c r="K133" i="8"/>
  <c r="J133" i="8"/>
  <c r="S133" i="8"/>
  <c r="L133" i="8"/>
  <c r="I133" i="8"/>
  <c r="K132" i="8"/>
  <c r="J132" i="8"/>
  <c r="S132" i="8"/>
  <c r="L132" i="8"/>
  <c r="I132" i="8"/>
  <c r="K131" i="8"/>
  <c r="J131" i="8"/>
  <c r="S131" i="8"/>
  <c r="M131" i="8"/>
  <c r="I131" i="8"/>
  <c r="K130" i="8"/>
  <c r="J130" i="8"/>
  <c r="S130" i="8"/>
  <c r="L130" i="8"/>
  <c r="I130" i="8"/>
  <c r="K129" i="8"/>
  <c r="J129" i="8"/>
  <c r="S129" i="8"/>
  <c r="L129" i="8"/>
  <c r="I129" i="8"/>
  <c r="K128" i="8"/>
  <c r="J128" i="8"/>
  <c r="S128" i="8"/>
  <c r="L128" i="8"/>
  <c r="I128" i="8"/>
  <c r="K127" i="8"/>
  <c r="J127" i="8"/>
  <c r="S127" i="8"/>
  <c r="L127" i="8"/>
  <c r="I127" i="8"/>
  <c r="K126" i="8"/>
  <c r="J126" i="8"/>
  <c r="S126" i="8"/>
  <c r="L126" i="8"/>
  <c r="I126" i="8"/>
  <c r="K125" i="8"/>
  <c r="J125" i="8"/>
  <c r="S125" i="8"/>
  <c r="L125" i="8"/>
  <c r="I125" i="8"/>
  <c r="K124" i="8"/>
  <c r="J124" i="8"/>
  <c r="S124" i="8"/>
  <c r="M124" i="8"/>
  <c r="I124" i="8"/>
  <c r="K123" i="8"/>
  <c r="J123" i="8"/>
  <c r="S123" i="8"/>
  <c r="L123" i="8"/>
  <c r="I123" i="8"/>
  <c r="K122" i="8"/>
  <c r="J122" i="8"/>
  <c r="S122" i="8"/>
  <c r="M122" i="8"/>
  <c r="I122" i="8"/>
  <c r="K121" i="8"/>
  <c r="J121" i="8"/>
  <c r="S121" i="8"/>
  <c r="L121" i="8"/>
  <c r="I121" i="8"/>
  <c r="K120" i="8"/>
  <c r="J120" i="8"/>
  <c r="S120" i="8"/>
  <c r="M120" i="8"/>
  <c r="I120" i="8"/>
  <c r="K119" i="8"/>
  <c r="J119" i="8"/>
  <c r="S119" i="8"/>
  <c r="L119" i="8"/>
  <c r="I119" i="8"/>
  <c r="K118" i="8"/>
  <c r="J118" i="8"/>
  <c r="S118" i="8"/>
  <c r="M118" i="8"/>
  <c r="I118" i="8"/>
  <c r="K117" i="8"/>
  <c r="J117" i="8"/>
  <c r="S117" i="8"/>
  <c r="L117" i="8"/>
  <c r="I117" i="8"/>
  <c r="K116" i="8"/>
  <c r="J116" i="8"/>
  <c r="S116" i="8"/>
  <c r="M116" i="8"/>
  <c r="I116" i="8"/>
  <c r="K115" i="8"/>
  <c r="J115" i="8"/>
  <c r="S115" i="8"/>
  <c r="L115" i="8"/>
  <c r="I115" i="8"/>
  <c r="K114" i="8"/>
  <c r="J114" i="8"/>
  <c r="S114" i="8"/>
  <c r="M114" i="8"/>
  <c r="I114" i="8"/>
  <c r="K113" i="8"/>
  <c r="J113" i="8"/>
  <c r="S113" i="8"/>
  <c r="L113" i="8"/>
  <c r="I113" i="8"/>
  <c r="K112" i="8"/>
  <c r="J112" i="8"/>
  <c r="S112" i="8"/>
  <c r="L112" i="8"/>
  <c r="I112" i="8"/>
  <c r="K111" i="8"/>
  <c r="J111" i="8"/>
  <c r="S111" i="8"/>
  <c r="L111" i="8"/>
  <c r="I111" i="8"/>
  <c r="K110" i="8"/>
  <c r="J110" i="8"/>
  <c r="S110" i="8"/>
  <c r="L110" i="8"/>
  <c r="I110" i="8"/>
  <c r="K109" i="8"/>
  <c r="J109" i="8"/>
  <c r="S109" i="8"/>
  <c r="L109" i="8"/>
  <c r="I109" i="8"/>
  <c r="V106" i="8"/>
  <c r="I57" i="8" s="1"/>
  <c r="K105" i="8"/>
  <c r="J105" i="8"/>
  <c r="S105" i="8"/>
  <c r="L105" i="8"/>
  <c r="I105" i="8"/>
  <c r="K104" i="8"/>
  <c r="J104" i="8"/>
  <c r="S104" i="8"/>
  <c r="L104" i="8"/>
  <c r="I104" i="8"/>
  <c r="K103" i="8"/>
  <c r="J103" i="8"/>
  <c r="S103" i="8"/>
  <c r="M103" i="8"/>
  <c r="I103" i="8"/>
  <c r="K102" i="8"/>
  <c r="J102" i="8"/>
  <c r="S102" i="8"/>
  <c r="L102" i="8"/>
  <c r="I102" i="8"/>
  <c r="K101" i="8"/>
  <c r="J101" i="8"/>
  <c r="S101" i="8"/>
  <c r="M101" i="8"/>
  <c r="I101" i="8"/>
  <c r="K100" i="8"/>
  <c r="J100" i="8"/>
  <c r="S100" i="8"/>
  <c r="L100" i="8"/>
  <c r="I100" i="8"/>
  <c r="K99" i="8"/>
  <c r="J99" i="8"/>
  <c r="S99" i="8"/>
  <c r="L99" i="8"/>
  <c r="I99" i="8"/>
  <c r="K98" i="8"/>
  <c r="J98" i="8"/>
  <c r="S98" i="8"/>
  <c r="M98" i="8"/>
  <c r="I98" i="8"/>
  <c r="K97" i="8"/>
  <c r="J97" i="8"/>
  <c r="S97" i="8"/>
  <c r="L97" i="8"/>
  <c r="I97" i="8"/>
  <c r="K96" i="8"/>
  <c r="J96" i="8"/>
  <c r="S96" i="8"/>
  <c r="M96" i="8"/>
  <c r="I96" i="8"/>
  <c r="K95" i="8"/>
  <c r="J95" i="8"/>
  <c r="S95" i="8"/>
  <c r="L95" i="8"/>
  <c r="I95" i="8"/>
  <c r="K94" i="8"/>
  <c r="J94" i="8"/>
  <c r="S94" i="8"/>
  <c r="L94" i="8"/>
  <c r="I94" i="8"/>
  <c r="K93" i="8"/>
  <c r="J93" i="8"/>
  <c r="S93" i="8"/>
  <c r="L93" i="8"/>
  <c r="I93" i="8"/>
  <c r="K92" i="8"/>
  <c r="J92" i="8"/>
  <c r="S92" i="8"/>
  <c r="L92" i="8"/>
  <c r="I92" i="8"/>
  <c r="K91" i="8"/>
  <c r="J91" i="8"/>
  <c r="S91" i="8"/>
  <c r="L91" i="8"/>
  <c r="I91" i="8"/>
  <c r="K90" i="8"/>
  <c r="J90" i="8"/>
  <c r="S90" i="8"/>
  <c r="L90" i="8"/>
  <c r="I90" i="8"/>
  <c r="K89" i="8"/>
  <c r="J89" i="8"/>
  <c r="S89" i="8"/>
  <c r="L89" i="8"/>
  <c r="I89" i="8"/>
  <c r="V86" i="8"/>
  <c r="K85" i="8"/>
  <c r="J85" i="8"/>
  <c r="S85" i="8"/>
  <c r="L85" i="8"/>
  <c r="I85" i="8"/>
  <c r="K84" i="8"/>
  <c r="J84" i="8"/>
  <c r="S84" i="8"/>
  <c r="M84" i="8"/>
  <c r="I84" i="8"/>
  <c r="K83" i="8"/>
  <c r="J83" i="8"/>
  <c r="S83" i="8"/>
  <c r="M83" i="8"/>
  <c r="I83" i="8"/>
  <c r="K82" i="8"/>
  <c r="J82" i="8"/>
  <c r="S82" i="8"/>
  <c r="M82" i="8"/>
  <c r="I82" i="8"/>
  <c r="K81" i="8"/>
  <c r="J81" i="8"/>
  <c r="S81" i="8"/>
  <c r="M81" i="8"/>
  <c r="I81" i="8"/>
  <c r="K80" i="8"/>
  <c r="J80" i="8"/>
  <c r="S80" i="8"/>
  <c r="L80" i="8"/>
  <c r="I80" i="8"/>
  <c r="P19" i="8"/>
  <c r="P16" i="7"/>
  <c r="P19" i="7" s="1"/>
  <c r="Z209" i="7"/>
  <c r="M208" i="7"/>
  <c r="F71" i="7" s="1"/>
  <c r="V206" i="7"/>
  <c r="V208" i="7" s="1"/>
  <c r="I71" i="7" s="1"/>
  <c r="M206" i="7"/>
  <c r="F70" i="7" s="1"/>
  <c r="K205" i="7"/>
  <c r="J205" i="7"/>
  <c r="S205" i="7"/>
  <c r="L205" i="7"/>
  <c r="I205" i="7"/>
  <c r="K204" i="7"/>
  <c r="J204" i="7"/>
  <c r="S204" i="7"/>
  <c r="L204" i="7"/>
  <c r="I204" i="7"/>
  <c r="V200" i="7"/>
  <c r="I67" i="7" s="1"/>
  <c r="V198" i="7"/>
  <c r="I66" i="7" s="1"/>
  <c r="M198" i="7"/>
  <c r="M200" i="7" s="1"/>
  <c r="F67" i="7" s="1"/>
  <c r="D17" i="7" s="1"/>
  <c r="K197" i="7"/>
  <c r="J197" i="7"/>
  <c r="S197" i="7"/>
  <c r="L197" i="7"/>
  <c r="I197" i="7"/>
  <c r="K196" i="7"/>
  <c r="J196" i="7"/>
  <c r="S196" i="7"/>
  <c r="L196" i="7"/>
  <c r="I196" i="7"/>
  <c r="K195" i="7"/>
  <c r="J195" i="7"/>
  <c r="S195" i="7"/>
  <c r="L195" i="7"/>
  <c r="I195" i="7"/>
  <c r="K194" i="7"/>
  <c r="J194" i="7"/>
  <c r="S194" i="7"/>
  <c r="L194" i="7"/>
  <c r="I194" i="7"/>
  <c r="F62" i="7"/>
  <c r="V188" i="7"/>
  <c r="I62" i="7" s="1"/>
  <c r="M188" i="7"/>
  <c r="K187" i="7"/>
  <c r="J187" i="7"/>
  <c r="S187" i="7"/>
  <c r="S188" i="7" s="1"/>
  <c r="H62" i="7" s="1"/>
  <c r="L187" i="7"/>
  <c r="L188" i="7" s="1"/>
  <c r="E62" i="7" s="1"/>
  <c r="I187" i="7"/>
  <c r="I188" i="7" s="1"/>
  <c r="G62" i="7" s="1"/>
  <c r="I61" i="7"/>
  <c r="V184" i="7"/>
  <c r="K183" i="7"/>
  <c r="J183" i="7"/>
  <c r="S183" i="7"/>
  <c r="L183" i="7"/>
  <c r="I183" i="7"/>
  <c r="K182" i="7"/>
  <c r="J182" i="7"/>
  <c r="S182" i="7"/>
  <c r="L182" i="7"/>
  <c r="I182" i="7"/>
  <c r="K181" i="7"/>
  <c r="J181" i="7"/>
  <c r="S181" i="7"/>
  <c r="L181" i="7"/>
  <c r="I181" i="7"/>
  <c r="K180" i="7"/>
  <c r="J180" i="7"/>
  <c r="S180" i="7"/>
  <c r="L180" i="7"/>
  <c r="I180" i="7"/>
  <c r="K179" i="7"/>
  <c r="J179" i="7"/>
  <c r="S179" i="7"/>
  <c r="L179" i="7"/>
  <c r="I179" i="7"/>
  <c r="K178" i="7"/>
  <c r="J178" i="7"/>
  <c r="S178" i="7"/>
  <c r="L178" i="7"/>
  <c r="I178" i="7"/>
  <c r="K177" i="7"/>
  <c r="J177" i="7"/>
  <c r="S177" i="7"/>
  <c r="L177" i="7"/>
  <c r="I177" i="7"/>
  <c r="K176" i="7"/>
  <c r="J176" i="7"/>
  <c r="S176" i="7"/>
  <c r="L176" i="7"/>
  <c r="I176" i="7"/>
  <c r="K175" i="7"/>
  <c r="J175" i="7"/>
  <c r="S175" i="7"/>
  <c r="M175" i="7"/>
  <c r="I175" i="7"/>
  <c r="K174" i="7"/>
  <c r="J174" i="7"/>
  <c r="S174" i="7"/>
  <c r="L174" i="7"/>
  <c r="I174" i="7"/>
  <c r="K173" i="7"/>
  <c r="J173" i="7"/>
  <c r="S173" i="7"/>
  <c r="M173" i="7"/>
  <c r="M184" i="7" s="1"/>
  <c r="F61" i="7" s="1"/>
  <c r="I173" i="7"/>
  <c r="K172" i="7"/>
  <c r="J172" i="7"/>
  <c r="S172" i="7"/>
  <c r="L172" i="7"/>
  <c r="I172" i="7"/>
  <c r="K171" i="7"/>
  <c r="J171" i="7"/>
  <c r="S171" i="7"/>
  <c r="L171" i="7"/>
  <c r="I171" i="7"/>
  <c r="K170" i="7"/>
  <c r="J170" i="7"/>
  <c r="S170" i="7"/>
  <c r="L170" i="7"/>
  <c r="I170" i="7"/>
  <c r="K169" i="7"/>
  <c r="J169" i="7"/>
  <c r="S169" i="7"/>
  <c r="L169" i="7"/>
  <c r="I169" i="7"/>
  <c r="K168" i="7"/>
  <c r="J168" i="7"/>
  <c r="S168" i="7"/>
  <c r="L168" i="7"/>
  <c r="I168" i="7"/>
  <c r="K167" i="7"/>
  <c r="J167" i="7"/>
  <c r="S167" i="7"/>
  <c r="L167" i="7"/>
  <c r="I167" i="7"/>
  <c r="K166" i="7"/>
  <c r="J166" i="7"/>
  <c r="S166" i="7"/>
  <c r="L166" i="7"/>
  <c r="I166" i="7"/>
  <c r="K165" i="7"/>
  <c r="J165" i="7"/>
  <c r="S165" i="7"/>
  <c r="L165" i="7"/>
  <c r="I165" i="7"/>
  <c r="K164" i="7"/>
  <c r="J164" i="7"/>
  <c r="S164" i="7"/>
  <c r="L164" i="7"/>
  <c r="I164" i="7"/>
  <c r="K163" i="7"/>
  <c r="J163" i="7"/>
  <c r="S163" i="7"/>
  <c r="L163" i="7"/>
  <c r="I163" i="7"/>
  <c r="K162" i="7"/>
  <c r="J162" i="7"/>
  <c r="S162" i="7"/>
  <c r="L162" i="7"/>
  <c r="I162" i="7"/>
  <c r="K161" i="7"/>
  <c r="J161" i="7"/>
  <c r="S161" i="7"/>
  <c r="L161" i="7"/>
  <c r="I161" i="7"/>
  <c r="V158" i="7"/>
  <c r="I60" i="7" s="1"/>
  <c r="M158" i="7"/>
  <c r="F60" i="7" s="1"/>
  <c r="K157" i="7"/>
  <c r="J157" i="7"/>
  <c r="S157" i="7"/>
  <c r="L157" i="7"/>
  <c r="I157" i="7"/>
  <c r="K156" i="7"/>
  <c r="J156" i="7"/>
  <c r="S156" i="7"/>
  <c r="L156" i="7"/>
  <c r="I156" i="7"/>
  <c r="K155" i="7"/>
  <c r="J155" i="7"/>
  <c r="S155" i="7"/>
  <c r="L155" i="7"/>
  <c r="I155" i="7"/>
  <c r="K154" i="7"/>
  <c r="J154" i="7"/>
  <c r="S154" i="7"/>
  <c r="L154" i="7"/>
  <c r="I154" i="7"/>
  <c r="K153" i="7"/>
  <c r="J153" i="7"/>
  <c r="S153" i="7"/>
  <c r="L153" i="7"/>
  <c r="I153" i="7"/>
  <c r="K152" i="7"/>
  <c r="J152" i="7"/>
  <c r="S152" i="7"/>
  <c r="L152" i="7"/>
  <c r="I152" i="7"/>
  <c r="K151" i="7"/>
  <c r="J151" i="7"/>
  <c r="S151" i="7"/>
  <c r="L151" i="7"/>
  <c r="I151" i="7"/>
  <c r="K150" i="7"/>
  <c r="J150" i="7"/>
  <c r="S150" i="7"/>
  <c r="L150" i="7"/>
  <c r="I150" i="7"/>
  <c r="K149" i="7"/>
  <c r="J149" i="7"/>
  <c r="S149" i="7"/>
  <c r="L149" i="7"/>
  <c r="I149" i="7"/>
  <c r="K148" i="7"/>
  <c r="J148" i="7"/>
  <c r="S148" i="7"/>
  <c r="L148" i="7"/>
  <c r="I148" i="7"/>
  <c r="K147" i="7"/>
  <c r="J147" i="7"/>
  <c r="S147" i="7"/>
  <c r="L147" i="7"/>
  <c r="I147" i="7"/>
  <c r="K146" i="7"/>
  <c r="J146" i="7"/>
  <c r="S146" i="7"/>
  <c r="L146" i="7"/>
  <c r="I146" i="7"/>
  <c r="K145" i="7"/>
  <c r="J145" i="7"/>
  <c r="S145" i="7"/>
  <c r="L145" i="7"/>
  <c r="I145" i="7"/>
  <c r="K144" i="7"/>
  <c r="J144" i="7"/>
  <c r="S144" i="7"/>
  <c r="L144" i="7"/>
  <c r="I144" i="7"/>
  <c r="K143" i="7"/>
  <c r="J143" i="7"/>
  <c r="S143" i="7"/>
  <c r="L143" i="7"/>
  <c r="I143" i="7"/>
  <c r="K142" i="7"/>
  <c r="J142" i="7"/>
  <c r="S142" i="7"/>
  <c r="L142" i="7"/>
  <c r="I142" i="7"/>
  <c r="K141" i="7"/>
  <c r="J141" i="7"/>
  <c r="S141" i="7"/>
  <c r="L141" i="7"/>
  <c r="I141" i="7"/>
  <c r="K140" i="7"/>
  <c r="J140" i="7"/>
  <c r="S140" i="7"/>
  <c r="L140" i="7"/>
  <c r="I140" i="7"/>
  <c r="K139" i="7"/>
  <c r="J139" i="7"/>
  <c r="S139" i="7"/>
  <c r="L139" i="7"/>
  <c r="I139" i="7"/>
  <c r="K138" i="7"/>
  <c r="J138" i="7"/>
  <c r="S138" i="7"/>
  <c r="L138" i="7"/>
  <c r="I138" i="7"/>
  <c r="K137" i="7"/>
  <c r="J137" i="7"/>
  <c r="S137" i="7"/>
  <c r="L137" i="7"/>
  <c r="I137" i="7"/>
  <c r="K136" i="7"/>
  <c r="J136" i="7"/>
  <c r="S136" i="7"/>
  <c r="L136" i="7"/>
  <c r="I136" i="7"/>
  <c r="K135" i="7"/>
  <c r="J135" i="7"/>
  <c r="S135" i="7"/>
  <c r="L135" i="7"/>
  <c r="I135" i="7"/>
  <c r="K134" i="7"/>
  <c r="J134" i="7"/>
  <c r="S134" i="7"/>
  <c r="L134" i="7"/>
  <c r="I134" i="7"/>
  <c r="V131" i="7"/>
  <c r="I59" i="7" s="1"/>
  <c r="M131" i="7"/>
  <c r="F59" i="7" s="1"/>
  <c r="K130" i="7"/>
  <c r="J130" i="7"/>
  <c r="S130" i="7"/>
  <c r="L130" i="7"/>
  <c r="I130" i="7"/>
  <c r="K129" i="7"/>
  <c r="J129" i="7"/>
  <c r="S129" i="7"/>
  <c r="L129" i="7"/>
  <c r="I129" i="7"/>
  <c r="K128" i="7"/>
  <c r="J128" i="7"/>
  <c r="S128" i="7"/>
  <c r="L128" i="7"/>
  <c r="I128" i="7"/>
  <c r="K127" i="7"/>
  <c r="J127" i="7"/>
  <c r="S127" i="7"/>
  <c r="L127" i="7"/>
  <c r="I127" i="7"/>
  <c r="K126" i="7"/>
  <c r="J126" i="7"/>
  <c r="S126" i="7"/>
  <c r="L126" i="7"/>
  <c r="I126" i="7"/>
  <c r="K125" i="7"/>
  <c r="J125" i="7"/>
  <c r="S125" i="7"/>
  <c r="L125" i="7"/>
  <c r="I125" i="7"/>
  <c r="K124" i="7"/>
  <c r="J124" i="7"/>
  <c r="S124" i="7"/>
  <c r="L124" i="7"/>
  <c r="I124" i="7"/>
  <c r="K123" i="7"/>
  <c r="J123" i="7"/>
  <c r="S123" i="7"/>
  <c r="L123" i="7"/>
  <c r="I123" i="7"/>
  <c r="K122" i="7"/>
  <c r="J122" i="7"/>
  <c r="S122" i="7"/>
  <c r="L122" i="7"/>
  <c r="I122" i="7"/>
  <c r="K121" i="7"/>
  <c r="J121" i="7"/>
  <c r="S121" i="7"/>
  <c r="L121" i="7"/>
  <c r="I121" i="7"/>
  <c r="V118" i="7"/>
  <c r="I58" i="7" s="1"/>
  <c r="K117" i="7"/>
  <c r="J117" i="7"/>
  <c r="S117" i="7"/>
  <c r="L117" i="7"/>
  <c r="I117" i="7"/>
  <c r="K116" i="7"/>
  <c r="J116" i="7"/>
  <c r="S116" i="7"/>
  <c r="L116" i="7"/>
  <c r="I116" i="7"/>
  <c r="K115" i="7"/>
  <c r="J115" i="7"/>
  <c r="S115" i="7"/>
  <c r="L115" i="7"/>
  <c r="I115" i="7"/>
  <c r="K114" i="7"/>
  <c r="J114" i="7"/>
  <c r="S114" i="7"/>
  <c r="M114" i="7"/>
  <c r="M118" i="7" s="1"/>
  <c r="F58" i="7" s="1"/>
  <c r="I114" i="7"/>
  <c r="K113" i="7"/>
  <c r="J113" i="7"/>
  <c r="S113" i="7"/>
  <c r="L113" i="7"/>
  <c r="I113" i="7"/>
  <c r="K112" i="7"/>
  <c r="J112" i="7"/>
  <c r="S112" i="7"/>
  <c r="L112" i="7"/>
  <c r="I112" i="7"/>
  <c r="K111" i="7"/>
  <c r="J111" i="7"/>
  <c r="S111" i="7"/>
  <c r="L111" i="7"/>
  <c r="I111" i="7"/>
  <c r="K110" i="7"/>
  <c r="J110" i="7"/>
  <c r="S110" i="7"/>
  <c r="L110" i="7"/>
  <c r="I110" i="7"/>
  <c r="V107" i="7"/>
  <c r="I57" i="7" s="1"/>
  <c r="K106" i="7"/>
  <c r="J106" i="7"/>
  <c r="S106" i="7"/>
  <c r="L106" i="7"/>
  <c r="I106" i="7"/>
  <c r="K105" i="7"/>
  <c r="J105" i="7"/>
  <c r="S105" i="7"/>
  <c r="M105" i="7"/>
  <c r="M107" i="7" s="1"/>
  <c r="F57" i="7" s="1"/>
  <c r="I105" i="7"/>
  <c r="K104" i="7"/>
  <c r="J104" i="7"/>
  <c r="S104" i="7"/>
  <c r="L104" i="7"/>
  <c r="I104" i="7"/>
  <c r="K103" i="7"/>
  <c r="J103" i="7"/>
  <c r="S103" i="7"/>
  <c r="L103" i="7"/>
  <c r="I103" i="7"/>
  <c r="K102" i="7"/>
  <c r="J102" i="7"/>
  <c r="S102" i="7"/>
  <c r="S107" i="7" s="1"/>
  <c r="H57" i="7" s="1"/>
  <c r="L102" i="7"/>
  <c r="I102" i="7"/>
  <c r="V99" i="7"/>
  <c r="I56" i="7" s="1"/>
  <c r="K98" i="7"/>
  <c r="J98" i="7"/>
  <c r="S98" i="7"/>
  <c r="L98" i="7"/>
  <c r="I98" i="7"/>
  <c r="K97" i="7"/>
  <c r="J97" i="7"/>
  <c r="S97" i="7"/>
  <c r="M97" i="7"/>
  <c r="I97" i="7"/>
  <c r="K96" i="7"/>
  <c r="J96" i="7"/>
  <c r="S96" i="7"/>
  <c r="L96" i="7"/>
  <c r="I96" i="7"/>
  <c r="K95" i="7"/>
  <c r="J95" i="7"/>
  <c r="S95" i="7"/>
  <c r="M95" i="7"/>
  <c r="I95" i="7"/>
  <c r="K94" i="7"/>
  <c r="J94" i="7"/>
  <c r="S94" i="7"/>
  <c r="M94" i="7"/>
  <c r="I94" i="7"/>
  <c r="K93" i="7"/>
  <c r="J93" i="7"/>
  <c r="S93" i="7"/>
  <c r="L93" i="7"/>
  <c r="I93" i="7"/>
  <c r="K92" i="7"/>
  <c r="J92" i="7"/>
  <c r="S92" i="7"/>
  <c r="M92" i="7"/>
  <c r="I92" i="7"/>
  <c r="K91" i="7"/>
  <c r="J91" i="7"/>
  <c r="S91" i="7"/>
  <c r="M91" i="7"/>
  <c r="I91" i="7"/>
  <c r="K90" i="7"/>
  <c r="J90" i="7"/>
  <c r="S90" i="7"/>
  <c r="L90" i="7"/>
  <c r="L99" i="7" s="1"/>
  <c r="E56" i="7" s="1"/>
  <c r="I90" i="7"/>
  <c r="P16" i="6"/>
  <c r="P19" i="6" s="1"/>
  <c r="Z175" i="6"/>
  <c r="V174" i="6"/>
  <c r="I74" i="6" s="1"/>
  <c r="M174" i="6"/>
  <c r="F74" i="6" s="1"/>
  <c r="F73" i="6"/>
  <c r="V172" i="6"/>
  <c r="I73" i="6" s="1"/>
  <c r="M172" i="6"/>
  <c r="K171" i="6"/>
  <c r="J171" i="6"/>
  <c r="S171" i="6"/>
  <c r="L171" i="6"/>
  <c r="I171" i="6"/>
  <c r="K170" i="6"/>
  <c r="J170" i="6"/>
  <c r="S170" i="6"/>
  <c r="L170" i="6"/>
  <c r="I170" i="6"/>
  <c r="V164" i="6"/>
  <c r="V166" i="6" s="1"/>
  <c r="I70" i="6" s="1"/>
  <c r="K163" i="6"/>
  <c r="J163" i="6"/>
  <c r="S163" i="6"/>
  <c r="L163" i="6"/>
  <c r="I163" i="6"/>
  <c r="K162" i="6"/>
  <c r="J162" i="6"/>
  <c r="S162" i="6"/>
  <c r="L162" i="6"/>
  <c r="I162" i="6"/>
  <c r="K161" i="6"/>
  <c r="J161" i="6"/>
  <c r="S161" i="6"/>
  <c r="M161" i="6"/>
  <c r="I161" i="6"/>
  <c r="K160" i="6"/>
  <c r="J160" i="6"/>
  <c r="S160" i="6"/>
  <c r="L160" i="6"/>
  <c r="I160" i="6"/>
  <c r="K159" i="6"/>
  <c r="J159" i="6"/>
  <c r="S159" i="6"/>
  <c r="M159" i="6"/>
  <c r="I159" i="6"/>
  <c r="K158" i="6"/>
  <c r="J158" i="6"/>
  <c r="S158" i="6"/>
  <c r="L158" i="6"/>
  <c r="I158" i="6"/>
  <c r="K157" i="6"/>
  <c r="J157" i="6"/>
  <c r="S157" i="6"/>
  <c r="M157" i="6"/>
  <c r="I157" i="6"/>
  <c r="K156" i="6"/>
  <c r="J156" i="6"/>
  <c r="S156" i="6"/>
  <c r="L156" i="6"/>
  <c r="L164" i="6" s="1"/>
  <c r="E69" i="6" s="1"/>
  <c r="I156" i="6"/>
  <c r="V150" i="6"/>
  <c r="I65" i="6" s="1"/>
  <c r="M150" i="6"/>
  <c r="F65" i="6" s="1"/>
  <c r="K149" i="6"/>
  <c r="J149" i="6"/>
  <c r="S149" i="6"/>
  <c r="S150" i="6" s="1"/>
  <c r="H65" i="6" s="1"/>
  <c r="L149" i="6"/>
  <c r="L150" i="6" s="1"/>
  <c r="E65" i="6" s="1"/>
  <c r="I149" i="6"/>
  <c r="I150" i="6" s="1"/>
  <c r="G65" i="6" s="1"/>
  <c r="I64" i="6"/>
  <c r="F64" i="6"/>
  <c r="V146" i="6"/>
  <c r="M146" i="6"/>
  <c r="K145" i="6"/>
  <c r="J145" i="6"/>
  <c r="S145" i="6"/>
  <c r="L145" i="6"/>
  <c r="I145" i="6"/>
  <c r="K144" i="6"/>
  <c r="J144" i="6"/>
  <c r="S144" i="6"/>
  <c r="L144" i="6"/>
  <c r="I144" i="6"/>
  <c r="K143" i="6"/>
  <c r="J143" i="6"/>
  <c r="S143" i="6"/>
  <c r="L143" i="6"/>
  <c r="I143" i="6"/>
  <c r="K142" i="6"/>
  <c r="J142" i="6"/>
  <c r="S142" i="6"/>
  <c r="L142" i="6"/>
  <c r="I142" i="6"/>
  <c r="K141" i="6"/>
  <c r="J141" i="6"/>
  <c r="S141" i="6"/>
  <c r="L141" i="6"/>
  <c r="I141" i="6"/>
  <c r="K140" i="6"/>
  <c r="J140" i="6"/>
  <c r="S140" i="6"/>
  <c r="L140" i="6"/>
  <c r="I140" i="6"/>
  <c r="K139" i="6"/>
  <c r="J139" i="6"/>
  <c r="S139" i="6"/>
  <c r="L139" i="6"/>
  <c r="I139" i="6"/>
  <c r="K138" i="6"/>
  <c r="J138" i="6"/>
  <c r="S138" i="6"/>
  <c r="L138" i="6"/>
  <c r="I138" i="6"/>
  <c r="K137" i="6"/>
  <c r="J137" i="6"/>
  <c r="S137" i="6"/>
  <c r="L137" i="6"/>
  <c r="I137" i="6"/>
  <c r="K136" i="6"/>
  <c r="J136" i="6"/>
  <c r="S136" i="6"/>
  <c r="L136" i="6"/>
  <c r="I136" i="6"/>
  <c r="K135" i="6"/>
  <c r="J135" i="6"/>
  <c r="S135" i="6"/>
  <c r="L135" i="6"/>
  <c r="I135" i="6"/>
  <c r="V132" i="6"/>
  <c r="I63" i="6" s="1"/>
  <c r="K131" i="6"/>
  <c r="J131" i="6"/>
  <c r="S131" i="6"/>
  <c r="L131" i="6"/>
  <c r="I131" i="6"/>
  <c r="K130" i="6"/>
  <c r="J130" i="6"/>
  <c r="S130" i="6"/>
  <c r="M130" i="6"/>
  <c r="I130" i="6"/>
  <c r="K129" i="6"/>
  <c r="J129" i="6"/>
  <c r="S129" i="6"/>
  <c r="L129" i="6"/>
  <c r="I129" i="6"/>
  <c r="K128" i="6"/>
  <c r="J128" i="6"/>
  <c r="S128" i="6"/>
  <c r="M128" i="6"/>
  <c r="I128" i="6"/>
  <c r="K127" i="6"/>
  <c r="J127" i="6"/>
  <c r="S127" i="6"/>
  <c r="L127" i="6"/>
  <c r="I127" i="6"/>
  <c r="K126" i="6"/>
  <c r="J126" i="6"/>
  <c r="S126" i="6"/>
  <c r="L126" i="6"/>
  <c r="I126" i="6"/>
  <c r="K125" i="6"/>
  <c r="J125" i="6"/>
  <c r="S125" i="6"/>
  <c r="L125" i="6"/>
  <c r="I125" i="6"/>
  <c r="K124" i="6"/>
  <c r="J124" i="6"/>
  <c r="S124" i="6"/>
  <c r="L124" i="6"/>
  <c r="I124" i="6"/>
  <c r="V118" i="6"/>
  <c r="I59" i="6" s="1"/>
  <c r="M118" i="6"/>
  <c r="F59" i="6" s="1"/>
  <c r="K117" i="6"/>
  <c r="J117" i="6"/>
  <c r="S117" i="6"/>
  <c r="S118" i="6" s="1"/>
  <c r="H59" i="6" s="1"/>
  <c r="L117" i="6"/>
  <c r="L118" i="6" s="1"/>
  <c r="E59" i="6" s="1"/>
  <c r="I117" i="6"/>
  <c r="I118" i="6" s="1"/>
  <c r="G59" i="6" s="1"/>
  <c r="V114" i="6"/>
  <c r="I58" i="6" s="1"/>
  <c r="K113" i="6"/>
  <c r="J113" i="6"/>
  <c r="S113" i="6"/>
  <c r="L113" i="6"/>
  <c r="I113" i="6"/>
  <c r="K112" i="6"/>
  <c r="J112" i="6"/>
  <c r="S112" i="6"/>
  <c r="L112" i="6"/>
  <c r="I112" i="6"/>
  <c r="K111" i="6"/>
  <c r="J111" i="6"/>
  <c r="S111" i="6"/>
  <c r="M111" i="6"/>
  <c r="I111" i="6"/>
  <c r="K110" i="6"/>
  <c r="J110" i="6"/>
  <c r="S110" i="6"/>
  <c r="L110" i="6"/>
  <c r="I110" i="6"/>
  <c r="I57" i="6"/>
  <c r="V107" i="6"/>
  <c r="M107" i="6"/>
  <c r="F57" i="6" s="1"/>
  <c r="K106" i="6"/>
  <c r="J106" i="6"/>
  <c r="S106" i="6"/>
  <c r="S107" i="6" s="1"/>
  <c r="H57" i="6" s="1"/>
  <c r="L106" i="6"/>
  <c r="L107" i="6" s="1"/>
  <c r="E57" i="6" s="1"/>
  <c r="I106" i="6"/>
  <c r="I107" i="6" s="1"/>
  <c r="G57" i="6" s="1"/>
  <c r="V103" i="6"/>
  <c r="K102" i="6"/>
  <c r="J102" i="6"/>
  <c r="S102" i="6"/>
  <c r="M102" i="6"/>
  <c r="M103" i="6" s="1"/>
  <c r="F56" i="6" s="1"/>
  <c r="I102" i="6"/>
  <c r="K101" i="6"/>
  <c r="J101" i="6"/>
  <c r="S101" i="6"/>
  <c r="L101" i="6"/>
  <c r="I101" i="6"/>
  <c r="K100" i="6"/>
  <c r="J100" i="6"/>
  <c r="S100" i="6"/>
  <c r="L100" i="6"/>
  <c r="I100" i="6"/>
  <c r="K99" i="6"/>
  <c r="J99" i="6"/>
  <c r="S99" i="6"/>
  <c r="L99" i="6"/>
  <c r="I99" i="6"/>
  <c r="K98" i="6"/>
  <c r="J98" i="6"/>
  <c r="S98" i="6"/>
  <c r="L98" i="6"/>
  <c r="I98" i="6"/>
  <c r="K97" i="6"/>
  <c r="J97" i="6"/>
  <c r="S97" i="6"/>
  <c r="L97" i="6"/>
  <c r="I97" i="6"/>
  <c r="K96" i="6"/>
  <c r="J96" i="6"/>
  <c r="S96" i="6"/>
  <c r="L96" i="6"/>
  <c r="I96" i="6"/>
  <c r="K95" i="6"/>
  <c r="J95" i="6"/>
  <c r="S95" i="6"/>
  <c r="L95" i="6"/>
  <c r="I95" i="6"/>
  <c r="K94" i="6"/>
  <c r="J94" i="6"/>
  <c r="S94" i="6"/>
  <c r="L94" i="6"/>
  <c r="I94" i="6"/>
  <c r="K93" i="6"/>
  <c r="J93" i="6"/>
  <c r="S93" i="6"/>
  <c r="L93" i="6"/>
  <c r="I93" i="6"/>
  <c r="P16" i="5"/>
  <c r="E9" i="1" s="1"/>
  <c r="Z182" i="5"/>
  <c r="V179" i="5"/>
  <c r="V181" i="5" s="1"/>
  <c r="I62" i="5" s="1"/>
  <c r="L179" i="5"/>
  <c r="E61" i="5" s="1"/>
  <c r="K178" i="5"/>
  <c r="J178" i="5"/>
  <c r="S178" i="5"/>
  <c r="M178" i="5"/>
  <c r="I178" i="5"/>
  <c r="K177" i="5"/>
  <c r="J177" i="5"/>
  <c r="S177" i="5"/>
  <c r="M177" i="5"/>
  <c r="I177" i="5"/>
  <c r="K176" i="5"/>
  <c r="J176" i="5"/>
  <c r="S176" i="5"/>
  <c r="M176" i="5"/>
  <c r="I176" i="5"/>
  <c r="K175" i="5"/>
  <c r="J175" i="5"/>
  <c r="S175" i="5"/>
  <c r="M175" i="5"/>
  <c r="I175" i="5"/>
  <c r="E57" i="5"/>
  <c r="V169" i="5"/>
  <c r="I57" i="5" s="1"/>
  <c r="L169" i="5"/>
  <c r="K168" i="5"/>
  <c r="J168" i="5"/>
  <c r="S168" i="5"/>
  <c r="S169" i="5" s="1"/>
  <c r="H57" i="5" s="1"/>
  <c r="M168" i="5"/>
  <c r="M169" i="5" s="1"/>
  <c r="F57" i="5" s="1"/>
  <c r="I168" i="5"/>
  <c r="I169" i="5" s="1"/>
  <c r="G57" i="5" s="1"/>
  <c r="V165" i="5"/>
  <c r="K164" i="5"/>
  <c r="J164" i="5"/>
  <c r="S164" i="5"/>
  <c r="L164" i="5"/>
  <c r="I164" i="5"/>
  <c r="K163" i="5"/>
  <c r="J163" i="5"/>
  <c r="S163" i="5"/>
  <c r="L163" i="5"/>
  <c r="I163" i="5"/>
  <c r="K162" i="5"/>
  <c r="J162" i="5"/>
  <c r="S162" i="5"/>
  <c r="L162" i="5"/>
  <c r="I162" i="5"/>
  <c r="K161" i="5"/>
  <c r="J161" i="5"/>
  <c r="S161" i="5"/>
  <c r="M161" i="5"/>
  <c r="I161" i="5"/>
  <c r="K160" i="5"/>
  <c r="J160" i="5"/>
  <c r="S160" i="5"/>
  <c r="M160" i="5"/>
  <c r="I160" i="5"/>
  <c r="K159" i="5"/>
  <c r="J159" i="5"/>
  <c r="S159" i="5"/>
  <c r="M159" i="5"/>
  <c r="I159" i="5"/>
  <c r="K158" i="5"/>
  <c r="J158" i="5"/>
  <c r="S158" i="5"/>
  <c r="M158" i="5"/>
  <c r="I158" i="5"/>
  <c r="K157" i="5"/>
  <c r="J157" i="5"/>
  <c r="S157" i="5"/>
  <c r="M157" i="5"/>
  <c r="I157" i="5"/>
  <c r="K156" i="5"/>
  <c r="J156" i="5"/>
  <c r="S156" i="5"/>
  <c r="M156" i="5"/>
  <c r="I156" i="5"/>
  <c r="K155" i="5"/>
  <c r="J155" i="5"/>
  <c r="S155" i="5"/>
  <c r="M155" i="5"/>
  <c r="I155" i="5"/>
  <c r="K154" i="5"/>
  <c r="J154" i="5"/>
  <c r="S154" i="5"/>
  <c r="M154" i="5"/>
  <c r="I154" i="5"/>
  <c r="K153" i="5"/>
  <c r="J153" i="5"/>
  <c r="S153" i="5"/>
  <c r="M153" i="5"/>
  <c r="I153" i="5"/>
  <c r="K152" i="5"/>
  <c r="J152" i="5"/>
  <c r="S152" i="5"/>
  <c r="M152" i="5"/>
  <c r="I152" i="5"/>
  <c r="K151" i="5"/>
  <c r="J151" i="5"/>
  <c r="S151" i="5"/>
  <c r="M151" i="5"/>
  <c r="I151" i="5"/>
  <c r="K150" i="5"/>
  <c r="J150" i="5"/>
  <c r="S150" i="5"/>
  <c r="M150" i="5"/>
  <c r="I150" i="5"/>
  <c r="K149" i="5"/>
  <c r="J149" i="5"/>
  <c r="S149" i="5"/>
  <c r="M149" i="5"/>
  <c r="I149" i="5"/>
  <c r="K148" i="5"/>
  <c r="J148" i="5"/>
  <c r="S148" i="5"/>
  <c r="M148" i="5"/>
  <c r="I148" i="5"/>
  <c r="K147" i="5"/>
  <c r="J147" i="5"/>
  <c r="S147" i="5"/>
  <c r="M147" i="5"/>
  <c r="I147" i="5"/>
  <c r="K146" i="5"/>
  <c r="J146" i="5"/>
  <c r="S146" i="5"/>
  <c r="M146" i="5"/>
  <c r="I146" i="5"/>
  <c r="K145" i="5"/>
  <c r="J145" i="5"/>
  <c r="S145" i="5"/>
  <c r="M145" i="5"/>
  <c r="I145" i="5"/>
  <c r="K144" i="5"/>
  <c r="J144" i="5"/>
  <c r="S144" i="5"/>
  <c r="M144" i="5"/>
  <c r="I144" i="5"/>
  <c r="K143" i="5"/>
  <c r="J143" i="5"/>
  <c r="S143" i="5"/>
  <c r="M143" i="5"/>
  <c r="I143" i="5"/>
  <c r="K142" i="5"/>
  <c r="J142" i="5"/>
  <c r="S142" i="5"/>
  <c r="M142" i="5"/>
  <c r="I142" i="5"/>
  <c r="K141" i="5"/>
  <c r="J141" i="5"/>
  <c r="S141" i="5"/>
  <c r="M141" i="5"/>
  <c r="I141" i="5"/>
  <c r="K140" i="5"/>
  <c r="J140" i="5"/>
  <c r="S140" i="5"/>
  <c r="M140" i="5"/>
  <c r="I140" i="5"/>
  <c r="K139" i="5"/>
  <c r="J139" i="5"/>
  <c r="S139" i="5"/>
  <c r="M139" i="5"/>
  <c r="I139" i="5"/>
  <c r="K138" i="5"/>
  <c r="J138" i="5"/>
  <c r="S138" i="5"/>
  <c r="M138" i="5"/>
  <c r="I138" i="5"/>
  <c r="K137" i="5"/>
  <c r="J137" i="5"/>
  <c r="S137" i="5"/>
  <c r="M137" i="5"/>
  <c r="I137" i="5"/>
  <c r="K136" i="5"/>
  <c r="J136" i="5"/>
  <c r="S136" i="5"/>
  <c r="M136" i="5"/>
  <c r="I136" i="5"/>
  <c r="K135" i="5"/>
  <c r="J135" i="5"/>
  <c r="S135" i="5"/>
  <c r="M135" i="5"/>
  <c r="I135" i="5"/>
  <c r="K134" i="5"/>
  <c r="J134" i="5"/>
  <c r="S134" i="5"/>
  <c r="M134" i="5"/>
  <c r="I134" i="5"/>
  <c r="K133" i="5"/>
  <c r="J133" i="5"/>
  <c r="S133" i="5"/>
  <c r="M133" i="5"/>
  <c r="I133" i="5"/>
  <c r="K132" i="5"/>
  <c r="J132" i="5"/>
  <c r="S132" i="5"/>
  <c r="M132" i="5"/>
  <c r="I132" i="5"/>
  <c r="K131" i="5"/>
  <c r="J131" i="5"/>
  <c r="S131" i="5"/>
  <c r="M131" i="5"/>
  <c r="I131" i="5"/>
  <c r="K130" i="5"/>
  <c r="J130" i="5"/>
  <c r="S130" i="5"/>
  <c r="M130" i="5"/>
  <c r="I130" i="5"/>
  <c r="K129" i="5"/>
  <c r="J129" i="5"/>
  <c r="S129" i="5"/>
  <c r="M129" i="5"/>
  <c r="I129" i="5"/>
  <c r="K128" i="5"/>
  <c r="J128" i="5"/>
  <c r="S128" i="5"/>
  <c r="M128" i="5"/>
  <c r="I128" i="5"/>
  <c r="K127" i="5"/>
  <c r="J127" i="5"/>
  <c r="S127" i="5"/>
  <c r="M127" i="5"/>
  <c r="I127" i="5"/>
  <c r="K126" i="5"/>
  <c r="J126" i="5"/>
  <c r="S126" i="5"/>
  <c r="M126" i="5"/>
  <c r="I126" i="5"/>
  <c r="K125" i="5"/>
  <c r="J125" i="5"/>
  <c r="S125" i="5"/>
  <c r="M125" i="5"/>
  <c r="I125" i="5"/>
  <c r="K124" i="5"/>
  <c r="J124" i="5"/>
  <c r="S124" i="5"/>
  <c r="M124" i="5"/>
  <c r="I124" i="5"/>
  <c r="K123" i="5"/>
  <c r="J123" i="5"/>
  <c r="S123" i="5"/>
  <c r="M123" i="5"/>
  <c r="I123" i="5"/>
  <c r="K122" i="5"/>
  <c r="J122" i="5"/>
  <c r="S122" i="5"/>
  <c r="M122" i="5"/>
  <c r="I122" i="5"/>
  <c r="K121" i="5"/>
  <c r="J121" i="5"/>
  <c r="S121" i="5"/>
  <c r="M121" i="5"/>
  <c r="I121" i="5"/>
  <c r="K120" i="5"/>
  <c r="J120" i="5"/>
  <c r="S120" i="5"/>
  <c r="M120" i="5"/>
  <c r="I120" i="5"/>
  <c r="K119" i="5"/>
  <c r="J119" i="5"/>
  <c r="S119" i="5"/>
  <c r="M119" i="5"/>
  <c r="I119" i="5"/>
  <c r="K118" i="5"/>
  <c r="J118" i="5"/>
  <c r="S118" i="5"/>
  <c r="M118" i="5"/>
  <c r="I118" i="5"/>
  <c r="K117" i="5"/>
  <c r="J117" i="5"/>
  <c r="S117" i="5"/>
  <c r="M117" i="5"/>
  <c r="I117" i="5"/>
  <c r="K116" i="5"/>
  <c r="J116" i="5"/>
  <c r="S116" i="5"/>
  <c r="M116" i="5"/>
  <c r="I116" i="5"/>
  <c r="K115" i="5"/>
  <c r="J115" i="5"/>
  <c r="S115" i="5"/>
  <c r="M115" i="5"/>
  <c r="I115" i="5"/>
  <c r="K114" i="5"/>
  <c r="J114" i="5"/>
  <c r="S114" i="5"/>
  <c r="M114" i="5"/>
  <c r="I114" i="5"/>
  <c r="K113" i="5"/>
  <c r="J113" i="5"/>
  <c r="S113" i="5"/>
  <c r="M113" i="5"/>
  <c r="I113" i="5"/>
  <c r="K112" i="5"/>
  <c r="J112" i="5"/>
  <c r="S112" i="5"/>
  <c r="M112" i="5"/>
  <c r="I112" i="5"/>
  <c r="K111" i="5"/>
  <c r="J111" i="5"/>
  <c r="S111" i="5"/>
  <c r="M111" i="5"/>
  <c r="I111" i="5"/>
  <c r="K110" i="5"/>
  <c r="J110" i="5"/>
  <c r="S110" i="5"/>
  <c r="M110" i="5"/>
  <c r="I110" i="5"/>
  <c r="K109" i="5"/>
  <c r="J109" i="5"/>
  <c r="S109" i="5"/>
  <c r="M109" i="5"/>
  <c r="I109" i="5"/>
  <c r="K108" i="5"/>
  <c r="J108" i="5"/>
  <c r="S108" i="5"/>
  <c r="M108" i="5"/>
  <c r="I108" i="5"/>
  <c r="K107" i="5"/>
  <c r="J107" i="5"/>
  <c r="S107" i="5"/>
  <c r="M107" i="5"/>
  <c r="I107" i="5"/>
  <c r="K106" i="5"/>
  <c r="J106" i="5"/>
  <c r="S106" i="5"/>
  <c r="M106" i="5"/>
  <c r="I106" i="5"/>
  <c r="K105" i="5"/>
  <c r="J105" i="5"/>
  <c r="S105" i="5"/>
  <c r="M105" i="5"/>
  <c r="I105" i="5"/>
  <c r="K104" i="5"/>
  <c r="J104" i="5"/>
  <c r="S104" i="5"/>
  <c r="M104" i="5"/>
  <c r="I104" i="5"/>
  <c r="K103" i="5"/>
  <c r="J103" i="5"/>
  <c r="S103" i="5"/>
  <c r="M103" i="5"/>
  <c r="I103" i="5"/>
  <c r="K102" i="5"/>
  <c r="J102" i="5"/>
  <c r="S102" i="5"/>
  <c r="M102" i="5"/>
  <c r="I102" i="5"/>
  <c r="K101" i="5"/>
  <c r="J101" i="5"/>
  <c r="S101" i="5"/>
  <c r="M101" i="5"/>
  <c r="I101" i="5"/>
  <c r="K100" i="5"/>
  <c r="J100" i="5"/>
  <c r="S100" i="5"/>
  <c r="M100" i="5"/>
  <c r="I100" i="5"/>
  <c r="K99" i="5"/>
  <c r="J99" i="5"/>
  <c r="S99" i="5"/>
  <c r="M99" i="5"/>
  <c r="I99" i="5"/>
  <c r="K98" i="5"/>
  <c r="J98" i="5"/>
  <c r="S98" i="5"/>
  <c r="M98" i="5"/>
  <c r="I98" i="5"/>
  <c r="K97" i="5"/>
  <c r="J97" i="5"/>
  <c r="S97" i="5"/>
  <c r="M97" i="5"/>
  <c r="I97" i="5"/>
  <c r="K96" i="5"/>
  <c r="J96" i="5"/>
  <c r="S96" i="5"/>
  <c r="M96" i="5"/>
  <c r="I96" i="5"/>
  <c r="K95" i="5"/>
  <c r="J95" i="5"/>
  <c r="S95" i="5"/>
  <c r="M95" i="5"/>
  <c r="I95" i="5"/>
  <c r="K94" i="5"/>
  <c r="J94" i="5"/>
  <c r="S94" i="5"/>
  <c r="M94" i="5"/>
  <c r="I94" i="5"/>
  <c r="K93" i="5"/>
  <c r="J93" i="5"/>
  <c r="S93" i="5"/>
  <c r="M93" i="5"/>
  <c r="I93" i="5"/>
  <c r="K92" i="5"/>
  <c r="J92" i="5"/>
  <c r="S92" i="5"/>
  <c r="M92" i="5"/>
  <c r="I92" i="5"/>
  <c r="K91" i="5"/>
  <c r="J91" i="5"/>
  <c r="S91" i="5"/>
  <c r="M91" i="5"/>
  <c r="I91" i="5"/>
  <c r="K90" i="5"/>
  <c r="J90" i="5"/>
  <c r="S90" i="5"/>
  <c r="M90" i="5"/>
  <c r="I90" i="5"/>
  <c r="K89" i="5"/>
  <c r="J89" i="5"/>
  <c r="S89" i="5"/>
  <c r="M89" i="5"/>
  <c r="I89" i="5"/>
  <c r="K88" i="5"/>
  <c r="J88" i="5"/>
  <c r="S88" i="5"/>
  <c r="M88" i="5"/>
  <c r="I88" i="5"/>
  <c r="K87" i="5"/>
  <c r="J87" i="5"/>
  <c r="S87" i="5"/>
  <c r="M87" i="5"/>
  <c r="I87" i="5"/>
  <c r="K86" i="5"/>
  <c r="J86" i="5"/>
  <c r="S86" i="5"/>
  <c r="M86" i="5"/>
  <c r="I86" i="5"/>
  <c r="K85" i="5"/>
  <c r="J85" i="5"/>
  <c r="S85" i="5"/>
  <c r="M85" i="5"/>
  <c r="I85" i="5"/>
  <c r="K84" i="5"/>
  <c r="J84" i="5"/>
  <c r="S84" i="5"/>
  <c r="M84" i="5"/>
  <c r="I84" i="5"/>
  <c r="K83" i="5"/>
  <c r="J83" i="5"/>
  <c r="S83" i="5"/>
  <c r="M83" i="5"/>
  <c r="I83" i="5"/>
  <c r="K82" i="5"/>
  <c r="J82" i="5"/>
  <c r="S82" i="5"/>
  <c r="M82" i="5"/>
  <c r="I82" i="5"/>
  <c r="K81" i="5"/>
  <c r="K182" i="5" s="1"/>
  <c r="K9" i="1" s="1"/>
  <c r="J81" i="5"/>
  <c r="S81" i="5"/>
  <c r="M81" i="5"/>
  <c r="I81" i="5"/>
  <c r="P19" i="5"/>
  <c r="P16" i="4"/>
  <c r="E8" i="1" s="1"/>
  <c r="Z133" i="4"/>
  <c r="V130" i="4"/>
  <c r="I61" i="4" s="1"/>
  <c r="L130" i="4"/>
  <c r="L132" i="4" s="1"/>
  <c r="E62" i="4" s="1"/>
  <c r="K129" i="4"/>
  <c r="J129" i="4"/>
  <c r="S129" i="4"/>
  <c r="M129" i="4"/>
  <c r="I129" i="4"/>
  <c r="K128" i="4"/>
  <c r="J128" i="4"/>
  <c r="S128" i="4"/>
  <c r="M128" i="4"/>
  <c r="I128" i="4"/>
  <c r="I130" i="4" s="1"/>
  <c r="G61" i="4" s="1"/>
  <c r="V122" i="4"/>
  <c r="I57" i="4" s="1"/>
  <c r="K121" i="4"/>
  <c r="J121" i="4"/>
  <c r="S121" i="4"/>
  <c r="L121" i="4"/>
  <c r="L122" i="4" s="1"/>
  <c r="E57" i="4" s="1"/>
  <c r="I121" i="4"/>
  <c r="K120" i="4"/>
  <c r="J120" i="4"/>
  <c r="S120" i="4"/>
  <c r="M120" i="4"/>
  <c r="I120" i="4"/>
  <c r="K119" i="4"/>
  <c r="J119" i="4"/>
  <c r="S119" i="4"/>
  <c r="M119" i="4"/>
  <c r="I119" i="4"/>
  <c r="K118" i="4"/>
  <c r="J118" i="4"/>
  <c r="S118" i="4"/>
  <c r="M118" i="4"/>
  <c r="I118" i="4"/>
  <c r="K117" i="4"/>
  <c r="J117" i="4"/>
  <c r="S117" i="4"/>
  <c r="M117" i="4"/>
  <c r="I117" i="4"/>
  <c r="V114" i="4"/>
  <c r="I56" i="4" s="1"/>
  <c r="K113" i="4"/>
  <c r="J113" i="4"/>
  <c r="S113" i="4"/>
  <c r="L113" i="4"/>
  <c r="I113" i="4"/>
  <c r="K112" i="4"/>
  <c r="J112" i="4"/>
  <c r="S112" i="4"/>
  <c r="L112" i="4"/>
  <c r="I112" i="4"/>
  <c r="K111" i="4"/>
  <c r="J111" i="4"/>
  <c r="S111" i="4"/>
  <c r="L111" i="4"/>
  <c r="I111" i="4"/>
  <c r="K110" i="4"/>
  <c r="J110" i="4"/>
  <c r="S110" i="4"/>
  <c r="M110" i="4"/>
  <c r="I110" i="4"/>
  <c r="K109" i="4"/>
  <c r="J109" i="4"/>
  <c r="S109" i="4"/>
  <c r="M109" i="4"/>
  <c r="I109" i="4"/>
  <c r="K108" i="4"/>
  <c r="J108" i="4"/>
  <c r="S108" i="4"/>
  <c r="M108" i="4"/>
  <c r="I108" i="4"/>
  <c r="K107" i="4"/>
  <c r="J107" i="4"/>
  <c r="S107" i="4"/>
  <c r="M107" i="4"/>
  <c r="I107" i="4"/>
  <c r="K106" i="4"/>
  <c r="J106" i="4"/>
  <c r="S106" i="4"/>
  <c r="M106" i="4"/>
  <c r="I106" i="4"/>
  <c r="K105" i="4"/>
  <c r="J105" i="4"/>
  <c r="S105" i="4"/>
  <c r="M105" i="4"/>
  <c r="I105" i="4"/>
  <c r="K104" i="4"/>
  <c r="J104" i="4"/>
  <c r="S104" i="4"/>
  <c r="M104" i="4"/>
  <c r="I104" i="4"/>
  <c r="K103" i="4"/>
  <c r="J103" i="4"/>
  <c r="S103" i="4"/>
  <c r="M103" i="4"/>
  <c r="I103" i="4"/>
  <c r="K102" i="4"/>
  <c r="J102" i="4"/>
  <c r="S102" i="4"/>
  <c r="M102" i="4"/>
  <c r="I102" i="4"/>
  <c r="K101" i="4"/>
  <c r="J101" i="4"/>
  <c r="S101" i="4"/>
  <c r="M101" i="4"/>
  <c r="I101" i="4"/>
  <c r="K100" i="4"/>
  <c r="J100" i="4"/>
  <c r="S100" i="4"/>
  <c r="M100" i="4"/>
  <c r="I100" i="4"/>
  <c r="K99" i="4"/>
  <c r="J99" i="4"/>
  <c r="S99" i="4"/>
  <c r="M99" i="4"/>
  <c r="I99" i="4"/>
  <c r="K98" i="4"/>
  <c r="J98" i="4"/>
  <c r="S98" i="4"/>
  <c r="M98" i="4"/>
  <c r="I98" i="4"/>
  <c r="K97" i="4"/>
  <c r="J97" i="4"/>
  <c r="S97" i="4"/>
  <c r="M97" i="4"/>
  <c r="I97" i="4"/>
  <c r="K96" i="4"/>
  <c r="J96" i="4"/>
  <c r="S96" i="4"/>
  <c r="M96" i="4"/>
  <c r="I96" i="4"/>
  <c r="K95" i="4"/>
  <c r="J95" i="4"/>
  <c r="S95" i="4"/>
  <c r="M95" i="4"/>
  <c r="I95" i="4"/>
  <c r="K94" i="4"/>
  <c r="J94" i="4"/>
  <c r="S94" i="4"/>
  <c r="M94" i="4"/>
  <c r="I94" i="4"/>
  <c r="K93" i="4"/>
  <c r="J93" i="4"/>
  <c r="S93" i="4"/>
  <c r="M93" i="4"/>
  <c r="I93" i="4"/>
  <c r="K92" i="4"/>
  <c r="J92" i="4"/>
  <c r="S92" i="4"/>
  <c r="M92" i="4"/>
  <c r="I92" i="4"/>
  <c r="K91" i="4"/>
  <c r="J91" i="4"/>
  <c r="S91" i="4"/>
  <c r="M91" i="4"/>
  <c r="I91" i="4"/>
  <c r="K90" i="4"/>
  <c r="J90" i="4"/>
  <c r="S90" i="4"/>
  <c r="M90" i="4"/>
  <c r="I90" i="4"/>
  <c r="K89" i="4"/>
  <c r="J89" i="4"/>
  <c r="S89" i="4"/>
  <c r="M89" i="4"/>
  <c r="I89" i="4"/>
  <c r="K88" i="4"/>
  <c r="J88" i="4"/>
  <c r="S88" i="4"/>
  <c r="M88" i="4"/>
  <c r="I88" i="4"/>
  <c r="K87" i="4"/>
  <c r="J87" i="4"/>
  <c r="S87" i="4"/>
  <c r="M87" i="4"/>
  <c r="I87" i="4"/>
  <c r="K86" i="4"/>
  <c r="J86" i="4"/>
  <c r="S86" i="4"/>
  <c r="M86" i="4"/>
  <c r="I86" i="4"/>
  <c r="K85" i="4"/>
  <c r="J85" i="4"/>
  <c r="S85" i="4"/>
  <c r="M85" i="4"/>
  <c r="I85" i="4"/>
  <c r="K84" i="4"/>
  <c r="J84" i="4"/>
  <c r="S84" i="4"/>
  <c r="M84" i="4"/>
  <c r="I84" i="4"/>
  <c r="K83" i="4"/>
  <c r="J83" i="4"/>
  <c r="S83" i="4"/>
  <c r="M83" i="4"/>
  <c r="I83" i="4"/>
  <c r="K82" i="4"/>
  <c r="H29" i="4" s="1"/>
  <c r="P29" i="4" s="1"/>
  <c r="J82" i="4"/>
  <c r="S82" i="4"/>
  <c r="M82" i="4"/>
  <c r="I82" i="4"/>
  <c r="K81" i="4"/>
  <c r="J81" i="4"/>
  <c r="S81" i="4"/>
  <c r="M81" i="4"/>
  <c r="I81" i="4"/>
  <c r="P16" i="3"/>
  <c r="E7" i="1" s="1"/>
  <c r="Z323" i="3"/>
  <c r="V320" i="3"/>
  <c r="I78" i="3" s="1"/>
  <c r="L320" i="3"/>
  <c r="E78" i="3" s="1"/>
  <c r="K319" i="3"/>
  <c r="J319" i="3"/>
  <c r="S319" i="3"/>
  <c r="S320" i="3" s="1"/>
  <c r="H78" i="3" s="1"/>
  <c r="M319" i="3"/>
  <c r="M320" i="3" s="1"/>
  <c r="F78" i="3" s="1"/>
  <c r="I319" i="3"/>
  <c r="I320" i="3" s="1"/>
  <c r="G78" i="3" s="1"/>
  <c r="E77" i="3"/>
  <c r="V316" i="3"/>
  <c r="I77" i="3" s="1"/>
  <c r="L316" i="3"/>
  <c r="K315" i="3"/>
  <c r="J315" i="3"/>
  <c r="S315" i="3"/>
  <c r="M315" i="3"/>
  <c r="I315" i="3"/>
  <c r="K314" i="3"/>
  <c r="J314" i="3"/>
  <c r="S314" i="3"/>
  <c r="M314" i="3"/>
  <c r="I314" i="3"/>
  <c r="K313" i="3"/>
  <c r="J313" i="3"/>
  <c r="S313" i="3"/>
  <c r="M313" i="3"/>
  <c r="I313" i="3"/>
  <c r="K312" i="3"/>
  <c r="J312" i="3"/>
  <c r="S312" i="3"/>
  <c r="M312" i="3"/>
  <c r="I312" i="3"/>
  <c r="I76" i="3"/>
  <c r="E76" i="3"/>
  <c r="V309" i="3"/>
  <c r="L309" i="3"/>
  <c r="K308" i="3"/>
  <c r="J308" i="3"/>
  <c r="S308" i="3"/>
  <c r="M308" i="3"/>
  <c r="I308" i="3"/>
  <c r="K307" i="3"/>
  <c r="J307" i="3"/>
  <c r="S307" i="3"/>
  <c r="M307" i="3"/>
  <c r="I307" i="3"/>
  <c r="K306" i="3"/>
  <c r="J306" i="3"/>
  <c r="S306" i="3"/>
  <c r="M306" i="3"/>
  <c r="I306" i="3"/>
  <c r="K305" i="3"/>
  <c r="J305" i="3"/>
  <c r="S305" i="3"/>
  <c r="M305" i="3"/>
  <c r="I305" i="3"/>
  <c r="K304" i="3"/>
  <c r="J304" i="3"/>
  <c r="S304" i="3"/>
  <c r="M304" i="3"/>
  <c r="I304" i="3"/>
  <c r="V301" i="3"/>
  <c r="I75" i="3" s="1"/>
  <c r="L301" i="3"/>
  <c r="E75" i="3" s="1"/>
  <c r="K300" i="3"/>
  <c r="J300" i="3"/>
  <c r="S300" i="3"/>
  <c r="M300" i="3"/>
  <c r="I300" i="3"/>
  <c r="K299" i="3"/>
  <c r="J299" i="3"/>
  <c r="S299" i="3"/>
  <c r="M299" i="3"/>
  <c r="I299" i="3"/>
  <c r="K298" i="3"/>
  <c r="J298" i="3"/>
  <c r="S298" i="3"/>
  <c r="M298" i="3"/>
  <c r="I298" i="3"/>
  <c r="K297" i="3"/>
  <c r="J297" i="3"/>
  <c r="S297" i="3"/>
  <c r="M297" i="3"/>
  <c r="I297" i="3"/>
  <c r="K296" i="3"/>
  <c r="J296" i="3"/>
  <c r="S296" i="3"/>
  <c r="M296" i="3"/>
  <c r="I296" i="3"/>
  <c r="K295" i="3"/>
  <c r="J295" i="3"/>
  <c r="S295" i="3"/>
  <c r="M295" i="3"/>
  <c r="I295" i="3"/>
  <c r="V292" i="3"/>
  <c r="I74" i="3" s="1"/>
  <c r="L292" i="3"/>
  <c r="E74" i="3" s="1"/>
  <c r="K291" i="3"/>
  <c r="J291" i="3"/>
  <c r="S291" i="3"/>
  <c r="M291" i="3"/>
  <c r="I291" i="3"/>
  <c r="K290" i="3"/>
  <c r="J290" i="3"/>
  <c r="S290" i="3"/>
  <c r="M290" i="3"/>
  <c r="I290" i="3"/>
  <c r="K289" i="3"/>
  <c r="J289" i="3"/>
  <c r="S289" i="3"/>
  <c r="M289" i="3"/>
  <c r="I289" i="3"/>
  <c r="K288" i="3"/>
  <c r="J288" i="3"/>
  <c r="S288" i="3"/>
  <c r="M288" i="3"/>
  <c r="I288" i="3"/>
  <c r="K287" i="3"/>
  <c r="J287" i="3"/>
  <c r="S287" i="3"/>
  <c r="M287" i="3"/>
  <c r="I287" i="3"/>
  <c r="K286" i="3"/>
  <c r="J286" i="3"/>
  <c r="S286" i="3"/>
  <c r="M286" i="3"/>
  <c r="I286" i="3"/>
  <c r="V283" i="3"/>
  <c r="I73" i="3" s="1"/>
  <c r="L283" i="3"/>
  <c r="E73" i="3" s="1"/>
  <c r="K282" i="3"/>
  <c r="J282" i="3"/>
  <c r="S282" i="3"/>
  <c r="M282" i="3"/>
  <c r="I282" i="3"/>
  <c r="K281" i="3"/>
  <c r="J281" i="3"/>
  <c r="S281" i="3"/>
  <c r="M281" i="3"/>
  <c r="I281" i="3"/>
  <c r="K280" i="3"/>
  <c r="J280" i="3"/>
  <c r="S280" i="3"/>
  <c r="M280" i="3"/>
  <c r="I280" i="3"/>
  <c r="K279" i="3"/>
  <c r="J279" i="3"/>
  <c r="S279" i="3"/>
  <c r="M279" i="3"/>
  <c r="I279" i="3"/>
  <c r="K278" i="3"/>
  <c r="J278" i="3"/>
  <c r="S278" i="3"/>
  <c r="M278" i="3"/>
  <c r="I278" i="3"/>
  <c r="K277" i="3"/>
  <c r="J277" i="3"/>
  <c r="S277" i="3"/>
  <c r="M277" i="3"/>
  <c r="I277" i="3"/>
  <c r="K276" i="3"/>
  <c r="J276" i="3"/>
  <c r="S276" i="3"/>
  <c r="M276" i="3"/>
  <c r="I276" i="3"/>
  <c r="K275" i="3"/>
  <c r="J275" i="3"/>
  <c r="S275" i="3"/>
  <c r="M275" i="3"/>
  <c r="I275" i="3"/>
  <c r="K274" i="3"/>
  <c r="J274" i="3"/>
  <c r="S274" i="3"/>
  <c r="M274" i="3"/>
  <c r="I274" i="3"/>
  <c r="K273" i="3"/>
  <c r="J273" i="3"/>
  <c r="S273" i="3"/>
  <c r="M273" i="3"/>
  <c r="I273" i="3"/>
  <c r="K272" i="3"/>
  <c r="J272" i="3"/>
  <c r="S272" i="3"/>
  <c r="M272" i="3"/>
  <c r="I272" i="3"/>
  <c r="K271" i="3"/>
  <c r="J271" i="3"/>
  <c r="S271" i="3"/>
  <c r="M271" i="3"/>
  <c r="I271" i="3"/>
  <c r="K270" i="3"/>
  <c r="J270" i="3"/>
  <c r="S270" i="3"/>
  <c r="M270" i="3"/>
  <c r="I270" i="3"/>
  <c r="K269" i="3"/>
  <c r="J269" i="3"/>
  <c r="S269" i="3"/>
  <c r="M269" i="3"/>
  <c r="I269" i="3"/>
  <c r="K268" i="3"/>
  <c r="J268" i="3"/>
  <c r="S268" i="3"/>
  <c r="M268" i="3"/>
  <c r="I268" i="3"/>
  <c r="I72" i="3"/>
  <c r="V265" i="3"/>
  <c r="L265" i="3"/>
  <c r="E72" i="3" s="1"/>
  <c r="K264" i="3"/>
  <c r="J264" i="3"/>
  <c r="S264" i="3"/>
  <c r="M264" i="3"/>
  <c r="I264" i="3"/>
  <c r="K263" i="3"/>
  <c r="J263" i="3"/>
  <c r="S263" i="3"/>
  <c r="M263" i="3"/>
  <c r="I263" i="3"/>
  <c r="K262" i="3"/>
  <c r="J262" i="3"/>
  <c r="S262" i="3"/>
  <c r="M262" i="3"/>
  <c r="I262" i="3"/>
  <c r="K261" i="3"/>
  <c r="J261" i="3"/>
  <c r="S261" i="3"/>
  <c r="M261" i="3"/>
  <c r="I261" i="3"/>
  <c r="K260" i="3"/>
  <c r="J260" i="3"/>
  <c r="S260" i="3"/>
  <c r="M260" i="3"/>
  <c r="I260" i="3"/>
  <c r="V257" i="3"/>
  <c r="I71" i="3" s="1"/>
  <c r="L257" i="3"/>
  <c r="E71" i="3" s="1"/>
  <c r="K256" i="3"/>
  <c r="J256" i="3"/>
  <c r="S256" i="3"/>
  <c r="M256" i="3"/>
  <c r="I256" i="3"/>
  <c r="K255" i="3"/>
  <c r="J255" i="3"/>
  <c r="S255" i="3"/>
  <c r="S257" i="3" s="1"/>
  <c r="H71" i="3" s="1"/>
  <c r="M255" i="3"/>
  <c r="I255" i="3"/>
  <c r="K254" i="3"/>
  <c r="J254" i="3"/>
  <c r="S254" i="3"/>
  <c r="M254" i="3"/>
  <c r="I254" i="3"/>
  <c r="K253" i="3"/>
  <c r="J253" i="3"/>
  <c r="S253" i="3"/>
  <c r="M253" i="3"/>
  <c r="I253" i="3"/>
  <c r="V250" i="3"/>
  <c r="I70" i="3" s="1"/>
  <c r="L250" i="3"/>
  <c r="E70" i="3" s="1"/>
  <c r="K249" i="3"/>
  <c r="J249" i="3"/>
  <c r="S249" i="3"/>
  <c r="M249" i="3"/>
  <c r="I249" i="3"/>
  <c r="K248" i="3"/>
  <c r="J248" i="3"/>
  <c r="S248" i="3"/>
  <c r="M248" i="3"/>
  <c r="I248" i="3"/>
  <c r="K247" i="3"/>
  <c r="J247" i="3"/>
  <c r="S247" i="3"/>
  <c r="M247" i="3"/>
  <c r="I247" i="3"/>
  <c r="K246" i="3"/>
  <c r="J246" i="3"/>
  <c r="S246" i="3"/>
  <c r="M246" i="3"/>
  <c r="I246" i="3"/>
  <c r="K245" i="3"/>
  <c r="J245" i="3"/>
  <c r="S245" i="3"/>
  <c r="M245" i="3"/>
  <c r="I245" i="3"/>
  <c r="K244" i="3"/>
  <c r="J244" i="3"/>
  <c r="S244" i="3"/>
  <c r="M244" i="3"/>
  <c r="I244" i="3"/>
  <c r="K243" i="3"/>
  <c r="J243" i="3"/>
  <c r="S243" i="3"/>
  <c r="M243" i="3"/>
  <c r="I243" i="3"/>
  <c r="V240" i="3"/>
  <c r="I69" i="3" s="1"/>
  <c r="L240" i="3"/>
  <c r="E69" i="3" s="1"/>
  <c r="K239" i="3"/>
  <c r="J239" i="3"/>
  <c r="S239" i="3"/>
  <c r="M239" i="3"/>
  <c r="I239" i="3"/>
  <c r="K238" i="3"/>
  <c r="J238" i="3"/>
  <c r="S238" i="3"/>
  <c r="M238" i="3"/>
  <c r="I238" i="3"/>
  <c r="K237" i="3"/>
  <c r="J237" i="3"/>
  <c r="S237" i="3"/>
  <c r="M237" i="3"/>
  <c r="I237" i="3"/>
  <c r="K236" i="3"/>
  <c r="J236" i="3"/>
  <c r="S236" i="3"/>
  <c r="M236" i="3"/>
  <c r="I236" i="3"/>
  <c r="I68" i="3"/>
  <c r="V233" i="3"/>
  <c r="L233" i="3"/>
  <c r="E68" i="3" s="1"/>
  <c r="K232" i="3"/>
  <c r="J232" i="3"/>
  <c r="S232" i="3"/>
  <c r="M232" i="3"/>
  <c r="I232" i="3"/>
  <c r="K231" i="3"/>
  <c r="J231" i="3"/>
  <c r="S231" i="3"/>
  <c r="M231" i="3"/>
  <c r="I231" i="3"/>
  <c r="K230" i="3"/>
  <c r="J230" i="3"/>
  <c r="S230" i="3"/>
  <c r="M230" i="3"/>
  <c r="I230" i="3"/>
  <c r="K229" i="3"/>
  <c r="J229" i="3"/>
  <c r="S229" i="3"/>
  <c r="M229" i="3"/>
  <c r="I229" i="3"/>
  <c r="K228" i="3"/>
  <c r="J228" i="3"/>
  <c r="S228" i="3"/>
  <c r="M228" i="3"/>
  <c r="I228" i="3"/>
  <c r="K227" i="3"/>
  <c r="J227" i="3"/>
  <c r="S227" i="3"/>
  <c r="M227" i="3"/>
  <c r="I227" i="3"/>
  <c r="K226" i="3"/>
  <c r="J226" i="3"/>
  <c r="S226" i="3"/>
  <c r="M226" i="3"/>
  <c r="I226" i="3"/>
  <c r="V223" i="3"/>
  <c r="I67" i="3" s="1"/>
  <c r="L223" i="3"/>
  <c r="E67" i="3" s="1"/>
  <c r="K222" i="3"/>
  <c r="J222" i="3"/>
  <c r="S222" i="3"/>
  <c r="M222" i="3"/>
  <c r="I222" i="3"/>
  <c r="K221" i="3"/>
  <c r="J221" i="3"/>
  <c r="S221" i="3"/>
  <c r="M221" i="3"/>
  <c r="I221" i="3"/>
  <c r="K220" i="3"/>
  <c r="J220" i="3"/>
  <c r="S220" i="3"/>
  <c r="M220" i="3"/>
  <c r="I220" i="3"/>
  <c r="K219" i="3"/>
  <c r="J219" i="3"/>
  <c r="S219" i="3"/>
  <c r="M219" i="3"/>
  <c r="I219" i="3"/>
  <c r="K218" i="3"/>
  <c r="J218" i="3"/>
  <c r="S218" i="3"/>
  <c r="M218" i="3"/>
  <c r="I218" i="3"/>
  <c r="K217" i="3"/>
  <c r="J217" i="3"/>
  <c r="S217" i="3"/>
  <c r="M217" i="3"/>
  <c r="I217" i="3"/>
  <c r="K216" i="3"/>
  <c r="J216" i="3"/>
  <c r="S216" i="3"/>
  <c r="M216" i="3"/>
  <c r="I216" i="3"/>
  <c r="K215" i="3"/>
  <c r="J215" i="3"/>
  <c r="S215" i="3"/>
  <c r="M215" i="3"/>
  <c r="I215" i="3"/>
  <c r="K214" i="3"/>
  <c r="J214" i="3"/>
  <c r="S214" i="3"/>
  <c r="M214" i="3"/>
  <c r="I214" i="3"/>
  <c r="K213" i="3"/>
  <c r="J213" i="3"/>
  <c r="S213" i="3"/>
  <c r="M213" i="3"/>
  <c r="I213" i="3"/>
  <c r="V210" i="3"/>
  <c r="L210" i="3"/>
  <c r="L322" i="3" s="1"/>
  <c r="E79" i="3" s="1"/>
  <c r="C16" i="3" s="1"/>
  <c r="K209" i="3"/>
  <c r="J209" i="3"/>
  <c r="S209" i="3"/>
  <c r="M209" i="3"/>
  <c r="I209" i="3"/>
  <c r="K208" i="3"/>
  <c r="J208" i="3"/>
  <c r="S208" i="3"/>
  <c r="M208" i="3"/>
  <c r="I208" i="3"/>
  <c r="K207" i="3"/>
  <c r="J207" i="3"/>
  <c r="S207" i="3"/>
  <c r="M207" i="3"/>
  <c r="I207" i="3"/>
  <c r="K206" i="3"/>
  <c r="J206" i="3"/>
  <c r="S206" i="3"/>
  <c r="M206" i="3"/>
  <c r="I206" i="3"/>
  <c r="K205" i="3"/>
  <c r="J205" i="3"/>
  <c r="S205" i="3"/>
  <c r="M205" i="3"/>
  <c r="I205" i="3"/>
  <c r="K204" i="3"/>
  <c r="J204" i="3"/>
  <c r="S204" i="3"/>
  <c r="M204" i="3"/>
  <c r="I204" i="3"/>
  <c r="K203" i="3"/>
  <c r="J203" i="3"/>
  <c r="S203" i="3"/>
  <c r="M203" i="3"/>
  <c r="I203" i="3"/>
  <c r="I62" i="3"/>
  <c r="V197" i="3"/>
  <c r="L197" i="3"/>
  <c r="E62" i="3" s="1"/>
  <c r="K196" i="3"/>
  <c r="J196" i="3"/>
  <c r="S196" i="3"/>
  <c r="M196" i="3"/>
  <c r="I196" i="3"/>
  <c r="K195" i="3"/>
  <c r="J195" i="3"/>
  <c r="S195" i="3"/>
  <c r="M195" i="3"/>
  <c r="I195" i="3"/>
  <c r="I197" i="3" s="1"/>
  <c r="G62" i="3" s="1"/>
  <c r="I61" i="3"/>
  <c r="E61" i="3"/>
  <c r="V192" i="3"/>
  <c r="L192" i="3"/>
  <c r="K191" i="3"/>
  <c r="J191" i="3"/>
  <c r="S191" i="3"/>
  <c r="M191" i="3"/>
  <c r="I191" i="3"/>
  <c r="K190" i="3"/>
  <c r="J190" i="3"/>
  <c r="S190" i="3"/>
  <c r="M190" i="3"/>
  <c r="I190" i="3"/>
  <c r="K189" i="3"/>
  <c r="J189" i="3"/>
  <c r="S189" i="3"/>
  <c r="M189" i="3"/>
  <c r="I189" i="3"/>
  <c r="K188" i="3"/>
  <c r="J188" i="3"/>
  <c r="S188" i="3"/>
  <c r="M188" i="3"/>
  <c r="I188" i="3"/>
  <c r="K187" i="3"/>
  <c r="J187" i="3"/>
  <c r="S187" i="3"/>
  <c r="M187" i="3"/>
  <c r="I187" i="3"/>
  <c r="K186" i="3"/>
  <c r="J186" i="3"/>
  <c r="S186" i="3"/>
  <c r="M186" i="3"/>
  <c r="I186" i="3"/>
  <c r="K185" i="3"/>
  <c r="J185" i="3"/>
  <c r="S185" i="3"/>
  <c r="M185" i="3"/>
  <c r="I185" i="3"/>
  <c r="K184" i="3"/>
  <c r="J184" i="3"/>
  <c r="S184" i="3"/>
  <c r="S192" i="3" s="1"/>
  <c r="H61" i="3" s="1"/>
  <c r="M184" i="3"/>
  <c r="I184" i="3"/>
  <c r="V181" i="3"/>
  <c r="I60" i="3" s="1"/>
  <c r="L181" i="3"/>
  <c r="E60" i="3" s="1"/>
  <c r="K180" i="3"/>
  <c r="J180" i="3"/>
  <c r="S180" i="3"/>
  <c r="M180" i="3"/>
  <c r="I180" i="3"/>
  <c r="K179" i="3"/>
  <c r="J179" i="3"/>
  <c r="S179" i="3"/>
  <c r="M179" i="3"/>
  <c r="I179" i="3"/>
  <c r="K178" i="3"/>
  <c r="J178" i="3"/>
  <c r="S178" i="3"/>
  <c r="M178" i="3"/>
  <c r="I178" i="3"/>
  <c r="K177" i="3"/>
  <c r="J177" i="3"/>
  <c r="S177" i="3"/>
  <c r="M177" i="3"/>
  <c r="I177" i="3"/>
  <c r="K176" i="3"/>
  <c r="J176" i="3"/>
  <c r="S176" i="3"/>
  <c r="M176" i="3"/>
  <c r="I176" i="3"/>
  <c r="K175" i="3"/>
  <c r="J175" i="3"/>
  <c r="S175" i="3"/>
  <c r="M175" i="3"/>
  <c r="I175" i="3"/>
  <c r="K174" i="3"/>
  <c r="J174" i="3"/>
  <c r="S174" i="3"/>
  <c r="M174" i="3"/>
  <c r="I174" i="3"/>
  <c r="K173" i="3"/>
  <c r="J173" i="3"/>
  <c r="S173" i="3"/>
  <c r="M173" i="3"/>
  <c r="I173" i="3"/>
  <c r="K172" i="3"/>
  <c r="J172" i="3"/>
  <c r="S172" i="3"/>
  <c r="M172" i="3"/>
  <c r="I172" i="3"/>
  <c r="K171" i="3"/>
  <c r="J171" i="3"/>
  <c r="S171" i="3"/>
  <c r="M171" i="3"/>
  <c r="I171" i="3"/>
  <c r="K170" i="3"/>
  <c r="J170" i="3"/>
  <c r="S170" i="3"/>
  <c r="M170" i="3"/>
  <c r="I170" i="3"/>
  <c r="K169" i="3"/>
  <c r="J169" i="3"/>
  <c r="S169" i="3"/>
  <c r="M169" i="3"/>
  <c r="I169" i="3"/>
  <c r="K168" i="3"/>
  <c r="J168" i="3"/>
  <c r="S168" i="3"/>
  <c r="M168" i="3"/>
  <c r="I168" i="3"/>
  <c r="K167" i="3"/>
  <c r="J167" i="3"/>
  <c r="S167" i="3"/>
  <c r="M167" i="3"/>
  <c r="I167" i="3"/>
  <c r="K166" i="3"/>
  <c r="J166" i="3"/>
  <c r="S166" i="3"/>
  <c r="M166" i="3"/>
  <c r="I166" i="3"/>
  <c r="K165" i="3"/>
  <c r="J165" i="3"/>
  <c r="S165" i="3"/>
  <c r="M165" i="3"/>
  <c r="I165" i="3"/>
  <c r="K164" i="3"/>
  <c r="J164" i="3"/>
  <c r="S164" i="3"/>
  <c r="M164" i="3"/>
  <c r="I164" i="3"/>
  <c r="K163" i="3"/>
  <c r="J163" i="3"/>
  <c r="S163" i="3"/>
  <c r="M163" i="3"/>
  <c r="I163" i="3"/>
  <c r="K162" i="3"/>
  <c r="J162" i="3"/>
  <c r="S162" i="3"/>
  <c r="M162" i="3"/>
  <c r="I162" i="3"/>
  <c r="K161" i="3"/>
  <c r="J161" i="3"/>
  <c r="S161" i="3"/>
  <c r="M161" i="3"/>
  <c r="I161" i="3"/>
  <c r="K160" i="3"/>
  <c r="J160" i="3"/>
  <c r="S160" i="3"/>
  <c r="M160" i="3"/>
  <c r="I160" i="3"/>
  <c r="K159" i="3"/>
  <c r="J159" i="3"/>
  <c r="S159" i="3"/>
  <c r="S181" i="3" s="1"/>
  <c r="H60" i="3" s="1"/>
  <c r="M159" i="3"/>
  <c r="I159" i="3"/>
  <c r="V156" i="3"/>
  <c r="I59" i="3" s="1"/>
  <c r="L156" i="3"/>
  <c r="E59" i="3" s="1"/>
  <c r="K155" i="3"/>
  <c r="J155" i="3"/>
  <c r="S155" i="3"/>
  <c r="M155" i="3"/>
  <c r="I155" i="3"/>
  <c r="K154" i="3"/>
  <c r="J154" i="3"/>
  <c r="S154" i="3"/>
  <c r="M154" i="3"/>
  <c r="I154" i="3"/>
  <c r="K153" i="3"/>
  <c r="J153" i="3"/>
  <c r="S153" i="3"/>
  <c r="M153" i="3"/>
  <c r="I153" i="3"/>
  <c r="K152" i="3"/>
  <c r="J152" i="3"/>
  <c r="S152" i="3"/>
  <c r="M152" i="3"/>
  <c r="I152" i="3"/>
  <c r="K151" i="3"/>
  <c r="J151" i="3"/>
  <c r="S151" i="3"/>
  <c r="M151" i="3"/>
  <c r="I151" i="3"/>
  <c r="K150" i="3"/>
  <c r="J150" i="3"/>
  <c r="S150" i="3"/>
  <c r="M150" i="3"/>
  <c r="I150" i="3"/>
  <c r="K149" i="3"/>
  <c r="J149" i="3"/>
  <c r="S149" i="3"/>
  <c r="M149" i="3"/>
  <c r="I149" i="3"/>
  <c r="K148" i="3"/>
  <c r="J148" i="3"/>
  <c r="S148" i="3"/>
  <c r="M148" i="3"/>
  <c r="I148" i="3"/>
  <c r="K147" i="3"/>
  <c r="J147" i="3"/>
  <c r="S147" i="3"/>
  <c r="M147" i="3"/>
  <c r="I147" i="3"/>
  <c r="K146" i="3"/>
  <c r="J146" i="3"/>
  <c r="S146" i="3"/>
  <c r="M146" i="3"/>
  <c r="I146" i="3"/>
  <c r="K145" i="3"/>
  <c r="J145" i="3"/>
  <c r="S145" i="3"/>
  <c r="M145" i="3"/>
  <c r="I145" i="3"/>
  <c r="K144" i="3"/>
  <c r="J144" i="3"/>
  <c r="S144" i="3"/>
  <c r="M144" i="3"/>
  <c r="I144" i="3"/>
  <c r="K143" i="3"/>
  <c r="J143" i="3"/>
  <c r="S143" i="3"/>
  <c r="M143" i="3"/>
  <c r="I143" i="3"/>
  <c r="K142" i="3"/>
  <c r="J142" i="3"/>
  <c r="S142" i="3"/>
  <c r="M142" i="3"/>
  <c r="I142" i="3"/>
  <c r="K141" i="3"/>
  <c r="J141" i="3"/>
  <c r="S141" i="3"/>
  <c r="M141" i="3"/>
  <c r="I141" i="3"/>
  <c r="V138" i="3"/>
  <c r="I58" i="3" s="1"/>
  <c r="L138" i="3"/>
  <c r="E58" i="3" s="1"/>
  <c r="K137" i="3"/>
  <c r="J137" i="3"/>
  <c r="S137" i="3"/>
  <c r="M137" i="3"/>
  <c r="I137" i="3"/>
  <c r="K136" i="3"/>
  <c r="J136" i="3"/>
  <c r="S136" i="3"/>
  <c r="M136" i="3"/>
  <c r="I136" i="3"/>
  <c r="K135" i="3"/>
  <c r="J135" i="3"/>
  <c r="S135" i="3"/>
  <c r="M135" i="3"/>
  <c r="I135" i="3"/>
  <c r="K134" i="3"/>
  <c r="J134" i="3"/>
  <c r="S134" i="3"/>
  <c r="M134" i="3"/>
  <c r="I134" i="3"/>
  <c r="K133" i="3"/>
  <c r="J133" i="3"/>
  <c r="S133" i="3"/>
  <c r="M133" i="3"/>
  <c r="I133" i="3"/>
  <c r="K132" i="3"/>
  <c r="J132" i="3"/>
  <c r="S132" i="3"/>
  <c r="M132" i="3"/>
  <c r="I132" i="3"/>
  <c r="K131" i="3"/>
  <c r="J131" i="3"/>
  <c r="S131" i="3"/>
  <c r="M131" i="3"/>
  <c r="I131" i="3"/>
  <c r="K130" i="3"/>
  <c r="J130" i="3"/>
  <c r="S130" i="3"/>
  <c r="M130" i="3"/>
  <c r="I130" i="3"/>
  <c r="K129" i="3"/>
  <c r="J129" i="3"/>
  <c r="S129" i="3"/>
  <c r="M129" i="3"/>
  <c r="I129" i="3"/>
  <c r="K128" i="3"/>
  <c r="J128" i="3"/>
  <c r="S128" i="3"/>
  <c r="M128" i="3"/>
  <c r="I128" i="3"/>
  <c r="K127" i="3"/>
  <c r="J127" i="3"/>
  <c r="S127" i="3"/>
  <c r="M127" i="3"/>
  <c r="I127" i="3"/>
  <c r="K126" i="3"/>
  <c r="J126" i="3"/>
  <c r="S126" i="3"/>
  <c r="M126" i="3"/>
  <c r="I126" i="3"/>
  <c r="V123" i="3"/>
  <c r="I57" i="3" s="1"/>
  <c r="L123" i="3"/>
  <c r="E57" i="3" s="1"/>
  <c r="K122" i="3"/>
  <c r="J122" i="3"/>
  <c r="S122" i="3"/>
  <c r="M122" i="3"/>
  <c r="I122" i="3"/>
  <c r="K121" i="3"/>
  <c r="J121" i="3"/>
  <c r="S121" i="3"/>
  <c r="M121" i="3"/>
  <c r="I121" i="3"/>
  <c r="K120" i="3"/>
  <c r="J120" i="3"/>
  <c r="S120" i="3"/>
  <c r="M120" i="3"/>
  <c r="I120" i="3"/>
  <c r="K119" i="3"/>
  <c r="J119" i="3"/>
  <c r="S119" i="3"/>
  <c r="M119" i="3"/>
  <c r="I119" i="3"/>
  <c r="K118" i="3"/>
  <c r="J118" i="3"/>
  <c r="S118" i="3"/>
  <c r="M118" i="3"/>
  <c r="I118" i="3"/>
  <c r="K117" i="3"/>
  <c r="J117" i="3"/>
  <c r="S117" i="3"/>
  <c r="M117" i="3"/>
  <c r="I117" i="3"/>
  <c r="K116" i="3"/>
  <c r="J116" i="3"/>
  <c r="S116" i="3"/>
  <c r="M116" i="3"/>
  <c r="I116" i="3"/>
  <c r="K115" i="3"/>
  <c r="J115" i="3"/>
  <c r="S115" i="3"/>
  <c r="M115" i="3"/>
  <c r="I115" i="3"/>
  <c r="K114" i="3"/>
  <c r="J114" i="3"/>
  <c r="S114" i="3"/>
  <c r="M114" i="3"/>
  <c r="I114" i="3"/>
  <c r="K113" i="3"/>
  <c r="J113" i="3"/>
  <c r="S113" i="3"/>
  <c r="M113" i="3"/>
  <c r="I113" i="3"/>
  <c r="K112" i="3"/>
  <c r="J112" i="3"/>
  <c r="S112" i="3"/>
  <c r="M112" i="3"/>
  <c r="I112" i="3"/>
  <c r="K111" i="3"/>
  <c r="J111" i="3"/>
  <c r="S111" i="3"/>
  <c r="M111" i="3"/>
  <c r="I111" i="3"/>
  <c r="K110" i="3"/>
  <c r="J110" i="3"/>
  <c r="S110" i="3"/>
  <c r="M110" i="3"/>
  <c r="I110" i="3"/>
  <c r="V107" i="3"/>
  <c r="I56" i="3" s="1"/>
  <c r="L107" i="3"/>
  <c r="K106" i="3"/>
  <c r="J106" i="3"/>
  <c r="S106" i="3"/>
  <c r="M106" i="3"/>
  <c r="I106" i="3"/>
  <c r="K105" i="3"/>
  <c r="J105" i="3"/>
  <c r="S105" i="3"/>
  <c r="M105" i="3"/>
  <c r="I105" i="3"/>
  <c r="K104" i="3"/>
  <c r="J104" i="3"/>
  <c r="S104" i="3"/>
  <c r="M104" i="3"/>
  <c r="I104" i="3"/>
  <c r="K103" i="3"/>
  <c r="J103" i="3"/>
  <c r="S103" i="3"/>
  <c r="M103" i="3"/>
  <c r="I103" i="3"/>
  <c r="K102" i="3"/>
  <c r="J102" i="3"/>
  <c r="S102" i="3"/>
  <c r="M102" i="3"/>
  <c r="I102" i="3"/>
  <c r="K101" i="3"/>
  <c r="J101" i="3"/>
  <c r="S101" i="3"/>
  <c r="M101" i="3"/>
  <c r="I101" i="3"/>
  <c r="K100" i="3"/>
  <c r="J100" i="3"/>
  <c r="S100" i="3"/>
  <c r="M100" i="3"/>
  <c r="I100" i="3"/>
  <c r="K99" i="3"/>
  <c r="J99" i="3"/>
  <c r="S99" i="3"/>
  <c r="M99" i="3"/>
  <c r="I99" i="3"/>
  <c r="K98" i="3"/>
  <c r="J98" i="3"/>
  <c r="S98" i="3"/>
  <c r="M98" i="3"/>
  <c r="I98" i="3"/>
  <c r="P19" i="3"/>
  <c r="S123" i="3" l="1"/>
  <c r="H57" i="3" s="1"/>
  <c r="V322" i="3"/>
  <c r="I79" i="3" s="1"/>
  <c r="S122" i="4"/>
  <c r="H57" i="4" s="1"/>
  <c r="S130" i="4"/>
  <c r="H61" i="4" s="1"/>
  <c r="H29" i="5"/>
  <c r="P29" i="5" s="1"/>
  <c r="S131" i="7"/>
  <c r="H59" i="7" s="1"/>
  <c r="S113" i="11"/>
  <c r="H58" i="11" s="1"/>
  <c r="E11" i="1"/>
  <c r="S138" i="3"/>
  <c r="H58" i="3" s="1"/>
  <c r="M181" i="3"/>
  <c r="F60" i="3" s="1"/>
  <c r="M192" i="3"/>
  <c r="F61" i="3" s="1"/>
  <c r="S223" i="3"/>
  <c r="H67" i="3" s="1"/>
  <c r="S309" i="3"/>
  <c r="H76" i="3" s="1"/>
  <c r="P19" i="4"/>
  <c r="S179" i="5"/>
  <c r="H61" i="5" s="1"/>
  <c r="L103" i="6"/>
  <c r="E56" i="6" s="1"/>
  <c r="L132" i="6"/>
  <c r="E63" i="6" s="1"/>
  <c r="S158" i="7"/>
  <c r="H60" i="7" s="1"/>
  <c r="S106" i="8"/>
  <c r="H57" i="8" s="1"/>
  <c r="P19" i="9"/>
  <c r="S83" i="9"/>
  <c r="H56" i="9" s="1"/>
  <c r="I108" i="10"/>
  <c r="G58" i="10" s="1"/>
  <c r="I98" i="11"/>
  <c r="G57" i="11" s="1"/>
  <c r="M113" i="11"/>
  <c r="F58" i="11" s="1"/>
  <c r="H29" i="11"/>
  <c r="P29" i="11" s="1"/>
  <c r="S250" i="3"/>
  <c r="H70" i="3" s="1"/>
  <c r="S146" i="6"/>
  <c r="H64" i="6" s="1"/>
  <c r="S184" i="7"/>
  <c r="H61" i="7" s="1"/>
  <c r="K134" i="10"/>
  <c r="K14" i="1" s="1"/>
  <c r="S108" i="10"/>
  <c r="H58" i="10" s="1"/>
  <c r="H29" i="10"/>
  <c r="P29" i="10" s="1"/>
  <c r="S98" i="11"/>
  <c r="H57" i="11" s="1"/>
  <c r="K175" i="6"/>
  <c r="K10" i="1" s="1"/>
  <c r="F66" i="7"/>
  <c r="M106" i="8"/>
  <c r="F57" i="8" s="1"/>
  <c r="S170" i="8"/>
  <c r="H59" i="8" s="1"/>
  <c r="E60" i="9"/>
  <c r="E10" i="1"/>
  <c r="E17" i="1" s="1"/>
  <c r="I16" i="2" s="1"/>
  <c r="I19" i="2" s="1"/>
  <c r="S156" i="3"/>
  <c r="H59" i="3" s="1"/>
  <c r="S240" i="3"/>
  <c r="H69" i="3" s="1"/>
  <c r="S114" i="6"/>
  <c r="H58" i="6" s="1"/>
  <c r="I172" i="6"/>
  <c r="G73" i="6" s="1"/>
  <c r="K209" i="7"/>
  <c r="K11" i="1" s="1"/>
  <c r="K323" i="3"/>
  <c r="K7" i="1" s="1"/>
  <c r="S197" i="3"/>
  <c r="H62" i="3" s="1"/>
  <c r="I66" i="3"/>
  <c r="S233" i="3"/>
  <c r="H68" i="3" s="1"/>
  <c r="S316" i="3"/>
  <c r="H77" i="3" s="1"/>
  <c r="K133" i="4"/>
  <c r="K8" i="1" s="1"/>
  <c r="L114" i="4"/>
  <c r="E56" i="4" s="1"/>
  <c r="H29" i="6"/>
  <c r="P29" i="6" s="1"/>
  <c r="S118" i="7"/>
  <c r="H58" i="7" s="1"/>
  <c r="I198" i="7"/>
  <c r="G66" i="7" s="1"/>
  <c r="H29" i="7"/>
  <c r="P29" i="7" s="1"/>
  <c r="S176" i="8"/>
  <c r="H60" i="8" s="1"/>
  <c r="K120" i="9"/>
  <c r="K13" i="1" s="1"/>
  <c r="S104" i="9"/>
  <c r="H60" i="9" s="1"/>
  <c r="I104" i="9"/>
  <c r="G60" i="9" s="1"/>
  <c r="M117" i="9"/>
  <c r="F61" i="9" s="1"/>
  <c r="F67" i="10"/>
  <c r="S106" i="12"/>
  <c r="H59" i="12" s="1"/>
  <c r="M111" i="12"/>
  <c r="F60" i="12" s="1"/>
  <c r="S265" i="3"/>
  <c r="H72" i="3" s="1"/>
  <c r="H29" i="3"/>
  <c r="P29" i="3" s="1"/>
  <c r="E61" i="4"/>
  <c r="S172" i="6"/>
  <c r="H73" i="6" s="1"/>
  <c r="S117" i="9"/>
  <c r="H61" i="9" s="1"/>
  <c r="S111" i="12"/>
  <c r="H60" i="12" s="1"/>
  <c r="K179" i="8"/>
  <c r="K12" i="1" s="1"/>
  <c r="P19" i="10"/>
  <c r="M257" i="3"/>
  <c r="F71" i="3" s="1"/>
  <c r="S283" i="3"/>
  <c r="H73" i="3" s="1"/>
  <c r="I283" i="3"/>
  <c r="G73" i="3" s="1"/>
  <c r="S292" i="3"/>
  <c r="H74" i="3" s="1"/>
  <c r="I292" i="3"/>
  <c r="G74" i="3" s="1"/>
  <c r="S301" i="3"/>
  <c r="H75" i="3" s="1"/>
  <c r="I301" i="3"/>
  <c r="G75" i="3" s="1"/>
  <c r="M309" i="3"/>
  <c r="F76" i="3" s="1"/>
  <c r="V132" i="4"/>
  <c r="I62" i="4" s="1"/>
  <c r="I103" i="6"/>
  <c r="G56" i="6" s="1"/>
  <c r="S164" i="6"/>
  <c r="H69" i="6" s="1"/>
  <c r="S135" i="8"/>
  <c r="H58" i="8" s="1"/>
  <c r="H29" i="8"/>
  <c r="P29" i="8" s="1"/>
  <c r="I122" i="10"/>
  <c r="G63" i="10" s="1"/>
  <c r="V133" i="10"/>
  <c r="I68" i="10" s="1"/>
  <c r="K118" i="12"/>
  <c r="K16" i="1" s="1"/>
  <c r="M106" i="12"/>
  <c r="F59" i="12" s="1"/>
  <c r="I106" i="12"/>
  <c r="G59" i="12" s="1"/>
  <c r="I98" i="12"/>
  <c r="G58" i="12" s="1"/>
  <c r="M98" i="12"/>
  <c r="F58" i="12" s="1"/>
  <c r="I111" i="12"/>
  <c r="G60" i="12" s="1"/>
  <c r="I89" i="12"/>
  <c r="G56" i="12" s="1"/>
  <c r="L113" i="11"/>
  <c r="E58" i="11" s="1"/>
  <c r="I113" i="11"/>
  <c r="G58" i="11" s="1"/>
  <c r="I98" i="10"/>
  <c r="G56" i="10" s="1"/>
  <c r="I131" i="10"/>
  <c r="G67" i="10" s="1"/>
  <c r="L124" i="10"/>
  <c r="E64" i="10" s="1"/>
  <c r="C16" i="10" s="1"/>
  <c r="I117" i="9"/>
  <c r="G61" i="9" s="1"/>
  <c r="M104" i="9"/>
  <c r="F60" i="9" s="1"/>
  <c r="M83" i="9"/>
  <c r="F56" i="9" s="1"/>
  <c r="L176" i="8"/>
  <c r="E60" i="8" s="1"/>
  <c r="L170" i="8"/>
  <c r="E59" i="8" s="1"/>
  <c r="I106" i="8"/>
  <c r="G57" i="8" s="1"/>
  <c r="M135" i="8"/>
  <c r="F58" i="8" s="1"/>
  <c r="I135" i="8"/>
  <c r="G58" i="8" s="1"/>
  <c r="M170" i="8"/>
  <c r="F59" i="8" s="1"/>
  <c r="I170" i="8"/>
  <c r="G59" i="8" s="1"/>
  <c r="L106" i="8"/>
  <c r="E57" i="8" s="1"/>
  <c r="L135" i="8"/>
  <c r="E58" i="8" s="1"/>
  <c r="I107" i="7"/>
  <c r="G57" i="7" s="1"/>
  <c r="I158" i="7"/>
  <c r="G60" i="7" s="1"/>
  <c r="L107" i="7"/>
  <c r="E57" i="7" s="1"/>
  <c r="L158" i="7"/>
  <c r="E60" i="7" s="1"/>
  <c r="I206" i="7"/>
  <c r="G70" i="7" s="1"/>
  <c r="I184" i="7"/>
  <c r="G61" i="7" s="1"/>
  <c r="L184" i="7"/>
  <c r="E61" i="7" s="1"/>
  <c r="I118" i="7"/>
  <c r="G58" i="7" s="1"/>
  <c r="L118" i="7"/>
  <c r="E58" i="7" s="1"/>
  <c r="L131" i="7"/>
  <c r="E59" i="7" s="1"/>
  <c r="I131" i="7"/>
  <c r="G59" i="7" s="1"/>
  <c r="M132" i="6"/>
  <c r="F63" i="6" s="1"/>
  <c r="I146" i="6"/>
  <c r="G64" i="6" s="1"/>
  <c r="L146" i="6"/>
  <c r="E64" i="6" s="1"/>
  <c r="M164" i="6"/>
  <c r="M166" i="6" s="1"/>
  <c r="F70" i="6" s="1"/>
  <c r="D17" i="6" s="1"/>
  <c r="I114" i="6"/>
  <c r="G58" i="6" s="1"/>
  <c r="L114" i="6"/>
  <c r="E58" i="6" s="1"/>
  <c r="I179" i="5"/>
  <c r="G61" i="5" s="1"/>
  <c r="M179" i="5"/>
  <c r="F61" i="5" s="1"/>
  <c r="I114" i="4"/>
  <c r="G56" i="4" s="1"/>
  <c r="M122" i="4"/>
  <c r="F57" i="4" s="1"/>
  <c r="I122" i="4"/>
  <c r="G57" i="4" s="1"/>
  <c r="I123" i="3"/>
  <c r="G57" i="3" s="1"/>
  <c r="I210" i="3"/>
  <c r="G66" i="3" s="1"/>
  <c r="I250" i="3"/>
  <c r="G70" i="3" s="1"/>
  <c r="I156" i="3"/>
  <c r="G59" i="3" s="1"/>
  <c r="M210" i="3"/>
  <c r="F66" i="3" s="1"/>
  <c r="M250" i="3"/>
  <c r="F70" i="3" s="1"/>
  <c r="M283" i="3"/>
  <c r="F73" i="3" s="1"/>
  <c r="I240" i="3"/>
  <c r="G69" i="3" s="1"/>
  <c r="M197" i="3"/>
  <c r="F62" i="3" s="1"/>
  <c r="I233" i="3"/>
  <c r="G68" i="3" s="1"/>
  <c r="M138" i="3"/>
  <c r="F58" i="3" s="1"/>
  <c r="M233" i="3"/>
  <c r="F68" i="3" s="1"/>
  <c r="I265" i="3"/>
  <c r="G72" i="3" s="1"/>
  <c r="M316" i="3"/>
  <c r="F77" i="3" s="1"/>
  <c r="M156" i="3"/>
  <c r="F59" i="3" s="1"/>
  <c r="I138" i="3"/>
  <c r="G58" i="3" s="1"/>
  <c r="M265" i="3"/>
  <c r="F72" i="3" s="1"/>
  <c r="M123" i="3"/>
  <c r="F57" i="3" s="1"/>
  <c r="M240" i="3"/>
  <c r="F69" i="3" s="1"/>
  <c r="I316" i="3"/>
  <c r="G77" i="3" s="1"/>
  <c r="I181" i="3"/>
  <c r="G60" i="3" s="1"/>
  <c r="I192" i="3"/>
  <c r="G61" i="3" s="1"/>
  <c r="I223" i="3"/>
  <c r="G67" i="3" s="1"/>
  <c r="M223" i="3"/>
  <c r="F67" i="3" s="1"/>
  <c r="I257" i="3"/>
  <c r="G71" i="3" s="1"/>
  <c r="M292" i="3"/>
  <c r="F74" i="3" s="1"/>
  <c r="M301" i="3"/>
  <c r="F75" i="3" s="1"/>
  <c r="I309" i="3"/>
  <c r="G76" i="3" s="1"/>
  <c r="M89" i="12"/>
  <c r="F56" i="12" s="1"/>
  <c r="S89" i="12"/>
  <c r="H56" i="12" s="1"/>
  <c r="L117" i="12"/>
  <c r="E62" i="12" s="1"/>
  <c r="C15" i="12" s="1"/>
  <c r="V117" i="12"/>
  <c r="I62" i="12" s="1"/>
  <c r="I56" i="12"/>
  <c r="I92" i="11"/>
  <c r="G56" i="11" s="1"/>
  <c r="L92" i="11"/>
  <c r="E56" i="11" s="1"/>
  <c r="I56" i="11"/>
  <c r="M119" i="11"/>
  <c r="F60" i="11" s="1"/>
  <c r="D15" i="11" s="1"/>
  <c r="S92" i="11"/>
  <c r="H56" i="11" s="1"/>
  <c r="V119" i="11"/>
  <c r="I60" i="11" s="1"/>
  <c r="I133" i="10"/>
  <c r="G68" i="10" s="1"/>
  <c r="E17" i="10" s="1"/>
  <c r="S133" i="10"/>
  <c r="H68" i="10" s="1"/>
  <c r="M114" i="10"/>
  <c r="F60" i="10" s="1"/>
  <c r="D15" i="10" s="1"/>
  <c r="S122" i="10"/>
  <c r="H63" i="10" s="1"/>
  <c r="L131" i="10"/>
  <c r="E67" i="10" s="1"/>
  <c r="S98" i="10"/>
  <c r="H56" i="10" s="1"/>
  <c r="V114" i="10"/>
  <c r="I60" i="10" s="1"/>
  <c r="L98" i="10"/>
  <c r="E56" i="10" s="1"/>
  <c r="I56" i="10"/>
  <c r="L120" i="9"/>
  <c r="E64" i="9" s="1"/>
  <c r="I119" i="9"/>
  <c r="G62" i="9" s="1"/>
  <c r="E17" i="9" s="1"/>
  <c r="S119" i="9"/>
  <c r="H62" i="9" s="1"/>
  <c r="E56" i="9"/>
  <c r="V85" i="9"/>
  <c r="I57" i="9" s="1"/>
  <c r="M119" i="9"/>
  <c r="F62" i="9" s="1"/>
  <c r="D17" i="9" s="1"/>
  <c r="I83" i="9"/>
  <c r="G56" i="9" s="1"/>
  <c r="I60" i="9"/>
  <c r="I56" i="9"/>
  <c r="C15" i="9"/>
  <c r="V179" i="8"/>
  <c r="I63" i="8" s="1"/>
  <c r="V178" i="8"/>
  <c r="I61" i="8" s="1"/>
  <c r="S86" i="8"/>
  <c r="H56" i="8" s="1"/>
  <c r="I86" i="8"/>
  <c r="G56" i="8" s="1"/>
  <c r="L86" i="8"/>
  <c r="E56" i="8" s="1"/>
  <c r="I56" i="8"/>
  <c r="M86" i="8"/>
  <c r="S178" i="8"/>
  <c r="H61" i="8" s="1"/>
  <c r="L208" i="7"/>
  <c r="E71" i="7" s="1"/>
  <c r="L206" i="7"/>
  <c r="E70" i="7" s="1"/>
  <c r="I70" i="7"/>
  <c r="I99" i="7"/>
  <c r="G56" i="7" s="1"/>
  <c r="L198" i="7"/>
  <c r="E66" i="7" s="1"/>
  <c r="S206" i="7"/>
  <c r="H70" i="7" s="1"/>
  <c r="M99" i="7"/>
  <c r="F56" i="7" s="1"/>
  <c r="L190" i="7"/>
  <c r="E63" i="7" s="1"/>
  <c r="C16" i="7" s="1"/>
  <c r="S198" i="7"/>
  <c r="H66" i="7" s="1"/>
  <c r="S99" i="7"/>
  <c r="H56" i="7" s="1"/>
  <c r="V190" i="7"/>
  <c r="I63" i="7" s="1"/>
  <c r="L166" i="6"/>
  <c r="E70" i="6" s="1"/>
  <c r="C17" i="6" s="1"/>
  <c r="I166" i="6"/>
  <c r="G70" i="6" s="1"/>
  <c r="E17" i="6" s="1"/>
  <c r="S174" i="6"/>
  <c r="H74" i="6" s="1"/>
  <c r="L172" i="6"/>
  <c r="E73" i="6" s="1"/>
  <c r="S103" i="6"/>
  <c r="H56" i="6" s="1"/>
  <c r="S132" i="6"/>
  <c r="H63" i="6" s="1"/>
  <c r="I164" i="6"/>
  <c r="G69" i="6" s="1"/>
  <c r="I174" i="6"/>
  <c r="G74" i="6" s="1"/>
  <c r="V152" i="6"/>
  <c r="I66" i="6" s="1"/>
  <c r="I69" i="6"/>
  <c r="M114" i="6"/>
  <c r="F58" i="6" s="1"/>
  <c r="I132" i="6"/>
  <c r="G63" i="6" s="1"/>
  <c r="I56" i="6"/>
  <c r="V120" i="6"/>
  <c r="I60" i="6" s="1"/>
  <c r="I165" i="5"/>
  <c r="G56" i="5" s="1"/>
  <c r="I61" i="5"/>
  <c r="L165" i="5"/>
  <c r="E56" i="5" s="1"/>
  <c r="I56" i="5"/>
  <c r="I181" i="5"/>
  <c r="G62" i="5" s="1"/>
  <c r="M165" i="5"/>
  <c r="F56" i="5" s="1"/>
  <c r="L181" i="5"/>
  <c r="E62" i="5" s="1"/>
  <c r="S165" i="5"/>
  <c r="H56" i="5" s="1"/>
  <c r="V171" i="5"/>
  <c r="I58" i="5" s="1"/>
  <c r="V133" i="4"/>
  <c r="I64" i="4" s="1"/>
  <c r="M114" i="4"/>
  <c r="F56" i="4" s="1"/>
  <c r="M130" i="4"/>
  <c r="F61" i="4" s="1"/>
  <c r="I132" i="4"/>
  <c r="G62" i="4" s="1"/>
  <c r="S114" i="4"/>
  <c r="H56" i="4" s="1"/>
  <c r="L124" i="4"/>
  <c r="E58" i="4" s="1"/>
  <c r="C17" i="4" s="1"/>
  <c r="V124" i="4"/>
  <c r="I58" i="4" s="1"/>
  <c r="S322" i="3"/>
  <c r="H79" i="3" s="1"/>
  <c r="E56" i="3"/>
  <c r="L199" i="3"/>
  <c r="E63" i="3" s="1"/>
  <c r="C15" i="3" s="1"/>
  <c r="S210" i="3"/>
  <c r="H66" i="3" s="1"/>
  <c r="I107" i="3"/>
  <c r="G56" i="3" s="1"/>
  <c r="E66" i="3"/>
  <c r="V199" i="3"/>
  <c r="I63" i="3" s="1"/>
  <c r="M322" i="3"/>
  <c r="F79" i="3" s="1"/>
  <c r="D16" i="3" s="1"/>
  <c r="M107" i="3"/>
  <c r="F56" i="3" s="1"/>
  <c r="S107" i="3"/>
  <c r="H56" i="3" s="1"/>
  <c r="I124" i="4" l="1"/>
  <c r="G58" i="4" s="1"/>
  <c r="E17" i="4" s="1"/>
  <c r="E23" i="4" s="1"/>
  <c r="S120" i="6"/>
  <c r="H60" i="6" s="1"/>
  <c r="I200" i="7"/>
  <c r="G67" i="7" s="1"/>
  <c r="E17" i="7" s="1"/>
  <c r="I117" i="12"/>
  <c r="G62" i="12" s="1"/>
  <c r="E15" i="12" s="1"/>
  <c r="F69" i="6"/>
  <c r="S181" i="5"/>
  <c r="H62" i="5" s="1"/>
  <c r="S166" i="6"/>
  <c r="H70" i="6" s="1"/>
  <c r="V182" i="5"/>
  <c r="I64" i="5" s="1"/>
  <c r="S85" i="9"/>
  <c r="H57" i="9" s="1"/>
  <c r="S114" i="10"/>
  <c r="H60" i="10" s="1"/>
  <c r="I124" i="10"/>
  <c r="G64" i="10" s="1"/>
  <c r="E16" i="10" s="1"/>
  <c r="I120" i="6"/>
  <c r="G60" i="6" s="1"/>
  <c r="E15" i="6" s="1"/>
  <c r="L152" i="6"/>
  <c r="E66" i="6" s="1"/>
  <c r="C16" i="6" s="1"/>
  <c r="S200" i="7"/>
  <c r="H67" i="7" s="1"/>
  <c r="I114" i="10"/>
  <c r="G60" i="10" s="1"/>
  <c r="E15" i="10" s="1"/>
  <c r="P21" i="10" s="1"/>
  <c r="S132" i="4"/>
  <c r="H62" i="4" s="1"/>
  <c r="E19" i="12"/>
  <c r="P21" i="12"/>
  <c r="M120" i="11"/>
  <c r="F62" i="11" s="1"/>
  <c r="M134" i="10"/>
  <c r="F70" i="10" s="1"/>
  <c r="M85" i="9"/>
  <c r="F57" i="9" s="1"/>
  <c r="D15" i="9" s="1"/>
  <c r="L178" i="8"/>
  <c r="E61" i="8" s="1"/>
  <c r="C16" i="8" s="1"/>
  <c r="C16" i="2" s="1"/>
  <c r="I178" i="8"/>
  <c r="G61" i="8" s="1"/>
  <c r="E16" i="8" s="1"/>
  <c r="P22" i="8" s="1"/>
  <c r="I208" i="7"/>
  <c r="G71" i="7" s="1"/>
  <c r="I152" i="6"/>
  <c r="G66" i="6" s="1"/>
  <c r="E16" i="6" s="1"/>
  <c r="E23" i="6" s="1"/>
  <c r="M120" i="6"/>
  <c r="F60" i="6" s="1"/>
  <c r="D15" i="6" s="1"/>
  <c r="L120" i="6"/>
  <c r="E60" i="6" s="1"/>
  <c r="C15" i="6" s="1"/>
  <c r="L174" i="6"/>
  <c r="E74" i="6" s="1"/>
  <c r="M152" i="6"/>
  <c r="F66" i="6" s="1"/>
  <c r="D16" i="6" s="1"/>
  <c r="M181" i="5"/>
  <c r="F62" i="5" s="1"/>
  <c r="M132" i="4"/>
  <c r="F62" i="4" s="1"/>
  <c r="E19" i="4"/>
  <c r="I322" i="3"/>
  <c r="G79" i="3" s="1"/>
  <c r="E16" i="3" s="1"/>
  <c r="I199" i="3"/>
  <c r="G63" i="3" s="1"/>
  <c r="E15" i="3" s="1"/>
  <c r="P22" i="12"/>
  <c r="S117" i="12"/>
  <c r="H62" i="12" s="1"/>
  <c r="S118" i="12"/>
  <c r="H64" i="12" s="1"/>
  <c r="I118" i="12"/>
  <c r="V118" i="12"/>
  <c r="I64" i="12" s="1"/>
  <c r="M117" i="12"/>
  <c r="F62" i="12" s="1"/>
  <c r="D15" i="12" s="1"/>
  <c r="L118" i="12"/>
  <c r="E64" i="12" s="1"/>
  <c r="P23" i="12"/>
  <c r="E23" i="12"/>
  <c r="E22" i="12"/>
  <c r="E21" i="12"/>
  <c r="I119" i="11"/>
  <c r="G60" i="11" s="1"/>
  <c r="E15" i="11" s="1"/>
  <c r="P22" i="11" s="1"/>
  <c r="S119" i="11"/>
  <c r="H60" i="11" s="1"/>
  <c r="V120" i="11"/>
  <c r="I62" i="11" s="1"/>
  <c r="S120" i="11"/>
  <c r="H62" i="11" s="1"/>
  <c r="L119" i="11"/>
  <c r="I134" i="10"/>
  <c r="S124" i="10"/>
  <c r="H64" i="10" s="1"/>
  <c r="L114" i="10"/>
  <c r="E60" i="10" s="1"/>
  <c r="C15" i="10" s="1"/>
  <c r="L133" i="10"/>
  <c r="E68" i="10" s="1"/>
  <c r="C17" i="10" s="1"/>
  <c r="V134" i="10"/>
  <c r="I70" i="10" s="1"/>
  <c r="P22" i="10"/>
  <c r="M120" i="9"/>
  <c r="F64" i="9" s="1"/>
  <c r="I85" i="9"/>
  <c r="G57" i="9" s="1"/>
  <c r="E15" i="9" s="1"/>
  <c r="E21" i="9"/>
  <c r="V120" i="9"/>
  <c r="I64" i="9" s="1"/>
  <c r="S120" i="9"/>
  <c r="H64" i="9" s="1"/>
  <c r="F56" i="8"/>
  <c r="S179" i="8"/>
  <c r="H63" i="8" s="1"/>
  <c r="M178" i="8"/>
  <c r="F61" i="8" s="1"/>
  <c r="D16" i="8" s="1"/>
  <c r="V209" i="7"/>
  <c r="I73" i="7" s="1"/>
  <c r="S190" i="7"/>
  <c r="H63" i="7" s="1"/>
  <c r="S209" i="7"/>
  <c r="H73" i="7" s="1"/>
  <c r="I190" i="7"/>
  <c r="G63" i="7" s="1"/>
  <c r="E16" i="7" s="1"/>
  <c r="S208" i="7"/>
  <c r="H71" i="7" s="1"/>
  <c r="L209" i="7"/>
  <c r="E73" i="7" s="1"/>
  <c r="M190" i="7"/>
  <c r="F63" i="7" s="1"/>
  <c r="D16" i="7" s="1"/>
  <c r="L200" i="7"/>
  <c r="E67" i="7" s="1"/>
  <c r="C17" i="7" s="1"/>
  <c r="E19" i="6"/>
  <c r="V175" i="6"/>
  <c r="I76" i="6" s="1"/>
  <c r="P23" i="6"/>
  <c r="S152" i="6"/>
  <c r="E21" i="6"/>
  <c r="I175" i="6"/>
  <c r="M171" i="5"/>
  <c r="F58" i="5" s="1"/>
  <c r="D17" i="5" s="1"/>
  <c r="L171" i="5"/>
  <c r="E58" i="5" s="1"/>
  <c r="C17" i="5" s="1"/>
  <c r="C17" i="2" s="1"/>
  <c r="S171" i="5"/>
  <c r="H58" i="5" s="1"/>
  <c r="I171" i="5"/>
  <c r="G58" i="5" s="1"/>
  <c r="E17" i="5" s="1"/>
  <c r="E17" i="2" s="1"/>
  <c r="M124" i="4"/>
  <c r="F58" i="4" s="1"/>
  <c r="D17" i="4" s="1"/>
  <c r="P22" i="4"/>
  <c r="P23" i="4"/>
  <c r="P21" i="4"/>
  <c r="E22" i="4"/>
  <c r="L133" i="4"/>
  <c r="E64" i="4" s="1"/>
  <c r="E21" i="4"/>
  <c r="I133" i="4"/>
  <c r="S124" i="4"/>
  <c r="M199" i="3"/>
  <c r="F63" i="3" s="1"/>
  <c r="D15" i="3" s="1"/>
  <c r="L323" i="3"/>
  <c r="E81" i="3" s="1"/>
  <c r="S199" i="3"/>
  <c r="H63" i="3" s="1"/>
  <c r="V323" i="3"/>
  <c r="I81" i="3" s="1"/>
  <c r="I323" i="3" l="1"/>
  <c r="E22" i="10"/>
  <c r="E23" i="10"/>
  <c r="S323" i="3"/>
  <c r="H81" i="3" s="1"/>
  <c r="L179" i="8"/>
  <c r="E63" i="8" s="1"/>
  <c r="P23" i="10"/>
  <c r="P25" i="10" s="1"/>
  <c r="E19" i="10"/>
  <c r="D15" i="2"/>
  <c r="P22" i="7"/>
  <c r="E21" i="10"/>
  <c r="E19" i="3"/>
  <c r="P22" i="6"/>
  <c r="D17" i="2"/>
  <c r="P25" i="4"/>
  <c r="I179" i="8"/>
  <c r="G63" i="8" s="1"/>
  <c r="P23" i="8"/>
  <c r="E19" i="8"/>
  <c r="P21" i="8"/>
  <c r="E21" i="8"/>
  <c r="E23" i="8"/>
  <c r="E22" i="8"/>
  <c r="P25" i="12"/>
  <c r="G64" i="12"/>
  <c r="B16" i="1"/>
  <c r="G70" i="10"/>
  <c r="B14" i="1"/>
  <c r="D16" i="2"/>
  <c r="P21" i="7"/>
  <c r="E23" i="7"/>
  <c r="P23" i="7"/>
  <c r="E19" i="7"/>
  <c r="E21" i="7"/>
  <c r="E16" i="2"/>
  <c r="I209" i="7"/>
  <c r="E22" i="7"/>
  <c r="L175" i="6"/>
  <c r="E76" i="6" s="1"/>
  <c r="G76" i="6"/>
  <c r="B10" i="1"/>
  <c r="P21" i="6"/>
  <c r="M175" i="6"/>
  <c r="F76" i="6" s="1"/>
  <c r="E22" i="6"/>
  <c r="L182" i="5"/>
  <c r="E64" i="5" s="1"/>
  <c r="G64" i="4"/>
  <c r="B8" i="1"/>
  <c r="P27" i="4"/>
  <c r="C8" i="1"/>
  <c r="P21" i="3"/>
  <c r="G81" i="3"/>
  <c r="B7" i="1"/>
  <c r="E22" i="3"/>
  <c r="E15" i="2"/>
  <c r="E23" i="3"/>
  <c r="P22" i="3"/>
  <c r="I22" i="2" s="1"/>
  <c r="E21" i="3"/>
  <c r="P23" i="3"/>
  <c r="M118" i="12"/>
  <c r="F64" i="12" s="1"/>
  <c r="E19" i="11"/>
  <c r="P21" i="11"/>
  <c r="P23" i="11"/>
  <c r="I120" i="11"/>
  <c r="E60" i="11"/>
  <c r="C15" i="11" s="1"/>
  <c r="C15" i="2" s="1"/>
  <c r="L120" i="11"/>
  <c r="E62" i="11" s="1"/>
  <c r="E21" i="11"/>
  <c r="E22" i="11"/>
  <c r="E23" i="11"/>
  <c r="L134" i="10"/>
  <c r="E70" i="10" s="1"/>
  <c r="S134" i="10"/>
  <c r="H70" i="10" s="1"/>
  <c r="I120" i="9"/>
  <c r="P22" i="9"/>
  <c r="P21" i="9"/>
  <c r="P23" i="9"/>
  <c r="E19" i="9"/>
  <c r="E22" i="9"/>
  <c r="E23" i="9"/>
  <c r="M179" i="8"/>
  <c r="F63" i="8" s="1"/>
  <c r="M209" i="7"/>
  <c r="F73" i="7" s="1"/>
  <c r="H66" i="6"/>
  <c r="S175" i="6"/>
  <c r="H76" i="6" s="1"/>
  <c r="I182" i="5"/>
  <c r="P22" i="5"/>
  <c r="P23" i="5"/>
  <c r="E23" i="5"/>
  <c r="E22" i="5"/>
  <c r="E19" i="5"/>
  <c r="P21" i="5"/>
  <c r="E21" i="5"/>
  <c r="P25" i="5" s="1"/>
  <c r="M182" i="5"/>
  <c r="F64" i="5" s="1"/>
  <c r="S182" i="5"/>
  <c r="H64" i="5" s="1"/>
  <c r="H58" i="4"/>
  <c r="S133" i="4"/>
  <c r="H64" i="4" s="1"/>
  <c r="M133" i="4"/>
  <c r="F64" i="4" s="1"/>
  <c r="M323" i="3"/>
  <c r="F81" i="3" s="1"/>
  <c r="P25" i="6" l="1"/>
  <c r="P25" i="8"/>
  <c r="C12" i="1" s="1"/>
  <c r="P25" i="7"/>
  <c r="B12" i="1"/>
  <c r="P27" i="12"/>
  <c r="C16" i="1"/>
  <c r="G16" i="1" s="1"/>
  <c r="G62" i="11"/>
  <c r="B15" i="1"/>
  <c r="P27" i="10"/>
  <c r="C14" i="1"/>
  <c r="G14" i="1" s="1"/>
  <c r="G64" i="9"/>
  <c r="B13" i="1"/>
  <c r="P25" i="9"/>
  <c r="P27" i="7"/>
  <c r="C11" i="1"/>
  <c r="G73" i="7"/>
  <c r="B11" i="1"/>
  <c r="E19" i="2"/>
  <c r="P27" i="6"/>
  <c r="C10" i="1"/>
  <c r="G10" i="1" s="1"/>
  <c r="P27" i="5"/>
  <c r="C9" i="1"/>
  <c r="I23" i="2"/>
  <c r="I21" i="2"/>
  <c r="E23" i="2"/>
  <c r="G64" i="5"/>
  <c r="B9" i="1"/>
  <c r="E22" i="2"/>
  <c r="H28" i="4"/>
  <c r="P28" i="4" s="1"/>
  <c r="P30" i="4" s="1"/>
  <c r="G8" i="1"/>
  <c r="P25" i="3"/>
  <c r="E21" i="2"/>
  <c r="P25" i="11"/>
  <c r="P27" i="8" l="1"/>
  <c r="H28" i="8" s="1"/>
  <c r="P28" i="8" s="1"/>
  <c r="P30" i="8" s="1"/>
  <c r="G9" i="1"/>
  <c r="G12" i="1"/>
  <c r="G11" i="1"/>
  <c r="B17" i="1"/>
  <c r="H28" i="12"/>
  <c r="P28" i="12" s="1"/>
  <c r="P30" i="12" s="1"/>
  <c r="P27" i="11"/>
  <c r="C15" i="1"/>
  <c r="G15" i="1" s="1"/>
  <c r="H28" i="10"/>
  <c r="P28" i="10" s="1"/>
  <c r="P30" i="10" s="1"/>
  <c r="P27" i="9"/>
  <c r="C13" i="1"/>
  <c r="G13" i="1" s="1"/>
  <c r="H28" i="7"/>
  <c r="P28" i="7" s="1"/>
  <c r="P30" i="7" s="1"/>
  <c r="H28" i="6"/>
  <c r="P28" i="6" s="1"/>
  <c r="P30" i="6" s="1"/>
  <c r="I25" i="2"/>
  <c r="I27" i="2" s="1"/>
  <c r="H28" i="5"/>
  <c r="P28" i="5" s="1"/>
  <c r="P30" i="5" s="1"/>
  <c r="P27" i="3"/>
  <c r="C7" i="1"/>
  <c r="H28" i="11" l="1"/>
  <c r="P28" i="11" s="1"/>
  <c r="P30" i="11" s="1"/>
  <c r="H28" i="9"/>
  <c r="P28" i="9" s="1"/>
  <c r="P30" i="9" s="1"/>
  <c r="C17" i="1"/>
  <c r="G7" i="1"/>
  <c r="G17" i="1" s="1"/>
  <c r="H28" i="3"/>
  <c r="P28" i="3" s="1"/>
  <c r="P30" i="3" s="1"/>
  <c r="B18" i="1" l="1"/>
  <c r="B19" i="1" s="1"/>
  <c r="G19" i="1" l="1"/>
  <c r="H29" i="2"/>
  <c r="I29" i="2" s="1"/>
  <c r="G18" i="1"/>
  <c r="H28" i="2"/>
  <c r="I28" i="2" s="1"/>
  <c r="I30" i="2" l="1"/>
  <c r="G20" i="1"/>
</calcChain>
</file>

<file path=xl/sharedStrings.xml><?xml version="1.0" encoding="utf-8"?>
<sst xmlns="http://schemas.openxmlformats.org/spreadsheetml/2006/main" count="3099" uniqueCount="1296">
  <si>
    <t>Rekapitulácia rozpočtu</t>
  </si>
  <si>
    <t>Stavba Rozšírenie kapacity materskej školy v obci Bačkov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</si>
  <si>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</si>
  <si>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</si>
  <si>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</si>
  <si>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</si>
  <si>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</si>
  <si>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</si>
  <si>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</si>
  <si>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</si>
  <si>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</si>
  <si>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</si>
  <si>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SO 01 Vlastný objekt - ASR</t>
  </si>
  <si>
    <t>SO 01 Vlastný objekt - Bleskozvod</t>
  </si>
  <si>
    <t>SO 01 Vlastný objekt - Elektroinštalácia</t>
  </si>
  <si>
    <t>SO 01 Vlastný objekt -  Odberné plynové zariadenie</t>
  </si>
  <si>
    <t>SO 01 Vlastný objekt -  - Ústredné vykurovanie</t>
  </si>
  <si>
    <t>SO 01 Vlastný objekt -  - Zdravotná inštalácia</t>
  </si>
  <si>
    <t>SO 02 NN prívod</t>
  </si>
  <si>
    <t>SO 03 Vonkajší vodovod</t>
  </si>
  <si>
    <t>SO 04 Vonkajšia kanalizácia a žumpa</t>
  </si>
  <si>
    <t>SO 05 Vonkajšie priestory</t>
  </si>
  <si>
    <t>Krycí list rozpočtu</t>
  </si>
  <si>
    <t>Objekt SO 01 Vlastný objekt - ASR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</si>
  <si>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</si>
  <si>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</si>
  <si>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</si>
  <si>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</si>
  <si>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</si>
  <si>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15. 3. 2021</t>
  </si>
  <si>
    <t>Odberateľ: Obec Bačkov</t>
  </si>
  <si>
    <t>Projektant: CSANK s.r.o.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</si>
  <si>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</si>
  <si>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</si>
  <si>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</si>
  <si>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</si>
  <si>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</si>
  <si>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</si>
  <si>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 xml:space="preserve">VRN </t>
  </si>
  <si>
    <t>Spolu</t>
  </si>
  <si>
    <t>Ďalšie náklady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</si>
  <si>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</si>
  <si>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</si>
  <si>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</si>
  <si>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</si>
  <si>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</si>
  <si>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</si>
  <si>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</si>
  <si>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</si>
  <si>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VRN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</si>
  <si>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</si>
  <si>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</si>
  <si>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</si>
  <si>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</si>
  <si>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</si>
  <si>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</si>
  <si>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</si>
  <si>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</si>
  <si>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</si>
  <si>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</si>
  <si>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</si>
  <si>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</si>
  <si>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</si>
  <si>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</si>
  <si>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</si>
  <si>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15. 3. 2021</t>
  </si>
  <si>
    <t>Prehľad rozpočtových nákladov</t>
  </si>
  <si>
    <t>Práce HSV</t>
  </si>
  <si>
    <t xml:space="preserve">   ZEMNÉ PRÁCE</t>
  </si>
  <si>
    <t xml:space="preserve">   ZÁKLADY</t>
  </si>
  <si>
    <t xml:space="preserve">   ZVISLÉ KONŠTRUKCIE</t>
  </si>
  <si>
    <t xml:space="preserve">   VODOROVNÉ KONŠTRUKCIE</t>
  </si>
  <si>
    <t xml:space="preserve">   POVRCHOVÉ ÚPRAVY</t>
  </si>
  <si>
    <t xml:space="preserve">   OSTATNÉ PRÁCE</t>
  </si>
  <si>
    <t xml:space="preserve">   PRESUNY HMÔT</t>
  </si>
  <si>
    <t>Práce PSV</t>
  </si>
  <si>
    <t xml:space="preserve">   IZOLÁCIE PROTI VODE A VLHKOSTI</t>
  </si>
  <si>
    <t xml:space="preserve">   IZOLÁCIE TEPELNÉ BEŽNÝCH STAVEBNÝCH KONŠTRUKCIÍ</t>
  </si>
  <si>
    <t xml:space="preserve">   KONŠTRUKCIE TESÁRSKE</t>
  </si>
  <si>
    <t xml:space="preserve">   DREVOSTAVBY</t>
  </si>
  <si>
    <t xml:space="preserve">   KONŠTRUKCIE KLAMPIARSKE</t>
  </si>
  <si>
    <t xml:space="preserve">   KRYTINY TVRDÉ</t>
  </si>
  <si>
    <t xml:space="preserve">   KONŠTRUKCIE STOLÁRSKE</t>
  </si>
  <si>
    <t xml:space="preserve">   KOVOVÉ DOPLNKOVÉ KONŠTRUKCIE</t>
  </si>
  <si>
    <t xml:space="preserve">   PODLAHY A DLAŽBY KERAMICKÉ</t>
  </si>
  <si>
    <t xml:space="preserve">   PODLAHY POVLAKOVÉ</t>
  </si>
  <si>
    <t xml:space="preserve">   OBKLADY KERAMICKÉ</t>
  </si>
  <si>
    <t xml:space="preserve">   NÁTERY</t>
  </si>
  <si>
    <t xml:space="preserve">   MAĽBY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</si>
  <si>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</si>
  <si>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</si>
  <si>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</si>
  <si>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</si>
  <si>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</si>
  <si>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</si>
  <si>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</si>
  <si>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</si>
  <si>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</si>
  <si>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</si>
  <si>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</si>
  <si>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</si>
  <si>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</si>
  <si>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</si>
  <si>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</si>
  <si>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Rozšírenie kapacity materskej školy v obci Bačkov</t>
  </si>
  <si>
    <t>121101103</t>
  </si>
  <si>
    <t xml:space="preserve">Odstránenie ornice s premiestnením do 250 m                                                                             </t>
  </si>
  <si>
    <t xml:space="preserve">m3      </t>
  </si>
  <si>
    <t>131301201</t>
  </si>
  <si>
    <t xml:space="preserve">Hĺbenie jám zapaž. v horn. tr. 4 do 100 m3                                                                              </t>
  </si>
  <si>
    <t>131301209</t>
  </si>
  <si>
    <t xml:space="preserve">Príplatok za lepivosť  horn. tr. 4                                                                                      </t>
  </si>
  <si>
    <t>132301102</t>
  </si>
  <si>
    <t xml:space="preserve">Hĺbenie rýh šírka do 60 cm v horn. tr. 4 nad 100 m3                                                                     </t>
  </si>
  <si>
    <t>132301109</t>
  </si>
  <si>
    <t xml:space="preserve">Príplatok za lepivosť horniny tr.4 v rýhach š. do 60 cm                                                                 </t>
  </si>
  <si>
    <t>162201101</t>
  </si>
  <si>
    <t xml:space="preserve">Vodorovné premiestnenie výkopu do 20 m horn. tr. 1-4                                                                    </t>
  </si>
  <si>
    <t>162601102</t>
  </si>
  <si>
    <t xml:space="preserve">Vodorovné premiestnenie výkopu do 5000 m horn. tr. 1-4                                                                  </t>
  </si>
  <si>
    <t>167101102</t>
  </si>
  <si>
    <t xml:space="preserve">Nakladanie výkopku nad 100 m3 v horn. tr. 1-4                                                                           </t>
  </si>
  <si>
    <t>171201201</t>
  </si>
  <si>
    <t xml:space="preserve">Uloženie sypaniny na skládku                                                                                            </t>
  </si>
  <si>
    <t>271521111</t>
  </si>
  <si>
    <t xml:space="preserve">Vankúš pod základy z kameniva hrubého drveného 63-125 mm                                                                </t>
  </si>
  <si>
    <t>273313611</t>
  </si>
  <si>
    <t xml:space="preserve">Základové dosky z betónu prostého tr. C16/20                                                                            </t>
  </si>
  <si>
    <t>273351215</t>
  </si>
  <si>
    <t xml:space="preserve">Debnenie základových dosiek zhotovenie                                                                                  </t>
  </si>
  <si>
    <t xml:space="preserve">m2      </t>
  </si>
  <si>
    <t>273351216</t>
  </si>
  <si>
    <t xml:space="preserve">Debnenie základových dosiek odstránenie                                                                                 </t>
  </si>
  <si>
    <t>273362021</t>
  </si>
  <si>
    <t xml:space="preserve">Výstuž základových dosiek zo zvarovaných sietí KARI                                                                     </t>
  </si>
  <si>
    <t xml:space="preserve">t       </t>
  </si>
  <si>
    <t>274313611</t>
  </si>
  <si>
    <t xml:space="preserve">Základové pásy z betónu prostého, šal. tvárnice so zálievkou tr. C16/20                                                 </t>
  </si>
  <si>
    <t>274351215</t>
  </si>
  <si>
    <t xml:space="preserve">Debnenie základových pásov zhotovenie                                                                                   </t>
  </si>
  <si>
    <t>274351216</t>
  </si>
  <si>
    <t xml:space="preserve">Debnenie základových pásov odstránenie                                                                                  </t>
  </si>
  <si>
    <t>274361821</t>
  </si>
  <si>
    <t xml:space="preserve">Výstuž základových pásov BSt 500 (10505)                                                                                </t>
  </si>
  <si>
    <t>275313611</t>
  </si>
  <si>
    <t xml:space="preserve">Základové pätky z betónu prostého tr. C16/20                                                                            </t>
  </si>
  <si>
    <t>275351215</t>
  </si>
  <si>
    <t xml:space="preserve">Debnenie základových pätiek zhotovenie                                                                                  </t>
  </si>
  <si>
    <t>275351216</t>
  </si>
  <si>
    <t xml:space="preserve">Debnenie základových pätiek odstránenie                                                                                 </t>
  </si>
  <si>
    <t>275361821</t>
  </si>
  <si>
    <t xml:space="preserve">Výstuž základových pätiek BSt 500 (10505)                                                                               </t>
  </si>
  <si>
    <t>311231740</t>
  </si>
  <si>
    <t>311231750</t>
  </si>
  <si>
    <t>317121103</t>
  </si>
  <si>
    <t xml:space="preserve">Montáž + dodávka prefabrik. prekladov pre obvod do 2,5m                                                                 </t>
  </si>
  <si>
    <t xml:space="preserve">kus     </t>
  </si>
  <si>
    <t>317121104</t>
  </si>
  <si>
    <t xml:space="preserve">Montáž + dodávka  prefabrik. prekladov pre vn. murivo do 2,5 m                                                          </t>
  </si>
  <si>
    <t>317321311</t>
  </si>
  <si>
    <t xml:space="preserve">Preklady zo železobetónu tr. C16/20                                                                                     </t>
  </si>
  <si>
    <t>317351107</t>
  </si>
  <si>
    <t xml:space="preserve">Debnenie prekladov s podper. konštr. do 4m zhotovenie                                                                   </t>
  </si>
  <si>
    <t>317351108</t>
  </si>
  <si>
    <t xml:space="preserve">Debnenie prekladov s podper. konštr. do 4m odstránenie                                                                  </t>
  </si>
  <si>
    <t>317361821</t>
  </si>
  <si>
    <t xml:space="preserve">Výstuž prekladov, ríms BSt 500 (10505)                                                                                  </t>
  </si>
  <si>
    <t>342255001</t>
  </si>
  <si>
    <t xml:space="preserve">Priečky z tvárnic pórobetónových hr. 100 mm                                                                             </t>
  </si>
  <si>
    <t>342255003</t>
  </si>
  <si>
    <t xml:space="preserve">Priečky z tvárnic pórobetónových hr. 150 mm                                                                             </t>
  </si>
  <si>
    <t>301210</t>
  </si>
  <si>
    <t xml:space="preserve">Zárubňa oceľová CGH 60x197                                                                                              </t>
  </si>
  <si>
    <t>301250</t>
  </si>
  <si>
    <t xml:space="preserve">Zárubňa oceľová CGH 80x197                                                                                              </t>
  </si>
  <si>
    <t>411161443</t>
  </si>
  <si>
    <t>411321313</t>
  </si>
  <si>
    <t xml:space="preserve">Stropy doskové zo železobetónu tr. C16/20 - zálievka                                                                    </t>
  </si>
  <si>
    <t>411351101</t>
  </si>
  <si>
    <t xml:space="preserve">Debnenie stropov doskových zhotovenie                                                                                   </t>
  </si>
  <si>
    <t>411351102</t>
  </si>
  <si>
    <t xml:space="preserve">Debnenie stropov doskových odstránenie                                                                                  </t>
  </si>
  <si>
    <t>411354173</t>
  </si>
  <si>
    <t xml:space="preserve">Podperná konštr. stropov pre zaťaženie do 12 kPa zhotovenie                                                             </t>
  </si>
  <si>
    <t>411354174</t>
  </si>
  <si>
    <t xml:space="preserve">Podperná konštr. stropov pre zaťaženie do 12 kPa odstránenie                                                            </t>
  </si>
  <si>
    <t>411362021</t>
  </si>
  <si>
    <t xml:space="preserve">Výstuž stropov zo zvarovaných sietí KARI                                                                                </t>
  </si>
  <si>
    <t>417321313</t>
  </si>
  <si>
    <t xml:space="preserve">Stužujúce pásy a vence zo železobetónu tr. C16/20                                                                       </t>
  </si>
  <si>
    <t>417351115</t>
  </si>
  <si>
    <t xml:space="preserve">Debnenie stužujúcich pásov a vencov zhotovenie                                                                          </t>
  </si>
  <si>
    <t>417351116</t>
  </si>
  <si>
    <t xml:space="preserve">Debnenie stužujúcich pásov a vencov odstránenie                                                                         </t>
  </si>
  <si>
    <t>417361821</t>
  </si>
  <si>
    <t xml:space="preserve">Výstuž stužujúcich pásov, vencov BSt 500 (10505)                                                                        </t>
  </si>
  <si>
    <t>430321313</t>
  </si>
  <si>
    <t xml:space="preserve">Schodišťové konštrukcie zo železobetónu tr. C16/20                                                                      </t>
  </si>
  <si>
    <t>430351119</t>
  </si>
  <si>
    <t xml:space="preserve">Debnenie konštrukcie schodísk                                                                                           </t>
  </si>
  <si>
    <t>430351129</t>
  </si>
  <si>
    <t xml:space="preserve">Oddebnenie schodísk akýkoľvek sklon                                                                                     </t>
  </si>
  <si>
    <t>430361821</t>
  </si>
  <si>
    <t xml:space="preserve">Výstuž schodišťových konštrukcií BSt 500 (10505)                                                                        </t>
  </si>
  <si>
    <t>610991111</t>
  </si>
  <si>
    <t xml:space="preserve">Zakrývanie okenných otvorov, predmetov a konštrukcií                                                                    </t>
  </si>
  <si>
    <t>611473112</t>
  </si>
  <si>
    <t xml:space="preserve">Omietka vnút. stropov zo suchých zmesí štuková                                                                          </t>
  </si>
  <si>
    <t>612474102</t>
  </si>
  <si>
    <t xml:space="preserve">Omietka vnút. stien zo suchých zmesí štuková                                                                            </t>
  </si>
  <si>
    <t>612481119</t>
  </si>
  <si>
    <t xml:space="preserve">Potiahnutie vnút., alebo vonk. stien a ostatných plôch sklotextilnou mriežkou                                           </t>
  </si>
  <si>
    <t>622477010</t>
  </si>
  <si>
    <t xml:space="preserve">Omietka vonk. soklov mozaika bez tepelnej izolácie                                                                      </t>
  </si>
  <si>
    <t>624601011p</t>
  </si>
  <si>
    <t xml:space="preserve">Pretmelenie pur tmelom                                                                                                  </t>
  </si>
  <si>
    <t xml:space="preserve">m       </t>
  </si>
  <si>
    <t>625000120</t>
  </si>
  <si>
    <t xml:space="preserve">Dodávka a montáž profil dilatačný rohový, priamy                                                                        </t>
  </si>
  <si>
    <t>625000130</t>
  </si>
  <si>
    <t xml:space="preserve">Dodávka a montáž profil okenný,dverový dilatačný                                                                        </t>
  </si>
  <si>
    <t>625981132</t>
  </si>
  <si>
    <t xml:space="preserve">Obklad vonk. bet. konštrukcií doskami Kombidoska hr. 50 mm                                                              </t>
  </si>
  <si>
    <t>6259911091</t>
  </si>
  <si>
    <t>625991207</t>
  </si>
  <si>
    <t>629991306</t>
  </si>
  <si>
    <t xml:space="preserve">Soklový profil zakladací  pre 14cm hr. fasádne izol.dosky                                                               </t>
  </si>
  <si>
    <t>629991313</t>
  </si>
  <si>
    <t xml:space="preserve">Soklový profil zakladací  pre 16cm hr. fasádne izol.dosky                                                               </t>
  </si>
  <si>
    <t>629993611</t>
  </si>
  <si>
    <t>629994008</t>
  </si>
  <si>
    <t xml:space="preserve">Začisťovacia parapetná lišta k zateplovaniu stien                                                                       </t>
  </si>
  <si>
    <t>631571001</t>
  </si>
  <si>
    <t xml:space="preserve">Násyp pod podlahy z kameniva ťaženého 0-4 spevňujúceho                                                                  </t>
  </si>
  <si>
    <t>632477025</t>
  </si>
  <si>
    <t xml:space="preserve">Anhydridový poter hr. 50-60 mm                                                                                          </t>
  </si>
  <si>
    <t>632477029</t>
  </si>
  <si>
    <t xml:space="preserve">Anhydridový poter hr. 60-70 mm                                                                                          </t>
  </si>
  <si>
    <t>642942611</t>
  </si>
  <si>
    <t xml:space="preserve">Osadenie dverných zárubní kovových do 2,5 m2                                                                            </t>
  </si>
  <si>
    <t>648991113</t>
  </si>
  <si>
    <t xml:space="preserve">Osadenie parapetných dosák                                                                                              </t>
  </si>
  <si>
    <t>9A0202</t>
  </si>
  <si>
    <t xml:space="preserve">Parapet vnútorný                                                                                                        </t>
  </si>
  <si>
    <t>9A0203</t>
  </si>
  <si>
    <t xml:space="preserve">Parapet vonkajší                                                                                                        </t>
  </si>
  <si>
    <t>941941042</t>
  </si>
  <si>
    <t xml:space="preserve">Montáž lešenia ľahk. radového s podlahami š. do 1,2 m v. do 30 m                                                        </t>
  </si>
  <si>
    <t>941941292</t>
  </si>
  <si>
    <t xml:space="preserve">Príplatok za prvý a každý ďalší mesiac použitia lešenia k pol. -1042                                                    </t>
  </si>
  <si>
    <t>941941842</t>
  </si>
  <si>
    <t xml:space="preserve">Demontáž lešenia ľahk. radového s podlahami š. do 1,2 m v. do 30 m                                                      </t>
  </si>
  <si>
    <t>941955003</t>
  </si>
  <si>
    <t xml:space="preserve">Lešenie ľahké prac. pomocné výš. podlahy do 2,5 m                                                                       </t>
  </si>
  <si>
    <t>952901111</t>
  </si>
  <si>
    <t xml:space="preserve">Vyčistenie budov byt. alebo občian. výstavby pri výške podlažia do 4 m                                                  </t>
  </si>
  <si>
    <t>953171042</t>
  </si>
  <si>
    <t xml:space="preserve">Osadenie + dodávka predeľovacej zdravotech. priečky                                                                     </t>
  </si>
  <si>
    <t>979131415</t>
  </si>
  <si>
    <t xml:space="preserve">Poplatok za uloženie vykopanej zeminy                                                                                   </t>
  </si>
  <si>
    <t>999999908</t>
  </si>
  <si>
    <t xml:space="preserve">kpl     </t>
  </si>
  <si>
    <t>998011002</t>
  </si>
  <si>
    <t xml:space="preserve">Presun hmôt pre budovy murované výšky do 12 m                                                                           </t>
  </si>
  <si>
    <t>998011015</t>
  </si>
  <si>
    <t xml:space="preserve">Prípl. za zväčšený presun do 1 km pre budovy murované                                                                   </t>
  </si>
  <si>
    <t>711111001</t>
  </si>
  <si>
    <t xml:space="preserve">Zhotovenie izolácie proti vlhkosti za studena vodor. náterom asfalt. penetr.                                            </t>
  </si>
  <si>
    <t>631500</t>
  </si>
  <si>
    <t>711141559</t>
  </si>
  <si>
    <t xml:space="preserve">Zhotovenie izolácie proti vlhkosti pritavením NAIP vodor.                                                               </t>
  </si>
  <si>
    <t>322820</t>
  </si>
  <si>
    <t>711161310</t>
  </si>
  <si>
    <t>998711202</t>
  </si>
  <si>
    <t xml:space="preserve">Presun hmôt pre izolácie proti vode v objektoch výšky do 12 m                                                           </t>
  </si>
  <si>
    <t xml:space="preserve">%       </t>
  </si>
  <si>
    <t>998711292</t>
  </si>
  <si>
    <t xml:space="preserve">Prípl. za zväčšený presun hmôt pre izolácie proti vode do 100 m                                                         </t>
  </si>
  <si>
    <t>713111111</t>
  </si>
  <si>
    <t xml:space="preserve">Montáž tep. izolácie stropov, položenie na vrch                                                                         </t>
  </si>
  <si>
    <t>402100</t>
  </si>
  <si>
    <t xml:space="preserve">Parozábrana                                                                                                             </t>
  </si>
  <si>
    <t>412930</t>
  </si>
  <si>
    <t>413060</t>
  </si>
  <si>
    <t>713121121</t>
  </si>
  <si>
    <t xml:space="preserve">Montáž tep. izolácie podláh 2 x položenie                                                                               </t>
  </si>
  <si>
    <t>1B0202</t>
  </si>
  <si>
    <t>1B0204</t>
  </si>
  <si>
    <t>955080</t>
  </si>
  <si>
    <t xml:space="preserve">Folia PE 0.20 mm                                                                                                        </t>
  </si>
  <si>
    <t>998713202</t>
  </si>
  <si>
    <t xml:space="preserve">Presun hmôt pre izolácie tepelné v objektoch výšky do 12 m                                                              </t>
  </si>
  <si>
    <t>998713292</t>
  </si>
  <si>
    <t xml:space="preserve">Prípl. za zväčšený presun hmôt pre izolácie tepelné do 100 m                                                            </t>
  </si>
  <si>
    <t>762342204</t>
  </si>
  <si>
    <t xml:space="preserve">Montáž kontralatí, rozpätie 80-120 cm                                                                                   </t>
  </si>
  <si>
    <t>762342211</t>
  </si>
  <si>
    <t xml:space="preserve">Montáž latovania do 60 st.                                                                                              </t>
  </si>
  <si>
    <t>762395000</t>
  </si>
  <si>
    <t xml:space="preserve">Spojovacie a ochranné prostriedky k montáži krovov                                                                      </t>
  </si>
  <si>
    <t>120200</t>
  </si>
  <si>
    <t xml:space="preserve">Rezivo                                                                                                                  </t>
  </si>
  <si>
    <t>762841230</t>
  </si>
  <si>
    <t xml:space="preserve">Montáž podbíjania stropov a striech rovných z prkien hoblov. na pero a drážku                                           </t>
  </si>
  <si>
    <t>998762202</t>
  </si>
  <si>
    <t xml:space="preserve">Presun hmôt pre tesárske konštr. v objektoch  výšky do 12 m                                                             </t>
  </si>
  <si>
    <t>998762294</t>
  </si>
  <si>
    <t xml:space="preserve">Prípl. za zväčšený presun do 1000 m pre tesárske konštr.                                                                </t>
  </si>
  <si>
    <t>763131242</t>
  </si>
  <si>
    <t xml:space="preserve">Podhľady sadrokart. D111 drev. konštr. s priamym uchyt. s konečnou úpravou                                              </t>
  </si>
  <si>
    <t>763732210</t>
  </si>
  <si>
    <t xml:space="preserve">Montáž, dodávka väzníkov, kotviace prvky, zavetrovanie, náter, doprava                                                  </t>
  </si>
  <si>
    <t>998763201</t>
  </si>
  <si>
    <t xml:space="preserve">Presun hmôt pre drevostavby v objektoch  výšky do 12 m                                                                  </t>
  </si>
  <si>
    <t>998763294</t>
  </si>
  <si>
    <t xml:space="preserve">Prípl. za zväčšený presun do 1000 m pre drevostavby                                                                     </t>
  </si>
  <si>
    <t>764324290</t>
  </si>
  <si>
    <t xml:space="preserve">Klamp. pl. odkvapov                                                                                                     </t>
  </si>
  <si>
    <t>764341240</t>
  </si>
  <si>
    <t xml:space="preserve">Klamp. pl. lem. prestupov na streche                                                                                    </t>
  </si>
  <si>
    <t>764352207</t>
  </si>
  <si>
    <t xml:space="preserve">Klamp. pl. žľaby pododkvap. polkruh.                                                                                    </t>
  </si>
  <si>
    <t>764359213</t>
  </si>
  <si>
    <t xml:space="preserve">Klamp. pl. žľaby kotlík konický                                                                                         </t>
  </si>
  <si>
    <t>764454205</t>
  </si>
  <si>
    <t xml:space="preserve">Klamp. pl. rúry odpadové kruhové                                                                                        </t>
  </si>
  <si>
    <t>998764202</t>
  </si>
  <si>
    <t xml:space="preserve">Presun hmôt pre klampiarske konštr. v objektoch  výšky do 12 m                                                          </t>
  </si>
  <si>
    <t>998764292</t>
  </si>
  <si>
    <t xml:space="preserve">Prípl. za zväčšený presun do 100 m pre klampiarske konštr.                                                              </t>
  </si>
  <si>
    <t>765371151</t>
  </si>
  <si>
    <t>765901242</t>
  </si>
  <si>
    <t>998765202</t>
  </si>
  <si>
    <t xml:space="preserve">Presun hmôt pre krytiny tvrdé na objektoch výšky do 12 m                                                                </t>
  </si>
  <si>
    <t>998765292</t>
  </si>
  <si>
    <t xml:space="preserve">Prípl. za zväčšený presun hmôt pre krytiny tvrdé do 100 m                                                               </t>
  </si>
  <si>
    <t>766661112</t>
  </si>
  <si>
    <t xml:space="preserve">Montáž dvier kompl. otvár. do zárubne 1-krídl.                                                                          </t>
  </si>
  <si>
    <t>601320</t>
  </si>
  <si>
    <t xml:space="preserve">Dvere vnútorné hladké plné 60x197 D1,D2                                                                                 </t>
  </si>
  <si>
    <t>601880</t>
  </si>
  <si>
    <t xml:space="preserve">Dvere vnútorné hladké plné 80x197 D3,D4                                                                                 </t>
  </si>
  <si>
    <t>998766202</t>
  </si>
  <si>
    <t xml:space="preserve">Presun hmôt pre konštr. stolárske v objektoch výšky do 12 m                                                             </t>
  </si>
  <si>
    <t>998766292</t>
  </si>
  <si>
    <t xml:space="preserve">Prípl. za zväčšený presun hmôt do 100 m pre konštr. stolárske                                                           </t>
  </si>
  <si>
    <t>767631108</t>
  </si>
  <si>
    <t xml:space="preserve">Montáž + dodávka okien plastových 600/1000 - O1, podľa výpisu                                                           </t>
  </si>
  <si>
    <t>767631109</t>
  </si>
  <si>
    <t xml:space="preserve">Montáž + dodávka okien plastových 600/1500 - O2, podľa výpisu                                                           </t>
  </si>
  <si>
    <t>767631110</t>
  </si>
  <si>
    <t xml:space="preserve">Montáž + dodávka okien plastových 1000/1500 - O3, podľa vápisu                                                          </t>
  </si>
  <si>
    <t>767631111</t>
  </si>
  <si>
    <t xml:space="preserve">Montáž + dodávka okien plastových 1200/1500 - O4, podľa výpisu                                                          </t>
  </si>
  <si>
    <t>767631112</t>
  </si>
  <si>
    <t xml:space="preserve">Montáž + dodávka okien plastových 1200/2000 - O5, podľa výpisu                                                          </t>
  </si>
  <si>
    <t>7676311121</t>
  </si>
  <si>
    <t xml:space="preserve">Montáž + dodávka okien plastových 2400/2000 - O6, podľa výpisu                                                          </t>
  </si>
  <si>
    <t>767631113</t>
  </si>
  <si>
    <t xml:space="preserve">Montáž + dodávka okien plastových výsuvných 900/1200 s parapetnou doskou, podľa výpisu                                  </t>
  </si>
  <si>
    <t>767641205</t>
  </si>
  <si>
    <t xml:space="preserve">Montáž + dodávka dverí hliníkových 1000/2100,  so zárubňou - D5, D6, podľa výpisu                                       </t>
  </si>
  <si>
    <t>767641215</t>
  </si>
  <si>
    <t xml:space="preserve">Montáž + dodávka dverí hliníkových 2400/2600 so zárubňou - D8, podľa výpisu                                             </t>
  </si>
  <si>
    <t>767995101</t>
  </si>
  <si>
    <t xml:space="preserve">Montáž atypických stavebných doplnk. konštrukcií - požiarne schodisko  E                                              </t>
  </si>
  <si>
    <t xml:space="preserve">kg      </t>
  </si>
  <si>
    <t>000020</t>
  </si>
  <si>
    <t xml:space="preserve">Oceľové konštrukcie - predbežná cena, vrátane roštov, spoj. materiálu                                                   </t>
  </si>
  <si>
    <t>767995103</t>
  </si>
  <si>
    <t xml:space="preserve">Montáž atypických stavebných doplnk. konštrukcií - schodiskové zábadlie s drev. madlom - ZK1, ZK2                       </t>
  </si>
  <si>
    <t>000021</t>
  </si>
  <si>
    <t xml:space="preserve">Schodiskové zábradlie s drev. madlom - ZK1, ZK2, vrátane spoj. materiálu                                                </t>
  </si>
  <si>
    <t>998767202</t>
  </si>
  <si>
    <t xml:space="preserve">Presun hmôt pre kovové stav. doplnk. konštr. v objektoch výšky do 12 m                                                  </t>
  </si>
  <si>
    <t>998767292</t>
  </si>
  <si>
    <t xml:space="preserve">Prípl. za zväčšený presun hmôt do 100 m pre kov. stav. konštr.                                                          </t>
  </si>
  <si>
    <t>771471011</t>
  </si>
  <si>
    <t xml:space="preserve">Montáž sokl. rovných z dlaž. keram.                                                                                     </t>
  </si>
  <si>
    <t>771569795</t>
  </si>
  <si>
    <t xml:space="preserve">Prípl. za škárovanie                                                                                                    </t>
  </si>
  <si>
    <t>771571101</t>
  </si>
  <si>
    <t xml:space="preserve">Montáž podláh z dlaždíc keram. rež. hlad.                                                                               </t>
  </si>
  <si>
    <t>3A0132</t>
  </si>
  <si>
    <t xml:space="preserve">Dlažba keramická, protišmyková                                                                                          </t>
  </si>
  <si>
    <t>998771202</t>
  </si>
  <si>
    <t xml:space="preserve">Presun hmôt pre podlahy z dlaždíc v objektoch výšky do 12 m                                                             </t>
  </si>
  <si>
    <t>998771292</t>
  </si>
  <si>
    <t xml:space="preserve">Prípl. za zväčšený presun do 100 m pre podlahy z dlaždíc                                                                </t>
  </si>
  <si>
    <t>776411000</t>
  </si>
  <si>
    <t xml:space="preserve">Lepenie podlahových soklíkov alebo líšt gumených, hrán                                                                  </t>
  </si>
  <si>
    <t>7764587</t>
  </si>
  <si>
    <t xml:space="preserve">Soklík PVC, hrany                                                                                                       </t>
  </si>
  <si>
    <t>776521100</t>
  </si>
  <si>
    <t xml:space="preserve">Lepenie povlakových podláh plastových pásov                                                                             </t>
  </si>
  <si>
    <t>102490</t>
  </si>
  <si>
    <t xml:space="preserve">Podlahovina PVC , trieda záťaže 43                                                                                      </t>
  </si>
  <si>
    <t>998776202</t>
  </si>
  <si>
    <t xml:space="preserve">Presun hmôt pre podlahy povlakové v objektoch výšky do 12 m                                                             </t>
  </si>
  <si>
    <t>998776292</t>
  </si>
  <si>
    <t xml:space="preserve">Prípl. za zväčšený presun hmôt do 100 m pre podlahy povlakové                                                           </t>
  </si>
  <si>
    <t>781411011</t>
  </si>
  <si>
    <t xml:space="preserve">Montáž obkladov vnút. z obklad. pórovin.                                                                                </t>
  </si>
  <si>
    <t>4A0314</t>
  </si>
  <si>
    <t xml:space="preserve">Obklad keramický                                                                                                        </t>
  </si>
  <si>
    <t>781419704</t>
  </si>
  <si>
    <t>998781202</t>
  </si>
  <si>
    <t xml:space="preserve">Presun hmôt pre obklady keramické v objektoch výšky do 12 m                                                             </t>
  </si>
  <si>
    <t>998781292</t>
  </si>
  <si>
    <t xml:space="preserve">Prípl. za zväčšený presun do 100 m pre obklady keramické                                                                </t>
  </si>
  <si>
    <t>783225400</t>
  </si>
  <si>
    <t xml:space="preserve">Nátery kov. stav. dopl. konšt. synt. dvojn.+1x email s tmel                                                             </t>
  </si>
  <si>
    <t>783226100</t>
  </si>
  <si>
    <t xml:space="preserve">Nátery kov. stav. doplnk. konštr. syntet. základné                                                                      </t>
  </si>
  <si>
    <t>783782203</t>
  </si>
  <si>
    <t>783784203</t>
  </si>
  <si>
    <t>784452571</t>
  </si>
  <si>
    <t>Objekt SO 01 Vlastný objekt - Bleskozvod</t>
  </si>
  <si>
    <t>Montážne práce</t>
  </si>
  <si>
    <t xml:space="preserve">   M-21 ELEKTROMONTÁŽE</t>
  </si>
  <si>
    <t xml:space="preserve">   M-46 ZEMNÉ PRÁCE PRI EXTERNÝCH MONTÁŽACH</t>
  </si>
  <si>
    <t xml:space="preserve">   HZS ZA SKÚŠKY A REVÍZIE</t>
  </si>
  <si>
    <t>210220021</t>
  </si>
  <si>
    <t>Uzemňovacie vedenie v zemi včít. svoriek,prepojenia, izolácie spojov FeZn do 120 mm2</t>
  </si>
  <si>
    <t>m</t>
  </si>
  <si>
    <t>1561523500</t>
  </si>
  <si>
    <t>Drôt pozinkovaný mäkký 11343 d10.00mm</t>
  </si>
  <si>
    <t>kg</t>
  </si>
  <si>
    <t>3540406500</t>
  </si>
  <si>
    <t>HR-Svorka SR 02</t>
  </si>
  <si>
    <t>ks</t>
  </si>
  <si>
    <t>3544112000</t>
  </si>
  <si>
    <t>Páska uzemňovacia 30x4 mm</t>
  </si>
  <si>
    <t>210220102</t>
  </si>
  <si>
    <t>Zvodový vodič včítane podpery FeZn lano do D 70 mm</t>
  </si>
  <si>
    <t>1561522501</t>
  </si>
  <si>
    <t>Drôt uzemnovací, zvodový AlMg SiD8</t>
  </si>
  <si>
    <t>3540404301</t>
  </si>
  <si>
    <t>HR-Podpera PV 17-2</t>
  </si>
  <si>
    <t>3540404500</t>
  </si>
  <si>
    <t>HR-Podpera PV 21</t>
  </si>
  <si>
    <t>3540404000</t>
  </si>
  <si>
    <t>HR-Podpera PV 15</t>
  </si>
  <si>
    <t>3540404200</t>
  </si>
  <si>
    <t>HR-Podpera PV 16</t>
  </si>
  <si>
    <t>3540406800</t>
  </si>
  <si>
    <t>HR-Svorka SS</t>
  </si>
  <si>
    <t>210220211</t>
  </si>
  <si>
    <t>Zachyt.tyč včít.upevnenia do dreva do 2 m dľžky tyče</t>
  </si>
  <si>
    <t>3540200800</t>
  </si>
  <si>
    <t>HR-Držiak DJ 7hd</t>
  </si>
  <si>
    <t>3540300200</t>
  </si>
  <si>
    <t>HR-Jimacia tyc JP10</t>
  </si>
  <si>
    <t>3540401900</t>
  </si>
  <si>
    <t>HR-Ochr.strieska OS 01</t>
  </si>
  <si>
    <t>3540402100</t>
  </si>
  <si>
    <t>HR-Ochr.strieska OS 04</t>
  </si>
  <si>
    <t>3540405900</t>
  </si>
  <si>
    <t>HR-Svorka SJ 01</t>
  </si>
  <si>
    <t>210220301</t>
  </si>
  <si>
    <t>Bleskozvodová svorka do 2 skrutiek (SS, SR 03)</t>
  </si>
  <si>
    <t>210220302</t>
  </si>
  <si>
    <t>Bleskozvodová svorka nad 2 skrutky (ST, SJ, SK, SZ, SR 01, 02)</t>
  </si>
  <si>
    <t>3540408300</t>
  </si>
  <si>
    <t>HR-Svorka SZ</t>
  </si>
  <si>
    <t>3540406200</t>
  </si>
  <si>
    <t>HR-Svorka SO</t>
  </si>
  <si>
    <t>210220361</t>
  </si>
  <si>
    <t>Tyčový uzemňovač zarazený do zeme a pripoj.vedenie do 2 m</t>
  </si>
  <si>
    <t>3540501500</t>
  </si>
  <si>
    <t>HR-Zemna tyc ZT PD 2m</t>
  </si>
  <si>
    <t>210220372</t>
  </si>
  <si>
    <t>Ochranný uholník alebo rúrka s držiak. do steny</t>
  </si>
  <si>
    <t>3540201200</t>
  </si>
  <si>
    <t>HR-Držiak DUZ</t>
  </si>
  <si>
    <t>3540402300</t>
  </si>
  <si>
    <t>HR-Ochranny uholnik OU</t>
  </si>
  <si>
    <t>210220401</t>
  </si>
  <si>
    <t>Označenie zvodov štítkami smaltované, z umelej hmot</t>
  </si>
  <si>
    <t>5489511100</t>
  </si>
  <si>
    <t>Štítok označenie zvodov plastový</t>
  </si>
  <si>
    <t>5489511111</t>
  </si>
  <si>
    <t>Tabuľka  označenie zvodov plastový</t>
  </si>
  <si>
    <t>MV</t>
  </si>
  <si>
    <t>Murárske výpomoci</t>
  </si>
  <si>
    <t>%</t>
  </si>
  <si>
    <t>PM</t>
  </si>
  <si>
    <t>Podružný materiál</t>
  </si>
  <si>
    <t>PPV</t>
  </si>
  <si>
    <t>Podiel pridružených výkonov</t>
  </si>
  <si>
    <t>460070104</t>
  </si>
  <si>
    <t>Jama pre ulož. pás. uzemň. FeZn 2000x250x3 mm a ryha pre zemný pásik FeZn 30x4 mm. zemina tr. 4</t>
  </si>
  <si>
    <t>460200154</t>
  </si>
  <si>
    <t>Hĺbenie káblovej ryhy 35 cm širokej a 70 cm hlbokej, v zemine triedy 4</t>
  </si>
  <si>
    <t>460560154</t>
  </si>
  <si>
    <t>Ručný zásyp nezap. káblovej ryhy bez zhutn. zeminy, 35 cm širokej, 70 cm hlbokej v zemine tr. 4</t>
  </si>
  <si>
    <t>460620014</t>
  </si>
  <si>
    <t>Proviz. úprava terénu v zemine tr. 4, aby nerovnosti terénu neboli väčšie ako 2 cm od vodor.hladiny</t>
  </si>
  <si>
    <t>m2</t>
  </si>
  <si>
    <t>HZS008</t>
  </si>
  <si>
    <t>Revízie  BZ</t>
  </si>
  <si>
    <t>hod</t>
  </si>
  <si>
    <t>HZS009</t>
  </si>
  <si>
    <t>Demontáž a prepájacie práce BZ</t>
  </si>
  <si>
    <t>Objekt SO 01 Vlastný objekt - Elektroinštalácia</t>
  </si>
  <si>
    <t xml:space="preserve">    </t>
  </si>
  <si>
    <t>210010003</t>
  </si>
  <si>
    <t>Rúrka ohybná elektroinštalačná, uložená pod omietkou, typ 23 - 23 mm</t>
  </si>
  <si>
    <t>3450527700</t>
  </si>
  <si>
    <t>Spojka PP 0223/1</t>
  </si>
  <si>
    <t>3450722400</t>
  </si>
  <si>
    <t>Trubka PVC 2323</t>
  </si>
  <si>
    <t>3451006600</t>
  </si>
  <si>
    <t>Vývodka 9923 rovna</t>
  </si>
  <si>
    <t>210010032</t>
  </si>
  <si>
    <t>Rúrka elektroinšt. ohybná kovová Kopex, uložená voľne alebo pod omietkou typ 2416, 16 mm</t>
  </si>
  <si>
    <t>3450509200</t>
  </si>
  <si>
    <t>I-Spojka SM 16 sivá</t>
  </si>
  <si>
    <t>3450710200</t>
  </si>
  <si>
    <t>Rúrka FXP 16</t>
  </si>
  <si>
    <t>210010102</t>
  </si>
  <si>
    <t>Lišta elektroinšt. z PH vč. spojok, ohybov, rohov, bez krabíc, uložená pevne typ L 40 preťahovací</t>
  </si>
  <si>
    <t>3451206200</t>
  </si>
  <si>
    <t>Lista L 40</t>
  </si>
  <si>
    <t>210010301</t>
  </si>
  <si>
    <t>Škatuľa prístrojová bez zapojenia (1901, KP 68, KZ 3)</t>
  </si>
  <si>
    <t>3450906510</t>
  </si>
  <si>
    <t>Krabica  KU 68-1901</t>
  </si>
  <si>
    <t>210010311</t>
  </si>
  <si>
    <t>Škatuľa odbočná s viečkom, bez zapojenia (1902, KO 68) kruhová</t>
  </si>
  <si>
    <t>3450908510</t>
  </si>
  <si>
    <t>Krabica  univerzálná typ:6400-211</t>
  </si>
  <si>
    <t>210010321</t>
  </si>
  <si>
    <t>Škatuľa odbočná s vičkom , svorkovnicou vč.zapojenia</t>
  </si>
  <si>
    <t>3450907510</t>
  </si>
  <si>
    <t>Krabica  KU 68-1903</t>
  </si>
  <si>
    <t>210010322</t>
  </si>
  <si>
    <t>Škatuľa odbočná s viečkom, svorkovnicou vč. zapojenia (KR 97) kruhová</t>
  </si>
  <si>
    <t>3450911000</t>
  </si>
  <si>
    <t>Krabica  KR-97</t>
  </si>
  <si>
    <t>210010323</t>
  </si>
  <si>
    <t>Škatuľa odbočná s viečkom, svorkovnicou vč. zapojenia (KR 125) štvorcová</t>
  </si>
  <si>
    <t>3450913500</t>
  </si>
  <si>
    <t>Krabica  KR-125</t>
  </si>
  <si>
    <t>210010502</t>
  </si>
  <si>
    <t>Osadenie lustrovej svorky vč. zapojenia do 3 x 4</t>
  </si>
  <si>
    <t>3450612900</t>
  </si>
  <si>
    <t>Svorka 6311-07</t>
  </si>
  <si>
    <t>210100259</t>
  </si>
  <si>
    <t>Ukončenie celoplastových káblov zmrašť. záklopkou alebo páskou do 5 x 10 mm2</t>
  </si>
  <si>
    <t>3438150510</t>
  </si>
  <si>
    <t>izolačná páska čierna 10m x 19mm  typ:  FEK10</t>
  </si>
  <si>
    <t>3438153000</t>
  </si>
  <si>
    <t>izolačná páska zeleno-žltá 10m x 19mm  typ:  ZS10</t>
  </si>
  <si>
    <t>210110001</t>
  </si>
  <si>
    <t>Spínač nástenný pre prostredie obyčajné alebo vlhké vč. zapojenia jednopólový - radenie 1</t>
  </si>
  <si>
    <t>3450201000</t>
  </si>
  <si>
    <t>210110003</t>
  </si>
  <si>
    <t>Spínač nástenný pre prostredie obyčajné alebo vlhké vč. zapojenia sériový prepínač-radenie 5</t>
  </si>
  <si>
    <t>3450201200</t>
  </si>
  <si>
    <t>210110004</t>
  </si>
  <si>
    <t>Spínač nástenný pre prostredie obyčajné alebo vlhké vč. zapojenia striedavý prep. -radenie 6</t>
  </si>
  <si>
    <t>3450201570</t>
  </si>
  <si>
    <t>Prepínač 6 do vlhka    3553-06629</t>
  </si>
  <si>
    <t>210110006</t>
  </si>
  <si>
    <t>Spínač nástenný pre prostredie obyčajné alebo vlhké vč. zapojenia trojpól.16,25 A -radenie 3</t>
  </si>
  <si>
    <t>3450201260</t>
  </si>
  <si>
    <t>Spínač stláčaci do vlhka    35363-81    25A</t>
  </si>
  <si>
    <t>210110041</t>
  </si>
  <si>
    <t>Spínač polozapustený a zapustený vč.zapojenia jednopólový - radenie 1</t>
  </si>
  <si>
    <t>3450201280</t>
  </si>
  <si>
    <t>Spínač 1    3553-01289 B2    matná biela</t>
  </si>
  <si>
    <t>210110042</t>
  </si>
  <si>
    <t>Spínač polozapustený a zapustený vč.zapojenia dvojpólový - radenie 2</t>
  </si>
  <si>
    <t>3450201360</t>
  </si>
  <si>
    <t>Spínač 2    3553-02289 B1    lesklá biela</t>
  </si>
  <si>
    <t>210110043</t>
  </si>
  <si>
    <t>Spínač polozapustený a zapustený vč.zapojenia sériový prep.stried. - radenie 5 A</t>
  </si>
  <si>
    <t>3450201430</t>
  </si>
  <si>
    <t>Prepínač 5    3553-05289 B1    lesklá biela</t>
  </si>
  <si>
    <t>3450324600</t>
  </si>
  <si>
    <t>Zásuvka 5514-2235 dvoj.</t>
  </si>
  <si>
    <t>210110045</t>
  </si>
  <si>
    <t>Spínač polozapustený a zapustený vč.zapojenia stried.prep.- radenie 6</t>
  </si>
  <si>
    <t>3450201530</t>
  </si>
  <si>
    <t>Prepínač 6    3553-06289 B2    matná biela</t>
  </si>
  <si>
    <t>210110046</t>
  </si>
  <si>
    <t>Spínač polozapustený a zapustený vč.zapojenia krížový prep.- radenie 7</t>
  </si>
  <si>
    <t>3450201620</t>
  </si>
  <si>
    <t>Prepínač 7    3553-07289 B2    matná biela</t>
  </si>
  <si>
    <t>210110082</t>
  </si>
  <si>
    <t>Sporáková prípojka typ 39563 - 23C, pre zapuste nú montáž vč. tlejivky</t>
  </si>
  <si>
    <t>3450663620</t>
  </si>
  <si>
    <t>Šporáková prípojka    39563-23    do steny</t>
  </si>
  <si>
    <t>210111011</t>
  </si>
  <si>
    <t>Domová zásuvka polozapustená alebo zapustená vč. zapojenia 10/16 A 250 V 2P + Z</t>
  </si>
  <si>
    <t>3450328700</t>
  </si>
  <si>
    <t>Zásuvka 5517-2389 D1D1</t>
  </si>
  <si>
    <t>210111012</t>
  </si>
  <si>
    <t>Domová zásuvka polozapustený a zapustený</t>
  </si>
  <si>
    <t>210111022</t>
  </si>
  <si>
    <t>Domová zásuvka v krabici 10/16 A 250 V, 2P + Z 2 x zapojenie</t>
  </si>
  <si>
    <t>3450329900</t>
  </si>
  <si>
    <t>Zásuvka 5517-2610</t>
  </si>
  <si>
    <t>210111113</t>
  </si>
  <si>
    <t>Priemyslová zásuvka CEE 220 V, 380 V, 500 V, vč. zapojenia, typ CZG 1643, 1645, H, S, Z 3P + Z</t>
  </si>
  <si>
    <t>3450338800</t>
  </si>
  <si>
    <t>Zásuvka CZG 1645 z</t>
  </si>
  <si>
    <t>210190003</t>
  </si>
  <si>
    <t>Montáž oceľolechovej rozvodnice do váhy 100 kg</t>
  </si>
  <si>
    <t>3570168800</t>
  </si>
  <si>
    <t>Rozvádzač RP 1</t>
  </si>
  <si>
    <t>3570169000</t>
  </si>
  <si>
    <t>Rozvádzač RH</t>
  </si>
  <si>
    <t>210200027</t>
  </si>
  <si>
    <t>Svietidlo žiarovkové - typ 213 02 01 - 60 W, nástenné, obj. B 22</t>
  </si>
  <si>
    <t>3480461518</t>
  </si>
  <si>
    <t>3480461517</t>
  </si>
  <si>
    <t>210200044</t>
  </si>
  <si>
    <t>3480461519</t>
  </si>
  <si>
    <t>210201011</t>
  </si>
  <si>
    <t>3480461515</t>
  </si>
  <si>
    <t>210220321</t>
  </si>
  <si>
    <t>Svorka na potrub.Bernard včít. pásika(bez vodiča a prípoj. vodiča)</t>
  </si>
  <si>
    <t>3540201700</t>
  </si>
  <si>
    <t>Svorka BARNARD+ medený pásik dĺžky 750mm</t>
  </si>
  <si>
    <t>Kus</t>
  </si>
  <si>
    <t>210220325</t>
  </si>
  <si>
    <t>Svorka na ekvipotenciálnu prípojnicu</t>
  </si>
  <si>
    <t>3540201900</t>
  </si>
  <si>
    <t>Svorkovnica EPS+OBO</t>
  </si>
  <si>
    <t>210220452</t>
  </si>
  <si>
    <t>Ochranné pospájanie v práčovniach, kúpeľniach, pevne uložené Cu 4-16mm2</t>
  </si>
  <si>
    <t>3410403400</t>
  </si>
  <si>
    <t>Vodič medený CY 06   zz</t>
  </si>
  <si>
    <t>3410405900</t>
  </si>
  <si>
    <t>Vodič medený CY 25   zz</t>
  </si>
  <si>
    <t>210800101</t>
  </si>
  <si>
    <t>Kábel uložený pod omietkou CYKY 2 x 1,5</t>
  </si>
  <si>
    <t>34101030001</t>
  </si>
  <si>
    <t>Kábel silový medený CXKE-R  2Ax01,5</t>
  </si>
  <si>
    <t>210800105</t>
  </si>
  <si>
    <t>Kábel uložený pod omietkou CYKY 3 x 1,5</t>
  </si>
  <si>
    <t>34101063023</t>
  </si>
  <si>
    <t>Kábel silový bezhalkogénový CHKE-R-J 3x1,5</t>
  </si>
  <si>
    <t>3410106301</t>
  </si>
  <si>
    <t>Kábel silový medený NHXHF 180/E-90 3Cx01,5</t>
  </si>
  <si>
    <t>210800106</t>
  </si>
  <si>
    <t>Kábel uložený  pod omietkou  CYKY 3x2,5</t>
  </si>
  <si>
    <t>34101065001</t>
  </si>
  <si>
    <t>Kábel silový medený CXKE-R 3Cx02,5</t>
  </si>
  <si>
    <t>210800109</t>
  </si>
  <si>
    <t>Kábel uložený pod omietkou CYKY 4 x 1,5</t>
  </si>
  <si>
    <t>3410108401</t>
  </si>
  <si>
    <t>Kábel silový medený CXKE-R 4Cx1,5</t>
  </si>
  <si>
    <t>3410108402</t>
  </si>
  <si>
    <t>Kábel silový medený CXKE-R 4Dx1,5</t>
  </si>
  <si>
    <t>210800117</t>
  </si>
  <si>
    <t>Kábel uložený pod omietkou CYKY 5 x 4</t>
  </si>
  <si>
    <t>34101094001</t>
  </si>
  <si>
    <t>Kábel silový medený CXKE-R  5Cx04</t>
  </si>
  <si>
    <t>HZS001</t>
  </si>
  <si>
    <t>Revízie  EZ</t>
  </si>
  <si>
    <t>HZS002</t>
  </si>
  <si>
    <t>Práca montéra pri odpojení zariadenia od siete</t>
  </si>
  <si>
    <t>HZS006</t>
  </si>
  <si>
    <t>Kompletné vyskúšanie</t>
  </si>
  <si>
    <t>HZS014</t>
  </si>
  <si>
    <t>Sekacie a buracie práce</t>
  </si>
  <si>
    <t>Objekt SO 01 Vlastný objekt -  Odberné plynové zariadenie</t>
  </si>
  <si>
    <t xml:space="preserve">   POTRUBNÉ ROZVODY</t>
  </si>
  <si>
    <t xml:space="preserve">   ZTI - VNÚTORNÝ PLYNOVOD</t>
  </si>
  <si>
    <t xml:space="preserve">   ÚSTREDNÉ VYKUROVANIE - KOTOLNE</t>
  </si>
  <si>
    <t xml:space="preserve">   M-23 MONTÁŽ PRIEMYSELNÉHO POTRUBIA</t>
  </si>
  <si>
    <t>132201201.S</t>
  </si>
  <si>
    <t xml:space="preserve">Výkop ryhy šírky 600-2000mm horn.3 do 100m3   </t>
  </si>
  <si>
    <t>m3</t>
  </si>
  <si>
    <t>132201209.S</t>
  </si>
  <si>
    <t xml:space="preserve">Príplatok k cenám za lepivosť pri hĺbení rýh š. nad 600 do 2 000 mm zapaž. i nezapažených, s urovnaním dna v hornine 3   </t>
  </si>
  <si>
    <t>162501102.S</t>
  </si>
  <si>
    <t xml:space="preserve">Vodorovné premiestnenie výkopku po spevnenej ceste z horniny tr.1-4, do 100 m3 na vzdialenosť do 3000 m   </t>
  </si>
  <si>
    <t>162501105.S</t>
  </si>
  <si>
    <t xml:space="preserve">Vodorovné premiestnenie výkopku po spevnenej ceste z horniny tr.1-4, do 100 m3, príplatok k cene za každých ďalšich a začatých 1000 m   </t>
  </si>
  <si>
    <t>167101101.S</t>
  </si>
  <si>
    <t xml:space="preserve">Nakladanie neuľahnutého výkopku z hornín tr.1-4 do 100 m3   </t>
  </si>
  <si>
    <t>171201201.S</t>
  </si>
  <si>
    <t xml:space="preserve">Uloženie sypaniny na skládky do 100 m3   </t>
  </si>
  <si>
    <t>171209002.S</t>
  </si>
  <si>
    <t xml:space="preserve">Poplatok za skladovanie - zemina a kamenivo (17 05) ostatné   </t>
  </si>
  <si>
    <t>t</t>
  </si>
  <si>
    <t>174101001.S</t>
  </si>
  <si>
    <t xml:space="preserve">Zásyp sypaninou so zhutnením jám, šachiet, rýh, zárezov alebo okolo objektov do 100 m3   </t>
  </si>
  <si>
    <t>175101101.S</t>
  </si>
  <si>
    <t xml:space="preserve">Obsyp potrubia sypaninou z vhodných hornín 1 až 4 bez prehodenia sypaniny   </t>
  </si>
  <si>
    <t>5833773701</t>
  </si>
  <si>
    <t xml:space="preserve">Piesok - hrúbka zrna 1 mm   </t>
  </si>
  <si>
    <t>451572111</t>
  </si>
  <si>
    <t xml:space="preserve">Lôžko pod potrubie, stoky a drobné objekty, v otvorenom výkope z kameniva drobného ťaženého 0-4 mm   </t>
  </si>
  <si>
    <t>871178040</t>
  </si>
  <si>
    <t xml:space="preserve">Montáž plynového potrubia z dvojvsrtvového PE 100 SDR11 zváraných elektrotvarovkami D 32x3,0 mm   </t>
  </si>
  <si>
    <t>286130035900</t>
  </si>
  <si>
    <t>899721121</t>
  </si>
  <si>
    <t xml:space="preserve">Signalizačný vodič na potrubí PVC DN do 150 mm   </t>
  </si>
  <si>
    <t>899721133</t>
  </si>
  <si>
    <t xml:space="preserve">Označenie plynovodného potrubia žltou výstražnou fóliou   </t>
  </si>
  <si>
    <t>998276101</t>
  </si>
  <si>
    <t xml:space="preserve">Presun hmôt pre rúrové vedenie hĺbené z rúr z plast., hmôt alebo sklolamin. v otvorenom výkope   </t>
  </si>
  <si>
    <t>723120204.S</t>
  </si>
  <si>
    <t xml:space="preserve">Potrubie z oceľových rúrok závitových čiernych spájaných zvarovaním - akosť 11 353.0 DN 25   </t>
  </si>
  <si>
    <t>723130251.S</t>
  </si>
  <si>
    <t xml:space="preserve">Potrubie plynové z oceľových bralenových rúrok  DN 25   </t>
  </si>
  <si>
    <t>723150367.S</t>
  </si>
  <si>
    <t xml:space="preserve">Potrubie z oceľových rúrok hladkých čiernych, chránička D 57/2,9   </t>
  </si>
  <si>
    <t>723231009.S</t>
  </si>
  <si>
    <t xml:space="preserve">Montáž guľového uzáveru plynu priameho G 3/4   </t>
  </si>
  <si>
    <t>551340004800.S</t>
  </si>
  <si>
    <t xml:space="preserve">Guľový uzáver na plyn 3/4, plnoprietokový s obojstranne predĺženým závitom, niklovaná mosadz   </t>
  </si>
  <si>
    <t>723231012.S</t>
  </si>
  <si>
    <t xml:space="preserve">Montáž guľového uzáveru plynu priameho G 1   </t>
  </si>
  <si>
    <t>551340004900.S</t>
  </si>
  <si>
    <t xml:space="preserve">Guľový uzáver na plyn 1, plnoprietokový s obojstranne predĺženým závitom, niklovaná mosadz   </t>
  </si>
  <si>
    <t>998723201.S</t>
  </si>
  <si>
    <t xml:space="preserve">Presun hmôt pre vnútorný plynovod v objektoch výšky do 6 m   </t>
  </si>
  <si>
    <t>731360110</t>
  </si>
  <si>
    <t xml:space="preserve">Montáž komínového systému   </t>
  </si>
  <si>
    <t>súb.</t>
  </si>
  <si>
    <t>BEALAA601</t>
  </si>
  <si>
    <t xml:space="preserve">Kontrolný T-kus PP/Al 80/125 mm   </t>
  </si>
  <si>
    <t>BEADAA601</t>
  </si>
  <si>
    <t xml:space="preserve">Rúra L=250 mm PP/Al 80/125 mm   </t>
  </si>
  <si>
    <t>BEABAA601</t>
  </si>
  <si>
    <t xml:space="preserve">Rúra L=1000 mm PP/Al 80/125 mm   </t>
  </si>
  <si>
    <t>BEAHAA601</t>
  </si>
  <si>
    <t xml:space="preserve">Koleno 87° PP/Al 80/125 mm   </t>
  </si>
  <si>
    <t>BEAMAA601</t>
  </si>
  <si>
    <t xml:space="preserve">Kontrolny kus priamy PP/Al 80/125 mm   </t>
  </si>
  <si>
    <t>BDDFAAB01</t>
  </si>
  <si>
    <t xml:space="preserve">Prechod cez strechu kondenzačný PP/Al 80/125 mm   </t>
  </si>
  <si>
    <t>BBDGAA500</t>
  </si>
  <si>
    <t xml:space="preserve">Prechodka šikmou strechou 5°-25°  O 60/100 a 80/125   </t>
  </si>
  <si>
    <t>BBBMAA500</t>
  </si>
  <si>
    <t xml:space="preserve">Fixačný držiak  D 125 mm   </t>
  </si>
  <si>
    <t>731360111</t>
  </si>
  <si>
    <t xml:space="preserve">Revízna správa komína   </t>
  </si>
  <si>
    <t>998731201</t>
  </si>
  <si>
    <t xml:space="preserve">Presun hmôt pre kotolne umiestnené vo výške (hĺbke) do 6 m   </t>
  </si>
  <si>
    <t>783424340</t>
  </si>
  <si>
    <t xml:space="preserve">Nátery kov.potr.a armatúr syntet. potrubie do DN 50 mm dvojnás. 1x email a základný náter - 140µm   </t>
  </si>
  <si>
    <t>230120095</t>
  </si>
  <si>
    <t xml:space="preserve">Montáž  vývodu signalizačného vodiča   </t>
  </si>
  <si>
    <t>2861699884</t>
  </si>
  <si>
    <t xml:space="preserve">Autozásuvka   </t>
  </si>
  <si>
    <t>230200180</t>
  </si>
  <si>
    <t xml:space="preserve">Montáž ochrannej rúry  D 50 s nasunutím   </t>
  </si>
  <si>
    <t>286130027400R</t>
  </si>
  <si>
    <t xml:space="preserve">Chránička   </t>
  </si>
  <si>
    <t>230203562</t>
  </si>
  <si>
    <t xml:space="preserve">Montáž USTR prechodka PE/oceľ PE100 SDR11 D32/DN25mm   </t>
  </si>
  <si>
    <t>286220031000</t>
  </si>
  <si>
    <t>230230016</t>
  </si>
  <si>
    <t xml:space="preserve">Hlavná tlaková skúška vzduchom 0, 6 MPa - STN 38 6413 DN 50   </t>
  </si>
  <si>
    <t>230230121</t>
  </si>
  <si>
    <t xml:space="preserve">Príprava na tlakovú skúšku vzduchom a vodou do 0,6 MPa   </t>
  </si>
  <si>
    <t>úsek</t>
  </si>
  <si>
    <t xml:space="preserve">Východzia revízia   </t>
  </si>
  <si>
    <t>sub</t>
  </si>
  <si>
    <t>HZS0072</t>
  </si>
  <si>
    <t xml:space="preserve">Revízia + revízna správa   </t>
  </si>
  <si>
    <t>Objekt SO 01 Vlastný objekt -  - Ústredné vykurovanie</t>
  </si>
  <si>
    <t xml:space="preserve">   ÚSTREDNÉ VYKUROVANIE - STROJOVNE</t>
  </si>
  <si>
    <t xml:space="preserve">   ÚSTREDNÉ VYKUROVANIE - ROZVOD POTRUBIA</t>
  </si>
  <si>
    <t xml:space="preserve">   ÚSTREDNÉ VYKUROVANIE - ARMATÚRY</t>
  </si>
  <si>
    <t xml:space="preserve">   ÚSTREDNÉ VYKUROVANIE - VYKUROVACIE TELESÁ</t>
  </si>
  <si>
    <t xml:space="preserve">   M-36 MONTÁŽ MERACÍCH A REGULAČNÝCH ZARIADENÍ</t>
  </si>
  <si>
    <t>713482121</t>
  </si>
  <si>
    <t xml:space="preserve">Montáž trubíc z PE, hr.15-20 mm,vnút.priemer do 38 mm   </t>
  </si>
  <si>
    <t>283310004600</t>
  </si>
  <si>
    <t>283310004700</t>
  </si>
  <si>
    <t>713482131</t>
  </si>
  <si>
    <t xml:space="preserve">Montáž trubíc z PE, hr.30 mm,vnút.priemer do 38 mm   </t>
  </si>
  <si>
    <t>283310006300</t>
  </si>
  <si>
    <t>283310006400</t>
  </si>
  <si>
    <t>713482132</t>
  </si>
  <si>
    <t xml:space="preserve">Montáž trubíc z PE, hr.30 mm,vnút.priemer 39-70 mm   </t>
  </si>
  <si>
    <t>283310006600</t>
  </si>
  <si>
    <t>998713201</t>
  </si>
  <si>
    <t xml:space="preserve">Presun hmôt pre izolácie tepelné v objektoch výšky do 6 m   </t>
  </si>
  <si>
    <t>731261070</t>
  </si>
  <si>
    <t xml:space="preserve">Montáž plynového kotla nástenného kondenzačného vykurovacieho bez zásobníka   </t>
  </si>
  <si>
    <t>SA5BF20W</t>
  </si>
  <si>
    <t xml:space="preserve">Kotol plynový kondenzačný Atag Q38S, výkon   6,8 - 36,3 kW   </t>
  </si>
  <si>
    <t>731370000</t>
  </si>
  <si>
    <t xml:space="preserve">Montáž hydraulického vyrovnávača dynamických tlakov - anuloidu závitového s tepelnou izoláciou prietok 1,0 m3/h G 1   </t>
  </si>
  <si>
    <t>28377</t>
  </si>
  <si>
    <t>732331009</t>
  </si>
  <si>
    <t xml:space="preserve">Montáž expanznej nádoby tlak 3 bary s membránou 25 l   </t>
  </si>
  <si>
    <t>26243</t>
  </si>
  <si>
    <t xml:space="preserve">Contraflex 25/1,5   </t>
  </si>
  <si>
    <t>732331905</t>
  </si>
  <si>
    <t xml:space="preserve">Flexcon PA AutoFill - jednotka pre udržovanie tlaku   </t>
  </si>
  <si>
    <t>732331980</t>
  </si>
  <si>
    <t xml:space="preserve">Montáž medzikusu na pripojenie expanznej nádoby 3/4   </t>
  </si>
  <si>
    <t>197730031888</t>
  </si>
  <si>
    <t>732422055</t>
  </si>
  <si>
    <t xml:space="preserve">Montáž obehového čerpadla teplovodného DN 25 rozpon 180 mm   </t>
  </si>
  <si>
    <t>97924251</t>
  </si>
  <si>
    <t>998732201</t>
  </si>
  <si>
    <t xml:space="preserve">Presun hmôt pre strojovne v objektoch výšky do 6 m   </t>
  </si>
  <si>
    <t>733111104</t>
  </si>
  <si>
    <t xml:space="preserve">Potrubie z rúrok závitových oceľových bezšvových bežných nízkotlakových DN 20   </t>
  </si>
  <si>
    <t>733111105</t>
  </si>
  <si>
    <t xml:space="preserve">Potrubie z rúrok závitových oceľových bezšvových bežných nízkotlakových DN 25   </t>
  </si>
  <si>
    <t>733111107</t>
  </si>
  <si>
    <t xml:space="preserve">Potrubie z rúrok závitových oceľových bezšvových bežných nízkotlakových DN 40   </t>
  </si>
  <si>
    <t>733161501</t>
  </si>
  <si>
    <t xml:space="preserve">Potrubie plasthliníkové PE-RT 16x2 mm z rúrok v kotúčoch   </t>
  </si>
  <si>
    <t>733161503</t>
  </si>
  <si>
    <t xml:space="preserve">Potrubie plasthliníkové PE-RT 20x2 mm z rúrok v kotúčoch   </t>
  </si>
  <si>
    <t>733161504</t>
  </si>
  <si>
    <t xml:space="preserve">Potrubie plasthliníkové PE-RT 26x3 mm z rúrok v kotúčoch   </t>
  </si>
  <si>
    <t>733161505</t>
  </si>
  <si>
    <t xml:space="preserve">Potrubie plasthliníkové PE-RT 32x3 mm z rúrok v kotúčoch   </t>
  </si>
  <si>
    <t>733190107</t>
  </si>
  <si>
    <t xml:space="preserve">Tlaková skúška potrubia z oceľových rúrok závitových   </t>
  </si>
  <si>
    <t>733191301</t>
  </si>
  <si>
    <t xml:space="preserve">Tlaková skúška plastového potrubia do 32 mm   </t>
  </si>
  <si>
    <t>998733201</t>
  </si>
  <si>
    <t xml:space="preserve">Presun hmôt pre rozvody potrubia v objektoch výšky do 6 m   </t>
  </si>
  <si>
    <t>734209101</t>
  </si>
  <si>
    <t xml:space="preserve">Montáž závitovej armatúry s 1 závitom do G 1/2   </t>
  </si>
  <si>
    <t>1251201</t>
  </si>
  <si>
    <t xml:space="preserve">Guľový kohút DN15, PN12,5,s hadic.prípoj. a 1/2 vonk. maticou, obj.č.1251201   </t>
  </si>
  <si>
    <t>734213120</t>
  </si>
  <si>
    <t xml:space="preserve">Montáž ventilu odvzdušňovacieho závitového vykurovacích telies do G 1/2   </t>
  </si>
  <si>
    <t>1233001</t>
  </si>
  <si>
    <t>734223152</t>
  </si>
  <si>
    <t xml:space="preserve">Montáž vyvažovacieho ventilu priameho pre kúrenie DN 20   </t>
  </si>
  <si>
    <t>1421732</t>
  </si>
  <si>
    <t>734223208</t>
  </si>
  <si>
    <t xml:space="preserve">Montáž termostatickej hlavice kvapalinovej jednoduchej   </t>
  </si>
  <si>
    <t>1923098</t>
  </si>
  <si>
    <t>734223256</t>
  </si>
  <si>
    <t xml:space="preserve">Montáž armatúr pre spodné pripojenie vykurovacích telies rohových   </t>
  </si>
  <si>
    <t>1396611</t>
  </si>
  <si>
    <t>1778441</t>
  </si>
  <si>
    <t>734223257</t>
  </si>
  <si>
    <t xml:space="preserve">Montáž zverného šróbenia pre vykurovacie telesá   </t>
  </si>
  <si>
    <t>1609803</t>
  </si>
  <si>
    <t>734224012</t>
  </si>
  <si>
    <t xml:space="preserve">Montáž guľového kohúta závitového G 1   </t>
  </si>
  <si>
    <t>1211703</t>
  </si>
  <si>
    <t>1221113</t>
  </si>
  <si>
    <t>1210003</t>
  </si>
  <si>
    <t>734224018</t>
  </si>
  <si>
    <t xml:space="preserve">Montáž guľového kohúta závitového G 6/4   </t>
  </si>
  <si>
    <t>1210005</t>
  </si>
  <si>
    <t>734291360</t>
  </si>
  <si>
    <t xml:space="preserve">Montáž filtra závitového G 1 1/2   </t>
  </si>
  <si>
    <t>1411115</t>
  </si>
  <si>
    <t>734424120</t>
  </si>
  <si>
    <t xml:space="preserve">Montáž tlakomera - manometra axiálneho priemer 63 mm   </t>
  </si>
  <si>
    <t>388430004600</t>
  </si>
  <si>
    <t>998734201</t>
  </si>
  <si>
    <t xml:space="preserve">Presun hmôt pre armatúry v objektoch výšky do 6 m   </t>
  </si>
  <si>
    <t>735000911</t>
  </si>
  <si>
    <t xml:space="preserve">Vyregulovanie dvojregulačného ventilu a kohútika s ručným ovládaním   </t>
  </si>
  <si>
    <t>735000912</t>
  </si>
  <si>
    <t xml:space="preserve">Vyregulovanie dvojregulačného ventilu s termostatickým ovládaním   </t>
  </si>
  <si>
    <t>735154140</t>
  </si>
  <si>
    <t xml:space="preserve">Montáž vykurovacieho telesa panelového dvojradového výšky 600 mm/ dĺžky 400-600 mm   </t>
  </si>
  <si>
    <t>V00226004009016011</t>
  </si>
  <si>
    <t>V00226005009016011</t>
  </si>
  <si>
    <t>V00226006009016011</t>
  </si>
  <si>
    <t>735154141</t>
  </si>
  <si>
    <t xml:space="preserve">Montáž vykurovacieho telesa panelového dvojradového výšky 600 mm/ dĺžky 700-900 mm   </t>
  </si>
  <si>
    <t>V00226008009016011</t>
  </si>
  <si>
    <t>V00226009009016011</t>
  </si>
  <si>
    <t>735154142</t>
  </si>
  <si>
    <t xml:space="preserve">Montáž vykurovacieho telesa panelového dvojradového výšky 600 mm/ dĺžky 1000-1200 mm   </t>
  </si>
  <si>
    <t>V00226010009016011</t>
  </si>
  <si>
    <t>735162130</t>
  </si>
  <si>
    <t xml:space="preserve">Montáž vykurovacieho telesa rúrkového výšky 1220 mm   </t>
  </si>
  <si>
    <t>484520000300</t>
  </si>
  <si>
    <t>735162150</t>
  </si>
  <si>
    <t xml:space="preserve">Montáž vykurovacieho telesa rúrkového výšky 1820 mm   </t>
  </si>
  <si>
    <t>484520001000</t>
  </si>
  <si>
    <t>735311206</t>
  </si>
  <si>
    <t xml:space="preserve">Podlahové kúrenie s izolovanou systémovou doskou potrubie 16x2,0 rozteč 150 mm   </t>
  </si>
  <si>
    <t>735311209</t>
  </si>
  <si>
    <t xml:space="preserve">Podlahové kúrenie s izolovanou systémovou doskou potrubie 16x2,0 rozteč 200 mm   </t>
  </si>
  <si>
    <t>735311211</t>
  </si>
  <si>
    <t xml:space="preserve">Podlahové kúrenie s izolovanou systémovou doskou potrubie 16x2,0 rozteč 250 mm   </t>
  </si>
  <si>
    <t>735311570</t>
  </si>
  <si>
    <t xml:space="preserve">Montáž zostavy rozdeľovač / zberač na stenu typ 8 cestný   </t>
  </si>
  <si>
    <t>1853208</t>
  </si>
  <si>
    <t>735311760</t>
  </si>
  <si>
    <t xml:space="preserve">Montáž skrinky rozdeľovača pod omietku 5-8 okruhov   </t>
  </si>
  <si>
    <t>1856920</t>
  </si>
  <si>
    <t>998735201</t>
  </si>
  <si>
    <t xml:space="preserve">Presun hmôt pre vykurovacie telesá v objektoch výšky do 6 m   </t>
  </si>
  <si>
    <t>783424140</t>
  </si>
  <si>
    <t xml:space="preserve">Nátery kov.potr.a armatúr syntet. potrubie do DN 50 mm dvojnás. so základným náterom - 105µm   </t>
  </si>
  <si>
    <t>360041083</t>
  </si>
  <si>
    <t xml:space="preserve">Montáž regulácie   </t>
  </si>
  <si>
    <t>súb</t>
  </si>
  <si>
    <t>TEP01.OT</t>
  </si>
  <si>
    <t>ARV1215U</t>
  </si>
  <si>
    <t>QAZ36.522/109</t>
  </si>
  <si>
    <t xml:space="preserve">Uvedenie zariadenia do prevádzky   </t>
  </si>
  <si>
    <t>HZS004</t>
  </si>
  <si>
    <t xml:space="preserve">Vykurovacia skúška   </t>
  </si>
  <si>
    <t>Objekt SO 01 Vlastný objekt -  - Zdravotná inštalácia</t>
  </si>
  <si>
    <t xml:space="preserve">   ZTI - VNÚTORNA KANALIZÁCIA</t>
  </si>
  <si>
    <t xml:space="preserve">   ZTI - VNÚTORNÝ VODOVOD</t>
  </si>
  <si>
    <t xml:space="preserve">   ZTI - ZARIAĎOVACIE PREDMETY</t>
  </si>
  <si>
    <t>713482111</t>
  </si>
  <si>
    <t xml:space="preserve">Montáž trubíc z PE, hr.do 10 mm,vnút.priemer do 38 mm   </t>
  </si>
  <si>
    <t>283310001100</t>
  </si>
  <si>
    <t>283310001200</t>
  </si>
  <si>
    <t>283310001400</t>
  </si>
  <si>
    <t>283310001600</t>
  </si>
  <si>
    <t xml:space="preserve">Presun hmôt pre izolácie tepelné v objektoch výšky nad 6 m do 12 m   </t>
  </si>
  <si>
    <t>721171306.S</t>
  </si>
  <si>
    <t xml:space="preserve">Potrubie z rúr PE-HD 75/3 mm ležaté   </t>
  </si>
  <si>
    <t>721171308.S</t>
  </si>
  <si>
    <t xml:space="preserve">Potrubie z rúr PE-HD 110/4,3 mm ležaté   </t>
  </si>
  <si>
    <t>721171310.S</t>
  </si>
  <si>
    <t xml:space="preserve">Potrubie z rúr PE-HD 160/6,2 mm ležaté   </t>
  </si>
  <si>
    <t>721171503.S</t>
  </si>
  <si>
    <t xml:space="preserve">Potrubie z rúr PE-HD 50/3 mm odpadné prípojné   </t>
  </si>
  <si>
    <t>721171505.S</t>
  </si>
  <si>
    <t xml:space="preserve">Potrubie z rúr PE-HD 63/3 mm odpadné prípojné   </t>
  </si>
  <si>
    <t>721171508.S</t>
  </si>
  <si>
    <t xml:space="preserve">Potrubie z rúr PE-HD 110/4,3 mm odpadné prípojné   </t>
  </si>
  <si>
    <t>721172357.S</t>
  </si>
  <si>
    <t xml:space="preserve">Montáž čistiaceho kusu HT potrubia DN 100   </t>
  </si>
  <si>
    <t>286540019100.S</t>
  </si>
  <si>
    <t>721213000.S</t>
  </si>
  <si>
    <t xml:space="preserve">Montáž podlahového vpustu s vodorovným odtokom DN 50   </t>
  </si>
  <si>
    <t>286630023600.S</t>
  </si>
  <si>
    <t xml:space="preserve">Podlahový vpust horizontálny odtok DN 50, mriežka/krytka nerez, zápachová uzávierka   </t>
  </si>
  <si>
    <t>721274103.S</t>
  </si>
  <si>
    <t xml:space="preserve">Ventilačná hlavica strešná plastová DN 100   </t>
  </si>
  <si>
    <t>721290009.S</t>
  </si>
  <si>
    <t xml:space="preserve">Montáž privzdušňovacieho ventilu pre odpadové potrubia DN 75   </t>
  </si>
  <si>
    <t>551610000300.S</t>
  </si>
  <si>
    <t xml:space="preserve">Privzdušňovacia hlavica DN 75, vnútorná kanalizácia, PP   </t>
  </si>
  <si>
    <t>721290012.S</t>
  </si>
  <si>
    <t xml:space="preserve">Montáž privzdušňovacieho ventilu pre odpadové potrubia DN 110   </t>
  </si>
  <si>
    <t>551610000100.S</t>
  </si>
  <si>
    <t xml:space="preserve">Privzdušňovacia hlavica DN 110, vnútorná kanalizácia, PP   </t>
  </si>
  <si>
    <t>721290111.S</t>
  </si>
  <si>
    <t xml:space="preserve">Ostatné - skúška tesnosti kanalizácie v objektoch vodou do DN 125   </t>
  </si>
  <si>
    <t>998721201.S</t>
  </si>
  <si>
    <t xml:space="preserve">Presun hmôt pre vnútornú kanalizáciu v objektoch výšky do 6 m   </t>
  </si>
  <si>
    <t>722172110</t>
  </si>
  <si>
    <t xml:space="preserve">Potrubie z plastických rúr PP-R D16/2.2 - PN16, polyfúznym zváraním   </t>
  </si>
  <si>
    <t>722172111</t>
  </si>
  <si>
    <t xml:space="preserve">Potrubie z plastických rúr PP-R D20/2.8 - PN16, polyfúznym zváraním   </t>
  </si>
  <si>
    <t>722172112</t>
  </si>
  <si>
    <t xml:space="preserve">Potrubie z plastických rúr PP-R D25/3.5 - PN16, polyfúznym zváraním   </t>
  </si>
  <si>
    <t>722172113</t>
  </si>
  <si>
    <t xml:space="preserve">Potrubie z plastických rúr PP-R D32/4.4 - PN16, polyfúznym zváraním   </t>
  </si>
  <si>
    <t>722221020.S</t>
  </si>
  <si>
    <t xml:space="preserve">Montáž guľového kohúta závitového priameho pre vodu G 1   </t>
  </si>
  <si>
    <t>551110005100.S</t>
  </si>
  <si>
    <t xml:space="preserve">Guľový uzáver pre vodu 1, niklovaná mosadz   </t>
  </si>
  <si>
    <t>722221082.S</t>
  </si>
  <si>
    <t xml:space="preserve">Montáž guľového kohúta vypúšťacieho závitového G 1/2   </t>
  </si>
  <si>
    <t>551110011200.S</t>
  </si>
  <si>
    <t xml:space="preserve">Guľový uzáver vypúšťací s páčkou, 1/2 M, mosadz   </t>
  </si>
  <si>
    <t>722221170.S</t>
  </si>
  <si>
    <t xml:space="preserve">Montáž poistného ventilu závitového pre vodu G 1/2   </t>
  </si>
  <si>
    <t>551210025800.S</t>
  </si>
  <si>
    <t xml:space="preserve">Ventil poistný pre teplú vodu 1/2 x 3/4, PN16, mosadz   </t>
  </si>
  <si>
    <t>722221315.S</t>
  </si>
  <si>
    <t xml:space="preserve">Montáž spätnej klapky závitovej pre vodu G 1   </t>
  </si>
  <si>
    <t>551190001000.S</t>
  </si>
  <si>
    <t xml:space="preserve">Spätná klapka vodorovná závitová 1, PN 10, pre vodu, mosadz   </t>
  </si>
  <si>
    <t>734209124</t>
  </si>
  <si>
    <t xml:space="preserve">Montáž závitovej armatúry s 3 závitmi G 3/4   </t>
  </si>
  <si>
    <t>551210034300</t>
  </si>
  <si>
    <t>722250005.S</t>
  </si>
  <si>
    <t xml:space="preserve">Montáž hydrantového systému s tvarovo stálou hadicou D 25   </t>
  </si>
  <si>
    <t>449150003000.S</t>
  </si>
  <si>
    <t xml:space="preserve">Hydrantový systém s tvarovo stálou hadicou D 25   </t>
  </si>
  <si>
    <t>722290226.S</t>
  </si>
  <si>
    <t xml:space="preserve">Tlaková skúška vodovodného potrubia závitového do DN 50   </t>
  </si>
  <si>
    <t>722290234.S</t>
  </si>
  <si>
    <t xml:space="preserve">Prepláchnutie a dezinfekcia vodovodného potrubia do DN 80   </t>
  </si>
  <si>
    <t>732331036</t>
  </si>
  <si>
    <t xml:space="preserve">Montáž expanznej nádoby s membránou 25 l   </t>
  </si>
  <si>
    <t>24559</t>
  </si>
  <si>
    <t>28930</t>
  </si>
  <si>
    <t>732491005</t>
  </si>
  <si>
    <t xml:space="preserve">Montáž cirkulačného čerpadla DN 20 výtlak do 1,4 m   </t>
  </si>
  <si>
    <t>426150000700</t>
  </si>
  <si>
    <t>734424140</t>
  </si>
  <si>
    <t xml:space="preserve">Montáž tlakomera - manometra radiálneho priemer 63 mm   </t>
  </si>
  <si>
    <t>388430003900</t>
  </si>
  <si>
    <t>998722201.S</t>
  </si>
  <si>
    <t xml:space="preserve">Presun hmôt pre vnútorný vodovod v objektoch výšky do 6 m   </t>
  </si>
  <si>
    <t>725119215.S</t>
  </si>
  <si>
    <t xml:space="preserve">Montáž záchodovej misy keramickej volne stojacej s rovným odpadom   </t>
  </si>
  <si>
    <t>642350000300.S</t>
  </si>
  <si>
    <t xml:space="preserve">Misa záchodová keramická voľne stojaca vodorovný odpad   </t>
  </si>
  <si>
    <t>725219401.S</t>
  </si>
  <si>
    <t xml:space="preserve">Montáž umývadla keramického na skrutky do muriva, bez výtokovej armatúry   </t>
  </si>
  <si>
    <t>642110004300.S</t>
  </si>
  <si>
    <t xml:space="preserve">Umývadlo keramické bežný typ   </t>
  </si>
  <si>
    <t>725241142.S</t>
  </si>
  <si>
    <t xml:space="preserve">Montáž sprchovej vaničky akrylátovej štvrťkruhovej 900x900 mm   </t>
  </si>
  <si>
    <t>554230001700.S</t>
  </si>
  <si>
    <t xml:space="preserve">Sprchová vanička štvrťkruhová akrylátová rozmer 900x900 mm   </t>
  </si>
  <si>
    <t>725291112.S</t>
  </si>
  <si>
    <t xml:space="preserve">Montáž záchodového sedadla s poklopom   </t>
  </si>
  <si>
    <t>554330000300.S</t>
  </si>
  <si>
    <t xml:space="preserve">Záchodové sedadlo plastové s poklopom   </t>
  </si>
  <si>
    <t>725319112.S</t>
  </si>
  <si>
    <t xml:space="preserve">Montáž kuchynských drezov jednoduchých, hranatých s rozmerom do 600x600 mm, bez výtokových armatúr   </t>
  </si>
  <si>
    <t>552310000200.S</t>
  </si>
  <si>
    <t xml:space="preserve">Kuchynský drez nerezový na zapustenie do dosky 340x400 mm   </t>
  </si>
  <si>
    <t>725333360.S</t>
  </si>
  <si>
    <t xml:space="preserve">Montáž výlevky keramickej voľne stojacej bez výtokovej armatúry   </t>
  </si>
  <si>
    <t>642710000100.S</t>
  </si>
  <si>
    <t xml:space="preserve">Výlevka stojatá keramická s plastovou mrežou   </t>
  </si>
  <si>
    <t>725819402.S</t>
  </si>
  <si>
    <t xml:space="preserve">Montáž ventilu bez pripojovacej rúrky G 1/2   </t>
  </si>
  <si>
    <t>551110020000.S</t>
  </si>
  <si>
    <t xml:space="preserve">Guľový ventil rohový, 1/2 - 1/2, s filtrom, chrómovaná mosadz   </t>
  </si>
  <si>
    <t>551110020100.S</t>
  </si>
  <si>
    <t xml:space="preserve">Guľový ventil rohový, 1/2 - 3/8, s filtrom, chrómovaná mosadz   </t>
  </si>
  <si>
    <t>725829201.S</t>
  </si>
  <si>
    <t xml:space="preserve">Montáž batérie umývadlovej a drezovej nástennej pákovej alebo klasickej s mechanickým ovládaním   </t>
  </si>
  <si>
    <t>551450000200.S</t>
  </si>
  <si>
    <t xml:space="preserve">Batéria drezová nástenná jednopáková, chróm   </t>
  </si>
  <si>
    <t>725829601.S</t>
  </si>
  <si>
    <t xml:space="preserve">Montáž batérie umývadlovej a drezovej stojankovej, pákovej alebo klasickej s mechanickým ovládaním   </t>
  </si>
  <si>
    <t>551450003800.S</t>
  </si>
  <si>
    <t xml:space="preserve">Batéria umývadlová stojanková páková   </t>
  </si>
  <si>
    <t>551450000600.S</t>
  </si>
  <si>
    <t xml:space="preserve">Batéria drezová stojanková páková   </t>
  </si>
  <si>
    <t>725849201.S</t>
  </si>
  <si>
    <t xml:space="preserve">Montáž batérie sprchovej nástennej pákovej, klasickej   </t>
  </si>
  <si>
    <t>551450002600.S</t>
  </si>
  <si>
    <t xml:space="preserve">Batéria sprchová nástenná páková   </t>
  </si>
  <si>
    <t>725869301.S</t>
  </si>
  <si>
    <t xml:space="preserve">Montáž zápachovej uzávierky pre zariaďovacie predmety, umývadlovej do D 40   </t>
  </si>
  <si>
    <t>551620006400.S</t>
  </si>
  <si>
    <t xml:space="preserve">Zápachová uzávierka - sifón pre umývadlá DN 40   </t>
  </si>
  <si>
    <t>725869311.S</t>
  </si>
  <si>
    <t xml:space="preserve">Montáž zápachovej uzávierky pre zariaďovacie predmety, drezovej do D 50 (pre jeden drez)   </t>
  </si>
  <si>
    <t>551620007100.S</t>
  </si>
  <si>
    <t xml:space="preserve">Zápachová uzávierka- sifón pre jednodielne drezy DN 50   </t>
  </si>
  <si>
    <t>725869320.S</t>
  </si>
  <si>
    <t xml:space="preserve">Montáž zápachovej uzávierky pre zariaďovacie predmety, pračkovej do D 40   </t>
  </si>
  <si>
    <t>551620011700.S</t>
  </si>
  <si>
    <t xml:space="preserve">Zápachová uzávierka kolenová DN 40 pre pripojenie práčok a umývačiek riadu, biela, plast   </t>
  </si>
  <si>
    <t>725869340.S</t>
  </si>
  <si>
    <t xml:space="preserve">Montáž zápachovej uzávierky pre zariaďovacie predmety, sprchovej do D 50   </t>
  </si>
  <si>
    <t>551620003400.S</t>
  </si>
  <si>
    <t xml:space="preserve">Zápachová uzávierka sprchových vaničiek DN 40/50   </t>
  </si>
  <si>
    <t>998725201.S</t>
  </si>
  <si>
    <t xml:space="preserve">Presun hmôt pre zariaďovacie predmety v objektoch výšky do 6 m   </t>
  </si>
  <si>
    <t>732219220</t>
  </si>
  <si>
    <t xml:space="preserve">Montáž zásobníkového ohrievača vody pre ohrev pitnej vody v spojení s kotlami objem 500 l   </t>
  </si>
  <si>
    <t>84665</t>
  </si>
  <si>
    <t>Objekt SO 02 NN prívod</t>
  </si>
  <si>
    <t xml:space="preserve">   </t>
  </si>
  <si>
    <t xml:space="preserve">   OST</t>
  </si>
  <si>
    <t>HZS0091</t>
  </si>
  <si>
    <t>Demontáž a prepájacie práce EZ</t>
  </si>
  <si>
    <t>OST</t>
  </si>
  <si>
    <t>210100252</t>
  </si>
  <si>
    <t>Ukončenie celoplastových káblov zmrašť. záklopkou alebo páskou do 4 x 25 mm2</t>
  </si>
  <si>
    <t>2830127500</t>
  </si>
  <si>
    <t>zmršťovacie bužírky čierne 6,4-3,2 mm  typ:  ZS064</t>
  </si>
  <si>
    <t>ks/m</t>
  </si>
  <si>
    <t>2830128500</t>
  </si>
  <si>
    <t>zmršťovacie bužírky hnedé 6,4-3,2 mm  typ:  ZS064B</t>
  </si>
  <si>
    <t>2830132000</t>
  </si>
  <si>
    <t>zmršťovacie bužírky zel.žlté 6,4-3,2 mm  typ:  ZS064ZS</t>
  </si>
  <si>
    <t>2830165500</t>
  </si>
  <si>
    <t>zmršťovacia káblová koncovka 4 x 6 - 4 x 25 mm2  typ:  VE3512</t>
  </si>
  <si>
    <t>210220022</t>
  </si>
  <si>
    <t>Uzemňovacie vedenie v zemi včít. svoriek,prepojenia, izolácie spojov FeZn D 8 - 10 mm</t>
  </si>
  <si>
    <t>1561522500</t>
  </si>
  <si>
    <t>Drôt pozinkovaný mäkký 11343 d8.00mm</t>
  </si>
  <si>
    <t>3540406300</t>
  </si>
  <si>
    <t>HR-Svorka SP 1</t>
  </si>
  <si>
    <t>210901070</t>
  </si>
  <si>
    <t>Silový kábel 750-1000 V (v mm2) voľne uložený Solidal AYKY 1 kV 4x25</t>
  </si>
  <si>
    <t>3410205800</t>
  </si>
  <si>
    <t>Kábel silový hliníkový AYKY 4Bx25</t>
  </si>
  <si>
    <t>460200134</t>
  </si>
  <si>
    <t>Hĺbenie káblovej ryhy 35 cm širokej a 50 cm hlbokej, v zemine triedy 4</t>
  </si>
  <si>
    <t>460270082</t>
  </si>
  <si>
    <t>Príprava na osadenie pilierov do plotov, vybúranie a úprava, pre skrine SR 2, 3, 5</t>
  </si>
  <si>
    <t>460420022</t>
  </si>
  <si>
    <t>Zriadenie, rekonšt. káblového lôžka z piesku bez zakrytia, v ryhe šír. do 65 cm, hrúbky vrstvy 10 cm</t>
  </si>
  <si>
    <t>5831214500</t>
  </si>
  <si>
    <t>Drvina vápencová zmes 0-4</t>
  </si>
  <si>
    <t>460490012</t>
  </si>
  <si>
    <t>Rozvinutie a uloženie výstražnej fólie z PVC do ryhy,šírka 33 cm</t>
  </si>
  <si>
    <t>2830002000</t>
  </si>
  <si>
    <t>Fólia červená v m</t>
  </si>
  <si>
    <t>460510022</t>
  </si>
  <si>
    <t>Úplné zriadenie a osadenie káblového priestupu z PVC rúr svetlosti do 15,0 cm bez zemných prác</t>
  </si>
  <si>
    <t>3450705300</t>
  </si>
  <si>
    <t>I-Trubka FXKVR 110</t>
  </si>
  <si>
    <t>460560134</t>
  </si>
  <si>
    <t>Ručný zásyp nezap. káblovej ryhy bez zhutn. zeminy, 35 cm širokej, 50 cm hlbokej v zemine tr. 4</t>
  </si>
  <si>
    <t>Objekt SO 03 Vonkajší vodovod</t>
  </si>
  <si>
    <t>132201201</t>
  </si>
  <si>
    <t>132201209</t>
  </si>
  <si>
    <t>151101101</t>
  </si>
  <si>
    <t xml:space="preserve">Paženie a rozopretie stien rýh pre podzemné vedenie, príložné do 2 m   </t>
  </si>
  <si>
    <t>151101111</t>
  </si>
  <si>
    <t xml:space="preserve">Odstránenie paženia rýh pre podzemné vedenie, príložné hĺbky do 2 m   </t>
  </si>
  <si>
    <t>162501102</t>
  </si>
  <si>
    <t>162501105</t>
  </si>
  <si>
    <t>171209002</t>
  </si>
  <si>
    <t>174101002</t>
  </si>
  <si>
    <t xml:space="preserve">Zásyp sypaninou so zhutnením jám, šachiet, rýh, zárezov alebo okolo objektov nad 100 do 1000 m3   </t>
  </si>
  <si>
    <t>175101101</t>
  </si>
  <si>
    <t>871181114</t>
  </si>
  <si>
    <t xml:space="preserve">Montáž vodovodného potrubia z dvojvsrtvového PE 100 SDR11, SDR17 zváraných elektrotvarovkami D 40x3,7 mm   </t>
  </si>
  <si>
    <t>286130033500</t>
  </si>
  <si>
    <t>899721131</t>
  </si>
  <si>
    <t xml:space="preserve">Označenie vodovodného potrubia bielou výstražnou fóliou   </t>
  </si>
  <si>
    <t>722130215</t>
  </si>
  <si>
    <t xml:space="preserve">Potrubie z oceľ.rúr pozink.bezšvík.bežných-11 353.0, 10 004.0 zvarov. bežných-11 343.00 DN 40   </t>
  </si>
  <si>
    <t>722130215.1</t>
  </si>
  <si>
    <t xml:space="preserve">Prepojenie potrubia vo vodomernej šachte   </t>
  </si>
  <si>
    <t>kpl</t>
  </si>
  <si>
    <t>722290234</t>
  </si>
  <si>
    <t>998722101</t>
  </si>
  <si>
    <t>230230001</t>
  </si>
  <si>
    <t xml:space="preserve">Predbežná tlaková skúška vodou DN 50   </t>
  </si>
  <si>
    <t>Objekt SO 04 Vonkajšia kanalizácia a žumpa</t>
  </si>
  <si>
    <t>131201201</t>
  </si>
  <si>
    <t xml:space="preserve">Výkop zapaženej jamy v hornine 3, do 100 m3   </t>
  </si>
  <si>
    <t>131201209</t>
  </si>
  <si>
    <t xml:space="preserve">Príplatok za lepivosť pri hĺbení zapažených jám a zárezov s urovnaním dna v hornine 3   </t>
  </si>
  <si>
    <t>451541111</t>
  </si>
  <si>
    <t xml:space="preserve">Lôžko pod potrubie, stoky a drobné objekty, v otvorenom výkope zo štrkodrvy 0-63 mm   </t>
  </si>
  <si>
    <t>452311131</t>
  </si>
  <si>
    <t xml:space="preserve">Dosky, bloky, sedlá z betónu v otvorenom výkope tr. C 12/15   </t>
  </si>
  <si>
    <t>871326004</t>
  </si>
  <si>
    <t xml:space="preserve">Montáž kanalizačného PVC-U potrubia hladkého viacvrstvového DN 160   </t>
  </si>
  <si>
    <t>286110006900</t>
  </si>
  <si>
    <t>892311000</t>
  </si>
  <si>
    <t xml:space="preserve">Skúška tesnosti kanalizácie D 150   </t>
  </si>
  <si>
    <t>894810000</t>
  </si>
  <si>
    <t xml:space="preserve">Montáž PP revíznej kanalizačnej šachty priemeru 425 do výšky šachty 2 m s plastovým poklopom   </t>
  </si>
  <si>
    <t>286610033200</t>
  </si>
  <si>
    <t>286610035100</t>
  </si>
  <si>
    <t>286610044600</t>
  </si>
  <si>
    <t>286620000600</t>
  </si>
  <si>
    <t>286710035800</t>
  </si>
  <si>
    <t>894811012</t>
  </si>
  <si>
    <t xml:space="preserve">Osadenie plastovej žumpy pre obetónovanie objem 25000 l   </t>
  </si>
  <si>
    <t>286610049001</t>
  </si>
  <si>
    <t xml:space="preserve">Žumpy plastové valcové , objem 25000 l   </t>
  </si>
  <si>
    <t>899721132</t>
  </si>
  <si>
    <t xml:space="preserve">Označenie kanalizačného potrubia hnedou výstražnou fóliou   </t>
  </si>
  <si>
    <t>Objekt SO 05 Vonkajšie priestory</t>
  </si>
  <si>
    <t xml:space="preserve">   SPEVNENÉ PLOCHY</t>
  </si>
  <si>
    <t>122201101</t>
  </si>
  <si>
    <t>Odkopávka a prekopávka nezapažená v hornine 3, do 100 m3</t>
  </si>
  <si>
    <t>122201109</t>
  </si>
  <si>
    <t>Odkopávky a prekopávky nezapažené. Príplatok k cenám za lepivosť horniny</t>
  </si>
  <si>
    <t>133201101</t>
  </si>
  <si>
    <t>Výkop šachty zapaženej, hornina 3 do 100 m3</t>
  </si>
  <si>
    <t>133201109</t>
  </si>
  <si>
    <t>Hĺbenie šachiet zapažených i nezapažených. Príplatok k cenám za lepivosť horniny 3</t>
  </si>
  <si>
    <t>162301101</t>
  </si>
  <si>
    <t>Vodorovné premiestnenie výkopku po spevnenej ceste, horniny tr.1-4 do 500 m</t>
  </si>
  <si>
    <t>Uloženie sypaniny na skládky do 100 m3</t>
  </si>
  <si>
    <t>180402111</t>
  </si>
  <si>
    <t>Založenie trávnika parkového výsevom v rovine do 1:5</t>
  </si>
  <si>
    <t>0057211200</t>
  </si>
  <si>
    <t>Trávové semeno - parková zmes</t>
  </si>
  <si>
    <t>215901101</t>
  </si>
  <si>
    <t>Zhutnenie podložia z rastlej horniny 1 až 4 pod násypy, z hornina súdržných do 92 % PS a nesúdržných</t>
  </si>
  <si>
    <t>451561111</t>
  </si>
  <si>
    <t>Lôžko pod dlažby z kameniva drveného drobného hr.vrstvy do 100 mm</t>
  </si>
  <si>
    <t>5833177900</t>
  </si>
  <si>
    <t>Kamenivo ťažené drobné drvené 0-4 UN</t>
  </si>
  <si>
    <t>564561111</t>
  </si>
  <si>
    <t>Zhotovenie podsypu alebo podkladu zo sypaniny, po zhutnení hr.200 mm</t>
  </si>
  <si>
    <t>5815331000</t>
  </si>
  <si>
    <t>Piesok technický triedený karlovarský</t>
  </si>
  <si>
    <t>564772111</t>
  </si>
  <si>
    <t>Podklad alebo kryt z kameniva hrubého drveného veľ. 32-63mm(vibr.štrk) po zhut.hr. 250 mm</t>
  </si>
  <si>
    <t>596911112</t>
  </si>
  <si>
    <t>Kladenie zámkovej dlažby  hr.6cm pre peších nad 20 m2</t>
  </si>
  <si>
    <t>5922901980</t>
  </si>
  <si>
    <t>916561111</t>
  </si>
  <si>
    <t>Osadenie záhon. obrubníka betón., do lôžka z bet. pros. tr. C 10/12,5 s bočnou oporou</t>
  </si>
  <si>
    <t>5922902970</t>
  </si>
  <si>
    <t>998151111</t>
  </si>
  <si>
    <t>Presun hmôt pre obj.8152, 8153,8159,zvislá nosná konštr.z tehál,tvárnic,blokov výšky do 10 m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</si>
  <si>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</si>
  <si>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</si>
  <si>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</si>
  <si>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</si>
  <si>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</si>
  <si>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</si>
  <si>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</si>
  <si>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</si>
  <si>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</si>
  <si>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</si>
  <si>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</si>
  <si>
    <r>
      <t xml:space="preserve">Murivo nosné z tehál brúsená 30 P+D P10,12 MVC 2,5    </t>
    </r>
    <r>
      <rPr>
        <sz val="8"/>
        <color rgb="FFFF0000"/>
        <rFont val="Arial CE"/>
        <charset val="238"/>
      </rPr>
      <t xml:space="preserve">obchodný názov a typ uvedie uchádzač          </t>
    </r>
    <r>
      <rPr>
        <sz val="8"/>
        <color rgb="FF000000"/>
        <rFont val="Arial CE"/>
        <charset val="238"/>
      </rPr>
      <t xml:space="preserve">                                               </t>
    </r>
  </si>
  <si>
    <r>
      <t xml:space="preserve">Murivo nosné z tehál  brúsená 25 P+D P10,12 MVC 2,5      </t>
    </r>
    <r>
      <rPr>
        <sz val="8"/>
        <color rgb="FFFF0000"/>
        <rFont val="Arial CE"/>
        <charset val="238"/>
      </rPr>
      <t xml:space="preserve">obchodný názov a typ uvedie uchádzač    </t>
    </r>
    <r>
      <rPr>
        <sz val="8"/>
        <color rgb="FF000000"/>
        <rFont val="Arial CE"/>
        <charset val="238"/>
      </rPr>
      <t xml:space="preserve">                                                       </t>
    </r>
  </si>
  <si>
    <r>
      <t xml:space="preserve">Keramický strop a vložky </t>
    </r>
    <r>
      <rPr>
        <sz val="8"/>
        <color rgb="FFFF0000"/>
        <rFont val="Arial CE"/>
        <charset val="238"/>
      </rPr>
      <t xml:space="preserve">obchodný názov a typ uvedie uchádzač     </t>
    </r>
    <r>
      <rPr>
        <sz val="8"/>
        <color rgb="FF000000"/>
        <rFont val="Arial CE"/>
        <charset val="238"/>
      </rPr>
      <t xml:space="preserve">                                                                 </t>
    </r>
  </si>
  <si>
    <r>
      <t xml:space="preserve">Zatepl. vonk. stien omietka zo such. zmesí a min. vlna, systém </t>
    </r>
    <r>
      <rPr>
        <sz val="8"/>
        <color rgb="FFFF0000"/>
        <rFont val="Arial CE"/>
        <charset val="238"/>
      </rPr>
      <t xml:space="preserve">obchodný názov a typ uvedie uchádzač  </t>
    </r>
    <r>
      <rPr>
        <sz val="8"/>
        <color rgb="FF000000"/>
        <rFont val="Arial CE"/>
        <charset val="238"/>
      </rPr>
      <t xml:space="preserve">  silik.om.( podľa PD) hr.160 mm                   </t>
    </r>
  </si>
  <si>
    <r>
      <t xml:space="preserve">Zatepl. vonk. stien omietka such. zmesí a tep. dosky polyst. hr.140 mm bez omietky   </t>
    </r>
    <r>
      <rPr>
        <sz val="8"/>
        <color rgb="FFFF0000"/>
        <rFont val="Arial CE"/>
        <charset val="238"/>
      </rPr>
      <t xml:space="preserve">obchodný názov a typ uvedie uchádzač    </t>
    </r>
    <r>
      <rPr>
        <sz val="8"/>
        <color rgb="FF000000"/>
        <rFont val="Arial CE"/>
        <charset val="238"/>
      </rPr>
      <t xml:space="preserve">                                  </t>
    </r>
  </si>
  <si>
    <r>
      <t xml:space="preserve">Zatepl.vonk.ostenia šírka do 250mm om.su.zm.- hr.40m </t>
    </r>
    <r>
      <rPr>
        <sz val="8"/>
        <color rgb="FFFF0000"/>
        <rFont val="Arial CE"/>
        <charset val="238"/>
      </rPr>
      <t xml:space="preserve">obchodný názov a typ uvedie uchádzač    </t>
    </r>
    <r>
      <rPr>
        <sz val="8"/>
        <color rgb="FF000000"/>
        <rFont val="Arial CE"/>
        <charset val="238"/>
      </rPr>
      <t xml:space="preserve">                                                             </t>
    </r>
  </si>
  <si>
    <r>
      <t>Montáž + dodávka výťahu ARES BGK 300, 2 stanice alebo ekvivalent o</t>
    </r>
    <r>
      <rPr>
        <sz val="8"/>
        <color rgb="FFFF0000"/>
        <rFont val="Arial CE"/>
        <charset val="238"/>
      </rPr>
      <t xml:space="preserve">bchodný názov a typ uvedie uchádzač   </t>
    </r>
    <r>
      <rPr>
        <sz val="8"/>
        <color rgb="FF000000"/>
        <rFont val="Arial CE"/>
        <charset val="238"/>
      </rPr>
      <t xml:space="preserve">                                                                        </t>
    </r>
  </si>
  <si>
    <t xml:space="preserve">Lak asfaltový ALP sudy                                                                                         </t>
  </si>
  <si>
    <r>
      <t xml:space="preserve">Pás ťažký asfaltový </t>
    </r>
    <r>
      <rPr>
        <sz val="8"/>
        <color rgb="FFFF0000"/>
        <rFont val="Arial CE"/>
        <charset val="238"/>
      </rPr>
      <t xml:space="preserve">obchodný názov a typ uvedie uchádzač       </t>
    </r>
    <r>
      <rPr>
        <sz val="8"/>
        <color rgb="FF0000FF"/>
        <rFont val="Arial CE"/>
        <charset val="238"/>
      </rPr>
      <t xml:space="preserve">                                                                                </t>
    </r>
  </si>
  <si>
    <r>
      <t xml:space="preserve">Hydroizolačný náter podláh - hmota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00"/>
        <rFont val="Arial CE"/>
        <charset val="238"/>
      </rPr>
      <t xml:space="preserve">                                                               </t>
    </r>
  </si>
  <si>
    <r>
      <t xml:space="preserve">Doska izolačná </t>
    </r>
    <r>
      <rPr>
        <sz val="8"/>
        <color rgb="FFFF0000"/>
        <rFont val="Arial CE"/>
        <charset val="238"/>
      </rPr>
      <t xml:space="preserve">obchodný názov a typ uvedie uchádzač  </t>
    </r>
    <r>
      <rPr>
        <sz val="8"/>
        <color rgb="FF0000FF"/>
        <rFont val="Arial CE"/>
        <charset val="238"/>
      </rPr>
      <t xml:space="preserve">   hr. 120 mm                                                                          </t>
    </r>
  </si>
  <si>
    <r>
      <t xml:space="preserve">Doska izolačná </t>
    </r>
    <r>
      <rPr>
        <sz val="8"/>
        <color rgb="FFFF0000"/>
        <rFont val="Arial CE"/>
        <charset val="238"/>
      </rPr>
      <t>obchodný názov a typ uvedie uchádza</t>
    </r>
    <r>
      <rPr>
        <sz val="8"/>
        <color rgb="FF0000FF"/>
        <rFont val="Arial CE"/>
        <charset val="238"/>
      </rPr>
      <t xml:space="preserve">č    hr. 180 mm                                                                          </t>
    </r>
  </si>
  <si>
    <r>
      <t xml:space="preserve">Krytina ( vrátane všetkých doplnkov), podľa PD         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00"/>
        <rFont val="Arial CE"/>
        <charset val="238"/>
      </rPr>
      <t xml:space="preserve">                                                            </t>
    </r>
  </si>
  <si>
    <r>
      <t xml:space="preserve">Zakr šikm striech difúznou fóliou </t>
    </r>
    <r>
      <rPr>
        <sz val="8"/>
        <color rgb="FFFF0000"/>
        <rFont val="Arial CE"/>
        <charset val="238"/>
      </rPr>
      <t xml:space="preserve">obchodný názov a typ uvedie uchádzač     </t>
    </r>
    <r>
      <rPr>
        <sz val="8"/>
        <color rgb="FF000000"/>
        <rFont val="Arial CE"/>
        <charset val="238"/>
      </rPr>
      <t xml:space="preserve">                                                                       </t>
    </r>
  </si>
  <si>
    <r>
      <t xml:space="preserve">Nátery tesárskych konštr. Lastanoxom Q (Bochemit QB-inovovaná náhrada)     alebo ekvivalent </t>
    </r>
    <r>
      <rPr>
        <sz val="8"/>
        <color rgb="FFFF0000"/>
        <rFont val="Arial CE"/>
        <charset val="238"/>
      </rPr>
      <t xml:space="preserve">obchodný názov a typ uvedie uchádzač  </t>
    </r>
    <r>
      <rPr>
        <sz val="8"/>
        <color rgb="FF000000"/>
        <rFont val="Arial CE"/>
        <charset val="238"/>
      </rPr>
      <t xml:space="preserve">                                              </t>
    </r>
  </si>
  <si>
    <r>
      <t xml:space="preserve">Nátery tesárskych konštr. Pyronitom      alebo ekvivalent </t>
    </r>
    <r>
      <rPr>
        <sz val="8"/>
        <color rgb="FFFF0000"/>
        <rFont val="Arial CE"/>
        <charset val="238"/>
      </rPr>
      <t xml:space="preserve">obchodný názov a typ uvedie uchádzač     </t>
    </r>
    <r>
      <rPr>
        <sz val="8"/>
        <color rgb="FF000000"/>
        <rFont val="Arial CE"/>
        <charset val="238"/>
      </rPr>
      <t xml:space="preserve">                                                                             </t>
    </r>
  </si>
  <si>
    <t xml:space="preserve">Maľba zo zmesí tekut.  1far. dvojnás. v miest. do 3,8m                                                             </t>
  </si>
  <si>
    <r>
      <t xml:space="preserve">L-Spínač EP LUX c.1 IP44 PO alebo ekvivalent </t>
    </r>
    <r>
      <rPr>
        <sz val="8"/>
        <color rgb="FFFF0000"/>
        <rFont val="Arial CE"/>
        <charset val="238"/>
      </rPr>
      <t xml:space="preserve">obchodný názov a typ uvedie uchádzač   </t>
    </r>
  </si>
  <si>
    <r>
      <t xml:space="preserve">L-Spínač EP LUX c.5 IP44 PO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</si>
  <si>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Svietidlo led TESLUX  18W,  nástenné  IP20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</si>
  <si>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Svietidlo led TESLUX  18W, TCLL2018W IP20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</si>
  <si>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Svietidlo žiarovkové - typ 213 20 02 - 25+25 W, núdzové a orient., zelený pruh alebo ekvivalent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00"/>
        <rFont val="Arial CE"/>
        <charset val="238"/>
      </rPr>
      <t xml:space="preserve"> </t>
    </r>
  </si>
  <si>
    <r>
      <t xml:space="preserve">Svietidlo led TESLUX  3,5W,  núdzové IP20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</si>
  <si>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Svietidlo žiarivkové - typ 231 27 03 - 40 W, stropné s krytom alebo ekvivalent </t>
    </r>
    <r>
      <rPr>
        <sz val="8"/>
        <color rgb="FFFF0000"/>
        <rFont val="Arial CE"/>
        <charset val="238"/>
      </rPr>
      <t>obchodný názov a typ uvedie uchádza</t>
    </r>
    <r>
      <rPr>
        <sz val="8"/>
        <color rgb="FF000000"/>
        <rFont val="Arial CE"/>
        <charset val="238"/>
      </rPr>
      <t xml:space="preserve">č </t>
    </r>
  </si>
  <si>
    <r>
      <t xml:space="preserve">Svietidlo led TESLUX  TIL, IP 65, 58W, 150cm NW ,TIL150A58N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</si>
  <si>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Rúra HDPE na plyn PE100 SDR11 32x3,0x100 m,  </t>
    </r>
    <r>
      <rPr>
        <sz val="8"/>
        <color rgb="FFFF0000"/>
        <rFont val="Arial CE"/>
        <charset val="238"/>
      </rPr>
      <t xml:space="preserve">obchodný názov a typ uvedie uchádzač </t>
    </r>
  </si>
  <si>
    <t>Prechodka USTR PE/oceľ PE 100 SDR 11 D/DN 32/25</t>
  </si>
  <si>
    <r>
      <t xml:space="preserve">Izolačná PE trubica TUBOLIT DG 18x20 mm (d potrubia x hr. izolácie), nadrezaná, AZ FLEX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</si>
  <si>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Izolačná PE trubica TUBOLIT DG 22x20 mm (d potrubia x hr. izolácie), nadrezaná, AZ FLEX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</si>
  <si>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Izolačná PE trubica TUBOLIT DG 28x30 mm (d potrubia x hr. izolácie), rozrezaná, AZ FLEX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</si>
  <si>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Izolačná PE trubica TUBOLIT DG 35x30 mm (d potrubia x hr. izolácie), rozrezaná, AZ FLEX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</si>
  <si>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Izolačná PE trubica TUBOLIT DG 48x30 mm (d potrubia x hr. izolácie), rozrezaná, AZ FLEX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</si>
  <si>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Flexbalance EcoPlus C 1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</si>
  <si>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Medzikus na pripojenie expanznej nádoby Flexcontrol 3/4, FLAMCO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</si>
  <si>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Čerpadlo MAGNA3 25-80 180 1x230V 50Hz PN16, č. 97924251, GRUNDFOS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</si>
  <si>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HERZ Ventil STRÖMAX-GM 2013 DN 20, priamy, vyvažovací, s meracími ventilčekmi pre meranie tlakovej diferencie, s lineárnou charakteristikou, hrdlo x hrdlo,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</si>
  <si>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HERZ Sada záslepiek a odvzdušňovačov, PN 10, DN 1/2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</si>
  <si>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>HERZ Hlavica termostatická H  Design závit M 30 x 1,5, s kvapalinovým snímačom a polohou "0", nastaviteľná protimrazová ochrana pri cca 6°C, teplotný rozsah 6 - 30 °C   alebo ekvivalent</t>
    </r>
    <r>
      <rPr>
        <sz val="8"/>
        <color rgb="FFFF0000"/>
        <rFont val="Arial CE"/>
        <charset val="238"/>
      </rPr>
      <t xml:space="preserve"> obchodný názov a typ uvedie uchádzač </t>
    </r>
  </si>
  <si>
    <r>
      <t>HERZ 3000-RL5 Diel pripájací s možnosťou prednastavenia, G 3/4 rohový, pre 2-rúrkové sústavy, obojstranné vypúšťanie a napúšťanie, uzatvárateľné, pripojenie vykurovacie telesa G 3 alebo ekvivalent</t>
    </r>
    <r>
      <rPr>
        <sz val="8"/>
        <color rgb="FFFF0000"/>
        <rFont val="Arial CE"/>
        <charset val="238"/>
      </rPr>
      <t xml:space="preserve"> obchodný názov a typ uvedie uchádzač </t>
    </r>
  </si>
  <si>
    <r>
      <t xml:space="preserve">HERZ  Ventil VUA-40 DN 15, štvorcestný termostatický, rohový, pre 2-rúrkové sústavy, prednastaviteľný termostatický zvršok, pripojenie vyk. telesa ponornou rúrou dĺ = 150 mm - DN 1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</si>
  <si>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HERZ Prechodka na plastovú rúrku 16 x 2, G 3/4, z PE-X-, PB a rúrky z kompozitných plastov, pozostáva z hadicovej prechodky, svorkového krúžku a prevlečnej matice G 3/4 s kužeľový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</si>
  <si>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HERZ Kohút guľový 2-cestný regulačný s ovládacou pákou DN 25, PN 40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</si>
  <si>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HERZ Kohút guľový MODUL DN 25, PN 16, s motýlikovým ovládačom (Silumin), 1 x vnútorný závit, 1 x pripájacia vsuvka, teleso s kovanej mosadze, poniklované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</si>
  <si>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HERZ Kohút guľový PROFI s pákovým ovládačom, PN 50, DN 25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</si>
  <si>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HERZ Kohút guľový PROFI s pákovým ovládačom, PN 40, DN 40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</si>
  <si>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HERZ Filter DN 40, veľkosť oka sieťoviny 0,75 mm, hrdlo x hrdlo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</si>
  <si>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Manometer axiálny d 63 mm, pripojenie 1/4 zadné, 0-10 bar, IVAR.MA 63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</si>
  <si>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Oceľové panelové radiátory KORAD 22VK 600x400, s pripojením vpravo/vľavo, s 2 panelmi a 2 konvektormi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</si>
  <si>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Oceľové panelové radiátory KORAD 22VK 600x500, s pripojením vpravo/vľavo, s 2 panelmi a 2 konvektormi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</si>
  <si>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Oceľové panelové radiátory KORAD 22VK 600x600, s pripojením vpravo/vľavo, s 2 panelmi a 2 konvektormi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</si>
  <si>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Oceľové panelové radiátory KORAD 22VK 600x800, s pripojením vpravo/vľavo, s 2 panelmi a 2 konvektormi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</si>
  <si>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Oceľové panelové radiátory KORAD 22VK 600x900, s pripojením vpravo/vľavo, s 2 panelmi a 2 konvektormi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</si>
  <si>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Oceľové panelové radiátory KORAD 22VK 600x1000, s pripojením vpravo/vľavo, s 2 panelmi a 2 konvektormi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</si>
  <si>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Teleso vykurovacie rebríkové oceľové KORALUX LINEAR CLASSIC KLC, lxvxhĺ 450x1220x30 mm, pripojenie G 1/2 vnútorné, KORADO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</si>
  <si>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Teleso vykurovacie rebríkové oceľové KORALUX LINEAR CLASSIC KLC, lxvxhĺ 600x1820x30 mm, pripojenie G 1/2 vnútorné, KORADO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</si>
  <si>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HERZ Rozdeľovač tyčový 8-okruhový, DN 25 pre vykurovacie okruhy plošného vykurovanie, s termostatickými zvrškami a regulačnými prietokomermi (0 - 2,5 l/min), prípojky okruhov G 3/4 alebo ekvivalent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00"/>
        <rFont val="Arial CE"/>
        <charset val="238"/>
      </rPr>
      <t xml:space="preserve"> </t>
    </r>
  </si>
  <si>
    <r>
      <t xml:space="preserve">HERZ Skriňa rozdeľovača z oceľového pozinkovaného plechu pre montáž do steny, šírka 900 mm, hĺbka 80-110 mm, biela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</si>
  <si>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Programovateľný týždenný priestorový termostat s displejom so zbernicou Opentherm TEP01.OT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</si>
  <si>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ARV 12 (NTC12K) Snímač vonkajšej tep. pre Kotly Q-série.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</si>
  <si>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Snímač teploty zásobníka  QAZ36.522/109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</si>
  <si>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Izolačná PE trubica TUBOLIT DG 18x9 mm (d potrubia x hr. izolácie), nadrezaná, AZ FLEX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</si>
  <si>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Izolačná PE trubica TUBOLIT DG 20x9 mm (d potrubia x hr. izolácie), nadrezaná, AZ FLEX   alebo ekvivalent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FF"/>
        <rFont val="Arial CE"/>
        <charset val="238"/>
      </rPr>
      <t xml:space="preserve"> </t>
    </r>
  </si>
  <si>
    <r>
      <t xml:space="preserve">Izolačná PE trubica TUBOLIT DG 25x9 mm (d potrubia x hr. izolácie), nadrezaná, AZ FLEX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</si>
  <si>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Izolačná PE trubica TUBOLIT DG 35x9 mm (d potrubia x hr. izolácie), nadrezaná, AZ FLEX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</si>
  <si>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t xml:space="preserve">Čistiaci kus DN 100, PP systém pre beztlakový rozvod vnútorného odpadu   </t>
  </si>
  <si>
    <t>Ventil termostatický zmiešavací pre TV, 3/4 F, + 30-48 °C, PN 10, niklovaná mosadz</t>
  </si>
  <si>
    <r>
      <t xml:space="preserve">Airfix A 25, expanzná nádoba, maximálny prevádzkový tlak 10 bar, FLAMCO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</si>
  <si>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>Pripojenie exp. nádobyAirfix Control   alebo ekvivalent o</t>
    </r>
    <r>
      <rPr>
        <sz val="8"/>
        <color rgb="FFFF0000"/>
        <rFont val="Arial CE"/>
        <charset val="238"/>
      </rPr>
      <t xml:space="preserve">bchodný názov a typ uvedie uchádzač </t>
    </r>
  </si>
  <si>
    <r>
      <t xml:space="preserve">Čerpadlo cirkulačné COMFORT UP 20-14 BX 110, GRUNDFOS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</si>
  <si>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t>Manometer radiálny d 63 mm, pripojenie 1/4 M, spodné, 0-16 bar</t>
  </si>
  <si>
    <r>
      <t xml:space="preserve">Ohrievač zásobníkový uniSTOR VIH R 500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</si>
  <si>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Rúra HDPE na vodu PE100 PN16 SDR11 40x3,7x100 m, 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</si>
  <si>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Rúra kanalizačná PVC-U gravitačná, hladká SN4 - KG, ML - viacvrstvová, DN 160, dĺ. 5 m, </t>
    </r>
    <r>
      <rPr>
        <sz val="8"/>
        <color rgb="FFFF0000"/>
        <rFont val="Arial CE"/>
        <charset val="238"/>
      </rPr>
      <t xml:space="preserve">obchodný názov a typ uvedie uchádzač   </t>
    </r>
  </si>
  <si>
    <r>
      <t xml:space="preserve">Šachtové dno s prítokom DN 160-T, ku kanalizačnej revíznej šachte TEGRA 425, PP, WAVIN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</si>
  <si>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Dno k uličnej vpusti plastové 425 ku kanalizačnej revíznej šachte TEGRA 425, PVC, WAVIN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</si>
  <si>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Vlnovcová šachtová rúra kanalizačná TEGRA 425, dĺžka 2 m, PP, WAVIN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</si>
  <si>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Plastový PP poklop A15 typ 425 na vlnovcovú šachtovú rúru, WAVIN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</si>
  <si>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Gumové tesnenie šachtovej rúry 425 ku kanalizačnej revíznej šachte TEGRA 425, WAVIN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</si>
  <si>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Semmelrock CITYTOP dlažba s fázou 6 cm, piesková (10/20, 20/20, 30/20, 30/30)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</si>
  <si>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 Obrubník parkový 100/20/5 cm, piesková 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</si>
  <si>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Kročajová izolácia kamenná vlna  (napr. ISOVER T-N alebo ekvivalent )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FF"/>
        <rFont val="Arial CE"/>
        <charset val="238"/>
      </rPr>
      <t xml:space="preserve">   hr.40 mm                                                                               </t>
    </r>
  </si>
  <si>
    <r>
      <t xml:space="preserve">Tepelná izolácia z expandovaného polystyrénu s grafitom  (napr. ISOVER EPS Neofloor 100 alebo ekvivalent) 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FF"/>
        <rFont val="Arial CE"/>
        <charset val="238"/>
      </rPr>
      <t xml:space="preserve">   hr. 80 mm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</si>
</sst>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5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5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0" fillId="0" borderId="21" xfId="0" applyFill="1" applyBorder="1"/>
    <xf numFmtId="164" fontId="11" fillId="0" borderId="21" xfId="0" applyNumberFormat="1" applyFont="1" applyFill="1" applyBorder="1"/>
    <xf numFmtId="164" fontId="0" fillId="0" borderId="21" xfId="0" applyNumberFormat="1" applyFill="1" applyBorder="1"/>
    <xf numFmtId="164" fontId="12" fillId="0" borderId="21" xfId="0" applyNumberFormat="1" applyFont="1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11" fillId="0" borderId="21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1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  <xf numFmtId="166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165" fontId="18" fillId="0" borderId="0" xfId="0" applyNumberFormat="1" applyFont="1"/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166" fontId="18" fillId="0" borderId="105" xfId="0" applyNumberFormat="1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9" fillId="0" borderId="0" xfId="0" applyFont="1"/>
    <xf numFmtId="164" fontId="6" fillId="0" borderId="14" xfId="0" applyNumberFormat="1" applyFont="1" applyFill="1" applyBorder="1"/>
    <xf numFmtId="165" fontId="14" fillId="0" borderId="109" xfId="0" applyNumberFormat="1" applyFont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0" fontId="1" fillId="0" borderId="28" xfId="0" applyFont="1" applyBorder="1"/>
    <xf numFmtId="164" fontId="6" fillId="0" borderId="0" xfId="0" applyNumberFormat="1" applyFont="1" applyBorder="1"/>
    <xf numFmtId="0" fontId="6" fillId="0" borderId="29" xfId="0" applyFont="1" applyBorder="1"/>
    <xf numFmtId="164" fontId="5" fillId="0" borderId="55" xfId="0" applyNumberFormat="1" applyFont="1" applyBorder="1"/>
    <xf numFmtId="0" fontId="6" fillId="0" borderId="28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45" xfId="0" applyNumberFormat="1" applyFont="1" applyBorder="1"/>
    <xf numFmtId="164" fontId="1" fillId="0" borderId="28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1" fillId="0" borderId="93" xfId="0" applyNumberFormat="1" applyFont="1" applyBorder="1"/>
    <xf numFmtId="164" fontId="5" fillId="0" borderId="28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5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1" fillId="0" borderId="79" xfId="0" applyFont="1" applyBorder="1"/>
    <xf numFmtId="0" fontId="6" fillId="0" borderId="0" xfId="0" applyFont="1" applyBorder="1"/>
    <xf numFmtId="0" fontId="1" fillId="0" borderId="78" xfId="0" applyFont="1" applyBorder="1"/>
    <xf numFmtId="0" fontId="6" fillId="0" borderId="38" xfId="0" applyFont="1" applyBorder="1"/>
    <xf numFmtId="0" fontId="6" fillId="0" borderId="37" xfId="0" applyFont="1" applyBorder="1"/>
    <xf numFmtId="0" fontId="1" fillId="0" borderId="73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74" xfId="0" applyFont="1" applyBorder="1"/>
    <xf numFmtId="0" fontId="6" fillId="0" borderId="82" xfId="0" applyFont="1" applyBorder="1"/>
    <xf numFmtId="0" fontId="1" fillId="0" borderId="75" xfId="0" applyFont="1" applyBorder="1"/>
    <xf numFmtId="0" fontId="6" fillId="0" borderId="2" xfId="0" applyFont="1" applyBorder="1"/>
    <xf numFmtId="0" fontId="1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59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14" fillId="0" borderId="109" xfId="0" applyFont="1" applyBorder="1"/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5" fillId="0" borderId="87" xfId="0" applyFont="1" applyBorder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6" fillId="0" borderId="44" xfId="0" applyFont="1" applyBorder="1"/>
    <xf numFmtId="0" fontId="6" fillId="0" borderId="0" xfId="0" applyFont="1"/>
    <xf numFmtId="0" fontId="5" fillId="0" borderId="44" xfId="0" applyFont="1" applyBorder="1"/>
    <xf numFmtId="0" fontId="5" fillId="0" borderId="59" xfId="0" applyFont="1" applyBorder="1"/>
    <xf numFmtId="0" fontId="1" fillId="0" borderId="77" xfId="0" applyFont="1" applyFill="1" applyBorder="1"/>
    <xf numFmtId="0" fontId="1" fillId="0" borderId="79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2" xfId="0" applyFont="1" applyFill="1" applyBorder="1"/>
    <xf numFmtId="0" fontId="1" fillId="0" borderId="83" xfId="0" applyFont="1" applyFill="1" applyBorder="1"/>
    <xf numFmtId="0" fontId="1" fillId="0" borderId="36" xfId="0" applyFont="1" applyFill="1" applyBorder="1"/>
    <xf numFmtId="0" fontId="6" fillId="0" borderId="0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0" fontId="6" fillId="0" borderId="87" xfId="0" applyFont="1" applyFill="1" applyBorder="1"/>
    <xf numFmtId="164" fontId="1" fillId="0" borderId="85" xfId="0" applyNumberFormat="1" applyFont="1" applyFill="1" applyBorder="1"/>
    <xf numFmtId="0" fontId="6" fillId="0" borderId="58" xfId="0" applyFont="1" applyFill="1" applyBorder="1"/>
    <xf numFmtId="0" fontId="1" fillId="0" borderId="40" xfId="0" applyFont="1" applyFill="1" applyBorder="1"/>
    <xf numFmtId="0" fontId="1" fillId="0" borderId="80" xfId="0" applyFont="1" applyFill="1" applyBorder="1"/>
    <xf numFmtId="0" fontId="1" fillId="0" borderId="30" xfId="0" applyFont="1" applyFill="1" applyBorder="1"/>
    <xf numFmtId="0" fontId="6" fillId="0" borderId="2" xfId="0" applyFont="1" applyFill="1" applyBorder="1"/>
    <xf numFmtId="0" fontId="1" fillId="0" borderId="74" xfId="0" applyFont="1" applyFill="1" applyBorder="1"/>
    <xf numFmtId="0" fontId="1" fillId="0" borderId="49" xfId="0" applyFont="1" applyFill="1" applyBorder="1"/>
    <xf numFmtId="0" fontId="1" fillId="0" borderId="76" xfId="0" applyFont="1" applyFill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3" xfId="0" applyFont="1" applyFill="1" applyBorder="1"/>
    <xf numFmtId="0" fontId="6" fillId="0" borderId="38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8" fillId="3" borderId="18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5A7CB-E455-4EBE-B3BB-E5B97B9A0929}">
  <dimension ref="A1:Z20"/>
  <sheetViews>
    <sheetView tabSelected="1" workbookViewId="0">
      <selection activeCell="A21" sqref="A21:E29"/>
    </sheetView>
  </sheetViews>
  <sheetFormatPr defaultColWidth="0" defaultRowHeight="14.4" x14ac:dyDescent="0.3"/>
  <cols>
    <col min="1" max="1" width="32.77734375" customWidth="1"/>
    <col min="2" max="2" width="10.77734375" customWidth="1"/>
    <col min="3" max="6" width="8.777343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17" x14ac:dyDescent="0.3">
      <c r="A1" s="3"/>
      <c r="B1" s="3"/>
      <c r="C1" s="3"/>
      <c r="D1" s="3"/>
      <c r="E1" s="3"/>
      <c r="F1" s="3"/>
      <c r="G1" s="3"/>
    </row>
    <row r="2" spans="1:17" ht="34.950000000000003" customHeight="1" x14ac:dyDescent="0.3">
      <c r="A2" s="279" t="s">
        <v>0</v>
      </c>
      <c r="B2" s="280"/>
      <c r="C2" s="280"/>
      <c r="D2" s="280"/>
      <c r="E2" s="280"/>
      <c r="F2" s="5" t="s">
        <v>2</v>
      </c>
      <c r="G2" s="5"/>
    </row>
    <row r="3" spans="1:17" x14ac:dyDescent="0.3">
      <c r="A3" s="281" t="s">
        <v>1</v>
      </c>
      <c r="B3" s="281"/>
      <c r="C3" s="281"/>
      <c r="D3" s="281"/>
      <c r="E3" s="281"/>
      <c r="F3" s="6" t="s">
        <v>3</v>
      </c>
      <c r="G3" s="6" t="s">
        <v>4</v>
      </c>
    </row>
    <row r="4" spans="1:17" x14ac:dyDescent="0.3">
      <c r="A4" s="281"/>
      <c r="B4" s="281"/>
      <c r="C4" s="281"/>
      <c r="D4" s="281"/>
      <c r="E4" s="281"/>
      <c r="F4" s="7">
        <v>0.2</v>
      </c>
      <c r="G4" s="7">
        <v>0</v>
      </c>
    </row>
    <row r="5" spans="1:17" x14ac:dyDescent="0.3">
      <c r="A5" s="8"/>
      <c r="B5" s="8"/>
      <c r="C5" s="8"/>
      <c r="D5" s="8"/>
      <c r="E5" s="8"/>
      <c r="F5" s="8"/>
      <c r="G5" s="8"/>
    </row>
    <row r="6" spans="1:17" x14ac:dyDescent="0.3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17" x14ac:dyDescent="0.3">
      <c r="A7" s="278" t="s">
        <v>12</v>
      </c>
      <c r="B7" s="220">
        <f>'SO 15259'!I323-Rekapitulácia!D7</f>
        <v>0</v>
      </c>
      <c r="C7" s="220">
        <f>'SO 15259'!P25</f>
        <v>0</v>
      </c>
      <c r="D7" s="220">
        <v>0</v>
      </c>
      <c r="E7" s="220">
        <f>'SO 15259'!P16</f>
        <v>0</v>
      </c>
      <c r="F7" s="220">
        <v>0</v>
      </c>
      <c r="G7" s="220">
        <f t="shared" ref="G7:G16" si="0">B7+C7+D7+E7+F7</f>
        <v>0</v>
      </c>
      <c r="K7">
        <f>'SO 15259'!K323</f>
        <v>0</v>
      </c>
      <c r="Q7">
        <v>30.126000000000001</v>
      </c>
    </row>
    <row r="8" spans="1:17" x14ac:dyDescent="0.3">
      <c r="A8" s="278" t="s">
        <v>13</v>
      </c>
      <c r="B8" s="220">
        <f>'SO 15260'!I133-Rekapitulácia!D8</f>
        <v>0</v>
      </c>
      <c r="C8" s="220">
        <f>'SO 15260'!P25</f>
        <v>0</v>
      </c>
      <c r="D8" s="220">
        <v>0</v>
      </c>
      <c r="E8" s="220">
        <f>'SO 15260'!P16</f>
        <v>0</v>
      </c>
      <c r="F8" s="220">
        <v>0</v>
      </c>
      <c r="G8" s="220">
        <f t="shared" si="0"/>
        <v>0</v>
      </c>
      <c r="K8">
        <f>'SO 15260'!K133</f>
        <v>0</v>
      </c>
      <c r="Q8">
        <v>30.126000000000001</v>
      </c>
    </row>
    <row r="9" spans="1:17" x14ac:dyDescent="0.3">
      <c r="A9" s="278" t="s">
        <v>14</v>
      </c>
      <c r="B9" s="220">
        <f>'SO 15261'!I182-Rekapitulácia!D9</f>
        <v>0</v>
      </c>
      <c r="C9" s="220">
        <f>'SO 15261'!P25</f>
        <v>0</v>
      </c>
      <c r="D9" s="220">
        <v>0</v>
      </c>
      <c r="E9" s="220">
        <f>'SO 15261'!P16</f>
        <v>0</v>
      </c>
      <c r="F9" s="220">
        <v>0</v>
      </c>
      <c r="G9" s="220">
        <f t="shared" si="0"/>
        <v>0</v>
      </c>
      <c r="K9">
        <f>'SO 15261'!K182</f>
        <v>0</v>
      </c>
      <c r="Q9">
        <v>30.126000000000001</v>
      </c>
    </row>
    <row r="10" spans="1:17" ht="29.4" customHeight="1" x14ac:dyDescent="0.3">
      <c r="A10" s="278" t="s">
        <v>15</v>
      </c>
      <c r="B10" s="220">
        <f>'SO 15267'!I175-Rekapitulácia!D10</f>
        <v>0</v>
      </c>
      <c r="C10" s="220">
        <f>'SO 15267'!P25</f>
        <v>0</v>
      </c>
      <c r="D10" s="220">
        <v>0</v>
      </c>
      <c r="E10" s="220">
        <f>'SO 15267'!P16</f>
        <v>0</v>
      </c>
      <c r="F10" s="220">
        <v>0</v>
      </c>
      <c r="G10" s="220">
        <f t="shared" si="0"/>
        <v>0</v>
      </c>
      <c r="K10">
        <f>'SO 15267'!K175</f>
        <v>0</v>
      </c>
      <c r="Q10">
        <v>30.126000000000001</v>
      </c>
    </row>
    <row r="11" spans="1:17" ht="26.4" customHeight="1" x14ac:dyDescent="0.3">
      <c r="A11" s="278" t="s">
        <v>16</v>
      </c>
      <c r="B11" s="220">
        <f>'SO 15268'!I209-Rekapitulácia!D11</f>
        <v>0</v>
      </c>
      <c r="C11" s="220">
        <f>'SO 15268'!P25</f>
        <v>0</v>
      </c>
      <c r="D11" s="220">
        <v>0</v>
      </c>
      <c r="E11" s="220">
        <f>'SO 15268'!P16</f>
        <v>0</v>
      </c>
      <c r="F11" s="220">
        <v>0</v>
      </c>
      <c r="G11" s="220">
        <f t="shared" si="0"/>
        <v>0</v>
      </c>
      <c r="K11">
        <f>'SO 15268'!K209</f>
        <v>0</v>
      </c>
      <c r="Q11">
        <v>30.126000000000001</v>
      </c>
    </row>
    <row r="12" spans="1:17" ht="35.4" customHeight="1" x14ac:dyDescent="0.3">
      <c r="A12" s="278" t="s">
        <v>17</v>
      </c>
      <c r="B12" s="220">
        <f>'SO 15269'!I179-Rekapitulácia!D12</f>
        <v>0</v>
      </c>
      <c r="C12" s="220">
        <f>'SO 15269'!P25</f>
        <v>0</v>
      </c>
      <c r="D12" s="220">
        <v>0</v>
      </c>
      <c r="E12" s="220">
        <f>'SO 15269'!P16</f>
        <v>0</v>
      </c>
      <c r="F12" s="220">
        <v>0</v>
      </c>
      <c r="G12" s="220">
        <f t="shared" si="0"/>
        <v>0</v>
      </c>
      <c r="K12">
        <f>'SO 15269'!K179</f>
        <v>0</v>
      </c>
      <c r="Q12">
        <v>30.126000000000001</v>
      </c>
    </row>
    <row r="13" spans="1:17" x14ac:dyDescent="0.3">
      <c r="A13" s="278" t="s">
        <v>18</v>
      </c>
      <c r="B13" s="220">
        <f>'SO 15270'!I120-Rekapitulácia!D13</f>
        <v>0</v>
      </c>
      <c r="C13" s="220">
        <f>'SO 15270'!P25</f>
        <v>0</v>
      </c>
      <c r="D13" s="220">
        <v>0</v>
      </c>
      <c r="E13" s="220">
        <f>'SO 15270'!P16</f>
        <v>0</v>
      </c>
      <c r="F13" s="220">
        <v>0</v>
      </c>
      <c r="G13" s="220">
        <f t="shared" si="0"/>
        <v>0</v>
      </c>
      <c r="K13">
        <f>'SO 15270'!K120</f>
        <v>0</v>
      </c>
      <c r="Q13">
        <v>30.126000000000001</v>
      </c>
    </row>
    <row r="14" spans="1:17" x14ac:dyDescent="0.3">
      <c r="A14" s="278" t="s">
        <v>19</v>
      </c>
      <c r="B14" s="220">
        <f>'SO 15271'!I134-Rekapitulácia!D14</f>
        <v>0</v>
      </c>
      <c r="C14" s="220">
        <f>'SO 15271'!P25</f>
        <v>0</v>
      </c>
      <c r="D14" s="220">
        <v>0</v>
      </c>
      <c r="E14" s="220">
        <f>'SO 15271'!P16</f>
        <v>0</v>
      </c>
      <c r="F14" s="220">
        <v>0</v>
      </c>
      <c r="G14" s="220">
        <f t="shared" si="0"/>
        <v>0</v>
      </c>
      <c r="K14">
        <f>'SO 15271'!K134</f>
        <v>0</v>
      </c>
      <c r="Q14">
        <v>30.126000000000001</v>
      </c>
    </row>
    <row r="15" spans="1:17" x14ac:dyDescent="0.3">
      <c r="A15" s="278" t="s">
        <v>20</v>
      </c>
      <c r="B15" s="220">
        <f>'SO 15272'!I120-Rekapitulácia!D15</f>
        <v>0</v>
      </c>
      <c r="C15" s="220">
        <f>'SO 15272'!P25</f>
        <v>0</v>
      </c>
      <c r="D15" s="220">
        <v>0</v>
      </c>
      <c r="E15" s="220">
        <f>'SO 15272'!P16</f>
        <v>0</v>
      </c>
      <c r="F15" s="220">
        <v>0</v>
      </c>
      <c r="G15" s="220">
        <f t="shared" si="0"/>
        <v>0</v>
      </c>
      <c r="K15">
        <f>'SO 15272'!K120</f>
        <v>0</v>
      </c>
      <c r="Q15">
        <v>30.126000000000001</v>
      </c>
    </row>
    <row r="16" spans="1:17" x14ac:dyDescent="0.3">
      <c r="A16" s="278" t="s">
        <v>21</v>
      </c>
      <c r="B16" s="222">
        <f>'SO 15273'!I118-Rekapitulácia!D16</f>
        <v>0</v>
      </c>
      <c r="C16" s="222">
        <f>'SO 15273'!P25</f>
        <v>0</v>
      </c>
      <c r="D16" s="222">
        <v>0</v>
      </c>
      <c r="E16" s="222">
        <f>'SO 15273'!P16</f>
        <v>0</v>
      </c>
      <c r="F16" s="222">
        <v>0</v>
      </c>
      <c r="G16" s="222">
        <f t="shared" si="0"/>
        <v>0</v>
      </c>
      <c r="K16">
        <f>'SO 15273'!K118</f>
        <v>0</v>
      </c>
      <c r="Q16">
        <v>30.126000000000001</v>
      </c>
    </row>
    <row r="17" spans="1:26" x14ac:dyDescent="0.3">
      <c r="A17" s="225" t="s">
        <v>1203</v>
      </c>
      <c r="B17" s="226">
        <f>SUM(B7:B16)</f>
        <v>0</v>
      </c>
      <c r="C17" s="226">
        <f>SUM(C7:C16)</f>
        <v>0</v>
      </c>
      <c r="D17" s="226">
        <f>SUM(D7:D16)</f>
        <v>0</v>
      </c>
      <c r="E17" s="226">
        <f>SUM(E7:E16)</f>
        <v>0</v>
      </c>
      <c r="F17" s="226">
        <f>SUM(F7:F16)</f>
        <v>0</v>
      </c>
      <c r="G17" s="226">
        <f>SUM(G7:G16)-SUM(Z7:Z16)</f>
        <v>0</v>
      </c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</row>
    <row r="18" spans="1:26" x14ac:dyDescent="0.3">
      <c r="A18" s="223" t="s">
        <v>1204</v>
      </c>
      <c r="B18" s="224">
        <f>G17-SUM(Rekapitulácia!K7:'Rekapitulácia'!K16)*1</f>
        <v>0</v>
      </c>
      <c r="C18" s="224"/>
      <c r="D18" s="224"/>
      <c r="E18" s="224"/>
      <c r="F18" s="224"/>
      <c r="G18" s="224">
        <f>ROUND(((ROUND(B18,2)*20)/100),2)*1</f>
        <v>0</v>
      </c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</row>
    <row r="19" spans="1:26" x14ac:dyDescent="0.3">
      <c r="A19" s="4" t="s">
        <v>1205</v>
      </c>
      <c r="B19" s="221">
        <f>(G17-B18)</f>
        <v>0</v>
      </c>
      <c r="C19" s="221"/>
      <c r="D19" s="221"/>
      <c r="E19" s="221"/>
      <c r="F19" s="221"/>
      <c r="G19" s="221">
        <f>ROUND(((ROUND(B19,2)*0)/100),2)</f>
        <v>0</v>
      </c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</row>
    <row r="20" spans="1:26" x14ac:dyDescent="0.3">
      <c r="A20" s="227" t="s">
        <v>1206</v>
      </c>
      <c r="B20" s="228"/>
      <c r="C20" s="228"/>
      <c r="D20" s="228"/>
      <c r="E20" s="228"/>
      <c r="F20" s="228"/>
      <c r="G20" s="228">
        <f>SUM(G17:G19)</f>
        <v>0</v>
      </c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2169-23A5-4C61-8388-45ABFBC93BB0}">
  <dimension ref="A1:AA134"/>
  <sheetViews>
    <sheetView workbookViewId="0">
      <pane ySplit="1" topLeftCell="A110" activePane="bottomLeft" state="frozen"/>
      <selection pane="bottomLeft" activeCell="D121" sqref="D121:E121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22</v>
      </c>
      <c r="C1" s="325"/>
      <c r="D1" s="12"/>
      <c r="E1" s="382" t="s">
        <v>0</v>
      </c>
      <c r="F1" s="383"/>
      <c r="G1" s="13"/>
      <c r="H1" s="324" t="s">
        <v>90</v>
      </c>
      <c r="I1" s="325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22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1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1112</v>
      </c>
      <c r="C4" s="32"/>
      <c r="D4" s="25"/>
      <c r="E4" s="25"/>
      <c r="F4" s="44" t="s">
        <v>24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25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26</v>
      </c>
      <c r="C6" s="32"/>
      <c r="D6" s="44" t="s">
        <v>27</v>
      </c>
      <c r="E6" s="25"/>
      <c r="F6" s="44" t="s">
        <v>28</v>
      </c>
      <c r="G6" s="44" t="s">
        <v>29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30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33</v>
      </c>
      <c r="C8" s="46"/>
      <c r="D8" s="28"/>
      <c r="E8" s="28"/>
      <c r="F8" s="50" t="s">
        <v>34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31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33</v>
      </c>
      <c r="C10" s="32"/>
      <c r="D10" s="25"/>
      <c r="E10" s="25"/>
      <c r="F10" s="44" t="s">
        <v>34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32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33</v>
      </c>
      <c r="C12" s="32"/>
      <c r="D12" s="25"/>
      <c r="E12" s="25"/>
      <c r="F12" s="44" t="s">
        <v>34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56</v>
      </c>
      <c r="D14" s="61" t="s">
        <v>57</v>
      </c>
      <c r="E14" s="66" t="s">
        <v>58</v>
      </c>
      <c r="F14" s="375" t="s">
        <v>40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35</v>
      </c>
      <c r="C15" s="63">
        <f>'SO 15271'!E60</f>
        <v>0</v>
      </c>
      <c r="D15" s="58">
        <f>'SO 15271'!F60</f>
        <v>0</v>
      </c>
      <c r="E15" s="67">
        <f>'SO 15271'!G60</f>
        <v>0</v>
      </c>
      <c r="F15" s="377" t="s">
        <v>41</v>
      </c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36</v>
      </c>
      <c r="C16" s="92">
        <f>'SO 15271'!E64</f>
        <v>0</v>
      </c>
      <c r="D16" s="93">
        <f>'SO 15271'!F64</f>
        <v>0</v>
      </c>
      <c r="E16" s="94">
        <f>'SO 15271'!G64</f>
        <v>0</v>
      </c>
      <c r="F16" s="378" t="s">
        <v>42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(SUM(Z85:Z133))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37</v>
      </c>
      <c r="C17" s="63">
        <f>'SO 15271'!E68</f>
        <v>0</v>
      </c>
      <c r="D17" s="58">
        <f>'SO 15271'!F68</f>
        <v>0</v>
      </c>
      <c r="E17" s="67">
        <f>'SO 15271'!G68</f>
        <v>0</v>
      </c>
      <c r="F17" s="379" t="s">
        <v>43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38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39</v>
      </c>
      <c r="C19" s="65"/>
      <c r="D19" s="60"/>
      <c r="E19" s="69">
        <f>SUM(E15:E18)</f>
        <v>0</v>
      </c>
      <c r="F19" s="364" t="s">
        <v>39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49</v>
      </c>
      <c r="C20" s="57"/>
      <c r="D20" s="95"/>
      <c r="E20" s="96"/>
      <c r="F20" s="353" t="s">
        <v>49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50</v>
      </c>
      <c r="C21" s="51"/>
      <c r="D21" s="91"/>
      <c r="E21" s="70">
        <f>((E15*U22*0)+(E16*V22*0)+(E17*W22*0))/100</f>
        <v>0</v>
      </c>
      <c r="F21" s="368" t="s">
        <v>53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51</v>
      </c>
      <c r="C22" s="34"/>
      <c r="D22" s="72"/>
      <c r="E22" s="71">
        <f>((E15*U23*0)+(E16*V23*0)+(E17*W23*0))/100</f>
        <v>0</v>
      </c>
      <c r="F22" s="368" t="s">
        <v>54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52</v>
      </c>
      <c r="C23" s="34"/>
      <c r="D23" s="72"/>
      <c r="E23" s="71">
        <f>((E15*U24*0)+(E16*V24*0)+(E17*W24*0))/100</f>
        <v>0</v>
      </c>
      <c r="F23" s="368" t="s">
        <v>55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39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61</v>
      </c>
      <c r="C26" s="98"/>
      <c r="D26" s="100"/>
      <c r="E26" s="106"/>
      <c r="F26" s="353" t="s">
        <v>44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45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46</v>
      </c>
      <c r="G28" s="359"/>
      <c r="H28" s="218">
        <f>P27-SUM('SO 15271'!K85:'SO 15271'!K133)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47</v>
      </c>
      <c r="G29" s="361"/>
      <c r="H29" s="33">
        <f>SUM('SO 15271'!K85:'SO 15271'!K133)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48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59</v>
      </c>
      <c r="C32" s="102"/>
      <c r="D32" s="19"/>
      <c r="E32" s="111" t="s">
        <v>60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1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1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329" t="s">
        <v>30</v>
      </c>
      <c r="C46" s="330"/>
      <c r="D46" s="330"/>
      <c r="E46" s="331"/>
      <c r="F46" s="346" t="s">
        <v>27</v>
      </c>
      <c r="G46" s="330"/>
      <c r="H46" s="33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329" t="s">
        <v>31</v>
      </c>
      <c r="C47" s="330"/>
      <c r="D47" s="330"/>
      <c r="E47" s="331"/>
      <c r="F47" s="346" t="s">
        <v>25</v>
      </c>
      <c r="G47" s="330"/>
      <c r="H47" s="33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329" t="s">
        <v>32</v>
      </c>
      <c r="C48" s="330"/>
      <c r="D48" s="330"/>
      <c r="E48" s="331"/>
      <c r="F48" s="346" t="s">
        <v>65</v>
      </c>
      <c r="G48" s="330"/>
      <c r="H48" s="33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347" t="s">
        <v>1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1112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66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62</v>
      </c>
      <c r="C54" s="342"/>
      <c r="D54" s="129"/>
      <c r="E54" s="129" t="s">
        <v>56</v>
      </c>
      <c r="F54" s="129" t="s">
        <v>57</v>
      </c>
      <c r="G54" s="129" t="s">
        <v>39</v>
      </c>
      <c r="H54" s="129" t="s">
        <v>63</v>
      </c>
      <c r="I54" s="129" t="s">
        <v>64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8" t="s">
        <v>67</v>
      </c>
      <c r="C55" s="319"/>
      <c r="D55" s="319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7"/>
      <c r="X55" s="139"/>
      <c r="Y55" s="139"/>
      <c r="Z55" s="139"/>
    </row>
    <row r="56" spans="1:26" x14ac:dyDescent="0.3">
      <c r="A56" s="10"/>
      <c r="B56" s="335" t="s">
        <v>68</v>
      </c>
      <c r="C56" s="336"/>
      <c r="D56" s="336"/>
      <c r="E56" s="140">
        <f>'SO 15271'!L98</f>
        <v>0</v>
      </c>
      <c r="F56" s="140">
        <f>'SO 15271'!M98</f>
        <v>0</v>
      </c>
      <c r="G56" s="140">
        <f>'SO 15271'!I98</f>
        <v>0</v>
      </c>
      <c r="H56" s="141">
        <f>'SO 15271'!S98</f>
        <v>0.03</v>
      </c>
      <c r="I56" s="141">
        <f>'SO 15271'!V98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7"/>
      <c r="X56" s="139"/>
      <c r="Y56" s="139"/>
      <c r="Z56" s="139"/>
    </row>
    <row r="57" spans="1:26" x14ac:dyDescent="0.3">
      <c r="A57" s="10"/>
      <c r="B57" s="335" t="s">
        <v>71</v>
      </c>
      <c r="C57" s="336"/>
      <c r="D57" s="336"/>
      <c r="E57" s="140">
        <f>'SO 15271'!L102</f>
        <v>0</v>
      </c>
      <c r="F57" s="140">
        <f>'SO 15271'!M102</f>
        <v>0</v>
      </c>
      <c r="G57" s="140">
        <f>'SO 15271'!I102</f>
        <v>0</v>
      </c>
      <c r="H57" s="141">
        <f>'SO 15271'!S102</f>
        <v>1.8</v>
      </c>
      <c r="I57" s="141">
        <f>'SO 15271'!V102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7"/>
      <c r="X57" s="139"/>
      <c r="Y57" s="139"/>
      <c r="Z57" s="139"/>
    </row>
    <row r="58" spans="1:26" x14ac:dyDescent="0.3">
      <c r="A58" s="10"/>
      <c r="B58" s="335" t="s">
        <v>670</v>
      </c>
      <c r="C58" s="336"/>
      <c r="D58" s="336"/>
      <c r="E58" s="140">
        <f>'SO 15271'!L108</f>
        <v>0</v>
      </c>
      <c r="F58" s="140">
        <f>'SO 15271'!M108</f>
        <v>0</v>
      </c>
      <c r="G58" s="140">
        <f>'SO 15271'!I108</f>
        <v>0</v>
      </c>
      <c r="H58" s="141">
        <f>'SO 15271'!S108</f>
        <v>0</v>
      </c>
      <c r="I58" s="141">
        <f>'SO 15271'!V108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7"/>
      <c r="X58" s="139"/>
      <c r="Y58" s="139"/>
      <c r="Z58" s="139"/>
    </row>
    <row r="59" spans="1:26" x14ac:dyDescent="0.3">
      <c r="A59" s="10"/>
      <c r="B59" s="335" t="s">
        <v>74</v>
      </c>
      <c r="C59" s="336"/>
      <c r="D59" s="336"/>
      <c r="E59" s="140">
        <f>'SO 15271'!L112</f>
        <v>0</v>
      </c>
      <c r="F59" s="140">
        <f>'SO 15271'!M112</f>
        <v>0</v>
      </c>
      <c r="G59" s="140">
        <f>'SO 15271'!I112</f>
        <v>0</v>
      </c>
      <c r="H59" s="141">
        <f>'SO 15271'!S112</f>
        <v>0</v>
      </c>
      <c r="I59" s="141">
        <f>'SO 15271'!V112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7"/>
      <c r="X59" s="139"/>
      <c r="Y59" s="139"/>
      <c r="Z59" s="139"/>
    </row>
    <row r="60" spans="1:26" x14ac:dyDescent="0.3">
      <c r="A60" s="10"/>
      <c r="B60" s="337" t="s">
        <v>67</v>
      </c>
      <c r="C60" s="315"/>
      <c r="D60" s="315"/>
      <c r="E60" s="142">
        <f>'SO 15271'!L114</f>
        <v>0</v>
      </c>
      <c r="F60" s="142">
        <f>'SO 15271'!M114</f>
        <v>0</v>
      </c>
      <c r="G60" s="142">
        <f>'SO 15271'!I114</f>
        <v>0</v>
      </c>
      <c r="H60" s="143">
        <f>'SO 15271'!S114</f>
        <v>1.83</v>
      </c>
      <c r="I60" s="143">
        <f>'SO 15271'!V114</f>
        <v>0</v>
      </c>
      <c r="J60" s="143"/>
      <c r="K60" s="143"/>
      <c r="L60" s="143"/>
      <c r="M60" s="143"/>
      <c r="N60" s="143"/>
      <c r="O60" s="143"/>
      <c r="P60" s="143"/>
      <c r="Q60" s="139"/>
      <c r="R60" s="139"/>
      <c r="S60" s="139"/>
      <c r="T60" s="139"/>
      <c r="U60" s="139"/>
      <c r="V60" s="152"/>
      <c r="W60" s="217"/>
      <c r="X60" s="139"/>
      <c r="Y60" s="139"/>
      <c r="Z60" s="139"/>
    </row>
    <row r="61" spans="1:26" x14ac:dyDescent="0.3">
      <c r="A61" s="1"/>
      <c r="B61" s="208"/>
      <c r="C61" s="1"/>
      <c r="D61" s="1"/>
      <c r="E61" s="133"/>
      <c r="F61" s="133"/>
      <c r="G61" s="133"/>
      <c r="H61" s="134"/>
      <c r="I61" s="134"/>
      <c r="J61" s="134"/>
      <c r="K61" s="134"/>
      <c r="L61" s="134"/>
      <c r="M61" s="134"/>
      <c r="N61" s="134"/>
      <c r="O61" s="134"/>
      <c r="P61" s="134"/>
      <c r="V61" s="153"/>
      <c r="W61" s="53"/>
    </row>
    <row r="62" spans="1:26" x14ac:dyDescent="0.3">
      <c r="A62" s="10"/>
      <c r="B62" s="337" t="s">
        <v>75</v>
      </c>
      <c r="C62" s="315"/>
      <c r="D62" s="315"/>
      <c r="E62" s="140"/>
      <c r="F62" s="140"/>
      <c r="G62" s="140"/>
      <c r="H62" s="141"/>
      <c r="I62" s="141"/>
      <c r="J62" s="141"/>
      <c r="K62" s="141"/>
      <c r="L62" s="141"/>
      <c r="M62" s="141"/>
      <c r="N62" s="141"/>
      <c r="O62" s="141"/>
      <c r="P62" s="141"/>
      <c r="Q62" s="139"/>
      <c r="R62" s="139"/>
      <c r="S62" s="139"/>
      <c r="T62" s="139"/>
      <c r="U62" s="139"/>
      <c r="V62" s="152"/>
      <c r="W62" s="217"/>
      <c r="X62" s="139"/>
      <c r="Y62" s="139"/>
      <c r="Z62" s="139"/>
    </row>
    <row r="63" spans="1:26" x14ac:dyDescent="0.3">
      <c r="A63" s="10"/>
      <c r="B63" s="335" t="s">
        <v>913</v>
      </c>
      <c r="C63" s="336"/>
      <c r="D63" s="336"/>
      <c r="E63" s="140">
        <f>'SO 15271'!L122</f>
        <v>0</v>
      </c>
      <c r="F63" s="140">
        <f>'SO 15271'!M122</f>
        <v>0</v>
      </c>
      <c r="G63" s="140">
        <f>'SO 15271'!I122</f>
        <v>0</v>
      </c>
      <c r="H63" s="141">
        <f>'SO 15271'!S122</f>
        <v>0.05</v>
      </c>
      <c r="I63" s="141">
        <f>'SO 15271'!V122</f>
        <v>0</v>
      </c>
      <c r="J63" s="141"/>
      <c r="K63" s="141"/>
      <c r="L63" s="141"/>
      <c r="M63" s="141"/>
      <c r="N63" s="141"/>
      <c r="O63" s="141"/>
      <c r="P63" s="141"/>
      <c r="Q63" s="139"/>
      <c r="R63" s="139"/>
      <c r="S63" s="139"/>
      <c r="T63" s="139"/>
      <c r="U63" s="139"/>
      <c r="V63" s="152"/>
      <c r="W63" s="217"/>
      <c r="X63" s="139"/>
      <c r="Y63" s="139"/>
      <c r="Z63" s="139"/>
    </row>
    <row r="64" spans="1:26" x14ac:dyDescent="0.3">
      <c r="A64" s="10"/>
      <c r="B64" s="337" t="s">
        <v>75</v>
      </c>
      <c r="C64" s="315"/>
      <c r="D64" s="315"/>
      <c r="E64" s="142">
        <f>'SO 15271'!L124</f>
        <v>0</v>
      </c>
      <c r="F64" s="142">
        <f>'SO 15271'!M124</f>
        <v>0</v>
      </c>
      <c r="G64" s="142">
        <f>'SO 15271'!I124</f>
        <v>0</v>
      </c>
      <c r="H64" s="143">
        <f>'SO 15271'!S124</f>
        <v>0.05</v>
      </c>
      <c r="I64" s="143">
        <f>'SO 15271'!V124</f>
        <v>0</v>
      </c>
      <c r="J64" s="143"/>
      <c r="K64" s="143"/>
      <c r="L64" s="143"/>
      <c r="M64" s="143"/>
      <c r="N64" s="143"/>
      <c r="O64" s="143"/>
      <c r="P64" s="143"/>
      <c r="Q64" s="139"/>
      <c r="R64" s="139"/>
      <c r="S64" s="139"/>
      <c r="T64" s="139"/>
      <c r="U64" s="139"/>
      <c r="V64" s="152"/>
      <c r="W64" s="217"/>
      <c r="X64" s="139"/>
      <c r="Y64" s="139"/>
      <c r="Z64" s="139"/>
    </row>
    <row r="65" spans="1:26" x14ac:dyDescent="0.3">
      <c r="A65" s="1"/>
      <c r="B65" s="208"/>
      <c r="C65" s="1"/>
      <c r="D65" s="1"/>
      <c r="E65" s="133"/>
      <c r="F65" s="133"/>
      <c r="G65" s="133"/>
      <c r="H65" s="134"/>
      <c r="I65" s="134"/>
      <c r="J65" s="134"/>
      <c r="K65" s="134"/>
      <c r="L65" s="134"/>
      <c r="M65" s="134"/>
      <c r="N65" s="134"/>
      <c r="O65" s="134"/>
      <c r="P65" s="134"/>
      <c r="V65" s="153"/>
      <c r="W65" s="53"/>
    </row>
    <row r="66" spans="1:26" x14ac:dyDescent="0.3">
      <c r="A66" s="10"/>
      <c r="B66" s="337" t="s">
        <v>418</v>
      </c>
      <c r="C66" s="315"/>
      <c r="D66" s="315"/>
      <c r="E66" s="140"/>
      <c r="F66" s="140"/>
      <c r="G66" s="140"/>
      <c r="H66" s="141"/>
      <c r="I66" s="141"/>
      <c r="J66" s="141"/>
      <c r="K66" s="141"/>
      <c r="L66" s="141"/>
      <c r="M66" s="141"/>
      <c r="N66" s="141"/>
      <c r="O66" s="141"/>
      <c r="P66" s="141"/>
      <c r="Q66" s="139"/>
      <c r="R66" s="139"/>
      <c r="S66" s="139"/>
      <c r="T66" s="139"/>
      <c r="U66" s="139"/>
      <c r="V66" s="152"/>
      <c r="W66" s="217"/>
      <c r="X66" s="139"/>
      <c r="Y66" s="139"/>
      <c r="Z66" s="139"/>
    </row>
    <row r="67" spans="1:26" x14ac:dyDescent="0.3">
      <c r="A67" s="10"/>
      <c r="B67" s="335" t="s">
        <v>673</v>
      </c>
      <c r="C67" s="336"/>
      <c r="D67" s="336"/>
      <c r="E67" s="140">
        <f>'SO 15271'!L131</f>
        <v>0</v>
      </c>
      <c r="F67" s="140">
        <f>'SO 15271'!M131</f>
        <v>0</v>
      </c>
      <c r="G67" s="140">
        <f>'SO 15271'!I131</f>
        <v>0</v>
      </c>
      <c r="H67" s="141">
        <f>'SO 15271'!S131</f>
        <v>0</v>
      </c>
      <c r="I67" s="141">
        <f>'SO 15271'!V131</f>
        <v>0</v>
      </c>
      <c r="J67" s="141"/>
      <c r="K67" s="141"/>
      <c r="L67" s="141"/>
      <c r="M67" s="141"/>
      <c r="N67" s="141"/>
      <c r="O67" s="141"/>
      <c r="P67" s="141"/>
      <c r="Q67" s="139"/>
      <c r="R67" s="139"/>
      <c r="S67" s="139"/>
      <c r="T67" s="139"/>
      <c r="U67" s="139"/>
      <c r="V67" s="152"/>
      <c r="W67" s="217"/>
      <c r="X67" s="139"/>
      <c r="Y67" s="139"/>
      <c r="Z67" s="139"/>
    </row>
    <row r="68" spans="1:26" x14ac:dyDescent="0.3">
      <c r="A68" s="10"/>
      <c r="B68" s="337" t="s">
        <v>418</v>
      </c>
      <c r="C68" s="315"/>
      <c r="D68" s="315"/>
      <c r="E68" s="142">
        <f>'SO 15271'!L133</f>
        <v>0</v>
      </c>
      <c r="F68" s="142">
        <f>'SO 15271'!M133</f>
        <v>0</v>
      </c>
      <c r="G68" s="142">
        <f>'SO 15271'!I133</f>
        <v>0</v>
      </c>
      <c r="H68" s="143">
        <f>'SO 15271'!S133</f>
        <v>0</v>
      </c>
      <c r="I68" s="143">
        <f>'SO 15271'!V133</f>
        <v>0</v>
      </c>
      <c r="J68" s="143"/>
      <c r="K68" s="143"/>
      <c r="L68" s="143"/>
      <c r="M68" s="143"/>
      <c r="N68" s="143"/>
      <c r="O68" s="143"/>
      <c r="P68" s="143"/>
      <c r="Q68" s="139"/>
      <c r="R68" s="139"/>
      <c r="S68" s="139"/>
      <c r="T68" s="139"/>
      <c r="U68" s="139"/>
      <c r="V68" s="152"/>
      <c r="W68" s="217"/>
      <c r="X68" s="139"/>
      <c r="Y68" s="139"/>
      <c r="Z68" s="139"/>
    </row>
    <row r="69" spans="1:26" x14ac:dyDescent="0.3">
      <c r="A69" s="1"/>
      <c r="B69" s="208"/>
      <c r="C69" s="1"/>
      <c r="D69" s="1"/>
      <c r="E69" s="133"/>
      <c r="F69" s="133"/>
      <c r="G69" s="133"/>
      <c r="H69" s="134"/>
      <c r="I69" s="134"/>
      <c r="J69" s="134"/>
      <c r="K69" s="134"/>
      <c r="L69" s="134"/>
      <c r="M69" s="134"/>
      <c r="N69" s="134"/>
      <c r="O69" s="134"/>
      <c r="P69" s="134"/>
      <c r="V69" s="153"/>
      <c r="W69" s="53"/>
    </row>
    <row r="70" spans="1:26" x14ac:dyDescent="0.3">
      <c r="A70" s="144"/>
      <c r="B70" s="320" t="s">
        <v>89</v>
      </c>
      <c r="C70" s="321"/>
      <c r="D70" s="321"/>
      <c r="E70" s="146">
        <f>'SO 15271'!L134</f>
        <v>0</v>
      </c>
      <c r="F70" s="146">
        <f>'SO 15271'!M134</f>
        <v>0</v>
      </c>
      <c r="G70" s="146">
        <f>'SO 15271'!I134</f>
        <v>0</v>
      </c>
      <c r="H70" s="147">
        <f>'SO 15271'!S134</f>
        <v>1.88</v>
      </c>
      <c r="I70" s="147">
        <f>'SO 15271'!V134</f>
        <v>0</v>
      </c>
      <c r="J70" s="148"/>
      <c r="K70" s="148"/>
      <c r="L70" s="148"/>
      <c r="M70" s="148"/>
      <c r="N70" s="148"/>
      <c r="O70" s="148"/>
      <c r="P70" s="148"/>
      <c r="Q70" s="149"/>
      <c r="R70" s="149"/>
      <c r="S70" s="149"/>
      <c r="T70" s="149"/>
      <c r="U70" s="149"/>
      <c r="V70" s="154"/>
      <c r="W70" s="217"/>
      <c r="X70" s="145"/>
      <c r="Y70" s="145"/>
      <c r="Z70" s="145"/>
    </row>
    <row r="71" spans="1:26" x14ac:dyDescent="0.3">
      <c r="A71" s="15"/>
      <c r="B71" s="42"/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x14ac:dyDescent="0.3">
      <c r="A72" s="15"/>
      <c r="B72" s="42"/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x14ac:dyDescent="0.3">
      <c r="A73" s="15"/>
      <c r="B73" s="38"/>
      <c r="C73" s="8"/>
      <c r="D73" s="8"/>
      <c r="E73" s="27"/>
      <c r="F73" s="27"/>
      <c r="G73" s="27"/>
      <c r="H73" s="156"/>
      <c r="I73" s="156"/>
      <c r="J73" s="156"/>
      <c r="K73" s="156"/>
      <c r="L73" s="156"/>
      <c r="M73" s="156"/>
      <c r="N73" s="156"/>
      <c r="O73" s="156"/>
      <c r="P73" s="156"/>
      <c r="Q73" s="16"/>
      <c r="R73" s="16"/>
      <c r="S73" s="16"/>
      <c r="T73" s="16"/>
      <c r="U73" s="16"/>
      <c r="V73" s="16"/>
      <c r="W73" s="53"/>
    </row>
    <row r="74" spans="1:26" ht="34.950000000000003" customHeight="1" x14ac:dyDescent="0.3">
      <c r="A74" s="1"/>
      <c r="B74" s="322" t="s">
        <v>90</v>
      </c>
      <c r="C74" s="323"/>
      <c r="D74" s="323"/>
      <c r="E74" s="323"/>
      <c r="F74" s="323"/>
      <c r="G74" s="323"/>
      <c r="H74" s="323"/>
      <c r="I74" s="323"/>
      <c r="J74" s="323"/>
      <c r="K74" s="323"/>
      <c r="L74" s="323"/>
      <c r="M74" s="323"/>
      <c r="N74" s="323"/>
      <c r="O74" s="323"/>
      <c r="P74" s="323"/>
      <c r="Q74" s="323"/>
      <c r="R74" s="323"/>
      <c r="S74" s="323"/>
      <c r="T74" s="323"/>
      <c r="U74" s="323"/>
      <c r="V74" s="323"/>
      <c r="W74" s="53"/>
    </row>
    <row r="75" spans="1:26" x14ac:dyDescent="0.3">
      <c r="A75" s="15"/>
      <c r="B75" s="97"/>
      <c r="C75" s="19"/>
      <c r="D75" s="19"/>
      <c r="E75" s="99"/>
      <c r="F75" s="99"/>
      <c r="G75" s="99"/>
      <c r="H75" s="170"/>
      <c r="I75" s="170"/>
      <c r="J75" s="170"/>
      <c r="K75" s="170"/>
      <c r="L75" s="170"/>
      <c r="M75" s="170"/>
      <c r="N75" s="170"/>
      <c r="O75" s="170"/>
      <c r="P75" s="170"/>
      <c r="Q75" s="20"/>
      <c r="R75" s="20"/>
      <c r="S75" s="20"/>
      <c r="T75" s="20"/>
      <c r="U75" s="20"/>
      <c r="V75" s="20"/>
      <c r="W75" s="53"/>
    </row>
    <row r="76" spans="1:26" ht="19.95" customHeight="1" x14ac:dyDescent="0.3">
      <c r="A76" s="203"/>
      <c r="B76" s="326" t="s">
        <v>30</v>
      </c>
      <c r="C76" s="327"/>
      <c r="D76" s="327"/>
      <c r="E76" s="328"/>
      <c r="F76" s="168"/>
      <c r="G76" s="168"/>
      <c r="H76" s="169" t="s">
        <v>101</v>
      </c>
      <c r="I76" s="332" t="s">
        <v>102</v>
      </c>
      <c r="J76" s="333"/>
      <c r="K76" s="333"/>
      <c r="L76" s="333"/>
      <c r="M76" s="333"/>
      <c r="N76" s="333"/>
      <c r="O76" s="333"/>
      <c r="P76" s="334"/>
      <c r="Q76" s="18"/>
      <c r="R76" s="18"/>
      <c r="S76" s="18"/>
      <c r="T76" s="18"/>
      <c r="U76" s="18"/>
      <c r="V76" s="18"/>
      <c r="W76" s="53"/>
    </row>
    <row r="77" spans="1:26" ht="19.95" customHeight="1" x14ac:dyDescent="0.3">
      <c r="A77" s="203"/>
      <c r="B77" s="329" t="s">
        <v>31</v>
      </c>
      <c r="C77" s="330"/>
      <c r="D77" s="330"/>
      <c r="E77" s="331"/>
      <c r="F77" s="164"/>
      <c r="G77" s="164"/>
      <c r="H77" s="165" t="s">
        <v>25</v>
      </c>
      <c r="I77" s="165"/>
      <c r="J77" s="155"/>
      <c r="K77" s="155"/>
      <c r="L77" s="155"/>
      <c r="M77" s="155"/>
      <c r="N77" s="155"/>
      <c r="O77" s="155"/>
      <c r="P77" s="155"/>
      <c r="Q77" s="11"/>
      <c r="R77" s="11"/>
      <c r="S77" s="11"/>
      <c r="T77" s="11"/>
      <c r="U77" s="11"/>
      <c r="V77" s="11"/>
      <c r="W77" s="53"/>
    </row>
    <row r="78" spans="1:26" ht="19.95" customHeight="1" x14ac:dyDescent="0.3">
      <c r="A78" s="203"/>
      <c r="B78" s="329" t="s">
        <v>32</v>
      </c>
      <c r="C78" s="330"/>
      <c r="D78" s="330"/>
      <c r="E78" s="331"/>
      <c r="F78" s="164"/>
      <c r="G78" s="164"/>
      <c r="H78" s="165" t="s">
        <v>103</v>
      </c>
      <c r="I78" s="165" t="s">
        <v>29</v>
      </c>
      <c r="J78" s="155"/>
      <c r="K78" s="155"/>
      <c r="L78" s="155"/>
      <c r="M78" s="155"/>
      <c r="N78" s="155"/>
      <c r="O78" s="155"/>
      <c r="P78" s="155"/>
      <c r="Q78" s="11"/>
      <c r="R78" s="11"/>
      <c r="S78" s="11"/>
      <c r="T78" s="11"/>
      <c r="U78" s="11"/>
      <c r="V78" s="11"/>
      <c r="W78" s="53"/>
    </row>
    <row r="79" spans="1:26" ht="19.95" customHeight="1" x14ac:dyDescent="0.3">
      <c r="A79" s="15"/>
      <c r="B79" s="207" t="s">
        <v>104</v>
      </c>
      <c r="C79" s="3"/>
      <c r="D79" s="3"/>
      <c r="E79" s="14"/>
      <c r="F79" s="14"/>
      <c r="G79" s="14"/>
      <c r="H79" s="155"/>
      <c r="I79" s="155"/>
      <c r="J79" s="155"/>
      <c r="K79" s="155"/>
      <c r="L79" s="155"/>
      <c r="M79" s="155"/>
      <c r="N79" s="155"/>
      <c r="O79" s="155"/>
      <c r="P79" s="155"/>
      <c r="Q79" s="11"/>
      <c r="R79" s="11"/>
      <c r="S79" s="11"/>
      <c r="T79" s="11"/>
      <c r="U79" s="11"/>
      <c r="V79" s="11"/>
      <c r="W79" s="53"/>
    </row>
    <row r="80" spans="1:26" ht="19.95" customHeight="1" x14ac:dyDescent="0.3">
      <c r="A80" s="15"/>
      <c r="B80" s="207" t="s">
        <v>1112</v>
      </c>
      <c r="C80" s="3"/>
      <c r="D80" s="3"/>
      <c r="E80" s="14"/>
      <c r="F80" s="14"/>
      <c r="G80" s="14"/>
      <c r="H80" s="155"/>
      <c r="I80" s="155"/>
      <c r="J80" s="155"/>
      <c r="K80" s="155"/>
      <c r="L80" s="155"/>
      <c r="M80" s="155"/>
      <c r="N80" s="155"/>
      <c r="O80" s="155"/>
      <c r="P80" s="155"/>
      <c r="Q80" s="11"/>
      <c r="R80" s="11"/>
      <c r="S80" s="11"/>
      <c r="T80" s="11"/>
      <c r="U80" s="11"/>
      <c r="V80" s="11"/>
      <c r="W80" s="53"/>
    </row>
    <row r="81" spans="1:26" ht="19.95" customHeight="1" x14ac:dyDescent="0.3">
      <c r="A81" s="15"/>
      <c r="B81" s="42"/>
      <c r="C81" s="3"/>
      <c r="D81" s="3"/>
      <c r="E81" s="14"/>
      <c r="F81" s="14"/>
      <c r="G81" s="14"/>
      <c r="H81" s="155"/>
      <c r="I81" s="155"/>
      <c r="J81" s="155"/>
      <c r="K81" s="155"/>
      <c r="L81" s="155"/>
      <c r="M81" s="155"/>
      <c r="N81" s="155"/>
      <c r="O81" s="155"/>
      <c r="P81" s="155"/>
      <c r="Q81" s="11"/>
      <c r="R81" s="11"/>
      <c r="S81" s="11"/>
      <c r="T81" s="11"/>
      <c r="U81" s="11"/>
      <c r="V81" s="11"/>
      <c r="W81" s="53"/>
    </row>
    <row r="82" spans="1:26" ht="19.95" customHeight="1" x14ac:dyDescent="0.3">
      <c r="A82" s="15"/>
      <c r="B82" s="42"/>
      <c r="C82" s="3"/>
      <c r="D82" s="3"/>
      <c r="E82" s="14"/>
      <c r="F82" s="14"/>
      <c r="G82" s="14"/>
      <c r="H82" s="155"/>
      <c r="I82" s="155"/>
      <c r="J82" s="155"/>
      <c r="K82" s="155"/>
      <c r="L82" s="155"/>
      <c r="M82" s="155"/>
      <c r="N82" s="155"/>
      <c r="O82" s="155"/>
      <c r="P82" s="155"/>
      <c r="Q82" s="11"/>
      <c r="R82" s="11"/>
      <c r="S82" s="11"/>
      <c r="T82" s="11"/>
      <c r="U82" s="11"/>
      <c r="V82" s="11"/>
      <c r="W82" s="53"/>
    </row>
    <row r="83" spans="1:26" ht="19.95" customHeight="1" x14ac:dyDescent="0.3">
      <c r="A83" s="15"/>
      <c r="B83" s="209" t="s">
        <v>66</v>
      </c>
      <c r="C83" s="166"/>
      <c r="D83" s="166"/>
      <c r="E83" s="14"/>
      <c r="F83" s="14"/>
      <c r="G83" s="14"/>
      <c r="H83" s="155"/>
      <c r="I83" s="155"/>
      <c r="J83" s="155"/>
      <c r="K83" s="155"/>
      <c r="L83" s="155"/>
      <c r="M83" s="155"/>
      <c r="N83" s="155"/>
      <c r="O83" s="155"/>
      <c r="P83" s="155"/>
      <c r="Q83" s="11"/>
      <c r="R83" s="11"/>
      <c r="S83" s="11"/>
      <c r="T83" s="11"/>
      <c r="U83" s="11"/>
      <c r="V83" s="11"/>
      <c r="W83" s="53"/>
    </row>
    <row r="84" spans="1:26" x14ac:dyDescent="0.3">
      <c r="A84" s="2"/>
      <c r="B84" s="210" t="s">
        <v>91</v>
      </c>
      <c r="C84" s="129" t="s">
        <v>92</v>
      </c>
      <c r="D84" s="129" t="s">
        <v>93</v>
      </c>
      <c r="E84" s="157"/>
      <c r="F84" s="157" t="s">
        <v>94</v>
      </c>
      <c r="G84" s="157" t="s">
        <v>95</v>
      </c>
      <c r="H84" s="158" t="s">
        <v>96</v>
      </c>
      <c r="I84" s="158" t="s">
        <v>97</v>
      </c>
      <c r="J84" s="158"/>
      <c r="K84" s="158"/>
      <c r="L84" s="158"/>
      <c r="M84" s="158"/>
      <c r="N84" s="158"/>
      <c r="O84" s="158"/>
      <c r="P84" s="158" t="s">
        <v>98</v>
      </c>
      <c r="Q84" s="159"/>
      <c r="R84" s="159"/>
      <c r="S84" s="129" t="s">
        <v>99</v>
      </c>
      <c r="T84" s="160"/>
      <c r="U84" s="160"/>
      <c r="V84" s="129" t="s">
        <v>100</v>
      </c>
      <c r="W84" s="53"/>
    </row>
    <row r="85" spans="1:26" x14ac:dyDescent="0.3">
      <c r="A85" s="10"/>
      <c r="B85" s="211"/>
      <c r="C85" s="171"/>
      <c r="D85" s="319" t="s">
        <v>67</v>
      </c>
      <c r="E85" s="319"/>
      <c r="F85" s="136"/>
      <c r="G85" s="172"/>
      <c r="H85" s="136"/>
      <c r="I85" s="136"/>
      <c r="J85" s="137"/>
      <c r="K85" s="137"/>
      <c r="L85" s="137"/>
      <c r="M85" s="137"/>
      <c r="N85" s="137"/>
      <c r="O85" s="137"/>
      <c r="P85" s="137"/>
      <c r="Q85" s="135"/>
      <c r="R85" s="135"/>
      <c r="S85" s="135"/>
      <c r="T85" s="135"/>
      <c r="U85" s="135"/>
      <c r="V85" s="196"/>
      <c r="W85" s="217"/>
      <c r="X85" s="139"/>
      <c r="Y85" s="139"/>
      <c r="Z85" s="139"/>
    </row>
    <row r="86" spans="1:26" x14ac:dyDescent="0.3">
      <c r="A86" s="10"/>
      <c r="B86" s="212"/>
      <c r="C86" s="174">
        <v>1</v>
      </c>
      <c r="D86" s="314" t="s">
        <v>68</v>
      </c>
      <c r="E86" s="314"/>
      <c r="F86" s="140"/>
      <c r="G86" s="173"/>
      <c r="H86" s="140"/>
      <c r="I86" s="140"/>
      <c r="J86" s="141"/>
      <c r="K86" s="141"/>
      <c r="L86" s="141"/>
      <c r="M86" s="141"/>
      <c r="N86" s="141"/>
      <c r="O86" s="141"/>
      <c r="P86" s="141"/>
      <c r="Q86" s="10"/>
      <c r="R86" s="10"/>
      <c r="S86" s="10"/>
      <c r="T86" s="10"/>
      <c r="U86" s="10"/>
      <c r="V86" s="197"/>
      <c r="W86" s="217"/>
      <c r="X86" s="139"/>
      <c r="Y86" s="139"/>
      <c r="Z86" s="139"/>
    </row>
    <row r="87" spans="1:26" ht="25.05" customHeight="1" x14ac:dyDescent="0.3">
      <c r="A87" s="181"/>
      <c r="B87" s="213">
        <v>1</v>
      </c>
      <c r="C87" s="182" t="s">
        <v>1113</v>
      </c>
      <c r="D87" s="317" t="s">
        <v>675</v>
      </c>
      <c r="E87" s="317"/>
      <c r="F87" s="176" t="s">
        <v>676</v>
      </c>
      <c r="G87" s="177">
        <v>13.327999999999999</v>
      </c>
      <c r="H87" s="176"/>
      <c r="I87" s="176">
        <f t="shared" ref="I87:I97" si="0">ROUND(G87*(H87),2)</f>
        <v>0</v>
      </c>
      <c r="J87" s="178">
        <f t="shared" ref="J87:J97" si="1">ROUND(G87*(N87),2)</f>
        <v>244.7</v>
      </c>
      <c r="K87" s="179">
        <f t="shared" ref="K87:K97" si="2">ROUND(G87*(O87),2)</f>
        <v>0</v>
      </c>
      <c r="L87" s="179">
        <f t="shared" ref="L87:L96" si="3">ROUND(G87*(H87),2)</f>
        <v>0</v>
      </c>
      <c r="M87" s="179"/>
      <c r="N87" s="179">
        <v>18.36</v>
      </c>
      <c r="O87" s="179"/>
      <c r="P87" s="183"/>
      <c r="Q87" s="183"/>
      <c r="R87" s="183"/>
      <c r="S87" s="180">
        <f t="shared" ref="S87:S97" si="4">ROUND(G87*(P87),3)</f>
        <v>0</v>
      </c>
      <c r="T87" s="180"/>
      <c r="U87" s="180"/>
      <c r="V87" s="198"/>
      <c r="W87" s="53"/>
      <c r="Z87">
        <v>0</v>
      </c>
    </row>
    <row r="88" spans="1:26" ht="34.950000000000003" customHeight="1" x14ac:dyDescent="0.3">
      <c r="A88" s="181"/>
      <c r="B88" s="213">
        <v>2</v>
      </c>
      <c r="C88" s="182" t="s">
        <v>1114</v>
      </c>
      <c r="D88" s="317" t="s">
        <v>678</v>
      </c>
      <c r="E88" s="317"/>
      <c r="F88" s="176" t="s">
        <v>676</v>
      </c>
      <c r="G88" s="177">
        <v>3.9980000000000002</v>
      </c>
      <c r="H88" s="176"/>
      <c r="I88" s="176">
        <f t="shared" si="0"/>
        <v>0</v>
      </c>
      <c r="J88" s="178">
        <f t="shared" si="1"/>
        <v>3.92</v>
      </c>
      <c r="K88" s="179">
        <f t="shared" si="2"/>
        <v>0</v>
      </c>
      <c r="L88" s="179">
        <f t="shared" si="3"/>
        <v>0</v>
      </c>
      <c r="M88" s="179"/>
      <c r="N88" s="179">
        <v>0.98</v>
      </c>
      <c r="O88" s="179"/>
      <c r="P88" s="183"/>
      <c r="Q88" s="183"/>
      <c r="R88" s="183"/>
      <c r="S88" s="180">
        <f t="shared" si="4"/>
        <v>0</v>
      </c>
      <c r="T88" s="180"/>
      <c r="U88" s="180"/>
      <c r="V88" s="198"/>
      <c r="W88" s="53"/>
      <c r="Z88">
        <v>0</v>
      </c>
    </row>
    <row r="89" spans="1:26" ht="25.05" customHeight="1" x14ac:dyDescent="0.3">
      <c r="A89" s="181"/>
      <c r="B89" s="213">
        <v>3</v>
      </c>
      <c r="C89" s="182" t="s">
        <v>1115</v>
      </c>
      <c r="D89" s="317" t="s">
        <v>1116</v>
      </c>
      <c r="E89" s="317"/>
      <c r="F89" s="176" t="s">
        <v>498</v>
      </c>
      <c r="G89" s="177">
        <v>33.32</v>
      </c>
      <c r="H89" s="176"/>
      <c r="I89" s="176">
        <f t="shared" si="0"/>
        <v>0</v>
      </c>
      <c r="J89" s="178">
        <f t="shared" si="1"/>
        <v>119.95</v>
      </c>
      <c r="K89" s="179">
        <f t="shared" si="2"/>
        <v>0</v>
      </c>
      <c r="L89" s="179">
        <f t="shared" si="3"/>
        <v>0</v>
      </c>
      <c r="M89" s="179"/>
      <c r="N89" s="179">
        <v>3.6</v>
      </c>
      <c r="O89" s="179"/>
      <c r="P89" s="183">
        <v>9.7000000000000005E-4</v>
      </c>
      <c r="Q89" s="183"/>
      <c r="R89" s="183">
        <v>9.7000000000000005E-4</v>
      </c>
      <c r="S89" s="180">
        <f t="shared" si="4"/>
        <v>3.2000000000000001E-2</v>
      </c>
      <c r="T89" s="180"/>
      <c r="U89" s="180"/>
      <c r="V89" s="198"/>
      <c r="W89" s="53"/>
      <c r="Z89">
        <v>0</v>
      </c>
    </row>
    <row r="90" spans="1:26" ht="25.05" customHeight="1" x14ac:dyDescent="0.3">
      <c r="A90" s="181"/>
      <c r="B90" s="213">
        <v>4</v>
      </c>
      <c r="C90" s="182" t="s">
        <v>1117</v>
      </c>
      <c r="D90" s="317" t="s">
        <v>1118</v>
      </c>
      <c r="E90" s="317"/>
      <c r="F90" s="176" t="s">
        <v>498</v>
      </c>
      <c r="G90" s="177">
        <v>33.32</v>
      </c>
      <c r="H90" s="176"/>
      <c r="I90" s="176">
        <f t="shared" si="0"/>
        <v>0</v>
      </c>
      <c r="J90" s="178">
        <f t="shared" si="1"/>
        <v>74.97</v>
      </c>
      <c r="K90" s="179">
        <f t="shared" si="2"/>
        <v>0</v>
      </c>
      <c r="L90" s="179">
        <f t="shared" si="3"/>
        <v>0</v>
      </c>
      <c r="M90" s="179"/>
      <c r="N90" s="179">
        <v>2.25</v>
      </c>
      <c r="O90" s="179"/>
      <c r="P90" s="183"/>
      <c r="Q90" s="183"/>
      <c r="R90" s="183"/>
      <c r="S90" s="180">
        <f t="shared" si="4"/>
        <v>0</v>
      </c>
      <c r="T90" s="180"/>
      <c r="U90" s="180"/>
      <c r="V90" s="198"/>
      <c r="W90" s="53"/>
      <c r="Z90">
        <v>0</v>
      </c>
    </row>
    <row r="91" spans="1:26" ht="25.05" customHeight="1" x14ac:dyDescent="0.3">
      <c r="A91" s="181"/>
      <c r="B91" s="213">
        <v>5</v>
      </c>
      <c r="C91" s="182" t="s">
        <v>1119</v>
      </c>
      <c r="D91" s="317" t="s">
        <v>680</v>
      </c>
      <c r="E91" s="317"/>
      <c r="F91" s="176" t="s">
        <v>676</v>
      </c>
      <c r="G91" s="177">
        <v>3.8079999999999998</v>
      </c>
      <c r="H91" s="176"/>
      <c r="I91" s="176">
        <f t="shared" si="0"/>
        <v>0</v>
      </c>
      <c r="J91" s="178">
        <f t="shared" si="1"/>
        <v>15.46</v>
      </c>
      <c r="K91" s="179">
        <f t="shared" si="2"/>
        <v>0</v>
      </c>
      <c r="L91" s="179">
        <f t="shared" si="3"/>
        <v>0</v>
      </c>
      <c r="M91" s="179"/>
      <c r="N91" s="179">
        <v>4.0599999999999996</v>
      </c>
      <c r="O91" s="179"/>
      <c r="P91" s="183"/>
      <c r="Q91" s="183"/>
      <c r="R91" s="183"/>
      <c r="S91" s="180">
        <f t="shared" si="4"/>
        <v>0</v>
      </c>
      <c r="T91" s="180"/>
      <c r="U91" s="180"/>
      <c r="V91" s="198"/>
      <c r="W91" s="53"/>
      <c r="Z91">
        <v>0</v>
      </c>
    </row>
    <row r="92" spans="1:26" ht="34.950000000000003" customHeight="1" x14ac:dyDescent="0.3">
      <c r="A92" s="181"/>
      <c r="B92" s="213">
        <v>6</v>
      </c>
      <c r="C92" s="182" t="s">
        <v>1120</v>
      </c>
      <c r="D92" s="317" t="s">
        <v>682</v>
      </c>
      <c r="E92" s="317"/>
      <c r="F92" s="176" t="s">
        <v>676</v>
      </c>
      <c r="G92" s="177">
        <v>38.08</v>
      </c>
      <c r="H92" s="176"/>
      <c r="I92" s="176">
        <f t="shared" si="0"/>
        <v>0</v>
      </c>
      <c r="J92" s="178">
        <f t="shared" si="1"/>
        <v>15.61</v>
      </c>
      <c r="K92" s="179">
        <f t="shared" si="2"/>
        <v>0</v>
      </c>
      <c r="L92" s="179">
        <f t="shared" si="3"/>
        <v>0</v>
      </c>
      <c r="M92" s="179"/>
      <c r="N92" s="179">
        <v>0.41</v>
      </c>
      <c r="O92" s="179"/>
      <c r="P92" s="183"/>
      <c r="Q92" s="183"/>
      <c r="R92" s="183"/>
      <c r="S92" s="180">
        <f t="shared" si="4"/>
        <v>0</v>
      </c>
      <c r="T92" s="180"/>
      <c r="U92" s="180"/>
      <c r="V92" s="198"/>
      <c r="W92" s="53"/>
      <c r="Z92">
        <v>0</v>
      </c>
    </row>
    <row r="93" spans="1:26" ht="25.05" customHeight="1" x14ac:dyDescent="0.3">
      <c r="A93" s="181"/>
      <c r="B93" s="213">
        <v>7</v>
      </c>
      <c r="C93" s="182" t="s">
        <v>122</v>
      </c>
      <c r="D93" s="317" t="s">
        <v>686</v>
      </c>
      <c r="E93" s="317"/>
      <c r="F93" s="176" t="s">
        <v>676</v>
      </c>
      <c r="G93" s="177">
        <v>25.808</v>
      </c>
      <c r="H93" s="176"/>
      <c r="I93" s="176">
        <f t="shared" si="0"/>
        <v>0</v>
      </c>
      <c r="J93" s="178">
        <f t="shared" si="1"/>
        <v>19.100000000000001</v>
      </c>
      <c r="K93" s="179">
        <f t="shared" si="2"/>
        <v>0</v>
      </c>
      <c r="L93" s="179">
        <f t="shared" si="3"/>
        <v>0</v>
      </c>
      <c r="M93" s="179"/>
      <c r="N93" s="179">
        <v>0.74</v>
      </c>
      <c r="O93" s="179"/>
      <c r="P93" s="183"/>
      <c r="Q93" s="183"/>
      <c r="R93" s="183"/>
      <c r="S93" s="180">
        <f t="shared" si="4"/>
        <v>0</v>
      </c>
      <c r="T93" s="180"/>
      <c r="U93" s="180"/>
      <c r="V93" s="198"/>
      <c r="W93" s="53"/>
      <c r="Z93">
        <v>0</v>
      </c>
    </row>
    <row r="94" spans="1:26" ht="25.05" customHeight="1" x14ac:dyDescent="0.3">
      <c r="A94" s="181"/>
      <c r="B94" s="213">
        <v>8</v>
      </c>
      <c r="C94" s="182" t="s">
        <v>1121</v>
      </c>
      <c r="D94" s="317" t="s">
        <v>688</v>
      </c>
      <c r="E94" s="317"/>
      <c r="F94" s="176" t="s">
        <v>689</v>
      </c>
      <c r="G94" s="177">
        <v>7.6159999999999997</v>
      </c>
      <c r="H94" s="176"/>
      <c r="I94" s="176">
        <f t="shared" si="0"/>
        <v>0</v>
      </c>
      <c r="J94" s="178">
        <f t="shared" si="1"/>
        <v>85.45</v>
      </c>
      <c r="K94" s="179">
        <f t="shared" si="2"/>
        <v>0</v>
      </c>
      <c r="L94" s="179">
        <f t="shared" si="3"/>
        <v>0</v>
      </c>
      <c r="M94" s="179"/>
      <c r="N94" s="179">
        <v>11.22</v>
      </c>
      <c r="O94" s="179"/>
      <c r="P94" s="183"/>
      <c r="Q94" s="183"/>
      <c r="R94" s="183"/>
      <c r="S94" s="180">
        <f t="shared" si="4"/>
        <v>0</v>
      </c>
      <c r="T94" s="180"/>
      <c r="U94" s="180"/>
      <c r="V94" s="198"/>
      <c r="W94" s="53"/>
      <c r="Z94">
        <v>0</v>
      </c>
    </row>
    <row r="95" spans="1:26" ht="25.05" customHeight="1" x14ac:dyDescent="0.3">
      <c r="A95" s="181"/>
      <c r="B95" s="213">
        <v>9</v>
      </c>
      <c r="C95" s="182" t="s">
        <v>1122</v>
      </c>
      <c r="D95" s="317" t="s">
        <v>1123</v>
      </c>
      <c r="E95" s="317"/>
      <c r="F95" s="176" t="s">
        <v>676</v>
      </c>
      <c r="G95" s="177">
        <v>9.52</v>
      </c>
      <c r="H95" s="176"/>
      <c r="I95" s="176">
        <f t="shared" si="0"/>
        <v>0</v>
      </c>
      <c r="J95" s="178">
        <f t="shared" si="1"/>
        <v>29.89</v>
      </c>
      <c r="K95" s="179">
        <f t="shared" si="2"/>
        <v>0</v>
      </c>
      <c r="L95" s="179">
        <f t="shared" si="3"/>
        <v>0</v>
      </c>
      <c r="M95" s="179"/>
      <c r="N95" s="179">
        <v>3.14</v>
      </c>
      <c r="O95" s="179"/>
      <c r="P95" s="183"/>
      <c r="Q95" s="183"/>
      <c r="R95" s="183"/>
      <c r="S95" s="180">
        <f t="shared" si="4"/>
        <v>0</v>
      </c>
      <c r="T95" s="180"/>
      <c r="U95" s="180"/>
      <c r="V95" s="198"/>
      <c r="W95" s="53"/>
      <c r="Z95">
        <v>0</v>
      </c>
    </row>
    <row r="96" spans="1:26" ht="25.05" customHeight="1" x14ac:dyDescent="0.3">
      <c r="A96" s="181"/>
      <c r="B96" s="213">
        <v>10</v>
      </c>
      <c r="C96" s="182" t="s">
        <v>1124</v>
      </c>
      <c r="D96" s="317" t="s">
        <v>693</v>
      </c>
      <c r="E96" s="317"/>
      <c r="F96" s="176" t="s">
        <v>676</v>
      </c>
      <c r="G96" s="177">
        <v>2.8559999999999999</v>
      </c>
      <c r="H96" s="176"/>
      <c r="I96" s="176">
        <f t="shared" si="0"/>
        <v>0</v>
      </c>
      <c r="J96" s="178">
        <f t="shared" si="1"/>
        <v>43.35</v>
      </c>
      <c r="K96" s="179">
        <f t="shared" si="2"/>
        <v>0</v>
      </c>
      <c r="L96" s="179">
        <f t="shared" si="3"/>
        <v>0</v>
      </c>
      <c r="M96" s="179"/>
      <c r="N96" s="179">
        <v>15.18</v>
      </c>
      <c r="O96" s="179"/>
      <c r="P96" s="183"/>
      <c r="Q96" s="183"/>
      <c r="R96" s="183"/>
      <c r="S96" s="180">
        <f t="shared" si="4"/>
        <v>0</v>
      </c>
      <c r="T96" s="180"/>
      <c r="U96" s="180"/>
      <c r="V96" s="198"/>
      <c r="W96" s="53"/>
      <c r="Z96">
        <v>0</v>
      </c>
    </row>
    <row r="97" spans="1:26" ht="25.05" customHeight="1" x14ac:dyDescent="0.3">
      <c r="A97" s="181"/>
      <c r="B97" s="214">
        <v>11</v>
      </c>
      <c r="C97" s="190" t="s">
        <v>694</v>
      </c>
      <c r="D97" s="318" t="s">
        <v>695</v>
      </c>
      <c r="E97" s="318"/>
      <c r="F97" s="185" t="s">
        <v>676</v>
      </c>
      <c r="G97" s="186">
        <v>2.8559999999999999</v>
      </c>
      <c r="H97" s="185"/>
      <c r="I97" s="185">
        <f t="shared" si="0"/>
        <v>0</v>
      </c>
      <c r="J97" s="187">
        <f t="shared" si="1"/>
        <v>72.540000000000006</v>
      </c>
      <c r="K97" s="188">
        <f t="shared" si="2"/>
        <v>0</v>
      </c>
      <c r="L97" s="188"/>
      <c r="M97" s="188">
        <f>ROUND(G97*(H97),2)</f>
        <v>0</v>
      </c>
      <c r="N97" s="188">
        <v>25.4</v>
      </c>
      <c r="O97" s="188"/>
      <c r="P97" s="191"/>
      <c r="Q97" s="191"/>
      <c r="R97" s="191"/>
      <c r="S97" s="189">
        <f t="shared" si="4"/>
        <v>0</v>
      </c>
      <c r="T97" s="189"/>
      <c r="U97" s="189"/>
      <c r="V97" s="201"/>
      <c r="W97" s="53"/>
      <c r="Z97">
        <v>0</v>
      </c>
    </row>
    <row r="98" spans="1:26" x14ac:dyDescent="0.3">
      <c r="A98" s="10"/>
      <c r="B98" s="212"/>
      <c r="C98" s="174">
        <v>1</v>
      </c>
      <c r="D98" s="314" t="s">
        <v>68</v>
      </c>
      <c r="E98" s="314"/>
      <c r="F98" s="140"/>
      <c r="G98" s="173"/>
      <c r="H98" s="140"/>
      <c r="I98" s="142">
        <f>ROUND((SUM(I86:I97))/1,2)</f>
        <v>0</v>
      </c>
      <c r="J98" s="141"/>
      <c r="K98" s="141"/>
      <c r="L98" s="141">
        <f>ROUND((SUM(L86:L97))/1,2)</f>
        <v>0</v>
      </c>
      <c r="M98" s="141">
        <f>ROUND((SUM(M86:M97))/1,2)</f>
        <v>0</v>
      </c>
      <c r="N98" s="141"/>
      <c r="O98" s="141"/>
      <c r="P98" s="141"/>
      <c r="Q98" s="10"/>
      <c r="R98" s="10"/>
      <c r="S98" s="10">
        <f>ROUND((SUM(S86:S97))/1,2)</f>
        <v>0.03</v>
      </c>
      <c r="T98" s="10"/>
      <c r="U98" s="10"/>
      <c r="V98" s="199">
        <f>ROUND((SUM(V86:V97))/1,2)</f>
        <v>0</v>
      </c>
      <c r="W98" s="217"/>
      <c r="X98" s="139"/>
      <c r="Y98" s="139"/>
      <c r="Z98" s="139"/>
    </row>
    <row r="99" spans="1:26" x14ac:dyDescent="0.3">
      <c r="A99" s="1"/>
      <c r="B99" s="208"/>
      <c r="C99" s="1"/>
      <c r="D99" s="1"/>
      <c r="E99" s="133"/>
      <c r="F99" s="133"/>
      <c r="G99" s="167"/>
      <c r="H99" s="133"/>
      <c r="I99" s="133"/>
      <c r="J99" s="134"/>
      <c r="K99" s="134"/>
      <c r="L99" s="134"/>
      <c r="M99" s="134"/>
      <c r="N99" s="134"/>
      <c r="O99" s="134"/>
      <c r="P99" s="134"/>
      <c r="Q99" s="1"/>
      <c r="R99" s="1"/>
      <c r="S99" s="1"/>
      <c r="T99" s="1"/>
      <c r="U99" s="1"/>
      <c r="V99" s="200"/>
      <c r="W99" s="53"/>
    </row>
    <row r="100" spans="1:26" x14ac:dyDescent="0.3">
      <c r="A100" s="10"/>
      <c r="B100" s="212"/>
      <c r="C100" s="174">
        <v>4</v>
      </c>
      <c r="D100" s="314" t="s">
        <v>71</v>
      </c>
      <c r="E100" s="314"/>
      <c r="F100" s="140"/>
      <c r="G100" s="173"/>
      <c r="H100" s="140"/>
      <c r="I100" s="140"/>
      <c r="J100" s="141"/>
      <c r="K100" s="141"/>
      <c r="L100" s="141"/>
      <c r="M100" s="141"/>
      <c r="N100" s="141"/>
      <c r="O100" s="141"/>
      <c r="P100" s="141"/>
      <c r="Q100" s="10"/>
      <c r="R100" s="10"/>
      <c r="S100" s="10"/>
      <c r="T100" s="10"/>
      <c r="U100" s="10"/>
      <c r="V100" s="197"/>
      <c r="W100" s="217"/>
      <c r="X100" s="139"/>
      <c r="Y100" s="139"/>
      <c r="Z100" s="139"/>
    </row>
    <row r="101" spans="1:26" ht="25.05" customHeight="1" x14ac:dyDescent="0.3">
      <c r="A101" s="181"/>
      <c r="B101" s="213">
        <v>12</v>
      </c>
      <c r="C101" s="182" t="s">
        <v>696</v>
      </c>
      <c r="D101" s="317" t="s">
        <v>697</v>
      </c>
      <c r="E101" s="317"/>
      <c r="F101" s="176" t="s">
        <v>676</v>
      </c>
      <c r="G101" s="177">
        <v>0.95199999999999996</v>
      </c>
      <c r="H101" s="176"/>
      <c r="I101" s="176">
        <f>ROUND(G101*(H101),2)</f>
        <v>0</v>
      </c>
      <c r="J101" s="178">
        <f>ROUND(G101*(N101),2)</f>
        <v>41.53</v>
      </c>
      <c r="K101" s="179">
        <f>ROUND(G101*(O101),2)</f>
        <v>0</v>
      </c>
      <c r="L101" s="179">
        <f>ROUND(G101*(H101),2)</f>
        <v>0</v>
      </c>
      <c r="M101" s="179"/>
      <c r="N101" s="179">
        <v>43.62</v>
      </c>
      <c r="O101" s="179"/>
      <c r="P101" s="183">
        <v>1.8907700000000001</v>
      </c>
      <c r="Q101" s="183"/>
      <c r="R101" s="183">
        <v>1.8907700000000001</v>
      </c>
      <c r="S101" s="180">
        <f>ROUND(G101*(P101),3)</f>
        <v>1.8</v>
      </c>
      <c r="T101" s="180"/>
      <c r="U101" s="180"/>
      <c r="V101" s="198"/>
      <c r="W101" s="53"/>
      <c r="Z101">
        <v>0</v>
      </c>
    </row>
    <row r="102" spans="1:26" x14ac:dyDescent="0.3">
      <c r="A102" s="10"/>
      <c r="B102" s="212"/>
      <c r="C102" s="174">
        <v>4</v>
      </c>
      <c r="D102" s="314" t="s">
        <v>71</v>
      </c>
      <c r="E102" s="314"/>
      <c r="F102" s="140"/>
      <c r="G102" s="173"/>
      <c r="H102" s="140"/>
      <c r="I102" s="142">
        <f>ROUND((SUM(I100:I101))/1,2)</f>
        <v>0</v>
      </c>
      <c r="J102" s="141"/>
      <c r="K102" s="141"/>
      <c r="L102" s="141">
        <f>ROUND((SUM(L100:L101))/1,2)</f>
        <v>0</v>
      </c>
      <c r="M102" s="141">
        <f>ROUND((SUM(M100:M101))/1,2)</f>
        <v>0</v>
      </c>
      <c r="N102" s="141"/>
      <c r="O102" s="141"/>
      <c r="P102" s="141"/>
      <c r="Q102" s="10"/>
      <c r="R102" s="10"/>
      <c r="S102" s="10">
        <f>ROUND((SUM(S100:S101))/1,2)</f>
        <v>1.8</v>
      </c>
      <c r="T102" s="10"/>
      <c r="U102" s="10"/>
      <c r="V102" s="199">
        <f>ROUND((SUM(V100:V101))/1,2)</f>
        <v>0</v>
      </c>
      <c r="W102" s="217"/>
      <c r="X102" s="139"/>
      <c r="Y102" s="139"/>
      <c r="Z102" s="139"/>
    </row>
    <row r="103" spans="1:26" x14ac:dyDescent="0.3">
      <c r="A103" s="1"/>
      <c r="B103" s="208"/>
      <c r="C103" s="1"/>
      <c r="D103" s="1"/>
      <c r="E103" s="133"/>
      <c r="F103" s="133"/>
      <c r="G103" s="167"/>
      <c r="H103" s="133"/>
      <c r="I103" s="133"/>
      <c r="J103" s="134"/>
      <c r="K103" s="134"/>
      <c r="L103" s="134"/>
      <c r="M103" s="134"/>
      <c r="N103" s="134"/>
      <c r="O103" s="134"/>
      <c r="P103" s="134"/>
      <c r="Q103" s="1"/>
      <c r="R103" s="1"/>
      <c r="S103" s="1"/>
      <c r="T103" s="1"/>
      <c r="U103" s="1"/>
      <c r="V103" s="200"/>
      <c r="W103" s="53"/>
    </row>
    <row r="104" spans="1:26" x14ac:dyDescent="0.3">
      <c r="A104" s="10"/>
      <c r="B104" s="212"/>
      <c r="C104" s="174">
        <v>8</v>
      </c>
      <c r="D104" s="314" t="s">
        <v>670</v>
      </c>
      <c r="E104" s="314"/>
      <c r="F104" s="140"/>
      <c r="G104" s="173"/>
      <c r="H104" s="140"/>
      <c r="I104" s="140"/>
      <c r="J104" s="141"/>
      <c r="K104" s="141"/>
      <c r="L104" s="141"/>
      <c r="M104" s="141"/>
      <c r="N104" s="141"/>
      <c r="O104" s="141"/>
      <c r="P104" s="141"/>
      <c r="Q104" s="10"/>
      <c r="R104" s="10"/>
      <c r="S104" s="10"/>
      <c r="T104" s="10"/>
      <c r="U104" s="10"/>
      <c r="V104" s="197"/>
      <c r="W104" s="217"/>
      <c r="X104" s="139"/>
      <c r="Y104" s="139"/>
      <c r="Z104" s="139"/>
    </row>
    <row r="105" spans="1:26" ht="25.05" customHeight="1" x14ac:dyDescent="0.3">
      <c r="A105" s="181"/>
      <c r="B105" s="213">
        <v>13</v>
      </c>
      <c r="C105" s="182" t="s">
        <v>1125</v>
      </c>
      <c r="D105" s="317" t="s">
        <v>1126</v>
      </c>
      <c r="E105" s="317"/>
      <c r="F105" s="176" t="s">
        <v>424</v>
      </c>
      <c r="G105" s="177">
        <v>11.9</v>
      </c>
      <c r="H105" s="176"/>
      <c r="I105" s="176">
        <f>ROUND(G105*(H105),2)</f>
        <v>0</v>
      </c>
      <c r="J105" s="178">
        <f>ROUND(G105*(N105),2)</f>
        <v>3.81</v>
      </c>
      <c r="K105" s="179">
        <f>ROUND(G105*(O105),2)</f>
        <v>0</v>
      </c>
      <c r="L105" s="179">
        <f>ROUND(G105*(H105),2)</f>
        <v>0</v>
      </c>
      <c r="M105" s="179"/>
      <c r="N105" s="179">
        <v>0.32</v>
      </c>
      <c r="O105" s="179"/>
      <c r="P105" s="183"/>
      <c r="Q105" s="183"/>
      <c r="R105" s="183"/>
      <c r="S105" s="180">
        <f>ROUND(G105*(P105),3)</f>
        <v>0</v>
      </c>
      <c r="T105" s="180"/>
      <c r="U105" s="180"/>
      <c r="V105" s="198"/>
      <c r="W105" s="53"/>
      <c r="Z105">
        <v>0</v>
      </c>
    </row>
    <row r="106" spans="1:26" ht="25.05" customHeight="1" x14ac:dyDescent="0.3">
      <c r="A106" s="181"/>
      <c r="B106" s="214">
        <v>14</v>
      </c>
      <c r="C106" s="190" t="s">
        <v>1127</v>
      </c>
      <c r="D106" s="318" t="s">
        <v>1285</v>
      </c>
      <c r="E106" s="318"/>
      <c r="F106" s="185" t="s">
        <v>424</v>
      </c>
      <c r="G106" s="186">
        <v>11.9</v>
      </c>
      <c r="H106" s="185"/>
      <c r="I106" s="185">
        <f>ROUND(G106*(H106),2)</f>
        <v>0</v>
      </c>
      <c r="J106" s="187">
        <f>ROUND(G106*(N106),2)</f>
        <v>24.04</v>
      </c>
      <c r="K106" s="188">
        <f>ROUND(G106*(O106),2)</f>
        <v>0</v>
      </c>
      <c r="L106" s="188"/>
      <c r="M106" s="188">
        <f>ROUND(G106*(H106),2)</f>
        <v>0</v>
      </c>
      <c r="N106" s="188">
        <v>2.02</v>
      </c>
      <c r="O106" s="188"/>
      <c r="P106" s="191"/>
      <c r="Q106" s="191"/>
      <c r="R106" s="191"/>
      <c r="S106" s="189">
        <f>ROUND(G106*(P106),3)</f>
        <v>0</v>
      </c>
      <c r="T106" s="189"/>
      <c r="U106" s="189"/>
      <c r="V106" s="201"/>
      <c r="W106" s="53"/>
      <c r="Z106">
        <v>0</v>
      </c>
    </row>
    <row r="107" spans="1:26" ht="25.05" customHeight="1" x14ac:dyDescent="0.3">
      <c r="A107" s="181"/>
      <c r="B107" s="213">
        <v>15</v>
      </c>
      <c r="C107" s="182" t="s">
        <v>1128</v>
      </c>
      <c r="D107" s="317" t="s">
        <v>1129</v>
      </c>
      <c r="E107" s="317"/>
      <c r="F107" s="176" t="s">
        <v>424</v>
      </c>
      <c r="G107" s="177">
        <v>11.9</v>
      </c>
      <c r="H107" s="176"/>
      <c r="I107" s="176">
        <f>ROUND(G107*(H107),2)</f>
        <v>0</v>
      </c>
      <c r="J107" s="178">
        <f>ROUND(G107*(N107),2)</f>
        <v>7.5</v>
      </c>
      <c r="K107" s="179">
        <f>ROUND(G107*(O107),2)</f>
        <v>0</v>
      </c>
      <c r="L107" s="179">
        <f>ROUND(G107*(H107),2)</f>
        <v>0</v>
      </c>
      <c r="M107" s="179"/>
      <c r="N107" s="179">
        <v>0.63</v>
      </c>
      <c r="O107" s="179"/>
      <c r="P107" s="183"/>
      <c r="Q107" s="183"/>
      <c r="R107" s="183"/>
      <c r="S107" s="180">
        <f>ROUND(G107*(P107),3)</f>
        <v>0</v>
      </c>
      <c r="T107" s="180"/>
      <c r="U107" s="180"/>
      <c r="V107" s="198"/>
      <c r="W107" s="53"/>
      <c r="Z107">
        <v>0</v>
      </c>
    </row>
    <row r="108" spans="1:26" x14ac:dyDescent="0.3">
      <c r="A108" s="10"/>
      <c r="B108" s="212"/>
      <c r="C108" s="174">
        <v>8</v>
      </c>
      <c r="D108" s="314" t="s">
        <v>670</v>
      </c>
      <c r="E108" s="314"/>
      <c r="F108" s="140"/>
      <c r="G108" s="173"/>
      <c r="H108" s="140"/>
      <c r="I108" s="142">
        <f>ROUND((SUM(I104:I107))/1,2)</f>
        <v>0</v>
      </c>
      <c r="J108" s="141"/>
      <c r="K108" s="141"/>
      <c r="L108" s="141">
        <f>ROUND((SUM(L104:L107))/1,2)</f>
        <v>0</v>
      </c>
      <c r="M108" s="141">
        <f>ROUND((SUM(M104:M107))/1,2)</f>
        <v>0</v>
      </c>
      <c r="N108" s="141"/>
      <c r="O108" s="141"/>
      <c r="P108" s="141"/>
      <c r="Q108" s="10"/>
      <c r="R108" s="10"/>
      <c r="S108" s="10">
        <f>ROUND((SUM(S104:S107))/1,2)</f>
        <v>0</v>
      </c>
      <c r="T108" s="10"/>
      <c r="U108" s="10"/>
      <c r="V108" s="199">
        <f>ROUND((SUM(V104:V107))/1,2)</f>
        <v>0</v>
      </c>
      <c r="W108" s="217"/>
      <c r="X108" s="139"/>
      <c r="Y108" s="139"/>
      <c r="Z108" s="139"/>
    </row>
    <row r="109" spans="1:26" x14ac:dyDescent="0.3">
      <c r="A109" s="1"/>
      <c r="B109" s="208"/>
      <c r="C109" s="1"/>
      <c r="D109" s="1"/>
      <c r="E109" s="133"/>
      <c r="F109" s="133"/>
      <c r="G109" s="167"/>
      <c r="H109" s="133"/>
      <c r="I109" s="133"/>
      <c r="J109" s="134"/>
      <c r="K109" s="134"/>
      <c r="L109" s="134"/>
      <c r="M109" s="134"/>
      <c r="N109" s="134"/>
      <c r="O109" s="134"/>
      <c r="P109" s="134"/>
      <c r="Q109" s="1"/>
      <c r="R109" s="1"/>
      <c r="S109" s="1"/>
      <c r="T109" s="1"/>
      <c r="U109" s="1"/>
      <c r="V109" s="200"/>
      <c r="W109" s="53"/>
    </row>
    <row r="110" spans="1:26" x14ac:dyDescent="0.3">
      <c r="A110" s="10"/>
      <c r="B110" s="212"/>
      <c r="C110" s="174">
        <v>99</v>
      </c>
      <c r="D110" s="314" t="s">
        <v>74</v>
      </c>
      <c r="E110" s="314"/>
      <c r="F110" s="140"/>
      <c r="G110" s="173"/>
      <c r="H110" s="140"/>
      <c r="I110" s="140"/>
      <c r="J110" s="141"/>
      <c r="K110" s="141"/>
      <c r="L110" s="141"/>
      <c r="M110" s="141"/>
      <c r="N110" s="141"/>
      <c r="O110" s="141"/>
      <c r="P110" s="141"/>
      <c r="Q110" s="10"/>
      <c r="R110" s="10"/>
      <c r="S110" s="10"/>
      <c r="T110" s="10"/>
      <c r="U110" s="10"/>
      <c r="V110" s="197"/>
      <c r="W110" s="217"/>
      <c r="X110" s="139"/>
      <c r="Y110" s="139"/>
      <c r="Z110" s="139"/>
    </row>
    <row r="111" spans="1:26" ht="25.05" customHeight="1" x14ac:dyDescent="0.3">
      <c r="A111" s="181"/>
      <c r="B111" s="213">
        <v>16</v>
      </c>
      <c r="C111" s="182" t="s">
        <v>705</v>
      </c>
      <c r="D111" s="317" t="s">
        <v>706</v>
      </c>
      <c r="E111" s="317"/>
      <c r="F111" s="176" t="s">
        <v>689</v>
      </c>
      <c r="G111" s="177">
        <v>1.8399999999999999</v>
      </c>
      <c r="H111" s="176"/>
      <c r="I111" s="176">
        <f>ROUND(G111*(H111),2)</f>
        <v>0</v>
      </c>
      <c r="J111" s="178">
        <f>ROUND(G111*(N111),2)</f>
        <v>53.65</v>
      </c>
      <c r="K111" s="179">
        <f>ROUND(G111*(O111),2)</f>
        <v>0</v>
      </c>
      <c r="L111" s="179">
        <f>ROUND(G111*(H111),2)</f>
        <v>0</v>
      </c>
      <c r="M111" s="179"/>
      <c r="N111" s="179">
        <v>29.16</v>
      </c>
      <c r="O111" s="179"/>
      <c r="P111" s="183"/>
      <c r="Q111" s="183"/>
      <c r="R111" s="183"/>
      <c r="S111" s="180">
        <f>ROUND(G111*(P111),3)</f>
        <v>0</v>
      </c>
      <c r="T111" s="180"/>
      <c r="U111" s="180"/>
      <c r="V111" s="198"/>
      <c r="W111" s="53"/>
      <c r="Z111">
        <v>0</v>
      </c>
    </row>
    <row r="112" spans="1:26" x14ac:dyDescent="0.3">
      <c r="A112" s="10"/>
      <c r="B112" s="212"/>
      <c r="C112" s="174">
        <v>99</v>
      </c>
      <c r="D112" s="314" t="s">
        <v>74</v>
      </c>
      <c r="E112" s="314"/>
      <c r="F112" s="140"/>
      <c r="G112" s="173"/>
      <c r="H112" s="140"/>
      <c r="I112" s="142">
        <f>ROUND((SUM(I110:I111))/1,2)</f>
        <v>0</v>
      </c>
      <c r="J112" s="141"/>
      <c r="K112" s="141"/>
      <c r="L112" s="141">
        <f>ROUND((SUM(L110:L111))/1,2)</f>
        <v>0</v>
      </c>
      <c r="M112" s="141">
        <f>ROUND((SUM(M110:M111))/1,2)</f>
        <v>0</v>
      </c>
      <c r="N112" s="141"/>
      <c r="O112" s="141"/>
      <c r="P112" s="141"/>
      <c r="Q112" s="10"/>
      <c r="R112" s="10"/>
      <c r="S112" s="10">
        <f>ROUND((SUM(S110:S111))/1,2)</f>
        <v>0</v>
      </c>
      <c r="T112" s="10"/>
      <c r="U112" s="10"/>
      <c r="V112" s="199">
        <f>ROUND((SUM(V110:V111))/1,2)</f>
        <v>0</v>
      </c>
      <c r="W112" s="217"/>
      <c r="X112" s="139"/>
      <c r="Y112" s="139"/>
      <c r="Z112" s="139"/>
    </row>
    <row r="113" spans="1:26" x14ac:dyDescent="0.3">
      <c r="A113" s="1"/>
      <c r="B113" s="208"/>
      <c r="C113" s="1"/>
      <c r="D113" s="1"/>
      <c r="E113" s="133"/>
      <c r="F113" s="133"/>
      <c r="G113" s="167"/>
      <c r="H113" s="133"/>
      <c r="I113" s="133"/>
      <c r="J113" s="134"/>
      <c r="K113" s="134"/>
      <c r="L113" s="134"/>
      <c r="M113" s="134"/>
      <c r="N113" s="134"/>
      <c r="O113" s="134"/>
      <c r="P113" s="134"/>
      <c r="Q113" s="1"/>
      <c r="R113" s="1"/>
      <c r="S113" s="1"/>
      <c r="T113" s="1"/>
      <c r="U113" s="1"/>
      <c r="V113" s="200"/>
      <c r="W113" s="53"/>
    </row>
    <row r="114" spans="1:26" x14ac:dyDescent="0.3">
      <c r="A114" s="10"/>
      <c r="B114" s="212"/>
      <c r="C114" s="10"/>
      <c r="D114" s="315" t="s">
        <v>67</v>
      </c>
      <c r="E114" s="315"/>
      <c r="F114" s="140"/>
      <c r="G114" s="173"/>
      <c r="H114" s="140"/>
      <c r="I114" s="142">
        <f>ROUND((SUM(I85:I113))/2,2)</f>
        <v>0</v>
      </c>
      <c r="J114" s="141"/>
      <c r="K114" s="141"/>
      <c r="L114" s="140">
        <f>ROUND((SUM(L85:L113))/2,2)</f>
        <v>0</v>
      </c>
      <c r="M114" s="140">
        <f>ROUND((SUM(M85:M113))/2,2)</f>
        <v>0</v>
      </c>
      <c r="N114" s="141"/>
      <c r="O114" s="141"/>
      <c r="P114" s="192"/>
      <c r="Q114" s="10"/>
      <c r="R114" s="10"/>
      <c r="S114" s="192">
        <f>ROUND((SUM(S85:S113))/2,2)</f>
        <v>1.83</v>
      </c>
      <c r="T114" s="10"/>
      <c r="U114" s="10"/>
      <c r="V114" s="199">
        <f>ROUND((SUM(V85:V113))/2,2)</f>
        <v>0</v>
      </c>
      <c r="W114" s="53"/>
    </row>
    <row r="115" spans="1:26" x14ac:dyDescent="0.3">
      <c r="A115" s="1"/>
      <c r="B115" s="208"/>
      <c r="C115" s="1"/>
      <c r="D115" s="1"/>
      <c r="E115" s="133"/>
      <c r="F115" s="133"/>
      <c r="G115" s="167"/>
      <c r="H115" s="133"/>
      <c r="I115" s="133"/>
      <c r="J115" s="134"/>
      <c r="K115" s="134"/>
      <c r="L115" s="134"/>
      <c r="M115" s="134"/>
      <c r="N115" s="134"/>
      <c r="O115" s="134"/>
      <c r="P115" s="134"/>
      <c r="Q115" s="1"/>
      <c r="R115" s="1"/>
      <c r="S115" s="1"/>
      <c r="T115" s="1"/>
      <c r="U115" s="1"/>
      <c r="V115" s="200"/>
      <c r="W115" s="53"/>
    </row>
    <row r="116" spans="1:26" x14ac:dyDescent="0.3">
      <c r="A116" s="10"/>
      <c r="B116" s="212"/>
      <c r="C116" s="10"/>
      <c r="D116" s="315" t="s">
        <v>75</v>
      </c>
      <c r="E116" s="315"/>
      <c r="F116" s="140"/>
      <c r="G116" s="173"/>
      <c r="H116" s="140"/>
      <c r="I116" s="140"/>
      <c r="J116" s="141"/>
      <c r="K116" s="141"/>
      <c r="L116" s="141"/>
      <c r="M116" s="141"/>
      <c r="N116" s="141"/>
      <c r="O116" s="141"/>
      <c r="P116" s="141"/>
      <c r="Q116" s="10"/>
      <c r="R116" s="10"/>
      <c r="S116" s="10"/>
      <c r="T116" s="10"/>
      <c r="U116" s="10"/>
      <c r="V116" s="197"/>
      <c r="W116" s="217"/>
      <c r="X116" s="139"/>
      <c r="Y116" s="139"/>
      <c r="Z116" s="139"/>
    </row>
    <row r="117" spans="1:26" x14ac:dyDescent="0.3">
      <c r="A117" s="10"/>
      <c r="B117" s="212"/>
      <c r="C117" s="174">
        <v>722</v>
      </c>
      <c r="D117" s="314" t="s">
        <v>913</v>
      </c>
      <c r="E117" s="314"/>
      <c r="F117" s="140"/>
      <c r="G117" s="173"/>
      <c r="H117" s="140"/>
      <c r="I117" s="140"/>
      <c r="J117" s="141"/>
      <c r="K117" s="141"/>
      <c r="L117" s="141"/>
      <c r="M117" s="141"/>
      <c r="N117" s="141"/>
      <c r="O117" s="141"/>
      <c r="P117" s="141"/>
      <c r="Q117" s="10"/>
      <c r="R117" s="10"/>
      <c r="S117" s="10"/>
      <c r="T117" s="10"/>
      <c r="U117" s="10"/>
      <c r="V117" s="197"/>
      <c r="W117" s="217"/>
      <c r="X117" s="139"/>
      <c r="Y117" s="139"/>
      <c r="Z117" s="139"/>
    </row>
    <row r="118" spans="1:26" ht="25.05" customHeight="1" x14ac:dyDescent="0.3">
      <c r="A118" s="181"/>
      <c r="B118" s="213">
        <v>17</v>
      </c>
      <c r="C118" s="182" t="s">
        <v>1130</v>
      </c>
      <c r="D118" s="317" t="s">
        <v>1131</v>
      </c>
      <c r="E118" s="317"/>
      <c r="F118" s="176" t="s">
        <v>424</v>
      </c>
      <c r="G118" s="177">
        <v>10</v>
      </c>
      <c r="H118" s="176"/>
      <c r="I118" s="176">
        <f>ROUND(G118*(H118),2)</f>
        <v>0</v>
      </c>
      <c r="J118" s="178">
        <f>ROUND(G118*(N118),2)</f>
        <v>206</v>
      </c>
      <c r="K118" s="179">
        <f>ROUND(G118*(O118),2)</f>
        <v>0</v>
      </c>
      <c r="L118" s="179">
        <f>ROUND(G118*(H118),2)</f>
        <v>0</v>
      </c>
      <c r="M118" s="179"/>
      <c r="N118" s="179">
        <v>20.6</v>
      </c>
      <c r="O118" s="179"/>
      <c r="P118" s="183">
        <v>4.64E-3</v>
      </c>
      <c r="Q118" s="183"/>
      <c r="R118" s="183">
        <v>4.64E-3</v>
      </c>
      <c r="S118" s="180">
        <f>ROUND(G118*(P118),3)</f>
        <v>4.5999999999999999E-2</v>
      </c>
      <c r="T118" s="180"/>
      <c r="U118" s="180"/>
      <c r="V118" s="198"/>
      <c r="W118" s="53"/>
      <c r="Z118">
        <v>0</v>
      </c>
    </row>
    <row r="119" spans="1:26" ht="25.05" customHeight="1" x14ac:dyDescent="0.3">
      <c r="A119" s="181"/>
      <c r="B119" s="213">
        <v>18</v>
      </c>
      <c r="C119" s="182" t="s">
        <v>1132</v>
      </c>
      <c r="D119" s="317" t="s">
        <v>1133</v>
      </c>
      <c r="E119" s="317"/>
      <c r="F119" s="176" t="s">
        <v>1134</v>
      </c>
      <c r="G119" s="177">
        <v>1</v>
      </c>
      <c r="H119" s="176"/>
      <c r="I119" s="176">
        <f>ROUND(G119*(H119),2)</f>
        <v>0</v>
      </c>
      <c r="J119" s="178">
        <f>ROUND(G119*(N119),2)</f>
        <v>255</v>
      </c>
      <c r="K119" s="179">
        <f>ROUND(G119*(O119),2)</f>
        <v>0</v>
      </c>
      <c r="L119" s="179">
        <f>ROUND(G119*(H119),2)</f>
        <v>0</v>
      </c>
      <c r="M119" s="179"/>
      <c r="N119" s="179">
        <v>255</v>
      </c>
      <c r="O119" s="179"/>
      <c r="P119" s="183"/>
      <c r="Q119" s="183"/>
      <c r="R119" s="183"/>
      <c r="S119" s="180">
        <f>ROUND(G119*(P119),3)</f>
        <v>0</v>
      </c>
      <c r="T119" s="180"/>
      <c r="U119" s="180"/>
      <c r="V119" s="198"/>
      <c r="W119" s="53"/>
      <c r="Z119">
        <v>0</v>
      </c>
    </row>
    <row r="120" spans="1:26" ht="25.05" customHeight="1" x14ac:dyDescent="0.3">
      <c r="A120" s="181"/>
      <c r="B120" s="213">
        <v>19</v>
      </c>
      <c r="C120" s="182" t="s">
        <v>1135</v>
      </c>
      <c r="D120" s="317" t="s">
        <v>989</v>
      </c>
      <c r="E120" s="317"/>
      <c r="F120" s="176" t="s">
        <v>424</v>
      </c>
      <c r="G120" s="177">
        <v>11.9</v>
      </c>
      <c r="H120" s="176"/>
      <c r="I120" s="176">
        <f>ROUND(G120*(H120),2)</f>
        <v>0</v>
      </c>
      <c r="J120" s="178">
        <f>ROUND(G120*(N120),2)</f>
        <v>11.78</v>
      </c>
      <c r="K120" s="179">
        <f>ROUND(G120*(O120),2)</f>
        <v>0</v>
      </c>
      <c r="L120" s="179">
        <f>ROUND(G120*(H120),2)</f>
        <v>0</v>
      </c>
      <c r="M120" s="179"/>
      <c r="N120" s="179">
        <v>0.99</v>
      </c>
      <c r="O120" s="179"/>
      <c r="P120" s="183">
        <v>1.0000000000000001E-5</v>
      </c>
      <c r="Q120" s="183"/>
      <c r="R120" s="183">
        <v>1.0000000000000001E-5</v>
      </c>
      <c r="S120" s="180">
        <f>ROUND(G120*(P120),3)</f>
        <v>0</v>
      </c>
      <c r="T120" s="180"/>
      <c r="U120" s="180"/>
      <c r="V120" s="198"/>
      <c r="W120" s="53"/>
      <c r="Z120">
        <v>0</v>
      </c>
    </row>
    <row r="121" spans="1:26" ht="25.05" customHeight="1" x14ac:dyDescent="0.3">
      <c r="A121" s="181"/>
      <c r="B121" s="213">
        <v>20</v>
      </c>
      <c r="C121" s="182" t="s">
        <v>1136</v>
      </c>
      <c r="D121" s="317" t="s">
        <v>1001</v>
      </c>
      <c r="E121" s="317"/>
      <c r="F121" s="176" t="s">
        <v>689</v>
      </c>
      <c r="G121" s="177">
        <v>5.0999999999999997E-2</v>
      </c>
      <c r="H121" s="176"/>
      <c r="I121" s="176">
        <f>ROUND(G121*(H121),2)</f>
        <v>0</v>
      </c>
      <c r="J121" s="178">
        <f>ROUND(G121*(N121),2)</f>
        <v>0.9</v>
      </c>
      <c r="K121" s="179">
        <f>ROUND(G121*(O121),2)</f>
        <v>0</v>
      </c>
      <c r="L121" s="179">
        <f>ROUND(G121*(H121),2)</f>
        <v>0</v>
      </c>
      <c r="M121" s="179"/>
      <c r="N121" s="179">
        <v>17.59</v>
      </c>
      <c r="O121" s="179"/>
      <c r="P121" s="183"/>
      <c r="Q121" s="183"/>
      <c r="R121" s="183"/>
      <c r="S121" s="180">
        <f>ROUND(G121*(P121),3)</f>
        <v>0</v>
      </c>
      <c r="T121" s="180"/>
      <c r="U121" s="180"/>
      <c r="V121" s="198"/>
      <c r="W121" s="53"/>
      <c r="Z121">
        <v>0</v>
      </c>
    </row>
    <row r="122" spans="1:26" x14ac:dyDescent="0.3">
      <c r="A122" s="10"/>
      <c r="B122" s="212"/>
      <c r="C122" s="174">
        <v>722</v>
      </c>
      <c r="D122" s="314" t="s">
        <v>913</v>
      </c>
      <c r="E122" s="314"/>
      <c r="F122" s="140"/>
      <c r="G122" s="173"/>
      <c r="H122" s="140"/>
      <c r="I122" s="142">
        <f>ROUND((SUM(I117:I121))/1,2)</f>
        <v>0</v>
      </c>
      <c r="J122" s="141"/>
      <c r="K122" s="141"/>
      <c r="L122" s="141">
        <f>ROUND((SUM(L117:L121))/1,2)</f>
        <v>0</v>
      </c>
      <c r="M122" s="141">
        <f>ROUND((SUM(M117:M121))/1,2)</f>
        <v>0</v>
      </c>
      <c r="N122" s="141"/>
      <c r="O122" s="141"/>
      <c r="P122" s="141"/>
      <c r="Q122" s="10"/>
      <c r="R122" s="10"/>
      <c r="S122" s="10">
        <f>ROUND((SUM(S117:S121))/1,2)</f>
        <v>0.05</v>
      </c>
      <c r="T122" s="10"/>
      <c r="U122" s="10"/>
      <c r="V122" s="199">
        <f>ROUND((SUM(V117:V121))/1,2)</f>
        <v>0</v>
      </c>
      <c r="W122" s="217"/>
      <c r="X122" s="139"/>
      <c r="Y122" s="139"/>
      <c r="Z122" s="139"/>
    </row>
    <row r="123" spans="1:26" x14ac:dyDescent="0.3">
      <c r="A123" s="1"/>
      <c r="B123" s="208"/>
      <c r="C123" s="1"/>
      <c r="D123" s="1"/>
      <c r="E123" s="133"/>
      <c r="F123" s="133"/>
      <c r="G123" s="167"/>
      <c r="H123" s="133"/>
      <c r="I123" s="133"/>
      <c r="J123" s="134"/>
      <c r="K123" s="134"/>
      <c r="L123" s="134"/>
      <c r="M123" s="134"/>
      <c r="N123" s="134"/>
      <c r="O123" s="134"/>
      <c r="P123" s="134"/>
      <c r="Q123" s="1"/>
      <c r="R123" s="1"/>
      <c r="S123" s="1"/>
      <c r="T123" s="1"/>
      <c r="U123" s="1"/>
      <c r="V123" s="200"/>
      <c r="W123" s="53"/>
    </row>
    <row r="124" spans="1:26" x14ac:dyDescent="0.3">
      <c r="A124" s="10"/>
      <c r="B124" s="212"/>
      <c r="C124" s="10"/>
      <c r="D124" s="315" t="s">
        <v>75</v>
      </c>
      <c r="E124" s="315"/>
      <c r="F124" s="140"/>
      <c r="G124" s="173"/>
      <c r="H124" s="140"/>
      <c r="I124" s="142">
        <f>ROUND((SUM(I116:I123))/2,2)</f>
        <v>0</v>
      </c>
      <c r="J124" s="141"/>
      <c r="K124" s="141"/>
      <c r="L124" s="140">
        <f>ROUND((SUM(L116:L123))/2,2)</f>
        <v>0</v>
      </c>
      <c r="M124" s="140">
        <f>ROUND((SUM(M116:M123))/2,2)</f>
        <v>0</v>
      </c>
      <c r="N124" s="141"/>
      <c r="O124" s="141"/>
      <c r="P124" s="192"/>
      <c r="Q124" s="10"/>
      <c r="R124" s="10"/>
      <c r="S124" s="192">
        <f>ROUND((SUM(S116:S123))/2,2)</f>
        <v>0.05</v>
      </c>
      <c r="T124" s="10"/>
      <c r="U124" s="10"/>
      <c r="V124" s="199">
        <f>ROUND((SUM(V116:V123))/2,2)</f>
        <v>0</v>
      </c>
      <c r="W124" s="53"/>
    </row>
    <row r="125" spans="1:26" x14ac:dyDescent="0.3">
      <c r="A125" s="1"/>
      <c r="B125" s="208"/>
      <c r="C125" s="1"/>
      <c r="D125" s="1"/>
      <c r="E125" s="133"/>
      <c r="F125" s="133"/>
      <c r="G125" s="167"/>
      <c r="H125" s="133"/>
      <c r="I125" s="133"/>
      <c r="J125" s="134"/>
      <c r="K125" s="134"/>
      <c r="L125" s="134"/>
      <c r="M125" s="134"/>
      <c r="N125" s="134"/>
      <c r="O125" s="134"/>
      <c r="P125" s="134"/>
      <c r="Q125" s="1"/>
      <c r="R125" s="1"/>
      <c r="S125" s="1"/>
      <c r="T125" s="1"/>
      <c r="U125" s="1"/>
      <c r="V125" s="200"/>
      <c r="W125" s="53"/>
    </row>
    <row r="126" spans="1:26" x14ac:dyDescent="0.3">
      <c r="A126" s="10"/>
      <c r="B126" s="212"/>
      <c r="C126" s="10"/>
      <c r="D126" s="315" t="s">
        <v>418</v>
      </c>
      <c r="E126" s="315"/>
      <c r="F126" s="140"/>
      <c r="G126" s="173"/>
      <c r="H126" s="140"/>
      <c r="I126" s="140"/>
      <c r="J126" s="141"/>
      <c r="K126" s="141"/>
      <c r="L126" s="141"/>
      <c r="M126" s="141"/>
      <c r="N126" s="141"/>
      <c r="O126" s="141"/>
      <c r="P126" s="141"/>
      <c r="Q126" s="10"/>
      <c r="R126" s="10"/>
      <c r="S126" s="10"/>
      <c r="T126" s="10"/>
      <c r="U126" s="10"/>
      <c r="V126" s="197"/>
      <c r="W126" s="217"/>
      <c r="X126" s="139"/>
      <c r="Y126" s="139"/>
      <c r="Z126" s="139"/>
    </row>
    <row r="127" spans="1:26" x14ac:dyDescent="0.3">
      <c r="A127" s="10"/>
      <c r="B127" s="212"/>
      <c r="C127" s="174">
        <v>923</v>
      </c>
      <c r="D127" s="314" t="s">
        <v>673</v>
      </c>
      <c r="E127" s="314"/>
      <c r="F127" s="140"/>
      <c r="G127" s="173"/>
      <c r="H127" s="140"/>
      <c r="I127" s="140"/>
      <c r="J127" s="141"/>
      <c r="K127" s="141"/>
      <c r="L127" s="141"/>
      <c r="M127" s="141"/>
      <c r="N127" s="141"/>
      <c r="O127" s="141"/>
      <c r="P127" s="141"/>
      <c r="Q127" s="10"/>
      <c r="R127" s="10"/>
      <c r="S127" s="10"/>
      <c r="T127" s="10"/>
      <c r="U127" s="10"/>
      <c r="V127" s="197"/>
      <c r="W127" s="217"/>
      <c r="X127" s="139"/>
      <c r="Y127" s="139"/>
      <c r="Z127" s="139"/>
    </row>
    <row r="128" spans="1:26" ht="25.05" customHeight="1" x14ac:dyDescent="0.3">
      <c r="A128" s="181"/>
      <c r="B128" s="213">
        <v>21</v>
      </c>
      <c r="C128" s="182" t="s">
        <v>1137</v>
      </c>
      <c r="D128" s="317" t="s">
        <v>1138</v>
      </c>
      <c r="E128" s="317"/>
      <c r="F128" s="176" t="s">
        <v>424</v>
      </c>
      <c r="G128" s="177">
        <v>11.9</v>
      </c>
      <c r="H128" s="176"/>
      <c r="I128" s="176">
        <f>ROUND(G128*(H128),2)</f>
        <v>0</v>
      </c>
      <c r="J128" s="178">
        <f>ROUND(G128*(N128),2)</f>
        <v>136.02000000000001</v>
      </c>
      <c r="K128" s="179">
        <f>ROUND(G128*(O128),2)</f>
        <v>0</v>
      </c>
      <c r="L128" s="179">
        <f>ROUND(G128*(H128),2)</f>
        <v>0</v>
      </c>
      <c r="M128" s="179"/>
      <c r="N128" s="179">
        <v>11.43</v>
      </c>
      <c r="O128" s="179"/>
      <c r="P128" s="183"/>
      <c r="Q128" s="183"/>
      <c r="R128" s="183"/>
      <c r="S128" s="180">
        <f>ROUND(G128*(P128),3)</f>
        <v>0</v>
      </c>
      <c r="T128" s="180"/>
      <c r="U128" s="180"/>
      <c r="V128" s="198"/>
      <c r="W128" s="53"/>
      <c r="Z128">
        <v>0</v>
      </c>
    </row>
    <row r="129" spans="1:26" ht="25.05" customHeight="1" x14ac:dyDescent="0.3">
      <c r="A129" s="181"/>
      <c r="B129" s="213">
        <v>22</v>
      </c>
      <c r="C129" s="182" t="s">
        <v>759</v>
      </c>
      <c r="D129" s="317" t="s">
        <v>760</v>
      </c>
      <c r="E129" s="317"/>
      <c r="F129" s="176" t="s">
        <v>424</v>
      </c>
      <c r="G129" s="177">
        <v>11.9</v>
      </c>
      <c r="H129" s="176"/>
      <c r="I129" s="176">
        <f>ROUND(G129*(H129),2)</f>
        <v>0</v>
      </c>
      <c r="J129" s="178">
        <f>ROUND(G129*(N129),2)</f>
        <v>27.01</v>
      </c>
      <c r="K129" s="179">
        <f>ROUND(G129*(O129),2)</f>
        <v>0</v>
      </c>
      <c r="L129" s="179">
        <f>ROUND(G129*(H129),2)</f>
        <v>0</v>
      </c>
      <c r="M129" s="179"/>
      <c r="N129" s="179">
        <v>2.27</v>
      </c>
      <c r="O129" s="179"/>
      <c r="P129" s="183"/>
      <c r="Q129" s="183"/>
      <c r="R129" s="183"/>
      <c r="S129" s="180">
        <f>ROUND(G129*(P129),3)</f>
        <v>0</v>
      </c>
      <c r="T129" s="180"/>
      <c r="U129" s="180"/>
      <c r="V129" s="198"/>
      <c r="W129" s="53"/>
      <c r="Z129">
        <v>0</v>
      </c>
    </row>
    <row r="130" spans="1:26" ht="25.05" customHeight="1" x14ac:dyDescent="0.3">
      <c r="A130" s="181"/>
      <c r="B130" s="213">
        <v>23</v>
      </c>
      <c r="C130" s="182" t="s">
        <v>761</v>
      </c>
      <c r="D130" s="317" t="s">
        <v>762</v>
      </c>
      <c r="E130" s="317"/>
      <c r="F130" s="176" t="s">
        <v>763</v>
      </c>
      <c r="G130" s="177">
        <v>1</v>
      </c>
      <c r="H130" s="176"/>
      <c r="I130" s="176">
        <f>ROUND(G130*(H130),2)</f>
        <v>0</v>
      </c>
      <c r="J130" s="178">
        <f>ROUND(G130*(N130),2)</f>
        <v>70.33</v>
      </c>
      <c r="K130" s="179">
        <f>ROUND(G130*(O130),2)</f>
        <v>0</v>
      </c>
      <c r="L130" s="179">
        <f>ROUND(G130*(H130),2)</f>
        <v>0</v>
      </c>
      <c r="M130" s="179"/>
      <c r="N130" s="179">
        <v>70.33</v>
      </c>
      <c r="O130" s="179"/>
      <c r="P130" s="183"/>
      <c r="Q130" s="183"/>
      <c r="R130" s="183"/>
      <c r="S130" s="180">
        <f>ROUND(G130*(P130),3)</f>
        <v>0</v>
      </c>
      <c r="T130" s="180"/>
      <c r="U130" s="180"/>
      <c r="V130" s="198"/>
      <c r="W130" s="53"/>
      <c r="Z130">
        <v>0</v>
      </c>
    </row>
    <row r="131" spans="1:26" x14ac:dyDescent="0.3">
      <c r="A131" s="10"/>
      <c r="B131" s="212"/>
      <c r="C131" s="174">
        <v>923</v>
      </c>
      <c r="D131" s="314" t="s">
        <v>673</v>
      </c>
      <c r="E131" s="314"/>
      <c r="F131" s="140"/>
      <c r="G131" s="173"/>
      <c r="H131" s="140"/>
      <c r="I131" s="142">
        <f>ROUND((SUM(I127:I130))/1,2)</f>
        <v>0</v>
      </c>
      <c r="J131" s="141"/>
      <c r="K131" s="141"/>
      <c r="L131" s="141">
        <f>ROUND((SUM(L127:L130))/1,2)</f>
        <v>0</v>
      </c>
      <c r="M131" s="141">
        <f>ROUND((SUM(M127:M130))/1,2)</f>
        <v>0</v>
      </c>
      <c r="N131" s="141"/>
      <c r="O131" s="141"/>
      <c r="P131" s="192"/>
      <c r="Q131" s="1"/>
      <c r="R131" s="1"/>
      <c r="S131" s="192">
        <f>ROUND((SUM(S127:S130))/1,2)</f>
        <v>0</v>
      </c>
      <c r="T131" s="2"/>
      <c r="U131" s="2"/>
      <c r="V131" s="199">
        <f>ROUND((SUM(V127:V130))/1,2)</f>
        <v>0</v>
      </c>
      <c r="W131" s="53"/>
    </row>
    <row r="132" spans="1:26" x14ac:dyDescent="0.3">
      <c r="A132" s="1"/>
      <c r="B132" s="208"/>
      <c r="C132" s="1"/>
      <c r="D132" s="1"/>
      <c r="E132" s="133"/>
      <c r="F132" s="133"/>
      <c r="G132" s="167"/>
      <c r="H132" s="133"/>
      <c r="I132" s="133"/>
      <c r="J132" s="134"/>
      <c r="K132" s="134"/>
      <c r="L132" s="134"/>
      <c r="M132" s="134"/>
      <c r="N132" s="134"/>
      <c r="O132" s="134"/>
      <c r="P132" s="134"/>
      <c r="Q132" s="1"/>
      <c r="R132" s="1"/>
      <c r="S132" s="1"/>
      <c r="T132" s="1"/>
      <c r="U132" s="1"/>
      <c r="V132" s="200"/>
      <c r="W132" s="53"/>
    </row>
    <row r="133" spans="1:26" x14ac:dyDescent="0.3">
      <c r="A133" s="10"/>
      <c r="B133" s="212"/>
      <c r="C133" s="10"/>
      <c r="D133" s="315" t="s">
        <v>418</v>
      </c>
      <c r="E133" s="315"/>
      <c r="F133" s="140"/>
      <c r="G133" s="173"/>
      <c r="H133" s="140"/>
      <c r="I133" s="142">
        <f>ROUND((SUM(I126:I132))/2,2)</f>
        <v>0</v>
      </c>
      <c r="J133" s="141"/>
      <c r="K133" s="141"/>
      <c r="L133" s="141">
        <f>ROUND((SUM(L126:L132))/2,2)</f>
        <v>0</v>
      </c>
      <c r="M133" s="141">
        <f>ROUND((SUM(M126:M132))/2,2)</f>
        <v>0</v>
      </c>
      <c r="N133" s="141"/>
      <c r="O133" s="141"/>
      <c r="P133" s="192"/>
      <c r="Q133" s="1"/>
      <c r="R133" s="1"/>
      <c r="S133" s="192">
        <f>ROUND((SUM(S126:S132))/2,2)</f>
        <v>0</v>
      </c>
      <c r="T133" s="1"/>
      <c r="U133" s="1"/>
      <c r="V133" s="199">
        <f>ROUND((SUM(V126:V132))/2,2)</f>
        <v>0</v>
      </c>
      <c r="W133" s="53"/>
    </row>
    <row r="134" spans="1:26" x14ac:dyDescent="0.3">
      <c r="A134" s="1"/>
      <c r="B134" s="215"/>
      <c r="C134" s="193"/>
      <c r="D134" s="316" t="s">
        <v>89</v>
      </c>
      <c r="E134" s="316"/>
      <c r="F134" s="195"/>
      <c r="G134" s="194"/>
      <c r="H134" s="195"/>
      <c r="I134" s="195">
        <f>ROUND((SUM(I85:I133))/3,2)</f>
        <v>0</v>
      </c>
      <c r="J134" s="219"/>
      <c r="K134" s="219">
        <f>ROUND((SUM(K85:K133))/3,2)</f>
        <v>0</v>
      </c>
      <c r="L134" s="219">
        <f>ROUND((SUM(L85:L133))/3,2)</f>
        <v>0</v>
      </c>
      <c r="M134" s="219">
        <f>ROUND((SUM(M85:M133))/3,2)</f>
        <v>0</v>
      </c>
      <c r="N134" s="219"/>
      <c r="O134" s="219"/>
      <c r="P134" s="194"/>
      <c r="Q134" s="193"/>
      <c r="R134" s="193"/>
      <c r="S134" s="194">
        <f>ROUND((SUM(S85:S133))/3,2)</f>
        <v>1.88</v>
      </c>
      <c r="T134" s="193"/>
      <c r="U134" s="193"/>
      <c r="V134" s="202">
        <f>ROUND((SUM(V85:V133))/3,2)</f>
        <v>0</v>
      </c>
      <c r="W134" s="53"/>
      <c r="Z134">
        <f>(SUM(Z85:Z133))</f>
        <v>0</v>
      </c>
    </row>
  </sheetData>
  <mergeCells count="95">
    <mergeCell ref="F18:H18"/>
    <mergeCell ref="B1:C1"/>
    <mergeCell ref="E1:F1"/>
    <mergeCell ref="B2:V2"/>
    <mergeCell ref="B3:V3"/>
    <mergeCell ref="B7:H7"/>
    <mergeCell ref="B9:H9"/>
    <mergeCell ref="B11:H11"/>
    <mergeCell ref="F14:H14"/>
    <mergeCell ref="F15:H15"/>
    <mergeCell ref="F16:H16"/>
    <mergeCell ref="F17:H17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D90:E90"/>
    <mergeCell ref="B70:D70"/>
    <mergeCell ref="B74:V74"/>
    <mergeCell ref="H1:I1"/>
    <mergeCell ref="B76:E76"/>
    <mergeCell ref="B77:E77"/>
    <mergeCell ref="B78:E78"/>
    <mergeCell ref="I76:P76"/>
    <mergeCell ref="B62:D62"/>
    <mergeCell ref="B63:D63"/>
    <mergeCell ref="B64:D64"/>
    <mergeCell ref="B66:D66"/>
    <mergeCell ref="B67:D67"/>
    <mergeCell ref="B68:D68"/>
    <mergeCell ref="B55:D55"/>
    <mergeCell ref="B56:D56"/>
    <mergeCell ref="D85:E85"/>
    <mergeCell ref="D86:E86"/>
    <mergeCell ref="D87:E87"/>
    <mergeCell ref="D88:E88"/>
    <mergeCell ref="D89:E89"/>
    <mergeCell ref="D104:E104"/>
    <mergeCell ref="D91:E91"/>
    <mergeCell ref="D92:E92"/>
    <mergeCell ref="D93:E93"/>
    <mergeCell ref="D94:E94"/>
    <mergeCell ref="D95:E95"/>
    <mergeCell ref="D96:E96"/>
    <mergeCell ref="D97:E97"/>
    <mergeCell ref="D98:E98"/>
    <mergeCell ref="D100:E100"/>
    <mergeCell ref="D101:E101"/>
    <mergeCell ref="D102:E102"/>
    <mergeCell ref="D119:E119"/>
    <mergeCell ref="D105:E105"/>
    <mergeCell ref="D106:E106"/>
    <mergeCell ref="D107:E107"/>
    <mergeCell ref="D108:E108"/>
    <mergeCell ref="D110:E110"/>
    <mergeCell ref="D111:E111"/>
    <mergeCell ref="D112:E112"/>
    <mergeCell ref="D114:E114"/>
    <mergeCell ref="D116:E116"/>
    <mergeCell ref="D117:E117"/>
    <mergeCell ref="D118:E118"/>
    <mergeCell ref="D134:E134"/>
    <mergeCell ref="D120:E120"/>
    <mergeCell ref="D121:E121"/>
    <mergeCell ref="D122:E122"/>
    <mergeCell ref="D124:E124"/>
    <mergeCell ref="D126:E126"/>
    <mergeCell ref="D127:E127"/>
    <mergeCell ref="D128:E128"/>
    <mergeCell ref="D129:E129"/>
    <mergeCell ref="D130:E130"/>
    <mergeCell ref="D131:E131"/>
    <mergeCell ref="D133:E133"/>
  </mergeCells>
  <hyperlinks>
    <hyperlink ref="B1:C1" location="A2:A2" tooltip="Klikni na prechod ku Kryciemu listu..." display="Krycí list rozpočtu" xr:uid="{79EAD2D1-2105-4D25-9C4D-242036E0E053}"/>
    <hyperlink ref="E1:F1" location="A54:A54" tooltip="Klikni na prechod ku rekapitulácii..." display="Rekapitulácia rozpočtu" xr:uid="{255BAB9F-CDEC-4BEC-AFD4-F58E52D6DB7B}"/>
    <hyperlink ref="H1:I1" location="B84:B84" tooltip="Klikni na prechod ku Rozpočet..." display="Rozpočet" xr:uid="{984DD412-DE20-40E6-87B7-286C70A0E7EA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Rozšírenie kapacity materskej školy v obci Bačkov / SO 03 Vonkajší vodovod</oddHeader>
    <oddFooter>&amp;RStrana &amp;P z &amp;N    &amp;L&amp;7Spracované systémom Systematic® Kalkulus, tel.: 051 77 10 585</oddFooter>
  </headerFooter>
  <rowBreaks count="2" manualBreakCount="2">
    <brk id="40" max="16383" man="1"/>
    <brk id="7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B73D-B14C-4FEF-88B0-1132088454D9}">
  <dimension ref="A1:AA120"/>
  <sheetViews>
    <sheetView workbookViewId="0">
      <pane ySplit="1" topLeftCell="A101" activePane="bottomLeft" state="frozen"/>
      <selection pane="bottomLeft" activeCell="D111" sqref="D111:E111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22</v>
      </c>
      <c r="C1" s="325"/>
      <c r="D1" s="12"/>
      <c r="E1" s="382" t="s">
        <v>0</v>
      </c>
      <c r="F1" s="383"/>
      <c r="G1" s="13"/>
      <c r="H1" s="324" t="s">
        <v>90</v>
      </c>
      <c r="I1" s="325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22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1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1139</v>
      </c>
      <c r="C4" s="32"/>
      <c r="D4" s="25"/>
      <c r="E4" s="25"/>
      <c r="F4" s="44" t="s">
        <v>24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25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26</v>
      </c>
      <c r="C6" s="32"/>
      <c r="D6" s="44" t="s">
        <v>27</v>
      </c>
      <c r="E6" s="25"/>
      <c r="F6" s="44" t="s">
        <v>28</v>
      </c>
      <c r="G6" s="44" t="s">
        <v>29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30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33</v>
      </c>
      <c r="C8" s="46"/>
      <c r="D8" s="28"/>
      <c r="E8" s="28"/>
      <c r="F8" s="50" t="s">
        <v>34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31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33</v>
      </c>
      <c r="C10" s="32"/>
      <c r="D10" s="25"/>
      <c r="E10" s="25"/>
      <c r="F10" s="44" t="s">
        <v>34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32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33</v>
      </c>
      <c r="C12" s="32"/>
      <c r="D12" s="25"/>
      <c r="E12" s="25"/>
      <c r="F12" s="44" t="s">
        <v>34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56</v>
      </c>
      <c r="D14" s="61" t="s">
        <v>57</v>
      </c>
      <c r="E14" s="66" t="s">
        <v>58</v>
      </c>
      <c r="F14" s="375" t="s">
        <v>40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35</v>
      </c>
      <c r="C15" s="63">
        <f>'SO 15272'!E60</f>
        <v>0</v>
      </c>
      <c r="D15" s="58">
        <f>'SO 15272'!F60</f>
        <v>0</v>
      </c>
      <c r="E15" s="67">
        <f>'SO 15272'!G60</f>
        <v>0</v>
      </c>
      <c r="F15" s="377" t="s">
        <v>41</v>
      </c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36</v>
      </c>
      <c r="C16" s="92"/>
      <c r="D16" s="93"/>
      <c r="E16" s="94"/>
      <c r="F16" s="378" t="s">
        <v>42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(SUM(Z77:Z119))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37</v>
      </c>
      <c r="C17" s="63"/>
      <c r="D17" s="58"/>
      <c r="E17" s="67"/>
      <c r="F17" s="379" t="s">
        <v>43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38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39</v>
      </c>
      <c r="C19" s="65"/>
      <c r="D19" s="60"/>
      <c r="E19" s="69">
        <f>SUM(E15:E18)</f>
        <v>0</v>
      </c>
      <c r="F19" s="364" t="s">
        <v>39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49</v>
      </c>
      <c r="C20" s="57"/>
      <c r="D20" s="95"/>
      <c r="E20" s="96"/>
      <c r="F20" s="353" t="s">
        <v>49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50</v>
      </c>
      <c r="C21" s="51"/>
      <c r="D21" s="91"/>
      <c r="E21" s="70">
        <f>((E15*U22*0)+(E16*V22*0)+(E17*W22*0))/100</f>
        <v>0</v>
      </c>
      <c r="F21" s="368" t="s">
        <v>53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51</v>
      </c>
      <c r="C22" s="34"/>
      <c r="D22" s="72"/>
      <c r="E22" s="71">
        <f>((E15*U23*0)+(E16*V23*0)+(E17*W23*0))/100</f>
        <v>0</v>
      </c>
      <c r="F22" s="368" t="s">
        <v>54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52</v>
      </c>
      <c r="C23" s="34"/>
      <c r="D23" s="72"/>
      <c r="E23" s="71">
        <f>((E15*U24*0)+(E16*V24*0)+(E17*W24*0))/100</f>
        <v>0</v>
      </c>
      <c r="F23" s="368" t="s">
        <v>55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39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61</v>
      </c>
      <c r="C26" s="98"/>
      <c r="D26" s="100"/>
      <c r="E26" s="106"/>
      <c r="F26" s="353" t="s">
        <v>44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45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46</v>
      </c>
      <c r="G28" s="359"/>
      <c r="H28" s="218">
        <f>P27-SUM('SO 15272'!K77:'SO 15272'!K119)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47</v>
      </c>
      <c r="G29" s="361"/>
      <c r="H29" s="33">
        <f>SUM('SO 15272'!K77:'SO 15272'!K119)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48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59</v>
      </c>
      <c r="C32" s="102"/>
      <c r="D32" s="19"/>
      <c r="E32" s="111" t="s">
        <v>60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1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1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329" t="s">
        <v>30</v>
      </c>
      <c r="C46" s="330"/>
      <c r="D46" s="330"/>
      <c r="E46" s="331"/>
      <c r="F46" s="346" t="s">
        <v>27</v>
      </c>
      <c r="G46" s="330"/>
      <c r="H46" s="33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329" t="s">
        <v>31</v>
      </c>
      <c r="C47" s="330"/>
      <c r="D47" s="330"/>
      <c r="E47" s="331"/>
      <c r="F47" s="346" t="s">
        <v>25</v>
      </c>
      <c r="G47" s="330"/>
      <c r="H47" s="33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329" t="s">
        <v>32</v>
      </c>
      <c r="C48" s="330"/>
      <c r="D48" s="330"/>
      <c r="E48" s="331"/>
      <c r="F48" s="346" t="s">
        <v>65</v>
      </c>
      <c r="G48" s="330"/>
      <c r="H48" s="33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347" t="s">
        <v>1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1139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66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62</v>
      </c>
      <c r="C54" s="342"/>
      <c r="D54" s="129"/>
      <c r="E54" s="129" t="s">
        <v>56</v>
      </c>
      <c r="F54" s="129" t="s">
        <v>57</v>
      </c>
      <c r="G54" s="129" t="s">
        <v>39</v>
      </c>
      <c r="H54" s="129" t="s">
        <v>63</v>
      </c>
      <c r="I54" s="129" t="s">
        <v>64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8" t="s">
        <v>67</v>
      </c>
      <c r="C55" s="319"/>
      <c r="D55" s="319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7"/>
      <c r="X55" s="139"/>
      <c r="Y55" s="139"/>
      <c r="Z55" s="139"/>
    </row>
    <row r="56" spans="1:26" x14ac:dyDescent="0.3">
      <c r="A56" s="10"/>
      <c r="B56" s="335" t="s">
        <v>68</v>
      </c>
      <c r="C56" s="336"/>
      <c r="D56" s="336"/>
      <c r="E56" s="140">
        <f>'SO 15272'!L92</f>
        <v>0</v>
      </c>
      <c r="F56" s="140">
        <f>'SO 15272'!M92</f>
        <v>0</v>
      </c>
      <c r="G56" s="140">
        <f>'SO 15272'!I92</f>
        <v>0</v>
      </c>
      <c r="H56" s="141">
        <f>'SO 15272'!S92</f>
        <v>0.05</v>
      </c>
      <c r="I56" s="141">
        <f>'SO 15272'!V92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7"/>
      <c r="X56" s="139"/>
      <c r="Y56" s="139"/>
      <c r="Z56" s="139"/>
    </row>
    <row r="57" spans="1:26" x14ac:dyDescent="0.3">
      <c r="A57" s="10"/>
      <c r="B57" s="335" t="s">
        <v>71</v>
      </c>
      <c r="C57" s="336"/>
      <c r="D57" s="336"/>
      <c r="E57" s="140">
        <f>'SO 15272'!L98</f>
        <v>0</v>
      </c>
      <c r="F57" s="140">
        <f>'SO 15272'!M98</f>
        <v>0</v>
      </c>
      <c r="G57" s="140">
        <f>'SO 15272'!I98</f>
        <v>0</v>
      </c>
      <c r="H57" s="141">
        <f>'SO 15272'!S98</f>
        <v>14.81</v>
      </c>
      <c r="I57" s="141">
        <f>'SO 15272'!V98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7"/>
      <c r="X57" s="139"/>
      <c r="Y57" s="139"/>
      <c r="Z57" s="139"/>
    </row>
    <row r="58" spans="1:26" x14ac:dyDescent="0.3">
      <c r="A58" s="10"/>
      <c r="B58" s="335" t="s">
        <v>670</v>
      </c>
      <c r="C58" s="336"/>
      <c r="D58" s="336"/>
      <c r="E58" s="140">
        <f>'SO 15272'!L113</f>
        <v>0</v>
      </c>
      <c r="F58" s="140">
        <f>'SO 15272'!M113</f>
        <v>0</v>
      </c>
      <c r="G58" s="140">
        <f>'SO 15272'!I113</f>
        <v>0</v>
      </c>
      <c r="H58" s="141">
        <f>'SO 15272'!S113</f>
        <v>0</v>
      </c>
      <c r="I58" s="141">
        <f>'SO 15272'!V113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7"/>
      <c r="X58" s="139"/>
      <c r="Y58" s="139"/>
      <c r="Z58" s="139"/>
    </row>
    <row r="59" spans="1:26" x14ac:dyDescent="0.3">
      <c r="A59" s="10"/>
      <c r="B59" s="335" t="s">
        <v>74</v>
      </c>
      <c r="C59" s="336"/>
      <c r="D59" s="336"/>
      <c r="E59" s="140">
        <f>'SO 15272'!L117</f>
        <v>0</v>
      </c>
      <c r="F59" s="140">
        <f>'SO 15272'!M117</f>
        <v>0</v>
      </c>
      <c r="G59" s="140">
        <f>'SO 15272'!I117</f>
        <v>0</v>
      </c>
      <c r="H59" s="141">
        <f>'SO 15272'!S117</f>
        <v>0</v>
      </c>
      <c r="I59" s="141">
        <f>'SO 15272'!V117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7"/>
      <c r="X59" s="139"/>
      <c r="Y59" s="139"/>
      <c r="Z59" s="139"/>
    </row>
    <row r="60" spans="1:26" x14ac:dyDescent="0.3">
      <c r="A60" s="10"/>
      <c r="B60" s="337" t="s">
        <v>67</v>
      </c>
      <c r="C60" s="315"/>
      <c r="D60" s="315"/>
      <c r="E60" s="142">
        <f>'SO 15272'!L119</f>
        <v>0</v>
      </c>
      <c r="F60" s="142">
        <f>'SO 15272'!M119</f>
        <v>0</v>
      </c>
      <c r="G60" s="142">
        <f>'SO 15272'!I119</f>
        <v>0</v>
      </c>
      <c r="H60" s="143">
        <f>'SO 15272'!S119</f>
        <v>14.86</v>
      </c>
      <c r="I60" s="143">
        <f>'SO 15272'!V119</f>
        <v>0</v>
      </c>
      <c r="J60" s="143"/>
      <c r="K60" s="143"/>
      <c r="L60" s="143"/>
      <c r="M60" s="143"/>
      <c r="N60" s="143"/>
      <c r="O60" s="143"/>
      <c r="P60" s="143"/>
      <c r="Q60" s="139"/>
      <c r="R60" s="139"/>
      <c r="S60" s="139"/>
      <c r="T60" s="139"/>
      <c r="U60" s="139"/>
      <c r="V60" s="152"/>
      <c r="W60" s="217"/>
      <c r="X60" s="139"/>
      <c r="Y60" s="139"/>
      <c r="Z60" s="139"/>
    </row>
    <row r="61" spans="1:26" x14ac:dyDescent="0.3">
      <c r="A61" s="1"/>
      <c r="B61" s="208"/>
      <c r="C61" s="1"/>
      <c r="D61" s="1"/>
      <c r="E61" s="133"/>
      <c r="F61" s="133"/>
      <c r="G61" s="133"/>
      <c r="H61" s="134"/>
      <c r="I61" s="134"/>
      <c r="J61" s="134"/>
      <c r="K61" s="134"/>
      <c r="L61" s="134"/>
      <c r="M61" s="134"/>
      <c r="N61" s="134"/>
      <c r="O61" s="134"/>
      <c r="P61" s="134"/>
      <c r="V61" s="153"/>
      <c r="W61" s="53"/>
    </row>
    <row r="62" spans="1:26" x14ac:dyDescent="0.3">
      <c r="A62" s="144"/>
      <c r="B62" s="320" t="s">
        <v>89</v>
      </c>
      <c r="C62" s="321"/>
      <c r="D62" s="321"/>
      <c r="E62" s="146">
        <f>'SO 15272'!L120</f>
        <v>0</v>
      </c>
      <c r="F62" s="146">
        <f>'SO 15272'!M120</f>
        <v>0</v>
      </c>
      <c r="G62" s="146">
        <f>'SO 15272'!I120</f>
        <v>0</v>
      </c>
      <c r="H62" s="147">
        <f>'SO 15272'!S120</f>
        <v>14.86</v>
      </c>
      <c r="I62" s="147">
        <f>'SO 15272'!V120</f>
        <v>0</v>
      </c>
      <c r="J62" s="148"/>
      <c r="K62" s="148"/>
      <c r="L62" s="148"/>
      <c r="M62" s="148"/>
      <c r="N62" s="148"/>
      <c r="O62" s="148"/>
      <c r="P62" s="148"/>
      <c r="Q62" s="149"/>
      <c r="R62" s="149"/>
      <c r="S62" s="149"/>
      <c r="T62" s="149"/>
      <c r="U62" s="149"/>
      <c r="V62" s="154"/>
      <c r="W62" s="217"/>
      <c r="X62" s="145"/>
      <c r="Y62" s="145"/>
      <c r="Z62" s="145"/>
    </row>
    <row r="63" spans="1:26" x14ac:dyDescent="0.3">
      <c r="A63" s="15"/>
      <c r="B63" s="42"/>
      <c r="C63" s="3"/>
      <c r="D63" s="3"/>
      <c r="E63" s="14"/>
      <c r="F63" s="14"/>
      <c r="G63" s="14"/>
      <c r="H63" s="155"/>
      <c r="I63" s="155"/>
      <c r="J63" s="155"/>
      <c r="K63" s="155"/>
      <c r="L63" s="155"/>
      <c r="M63" s="155"/>
      <c r="N63" s="155"/>
      <c r="O63" s="155"/>
      <c r="P63" s="155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42"/>
      <c r="C64" s="3"/>
      <c r="D64" s="3"/>
      <c r="E64" s="14"/>
      <c r="F64" s="14"/>
      <c r="G64" s="14"/>
      <c r="H64" s="155"/>
      <c r="I64" s="155"/>
      <c r="J64" s="155"/>
      <c r="K64" s="155"/>
      <c r="L64" s="155"/>
      <c r="M64" s="155"/>
      <c r="N64" s="155"/>
      <c r="O64" s="155"/>
      <c r="P64" s="155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38"/>
      <c r="C65" s="8"/>
      <c r="D65" s="8"/>
      <c r="E65" s="27"/>
      <c r="F65" s="27"/>
      <c r="G65" s="27"/>
      <c r="H65" s="156"/>
      <c r="I65" s="156"/>
      <c r="J65" s="156"/>
      <c r="K65" s="156"/>
      <c r="L65" s="156"/>
      <c r="M65" s="156"/>
      <c r="N65" s="156"/>
      <c r="O65" s="156"/>
      <c r="P65" s="156"/>
      <c r="Q65" s="16"/>
      <c r="R65" s="16"/>
      <c r="S65" s="16"/>
      <c r="T65" s="16"/>
      <c r="U65" s="16"/>
      <c r="V65" s="16"/>
      <c r="W65" s="53"/>
    </row>
    <row r="66" spans="1:26" ht="34.950000000000003" customHeight="1" x14ac:dyDescent="0.3">
      <c r="A66" s="1"/>
      <c r="B66" s="322" t="s">
        <v>90</v>
      </c>
      <c r="C66" s="323"/>
      <c r="D66" s="323"/>
      <c r="E66" s="323"/>
      <c r="F66" s="323"/>
      <c r="G66" s="323"/>
      <c r="H66" s="323"/>
      <c r="I66" s="323"/>
      <c r="J66" s="323"/>
      <c r="K66" s="323"/>
      <c r="L66" s="323"/>
      <c r="M66" s="323"/>
      <c r="N66" s="323"/>
      <c r="O66" s="323"/>
      <c r="P66" s="323"/>
      <c r="Q66" s="323"/>
      <c r="R66" s="323"/>
      <c r="S66" s="323"/>
      <c r="T66" s="323"/>
      <c r="U66" s="323"/>
      <c r="V66" s="323"/>
      <c r="W66" s="53"/>
    </row>
    <row r="67" spans="1:26" x14ac:dyDescent="0.3">
      <c r="A67" s="15"/>
      <c r="B67" s="97"/>
      <c r="C67" s="19"/>
      <c r="D67" s="19"/>
      <c r="E67" s="99"/>
      <c r="F67" s="99"/>
      <c r="G67" s="99"/>
      <c r="H67" s="170"/>
      <c r="I67" s="170"/>
      <c r="J67" s="170"/>
      <c r="K67" s="170"/>
      <c r="L67" s="170"/>
      <c r="M67" s="170"/>
      <c r="N67" s="170"/>
      <c r="O67" s="170"/>
      <c r="P67" s="170"/>
      <c r="Q67" s="20"/>
      <c r="R67" s="20"/>
      <c r="S67" s="20"/>
      <c r="T67" s="20"/>
      <c r="U67" s="20"/>
      <c r="V67" s="20"/>
      <c r="W67" s="53"/>
    </row>
    <row r="68" spans="1:26" ht="19.95" customHeight="1" x14ac:dyDescent="0.3">
      <c r="A68" s="203"/>
      <c r="B68" s="326" t="s">
        <v>30</v>
      </c>
      <c r="C68" s="327"/>
      <c r="D68" s="327"/>
      <c r="E68" s="328"/>
      <c r="F68" s="168"/>
      <c r="G68" s="168"/>
      <c r="H68" s="169" t="s">
        <v>101</v>
      </c>
      <c r="I68" s="332" t="s">
        <v>102</v>
      </c>
      <c r="J68" s="333"/>
      <c r="K68" s="333"/>
      <c r="L68" s="333"/>
      <c r="M68" s="333"/>
      <c r="N68" s="333"/>
      <c r="O68" s="333"/>
      <c r="P68" s="334"/>
      <c r="Q68" s="18"/>
      <c r="R68" s="18"/>
      <c r="S68" s="18"/>
      <c r="T68" s="18"/>
      <c r="U68" s="18"/>
      <c r="V68" s="18"/>
      <c r="W68" s="53"/>
    </row>
    <row r="69" spans="1:26" ht="19.95" customHeight="1" x14ac:dyDescent="0.3">
      <c r="A69" s="203"/>
      <c r="B69" s="329" t="s">
        <v>31</v>
      </c>
      <c r="C69" s="330"/>
      <c r="D69" s="330"/>
      <c r="E69" s="331"/>
      <c r="F69" s="164"/>
      <c r="G69" s="164"/>
      <c r="H69" s="165" t="s">
        <v>25</v>
      </c>
      <c r="I69" s="165"/>
      <c r="J69" s="155"/>
      <c r="K69" s="155"/>
      <c r="L69" s="155"/>
      <c r="M69" s="155"/>
      <c r="N69" s="155"/>
      <c r="O69" s="155"/>
      <c r="P69" s="155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203"/>
      <c r="B70" s="329" t="s">
        <v>32</v>
      </c>
      <c r="C70" s="330"/>
      <c r="D70" s="330"/>
      <c r="E70" s="331"/>
      <c r="F70" s="164"/>
      <c r="G70" s="164"/>
      <c r="H70" s="165" t="s">
        <v>103</v>
      </c>
      <c r="I70" s="165" t="s">
        <v>29</v>
      </c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7" t="s">
        <v>104</v>
      </c>
      <c r="C71" s="3"/>
      <c r="D71" s="3"/>
      <c r="E71" s="14"/>
      <c r="F71" s="14"/>
      <c r="G71" s="14"/>
      <c r="H71" s="155"/>
      <c r="I71" s="15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7" t="s">
        <v>1139</v>
      </c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9" t="s">
        <v>66</v>
      </c>
      <c r="C75" s="166"/>
      <c r="D75" s="166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x14ac:dyDescent="0.3">
      <c r="A76" s="2"/>
      <c r="B76" s="210" t="s">
        <v>91</v>
      </c>
      <c r="C76" s="129" t="s">
        <v>92</v>
      </c>
      <c r="D76" s="129" t="s">
        <v>93</v>
      </c>
      <c r="E76" s="157"/>
      <c r="F76" s="157" t="s">
        <v>94</v>
      </c>
      <c r="G76" s="157" t="s">
        <v>95</v>
      </c>
      <c r="H76" s="158" t="s">
        <v>96</v>
      </c>
      <c r="I76" s="158" t="s">
        <v>97</v>
      </c>
      <c r="J76" s="158"/>
      <c r="K76" s="158"/>
      <c r="L76" s="158"/>
      <c r="M76" s="158"/>
      <c r="N76" s="158"/>
      <c r="O76" s="158"/>
      <c r="P76" s="158" t="s">
        <v>98</v>
      </c>
      <c r="Q76" s="159"/>
      <c r="R76" s="159"/>
      <c r="S76" s="129" t="s">
        <v>99</v>
      </c>
      <c r="T76" s="160"/>
      <c r="U76" s="160"/>
      <c r="V76" s="129" t="s">
        <v>100</v>
      </c>
      <c r="W76" s="53"/>
    </row>
    <row r="77" spans="1:26" x14ac:dyDescent="0.3">
      <c r="A77" s="10"/>
      <c r="B77" s="211"/>
      <c r="C77" s="171"/>
      <c r="D77" s="319" t="s">
        <v>67</v>
      </c>
      <c r="E77" s="319"/>
      <c r="F77" s="136"/>
      <c r="G77" s="172"/>
      <c r="H77" s="136"/>
      <c r="I77" s="136"/>
      <c r="J77" s="137"/>
      <c r="K77" s="137"/>
      <c r="L77" s="137"/>
      <c r="M77" s="137"/>
      <c r="N77" s="137"/>
      <c r="O77" s="137"/>
      <c r="P77" s="137"/>
      <c r="Q77" s="135"/>
      <c r="R77" s="135"/>
      <c r="S77" s="135"/>
      <c r="T77" s="135"/>
      <c r="U77" s="135"/>
      <c r="V77" s="196"/>
      <c r="W77" s="217"/>
      <c r="X77" s="139"/>
      <c r="Y77" s="139"/>
      <c r="Z77" s="139"/>
    </row>
    <row r="78" spans="1:26" x14ac:dyDescent="0.3">
      <c r="A78" s="10"/>
      <c r="B78" s="212"/>
      <c r="C78" s="174">
        <v>1</v>
      </c>
      <c r="D78" s="314" t="s">
        <v>68</v>
      </c>
      <c r="E78" s="314"/>
      <c r="F78" s="140"/>
      <c r="G78" s="173"/>
      <c r="H78" s="140"/>
      <c r="I78" s="140"/>
      <c r="J78" s="141"/>
      <c r="K78" s="141"/>
      <c r="L78" s="141"/>
      <c r="M78" s="141"/>
      <c r="N78" s="141"/>
      <c r="O78" s="141"/>
      <c r="P78" s="141"/>
      <c r="Q78" s="10"/>
      <c r="R78" s="10"/>
      <c r="S78" s="10"/>
      <c r="T78" s="10"/>
      <c r="U78" s="10"/>
      <c r="V78" s="197"/>
      <c r="W78" s="217"/>
      <c r="X78" s="139"/>
      <c r="Y78" s="139"/>
      <c r="Z78" s="139"/>
    </row>
    <row r="79" spans="1:26" ht="25.05" customHeight="1" x14ac:dyDescent="0.3">
      <c r="A79" s="181"/>
      <c r="B79" s="213">
        <v>1</v>
      </c>
      <c r="C79" s="182" t="s">
        <v>1140</v>
      </c>
      <c r="D79" s="317" t="s">
        <v>1141</v>
      </c>
      <c r="E79" s="317"/>
      <c r="F79" s="176" t="s">
        <v>676</v>
      </c>
      <c r="G79" s="177">
        <v>64</v>
      </c>
      <c r="H79" s="176"/>
      <c r="I79" s="176">
        <f t="shared" ref="I79:I91" si="0">ROUND(G79*(H79),2)</f>
        <v>0</v>
      </c>
      <c r="J79" s="178">
        <f t="shared" ref="J79:J91" si="1">ROUND(G79*(N79),2)</f>
        <v>1736.96</v>
      </c>
      <c r="K79" s="179">
        <f t="shared" ref="K79:K91" si="2">ROUND(G79*(O79),2)</f>
        <v>0</v>
      </c>
      <c r="L79" s="179">
        <f t="shared" ref="L79:L90" si="3">ROUND(G79*(H79),2)</f>
        <v>0</v>
      </c>
      <c r="M79" s="179"/>
      <c r="N79" s="179">
        <v>27.14</v>
      </c>
      <c r="O79" s="179"/>
      <c r="P79" s="183"/>
      <c r="Q79" s="183"/>
      <c r="R79" s="183"/>
      <c r="S79" s="180">
        <f t="shared" ref="S79:S91" si="4">ROUND(G79*(P79),3)</f>
        <v>0</v>
      </c>
      <c r="T79" s="180"/>
      <c r="U79" s="180"/>
      <c r="V79" s="198"/>
      <c r="W79" s="53"/>
      <c r="Z79">
        <v>0</v>
      </c>
    </row>
    <row r="80" spans="1:26" ht="25.05" customHeight="1" x14ac:dyDescent="0.3">
      <c r="A80" s="181"/>
      <c r="B80" s="213">
        <v>2</v>
      </c>
      <c r="C80" s="182" t="s">
        <v>1142</v>
      </c>
      <c r="D80" s="317" t="s">
        <v>1143</v>
      </c>
      <c r="E80" s="317"/>
      <c r="F80" s="176" t="s">
        <v>676</v>
      </c>
      <c r="G80" s="177">
        <v>19.2</v>
      </c>
      <c r="H80" s="176"/>
      <c r="I80" s="176">
        <f t="shared" si="0"/>
        <v>0</v>
      </c>
      <c r="J80" s="178">
        <f t="shared" si="1"/>
        <v>24.77</v>
      </c>
      <c r="K80" s="179">
        <f t="shared" si="2"/>
        <v>0</v>
      </c>
      <c r="L80" s="179">
        <f t="shared" si="3"/>
        <v>0</v>
      </c>
      <c r="M80" s="179"/>
      <c r="N80" s="179">
        <v>1.29</v>
      </c>
      <c r="O80" s="179"/>
      <c r="P80" s="183"/>
      <c r="Q80" s="183"/>
      <c r="R80" s="183"/>
      <c r="S80" s="180">
        <f t="shared" si="4"/>
        <v>0</v>
      </c>
      <c r="T80" s="180"/>
      <c r="U80" s="180"/>
      <c r="V80" s="198"/>
      <c r="W80" s="53"/>
      <c r="Z80">
        <v>0</v>
      </c>
    </row>
    <row r="81" spans="1:26" ht="25.05" customHeight="1" x14ac:dyDescent="0.3">
      <c r="A81" s="181"/>
      <c r="B81" s="213">
        <v>3</v>
      </c>
      <c r="C81" s="182" t="s">
        <v>1113</v>
      </c>
      <c r="D81" s="317" t="s">
        <v>675</v>
      </c>
      <c r="E81" s="317"/>
      <c r="F81" s="176" t="s">
        <v>676</v>
      </c>
      <c r="G81" s="177">
        <v>19.2</v>
      </c>
      <c r="H81" s="176"/>
      <c r="I81" s="176">
        <f t="shared" si="0"/>
        <v>0</v>
      </c>
      <c r="J81" s="178">
        <f t="shared" si="1"/>
        <v>352.51</v>
      </c>
      <c r="K81" s="179">
        <f t="shared" si="2"/>
        <v>0</v>
      </c>
      <c r="L81" s="179">
        <f t="shared" si="3"/>
        <v>0</v>
      </c>
      <c r="M81" s="179"/>
      <c r="N81" s="179">
        <v>18.36</v>
      </c>
      <c r="O81" s="179"/>
      <c r="P81" s="183"/>
      <c r="Q81" s="183"/>
      <c r="R81" s="183"/>
      <c r="S81" s="180">
        <f t="shared" si="4"/>
        <v>0</v>
      </c>
      <c r="T81" s="180"/>
      <c r="U81" s="180"/>
      <c r="V81" s="198"/>
      <c r="W81" s="53"/>
      <c r="Z81">
        <v>0</v>
      </c>
    </row>
    <row r="82" spans="1:26" ht="34.950000000000003" customHeight="1" x14ac:dyDescent="0.3">
      <c r="A82" s="181"/>
      <c r="B82" s="213">
        <v>4</v>
      </c>
      <c r="C82" s="182" t="s">
        <v>1114</v>
      </c>
      <c r="D82" s="317" t="s">
        <v>678</v>
      </c>
      <c r="E82" s="317"/>
      <c r="F82" s="176" t="s">
        <v>676</v>
      </c>
      <c r="G82" s="177">
        <v>5.76</v>
      </c>
      <c r="H82" s="176"/>
      <c r="I82" s="176">
        <f t="shared" si="0"/>
        <v>0</v>
      </c>
      <c r="J82" s="178">
        <f t="shared" si="1"/>
        <v>5.64</v>
      </c>
      <c r="K82" s="179">
        <f t="shared" si="2"/>
        <v>0</v>
      </c>
      <c r="L82" s="179">
        <f t="shared" si="3"/>
        <v>0</v>
      </c>
      <c r="M82" s="179"/>
      <c r="N82" s="179">
        <v>0.98</v>
      </c>
      <c r="O82" s="179"/>
      <c r="P82" s="183"/>
      <c r="Q82" s="183"/>
      <c r="R82" s="183"/>
      <c r="S82" s="180">
        <f t="shared" si="4"/>
        <v>0</v>
      </c>
      <c r="T82" s="180"/>
      <c r="U82" s="180"/>
      <c r="V82" s="198"/>
      <c r="W82" s="53"/>
      <c r="Z82">
        <v>0</v>
      </c>
    </row>
    <row r="83" spans="1:26" ht="25.05" customHeight="1" x14ac:dyDescent="0.3">
      <c r="A83" s="181"/>
      <c r="B83" s="213">
        <v>5</v>
      </c>
      <c r="C83" s="182" t="s">
        <v>1115</v>
      </c>
      <c r="D83" s="317" t="s">
        <v>1116</v>
      </c>
      <c r="E83" s="317"/>
      <c r="F83" s="176" t="s">
        <v>498</v>
      </c>
      <c r="G83" s="177">
        <v>48</v>
      </c>
      <c r="H83" s="176"/>
      <c r="I83" s="176">
        <f t="shared" si="0"/>
        <v>0</v>
      </c>
      <c r="J83" s="178">
        <f t="shared" si="1"/>
        <v>172.8</v>
      </c>
      <c r="K83" s="179">
        <f t="shared" si="2"/>
        <v>0</v>
      </c>
      <c r="L83" s="179">
        <f t="shared" si="3"/>
        <v>0</v>
      </c>
      <c r="M83" s="179"/>
      <c r="N83" s="179">
        <v>3.6</v>
      </c>
      <c r="O83" s="179"/>
      <c r="P83" s="183">
        <v>9.7000000000000005E-4</v>
      </c>
      <c r="Q83" s="183"/>
      <c r="R83" s="183">
        <v>9.7000000000000005E-4</v>
      </c>
      <c r="S83" s="180">
        <f t="shared" si="4"/>
        <v>4.7E-2</v>
      </c>
      <c r="T83" s="180"/>
      <c r="U83" s="180"/>
      <c r="V83" s="198"/>
      <c r="W83" s="53"/>
      <c r="Z83">
        <v>0</v>
      </c>
    </row>
    <row r="84" spans="1:26" ht="25.05" customHeight="1" x14ac:dyDescent="0.3">
      <c r="A84" s="181"/>
      <c r="B84" s="213">
        <v>6</v>
      </c>
      <c r="C84" s="182" t="s">
        <v>1117</v>
      </c>
      <c r="D84" s="317" t="s">
        <v>1118</v>
      </c>
      <c r="E84" s="317"/>
      <c r="F84" s="176" t="s">
        <v>498</v>
      </c>
      <c r="G84" s="177">
        <v>48</v>
      </c>
      <c r="H84" s="176"/>
      <c r="I84" s="176">
        <f t="shared" si="0"/>
        <v>0</v>
      </c>
      <c r="J84" s="178">
        <f t="shared" si="1"/>
        <v>108</v>
      </c>
      <c r="K84" s="179">
        <f t="shared" si="2"/>
        <v>0</v>
      </c>
      <c r="L84" s="179">
        <f t="shared" si="3"/>
        <v>0</v>
      </c>
      <c r="M84" s="179"/>
      <c r="N84" s="179">
        <v>2.25</v>
      </c>
      <c r="O84" s="179"/>
      <c r="P84" s="183"/>
      <c r="Q84" s="183"/>
      <c r="R84" s="183"/>
      <c r="S84" s="180">
        <f t="shared" si="4"/>
        <v>0</v>
      </c>
      <c r="T84" s="180"/>
      <c r="U84" s="180"/>
      <c r="V84" s="198"/>
      <c r="W84" s="53"/>
      <c r="Z84">
        <v>0</v>
      </c>
    </row>
    <row r="85" spans="1:26" ht="25.05" customHeight="1" x14ac:dyDescent="0.3">
      <c r="A85" s="181"/>
      <c r="B85" s="213">
        <v>7</v>
      </c>
      <c r="C85" s="182" t="s">
        <v>1119</v>
      </c>
      <c r="D85" s="317" t="s">
        <v>680</v>
      </c>
      <c r="E85" s="317"/>
      <c r="F85" s="176" t="s">
        <v>676</v>
      </c>
      <c r="G85" s="177">
        <v>40.46</v>
      </c>
      <c r="H85" s="176"/>
      <c r="I85" s="176">
        <f t="shared" si="0"/>
        <v>0</v>
      </c>
      <c r="J85" s="178">
        <f t="shared" si="1"/>
        <v>164.27</v>
      </c>
      <c r="K85" s="179">
        <f t="shared" si="2"/>
        <v>0</v>
      </c>
      <c r="L85" s="179">
        <f t="shared" si="3"/>
        <v>0</v>
      </c>
      <c r="M85" s="179"/>
      <c r="N85" s="179">
        <v>4.0599999999999996</v>
      </c>
      <c r="O85" s="179"/>
      <c r="P85" s="183"/>
      <c r="Q85" s="183"/>
      <c r="R85" s="183"/>
      <c r="S85" s="180">
        <f t="shared" si="4"/>
        <v>0</v>
      </c>
      <c r="T85" s="180"/>
      <c r="U85" s="180"/>
      <c r="V85" s="198"/>
      <c r="W85" s="53"/>
      <c r="Z85">
        <v>0</v>
      </c>
    </row>
    <row r="86" spans="1:26" ht="34.950000000000003" customHeight="1" x14ac:dyDescent="0.3">
      <c r="A86" s="181"/>
      <c r="B86" s="213">
        <v>8</v>
      </c>
      <c r="C86" s="182" t="s">
        <v>1120</v>
      </c>
      <c r="D86" s="317" t="s">
        <v>682</v>
      </c>
      <c r="E86" s="317"/>
      <c r="F86" s="176" t="s">
        <v>676</v>
      </c>
      <c r="G86" s="177">
        <v>404.6</v>
      </c>
      <c r="H86" s="176"/>
      <c r="I86" s="176">
        <f t="shared" si="0"/>
        <v>0</v>
      </c>
      <c r="J86" s="178">
        <f t="shared" si="1"/>
        <v>165.89</v>
      </c>
      <c r="K86" s="179">
        <f t="shared" si="2"/>
        <v>0</v>
      </c>
      <c r="L86" s="179">
        <f t="shared" si="3"/>
        <v>0</v>
      </c>
      <c r="M86" s="179"/>
      <c r="N86" s="179">
        <v>0.41</v>
      </c>
      <c r="O86" s="179"/>
      <c r="P86" s="183"/>
      <c r="Q86" s="183"/>
      <c r="R86" s="183"/>
      <c r="S86" s="180">
        <f t="shared" si="4"/>
        <v>0</v>
      </c>
      <c r="T86" s="180"/>
      <c r="U86" s="180"/>
      <c r="V86" s="198"/>
      <c r="W86" s="53"/>
      <c r="Z86">
        <v>0</v>
      </c>
    </row>
    <row r="87" spans="1:26" ht="25.05" customHeight="1" x14ac:dyDescent="0.3">
      <c r="A87" s="181"/>
      <c r="B87" s="213">
        <v>9</v>
      </c>
      <c r="C87" s="182" t="s">
        <v>122</v>
      </c>
      <c r="D87" s="317" t="s">
        <v>686</v>
      </c>
      <c r="E87" s="317"/>
      <c r="F87" s="176" t="s">
        <v>676</v>
      </c>
      <c r="G87" s="177">
        <v>40.46</v>
      </c>
      <c r="H87" s="176"/>
      <c r="I87" s="176">
        <f t="shared" si="0"/>
        <v>0</v>
      </c>
      <c r="J87" s="178">
        <f t="shared" si="1"/>
        <v>29.94</v>
      </c>
      <c r="K87" s="179">
        <f t="shared" si="2"/>
        <v>0</v>
      </c>
      <c r="L87" s="179">
        <f t="shared" si="3"/>
        <v>0</v>
      </c>
      <c r="M87" s="179"/>
      <c r="N87" s="179">
        <v>0.74</v>
      </c>
      <c r="O87" s="179"/>
      <c r="P87" s="183"/>
      <c r="Q87" s="183"/>
      <c r="R87" s="183"/>
      <c r="S87" s="180">
        <f t="shared" si="4"/>
        <v>0</v>
      </c>
      <c r="T87" s="180"/>
      <c r="U87" s="180"/>
      <c r="V87" s="198"/>
      <c r="W87" s="53"/>
      <c r="Z87">
        <v>0</v>
      </c>
    </row>
    <row r="88" spans="1:26" ht="25.05" customHeight="1" x14ac:dyDescent="0.3">
      <c r="A88" s="181"/>
      <c r="B88" s="213">
        <v>10</v>
      </c>
      <c r="C88" s="182" t="s">
        <v>1121</v>
      </c>
      <c r="D88" s="317" t="s">
        <v>688</v>
      </c>
      <c r="E88" s="317"/>
      <c r="F88" s="176" t="s">
        <v>689</v>
      </c>
      <c r="G88" s="177">
        <v>80.92</v>
      </c>
      <c r="H88" s="176"/>
      <c r="I88" s="176">
        <f t="shared" si="0"/>
        <v>0</v>
      </c>
      <c r="J88" s="178">
        <f t="shared" si="1"/>
        <v>907.92</v>
      </c>
      <c r="K88" s="179">
        <f t="shared" si="2"/>
        <v>0</v>
      </c>
      <c r="L88" s="179">
        <f t="shared" si="3"/>
        <v>0</v>
      </c>
      <c r="M88" s="179"/>
      <c r="N88" s="179">
        <v>11.22</v>
      </c>
      <c r="O88" s="179"/>
      <c r="P88" s="183"/>
      <c r="Q88" s="183"/>
      <c r="R88" s="183"/>
      <c r="S88" s="180">
        <f t="shared" si="4"/>
        <v>0</v>
      </c>
      <c r="T88" s="180"/>
      <c r="U88" s="180"/>
      <c r="V88" s="198"/>
      <c r="W88" s="53"/>
      <c r="Z88">
        <v>0</v>
      </c>
    </row>
    <row r="89" spans="1:26" ht="25.05" customHeight="1" x14ac:dyDescent="0.3">
      <c r="A89" s="181"/>
      <c r="B89" s="213">
        <v>11</v>
      </c>
      <c r="C89" s="182" t="s">
        <v>1122</v>
      </c>
      <c r="D89" s="317" t="s">
        <v>1123</v>
      </c>
      <c r="E89" s="317"/>
      <c r="F89" s="176" t="s">
        <v>676</v>
      </c>
      <c r="G89" s="177">
        <v>42.74</v>
      </c>
      <c r="H89" s="176"/>
      <c r="I89" s="176">
        <f t="shared" si="0"/>
        <v>0</v>
      </c>
      <c r="J89" s="178">
        <f t="shared" si="1"/>
        <v>134.19999999999999</v>
      </c>
      <c r="K89" s="179">
        <f t="shared" si="2"/>
        <v>0</v>
      </c>
      <c r="L89" s="179">
        <f t="shared" si="3"/>
        <v>0</v>
      </c>
      <c r="M89" s="179"/>
      <c r="N89" s="179">
        <v>3.14</v>
      </c>
      <c r="O89" s="179"/>
      <c r="P89" s="183"/>
      <c r="Q89" s="183"/>
      <c r="R89" s="183"/>
      <c r="S89" s="180">
        <f t="shared" si="4"/>
        <v>0</v>
      </c>
      <c r="T89" s="180"/>
      <c r="U89" s="180"/>
      <c r="V89" s="198"/>
      <c r="W89" s="53"/>
      <c r="Z89">
        <v>0</v>
      </c>
    </row>
    <row r="90" spans="1:26" ht="25.05" customHeight="1" x14ac:dyDescent="0.3">
      <c r="A90" s="181"/>
      <c r="B90" s="213">
        <v>12</v>
      </c>
      <c r="C90" s="182" t="s">
        <v>1124</v>
      </c>
      <c r="D90" s="317" t="s">
        <v>693</v>
      </c>
      <c r="E90" s="317"/>
      <c r="F90" s="176" t="s">
        <v>676</v>
      </c>
      <c r="G90" s="177">
        <v>6.4</v>
      </c>
      <c r="H90" s="176"/>
      <c r="I90" s="176">
        <f t="shared" si="0"/>
        <v>0</v>
      </c>
      <c r="J90" s="178">
        <f t="shared" si="1"/>
        <v>97.15</v>
      </c>
      <c r="K90" s="179">
        <f t="shared" si="2"/>
        <v>0</v>
      </c>
      <c r="L90" s="179">
        <f t="shared" si="3"/>
        <v>0</v>
      </c>
      <c r="M90" s="179"/>
      <c r="N90" s="179">
        <v>15.18</v>
      </c>
      <c r="O90" s="179"/>
      <c r="P90" s="183"/>
      <c r="Q90" s="183"/>
      <c r="R90" s="183"/>
      <c r="S90" s="180">
        <f t="shared" si="4"/>
        <v>0</v>
      </c>
      <c r="T90" s="180"/>
      <c r="U90" s="180"/>
      <c r="V90" s="198"/>
      <c r="W90" s="53"/>
      <c r="Z90">
        <v>0</v>
      </c>
    </row>
    <row r="91" spans="1:26" ht="25.05" customHeight="1" x14ac:dyDescent="0.3">
      <c r="A91" s="181"/>
      <c r="B91" s="214">
        <v>13</v>
      </c>
      <c r="C91" s="190" t="s">
        <v>694</v>
      </c>
      <c r="D91" s="318" t="s">
        <v>695</v>
      </c>
      <c r="E91" s="318"/>
      <c r="F91" s="185" t="s">
        <v>676</v>
      </c>
      <c r="G91" s="186">
        <v>6.4</v>
      </c>
      <c r="H91" s="185"/>
      <c r="I91" s="185">
        <f t="shared" si="0"/>
        <v>0</v>
      </c>
      <c r="J91" s="187">
        <f t="shared" si="1"/>
        <v>162.56</v>
      </c>
      <c r="K91" s="188">
        <f t="shared" si="2"/>
        <v>0</v>
      </c>
      <c r="L91" s="188"/>
      <c r="M91" s="188">
        <f>ROUND(G91*(H91),2)</f>
        <v>0</v>
      </c>
      <c r="N91" s="188">
        <v>25.4</v>
      </c>
      <c r="O91" s="188"/>
      <c r="P91" s="191"/>
      <c r="Q91" s="191"/>
      <c r="R91" s="191"/>
      <c r="S91" s="189">
        <f t="shared" si="4"/>
        <v>0</v>
      </c>
      <c r="T91" s="189"/>
      <c r="U91" s="189"/>
      <c r="V91" s="201"/>
      <c r="W91" s="53"/>
      <c r="Z91">
        <v>0</v>
      </c>
    </row>
    <row r="92" spans="1:26" x14ac:dyDescent="0.3">
      <c r="A92" s="10"/>
      <c r="B92" s="212"/>
      <c r="C92" s="174">
        <v>1</v>
      </c>
      <c r="D92" s="314" t="s">
        <v>68</v>
      </c>
      <c r="E92" s="314"/>
      <c r="F92" s="140"/>
      <c r="G92" s="173"/>
      <c r="H92" s="140"/>
      <c r="I92" s="142">
        <f>ROUND((SUM(I78:I91))/1,2)</f>
        <v>0</v>
      </c>
      <c r="J92" s="141"/>
      <c r="K92" s="141"/>
      <c r="L92" s="141">
        <f>ROUND((SUM(L78:L91))/1,2)</f>
        <v>0</v>
      </c>
      <c r="M92" s="141">
        <f>ROUND((SUM(M78:M91))/1,2)</f>
        <v>0</v>
      </c>
      <c r="N92" s="141"/>
      <c r="O92" s="141"/>
      <c r="P92" s="141"/>
      <c r="Q92" s="10"/>
      <c r="R92" s="10"/>
      <c r="S92" s="10">
        <f>ROUND((SUM(S78:S91))/1,2)</f>
        <v>0.05</v>
      </c>
      <c r="T92" s="10"/>
      <c r="U92" s="10"/>
      <c r="V92" s="199">
        <f>ROUND((SUM(V78:V91))/1,2)</f>
        <v>0</v>
      </c>
      <c r="W92" s="217"/>
      <c r="X92" s="139"/>
      <c r="Y92" s="139"/>
      <c r="Z92" s="139"/>
    </row>
    <row r="93" spans="1:26" x14ac:dyDescent="0.3">
      <c r="A93" s="1"/>
      <c r="B93" s="208"/>
      <c r="C93" s="1"/>
      <c r="D93" s="1"/>
      <c r="E93" s="133"/>
      <c r="F93" s="133"/>
      <c r="G93" s="167"/>
      <c r="H93" s="133"/>
      <c r="I93" s="133"/>
      <c r="J93" s="134"/>
      <c r="K93" s="134"/>
      <c r="L93" s="134"/>
      <c r="M93" s="134"/>
      <c r="N93" s="134"/>
      <c r="O93" s="134"/>
      <c r="P93" s="134"/>
      <c r="Q93" s="1"/>
      <c r="R93" s="1"/>
      <c r="S93" s="1"/>
      <c r="T93" s="1"/>
      <c r="U93" s="1"/>
      <c r="V93" s="200"/>
      <c r="W93" s="53"/>
    </row>
    <row r="94" spans="1:26" x14ac:dyDescent="0.3">
      <c r="A94" s="10"/>
      <c r="B94" s="212"/>
      <c r="C94" s="174">
        <v>4</v>
      </c>
      <c r="D94" s="314" t="s">
        <v>71</v>
      </c>
      <c r="E94" s="314"/>
      <c r="F94" s="140"/>
      <c r="G94" s="173"/>
      <c r="H94" s="140"/>
      <c r="I94" s="140"/>
      <c r="J94" s="141"/>
      <c r="K94" s="141"/>
      <c r="L94" s="141"/>
      <c r="M94" s="141"/>
      <c r="N94" s="141"/>
      <c r="O94" s="141"/>
      <c r="P94" s="141"/>
      <c r="Q94" s="10"/>
      <c r="R94" s="10"/>
      <c r="S94" s="10"/>
      <c r="T94" s="10"/>
      <c r="U94" s="10"/>
      <c r="V94" s="197"/>
      <c r="W94" s="217"/>
      <c r="X94" s="139"/>
      <c r="Y94" s="139"/>
      <c r="Z94" s="139"/>
    </row>
    <row r="95" spans="1:26" ht="25.05" customHeight="1" x14ac:dyDescent="0.3">
      <c r="A95" s="181"/>
      <c r="B95" s="213">
        <v>14</v>
      </c>
      <c r="C95" s="182" t="s">
        <v>1144</v>
      </c>
      <c r="D95" s="317" t="s">
        <v>1145</v>
      </c>
      <c r="E95" s="317"/>
      <c r="F95" s="176" t="s">
        <v>676</v>
      </c>
      <c r="G95" s="177">
        <v>2.4</v>
      </c>
      <c r="H95" s="176"/>
      <c r="I95" s="176">
        <f>ROUND(G95*(H95),2)</f>
        <v>0</v>
      </c>
      <c r="J95" s="178">
        <f>ROUND(G95*(N95),2)</f>
        <v>98.09</v>
      </c>
      <c r="K95" s="179">
        <f>ROUND(G95*(O95),2)</f>
        <v>0</v>
      </c>
      <c r="L95" s="179">
        <f>ROUND(G95*(H95),2)</f>
        <v>0</v>
      </c>
      <c r="M95" s="179"/>
      <c r="N95" s="179">
        <v>40.869999999999997</v>
      </c>
      <c r="O95" s="179"/>
      <c r="P95" s="183">
        <v>1.7034</v>
      </c>
      <c r="Q95" s="183"/>
      <c r="R95" s="183">
        <v>1.7034</v>
      </c>
      <c r="S95" s="180">
        <f>ROUND(G95*(P95),3)</f>
        <v>4.0880000000000001</v>
      </c>
      <c r="T95" s="180"/>
      <c r="U95" s="180"/>
      <c r="V95" s="198"/>
      <c r="W95" s="53"/>
      <c r="Z95">
        <v>0</v>
      </c>
    </row>
    <row r="96" spans="1:26" ht="25.05" customHeight="1" x14ac:dyDescent="0.3">
      <c r="A96" s="181"/>
      <c r="B96" s="213">
        <v>15</v>
      </c>
      <c r="C96" s="182" t="s">
        <v>696</v>
      </c>
      <c r="D96" s="317" t="s">
        <v>697</v>
      </c>
      <c r="E96" s="317"/>
      <c r="F96" s="176" t="s">
        <v>676</v>
      </c>
      <c r="G96" s="177">
        <v>1.92</v>
      </c>
      <c r="H96" s="176"/>
      <c r="I96" s="176">
        <f>ROUND(G96*(H96),2)</f>
        <v>0</v>
      </c>
      <c r="J96" s="178">
        <f>ROUND(G96*(N96),2)</f>
        <v>83.75</v>
      </c>
      <c r="K96" s="179">
        <f>ROUND(G96*(O96),2)</f>
        <v>0</v>
      </c>
      <c r="L96" s="179">
        <f>ROUND(G96*(H96),2)</f>
        <v>0</v>
      </c>
      <c r="M96" s="179"/>
      <c r="N96" s="179">
        <v>43.62</v>
      </c>
      <c r="O96" s="179"/>
      <c r="P96" s="183">
        <v>1.8907700000000001</v>
      </c>
      <c r="Q96" s="183"/>
      <c r="R96" s="183">
        <v>1.8907700000000001</v>
      </c>
      <c r="S96" s="180">
        <f>ROUND(G96*(P96),3)</f>
        <v>3.63</v>
      </c>
      <c r="T96" s="180"/>
      <c r="U96" s="180"/>
      <c r="V96" s="198"/>
      <c r="W96" s="53"/>
      <c r="Z96">
        <v>0</v>
      </c>
    </row>
    <row r="97" spans="1:26" ht="25.05" customHeight="1" x14ac:dyDescent="0.3">
      <c r="A97" s="181"/>
      <c r="B97" s="213">
        <v>16</v>
      </c>
      <c r="C97" s="182" t="s">
        <v>1146</v>
      </c>
      <c r="D97" s="317" t="s">
        <v>1147</v>
      </c>
      <c r="E97" s="317"/>
      <c r="F97" s="176" t="s">
        <v>676</v>
      </c>
      <c r="G97" s="177">
        <v>3.2</v>
      </c>
      <c r="H97" s="176"/>
      <c r="I97" s="176">
        <f>ROUND(G97*(H97),2)</f>
        <v>0</v>
      </c>
      <c r="J97" s="178">
        <f>ROUND(G97*(N97),2)</f>
        <v>311.83999999999997</v>
      </c>
      <c r="K97" s="179">
        <f>ROUND(G97*(O97),2)</f>
        <v>0</v>
      </c>
      <c r="L97" s="179">
        <f>ROUND(G97*(H97),2)</f>
        <v>0</v>
      </c>
      <c r="M97" s="179"/>
      <c r="N97" s="179">
        <v>97.45</v>
      </c>
      <c r="O97" s="179"/>
      <c r="P97" s="183">
        <v>2.2164700000000002</v>
      </c>
      <c r="Q97" s="183"/>
      <c r="R97" s="183">
        <v>2.2164700000000002</v>
      </c>
      <c r="S97" s="180">
        <f>ROUND(G97*(P97),3)</f>
        <v>7.093</v>
      </c>
      <c r="T97" s="180"/>
      <c r="U97" s="180"/>
      <c r="V97" s="198"/>
      <c r="W97" s="53"/>
      <c r="Z97">
        <v>0</v>
      </c>
    </row>
    <row r="98" spans="1:26" x14ac:dyDescent="0.3">
      <c r="A98" s="10"/>
      <c r="B98" s="212"/>
      <c r="C98" s="174">
        <v>4</v>
      </c>
      <c r="D98" s="314" t="s">
        <v>71</v>
      </c>
      <c r="E98" s="314"/>
      <c r="F98" s="140"/>
      <c r="G98" s="173"/>
      <c r="H98" s="140"/>
      <c r="I98" s="142">
        <f>ROUND((SUM(I94:I97))/1,2)</f>
        <v>0</v>
      </c>
      <c r="J98" s="141"/>
      <c r="K98" s="141"/>
      <c r="L98" s="141">
        <f>ROUND((SUM(L94:L97))/1,2)</f>
        <v>0</v>
      </c>
      <c r="M98" s="141">
        <f>ROUND((SUM(M94:M97))/1,2)</f>
        <v>0</v>
      </c>
      <c r="N98" s="141"/>
      <c r="O98" s="141"/>
      <c r="P98" s="141"/>
      <c r="Q98" s="10"/>
      <c r="R98" s="10"/>
      <c r="S98" s="10">
        <f>ROUND((SUM(S94:S97))/1,2)</f>
        <v>14.81</v>
      </c>
      <c r="T98" s="10"/>
      <c r="U98" s="10"/>
      <c r="V98" s="199">
        <f>ROUND((SUM(V94:V97))/1,2)</f>
        <v>0</v>
      </c>
      <c r="W98" s="217"/>
      <c r="X98" s="139"/>
      <c r="Y98" s="139"/>
      <c r="Z98" s="139"/>
    </row>
    <row r="99" spans="1:26" x14ac:dyDescent="0.3">
      <c r="A99" s="1"/>
      <c r="B99" s="208"/>
      <c r="C99" s="1"/>
      <c r="D99" s="1"/>
      <c r="E99" s="133"/>
      <c r="F99" s="133"/>
      <c r="G99" s="167"/>
      <c r="H99" s="133"/>
      <c r="I99" s="133"/>
      <c r="J99" s="134"/>
      <c r="K99" s="134"/>
      <c r="L99" s="134"/>
      <c r="M99" s="134"/>
      <c r="N99" s="134"/>
      <c r="O99" s="134"/>
      <c r="P99" s="134"/>
      <c r="Q99" s="1"/>
      <c r="R99" s="1"/>
      <c r="S99" s="1"/>
      <c r="T99" s="1"/>
      <c r="U99" s="1"/>
      <c r="V99" s="200"/>
      <c r="W99" s="53"/>
    </row>
    <row r="100" spans="1:26" x14ac:dyDescent="0.3">
      <c r="A100" s="10"/>
      <c r="B100" s="212"/>
      <c r="C100" s="174">
        <v>8</v>
      </c>
      <c r="D100" s="314" t="s">
        <v>670</v>
      </c>
      <c r="E100" s="314"/>
      <c r="F100" s="140"/>
      <c r="G100" s="173"/>
      <c r="H100" s="140"/>
      <c r="I100" s="140"/>
      <c r="J100" s="141"/>
      <c r="K100" s="141"/>
      <c r="L100" s="141"/>
      <c r="M100" s="141"/>
      <c r="N100" s="141"/>
      <c r="O100" s="141"/>
      <c r="P100" s="141"/>
      <c r="Q100" s="10"/>
      <c r="R100" s="10"/>
      <c r="S100" s="10"/>
      <c r="T100" s="10"/>
      <c r="U100" s="10"/>
      <c r="V100" s="197"/>
      <c r="W100" s="217"/>
      <c r="X100" s="139"/>
      <c r="Y100" s="139"/>
      <c r="Z100" s="139"/>
    </row>
    <row r="101" spans="1:26" ht="25.05" customHeight="1" x14ac:dyDescent="0.3">
      <c r="A101" s="181"/>
      <c r="B101" s="213">
        <v>17</v>
      </c>
      <c r="C101" s="182" t="s">
        <v>1148</v>
      </c>
      <c r="D101" s="317" t="s">
        <v>1149</v>
      </c>
      <c r="E101" s="317"/>
      <c r="F101" s="176" t="s">
        <v>424</v>
      </c>
      <c r="G101" s="177">
        <v>16</v>
      </c>
      <c r="H101" s="176"/>
      <c r="I101" s="176">
        <f t="shared" ref="I101:I112" si="5">ROUND(G101*(H101),2)</f>
        <v>0</v>
      </c>
      <c r="J101" s="178">
        <f t="shared" ref="J101:J112" si="6">ROUND(G101*(N101),2)</f>
        <v>12.48</v>
      </c>
      <c r="K101" s="179">
        <f t="shared" ref="K101:K112" si="7">ROUND(G101*(O101),2)</f>
        <v>0</v>
      </c>
      <c r="L101" s="179">
        <f>ROUND(G101*(H101),2)</f>
        <v>0</v>
      </c>
      <c r="M101" s="179"/>
      <c r="N101" s="179">
        <v>0.78</v>
      </c>
      <c r="O101" s="179"/>
      <c r="P101" s="183"/>
      <c r="Q101" s="183"/>
      <c r="R101" s="183"/>
      <c r="S101" s="180">
        <f t="shared" ref="S101:S112" si="8">ROUND(G101*(P101),3)</f>
        <v>0</v>
      </c>
      <c r="T101" s="180"/>
      <c r="U101" s="180"/>
      <c r="V101" s="198"/>
      <c r="W101" s="53"/>
      <c r="Z101">
        <v>0</v>
      </c>
    </row>
    <row r="102" spans="1:26" ht="25.05" customHeight="1" x14ac:dyDescent="0.3">
      <c r="A102" s="181"/>
      <c r="B102" s="214">
        <v>18</v>
      </c>
      <c r="C102" s="190" t="s">
        <v>1150</v>
      </c>
      <c r="D102" s="318" t="s">
        <v>1286</v>
      </c>
      <c r="E102" s="318"/>
      <c r="F102" s="185" t="s">
        <v>430</v>
      </c>
      <c r="G102" s="186">
        <v>3.2</v>
      </c>
      <c r="H102" s="185"/>
      <c r="I102" s="185">
        <f t="shared" si="5"/>
        <v>0</v>
      </c>
      <c r="J102" s="187">
        <f t="shared" si="6"/>
        <v>96.64</v>
      </c>
      <c r="K102" s="188">
        <f t="shared" si="7"/>
        <v>0</v>
      </c>
      <c r="L102" s="188"/>
      <c r="M102" s="188">
        <f>ROUND(G102*(H102),2)</f>
        <v>0</v>
      </c>
      <c r="N102" s="188">
        <v>30.2</v>
      </c>
      <c r="O102" s="188"/>
      <c r="P102" s="191"/>
      <c r="Q102" s="191"/>
      <c r="R102" s="191"/>
      <c r="S102" s="189">
        <f t="shared" si="8"/>
        <v>0</v>
      </c>
      <c r="T102" s="189"/>
      <c r="U102" s="189"/>
      <c r="V102" s="201"/>
      <c r="W102" s="53"/>
      <c r="Z102">
        <v>0</v>
      </c>
    </row>
    <row r="103" spans="1:26" ht="25.05" customHeight="1" x14ac:dyDescent="0.3">
      <c r="A103" s="181"/>
      <c r="B103" s="213">
        <v>19</v>
      </c>
      <c r="C103" s="182" t="s">
        <v>1151</v>
      </c>
      <c r="D103" s="317" t="s">
        <v>1152</v>
      </c>
      <c r="E103" s="317"/>
      <c r="F103" s="176" t="s">
        <v>424</v>
      </c>
      <c r="G103" s="177">
        <v>16</v>
      </c>
      <c r="H103" s="176"/>
      <c r="I103" s="176">
        <f t="shared" si="5"/>
        <v>0</v>
      </c>
      <c r="J103" s="178">
        <f t="shared" si="6"/>
        <v>21.6</v>
      </c>
      <c r="K103" s="179">
        <f t="shared" si="7"/>
        <v>0</v>
      </c>
      <c r="L103" s="179">
        <f>ROUND(G103*(H103),2)</f>
        <v>0</v>
      </c>
      <c r="M103" s="179"/>
      <c r="N103" s="179">
        <v>1.35</v>
      </c>
      <c r="O103" s="179"/>
      <c r="P103" s="183"/>
      <c r="Q103" s="183"/>
      <c r="R103" s="183"/>
      <c r="S103" s="180">
        <f t="shared" si="8"/>
        <v>0</v>
      </c>
      <c r="T103" s="180"/>
      <c r="U103" s="180"/>
      <c r="V103" s="198"/>
      <c r="W103" s="53"/>
      <c r="Z103">
        <v>0</v>
      </c>
    </row>
    <row r="104" spans="1:26" ht="25.05" customHeight="1" x14ac:dyDescent="0.3">
      <c r="A104" s="181"/>
      <c r="B104" s="213">
        <v>20</v>
      </c>
      <c r="C104" s="182" t="s">
        <v>1153</v>
      </c>
      <c r="D104" s="317" t="s">
        <v>1154</v>
      </c>
      <c r="E104" s="317"/>
      <c r="F104" s="176" t="s">
        <v>430</v>
      </c>
      <c r="G104" s="177">
        <v>2</v>
      </c>
      <c r="H104" s="176"/>
      <c r="I104" s="176">
        <f t="shared" si="5"/>
        <v>0</v>
      </c>
      <c r="J104" s="178">
        <f t="shared" si="6"/>
        <v>50.9</v>
      </c>
      <c r="K104" s="179">
        <f t="shared" si="7"/>
        <v>0</v>
      </c>
      <c r="L104" s="179">
        <f>ROUND(G104*(H104),2)</f>
        <v>0</v>
      </c>
      <c r="M104" s="179"/>
      <c r="N104" s="179">
        <v>25.45</v>
      </c>
      <c r="O104" s="179"/>
      <c r="P104" s="183"/>
      <c r="Q104" s="183"/>
      <c r="R104" s="183"/>
      <c r="S104" s="180">
        <f t="shared" si="8"/>
        <v>0</v>
      </c>
      <c r="T104" s="180"/>
      <c r="U104" s="180"/>
      <c r="V104" s="198"/>
      <c r="W104" s="53"/>
      <c r="Z104">
        <v>0</v>
      </c>
    </row>
    <row r="105" spans="1:26" ht="34.200000000000003" customHeight="1" x14ac:dyDescent="0.3">
      <c r="A105" s="181"/>
      <c r="B105" s="214">
        <v>21</v>
      </c>
      <c r="C105" s="190" t="s">
        <v>1155</v>
      </c>
      <c r="D105" s="318" t="s">
        <v>1287</v>
      </c>
      <c r="E105" s="318"/>
      <c r="F105" s="185" t="s">
        <v>430</v>
      </c>
      <c r="G105" s="186">
        <v>2</v>
      </c>
      <c r="H105" s="185"/>
      <c r="I105" s="185">
        <f t="shared" si="5"/>
        <v>0</v>
      </c>
      <c r="J105" s="187">
        <f t="shared" si="6"/>
        <v>324.68</v>
      </c>
      <c r="K105" s="188">
        <f t="shared" si="7"/>
        <v>0</v>
      </c>
      <c r="L105" s="188"/>
      <c r="M105" s="188">
        <f>ROUND(G105*(H105),2)</f>
        <v>0</v>
      </c>
      <c r="N105" s="188">
        <v>162.34</v>
      </c>
      <c r="O105" s="188"/>
      <c r="P105" s="191"/>
      <c r="Q105" s="191"/>
      <c r="R105" s="191"/>
      <c r="S105" s="189">
        <f t="shared" si="8"/>
        <v>0</v>
      </c>
      <c r="T105" s="189"/>
      <c r="U105" s="189"/>
      <c r="V105" s="201"/>
      <c r="W105" s="53"/>
      <c r="Z105">
        <v>0</v>
      </c>
    </row>
    <row r="106" spans="1:26" ht="39" customHeight="1" x14ac:dyDescent="0.3">
      <c r="A106" s="181"/>
      <c r="B106" s="214">
        <v>22</v>
      </c>
      <c r="C106" s="190" t="s">
        <v>1156</v>
      </c>
      <c r="D106" s="318" t="s">
        <v>1288</v>
      </c>
      <c r="E106" s="318"/>
      <c r="F106" s="185" t="s">
        <v>430</v>
      </c>
      <c r="G106" s="186">
        <v>2</v>
      </c>
      <c r="H106" s="185"/>
      <c r="I106" s="185">
        <f t="shared" si="5"/>
        <v>0</v>
      </c>
      <c r="J106" s="187">
        <f t="shared" si="6"/>
        <v>58.1</v>
      </c>
      <c r="K106" s="188">
        <f t="shared" si="7"/>
        <v>0</v>
      </c>
      <c r="L106" s="188"/>
      <c r="M106" s="188">
        <f>ROUND(G106*(H106),2)</f>
        <v>0</v>
      </c>
      <c r="N106" s="188">
        <v>29.05</v>
      </c>
      <c r="O106" s="188"/>
      <c r="P106" s="191"/>
      <c r="Q106" s="191"/>
      <c r="R106" s="191"/>
      <c r="S106" s="189">
        <f t="shared" si="8"/>
        <v>0</v>
      </c>
      <c r="T106" s="189"/>
      <c r="U106" s="189"/>
      <c r="V106" s="201"/>
      <c r="W106" s="53"/>
      <c r="Z106">
        <v>0</v>
      </c>
    </row>
    <row r="107" spans="1:26" ht="25.05" customHeight="1" x14ac:dyDescent="0.3">
      <c r="A107" s="181"/>
      <c r="B107" s="214">
        <v>23</v>
      </c>
      <c r="C107" s="190" t="s">
        <v>1157</v>
      </c>
      <c r="D107" s="318" t="s">
        <v>1289</v>
      </c>
      <c r="E107" s="318"/>
      <c r="F107" s="185" t="s">
        <v>430</v>
      </c>
      <c r="G107" s="186">
        <v>2</v>
      </c>
      <c r="H107" s="185"/>
      <c r="I107" s="185">
        <f t="shared" si="5"/>
        <v>0</v>
      </c>
      <c r="J107" s="187">
        <f t="shared" si="6"/>
        <v>226.48</v>
      </c>
      <c r="K107" s="188">
        <f t="shared" si="7"/>
        <v>0</v>
      </c>
      <c r="L107" s="188"/>
      <c r="M107" s="188">
        <f>ROUND(G107*(H107),2)</f>
        <v>0</v>
      </c>
      <c r="N107" s="188">
        <v>113.24</v>
      </c>
      <c r="O107" s="188"/>
      <c r="P107" s="191"/>
      <c r="Q107" s="191"/>
      <c r="R107" s="191"/>
      <c r="S107" s="189">
        <f t="shared" si="8"/>
        <v>0</v>
      </c>
      <c r="T107" s="189"/>
      <c r="U107" s="189"/>
      <c r="V107" s="201"/>
      <c r="W107" s="53"/>
      <c r="Z107">
        <v>0</v>
      </c>
    </row>
    <row r="108" spans="1:26" ht="25.05" customHeight="1" x14ac:dyDescent="0.3">
      <c r="A108" s="181"/>
      <c r="B108" s="214">
        <v>24</v>
      </c>
      <c r="C108" s="190" t="s">
        <v>1158</v>
      </c>
      <c r="D108" s="318" t="s">
        <v>1290</v>
      </c>
      <c r="E108" s="318"/>
      <c r="F108" s="185" t="s">
        <v>430</v>
      </c>
      <c r="G108" s="186">
        <v>2</v>
      </c>
      <c r="H108" s="185"/>
      <c r="I108" s="185">
        <f t="shared" si="5"/>
        <v>0</v>
      </c>
      <c r="J108" s="187">
        <f t="shared" si="6"/>
        <v>34.479999999999997</v>
      </c>
      <c r="K108" s="188">
        <f t="shared" si="7"/>
        <v>0</v>
      </c>
      <c r="L108" s="188"/>
      <c r="M108" s="188">
        <f>ROUND(G108*(H108),2)</f>
        <v>0</v>
      </c>
      <c r="N108" s="188">
        <v>17.239999999999998</v>
      </c>
      <c r="O108" s="188"/>
      <c r="P108" s="191"/>
      <c r="Q108" s="191"/>
      <c r="R108" s="191"/>
      <c r="S108" s="189">
        <f t="shared" si="8"/>
        <v>0</v>
      </c>
      <c r="T108" s="189"/>
      <c r="U108" s="189"/>
      <c r="V108" s="201"/>
      <c r="W108" s="53"/>
      <c r="Z108">
        <v>0</v>
      </c>
    </row>
    <row r="109" spans="1:26" ht="40.200000000000003" customHeight="1" x14ac:dyDescent="0.3">
      <c r="A109" s="181"/>
      <c r="B109" s="214">
        <v>25</v>
      </c>
      <c r="C109" s="190" t="s">
        <v>1159</v>
      </c>
      <c r="D109" s="318" t="s">
        <v>1291</v>
      </c>
      <c r="E109" s="318"/>
      <c r="F109" s="185" t="s">
        <v>430</v>
      </c>
      <c r="G109" s="186">
        <v>4</v>
      </c>
      <c r="H109" s="185"/>
      <c r="I109" s="185">
        <f t="shared" si="5"/>
        <v>0</v>
      </c>
      <c r="J109" s="187">
        <f t="shared" si="6"/>
        <v>43.04</v>
      </c>
      <c r="K109" s="188">
        <f t="shared" si="7"/>
        <v>0</v>
      </c>
      <c r="L109" s="188"/>
      <c r="M109" s="188">
        <f>ROUND(G109*(H109),2)</f>
        <v>0</v>
      </c>
      <c r="N109" s="188">
        <v>10.76</v>
      </c>
      <c r="O109" s="188"/>
      <c r="P109" s="191"/>
      <c r="Q109" s="191"/>
      <c r="R109" s="191"/>
      <c r="S109" s="189">
        <f t="shared" si="8"/>
        <v>0</v>
      </c>
      <c r="T109" s="189"/>
      <c r="U109" s="189"/>
      <c r="V109" s="201"/>
      <c r="W109" s="53"/>
      <c r="Z109">
        <v>0</v>
      </c>
    </row>
    <row r="110" spans="1:26" ht="25.05" customHeight="1" x14ac:dyDescent="0.3">
      <c r="A110" s="181"/>
      <c r="B110" s="213">
        <v>26</v>
      </c>
      <c r="C110" s="182" t="s">
        <v>1160</v>
      </c>
      <c r="D110" s="317" t="s">
        <v>1161</v>
      </c>
      <c r="E110" s="317"/>
      <c r="F110" s="176" t="s">
        <v>430</v>
      </c>
      <c r="G110" s="177">
        <v>1</v>
      </c>
      <c r="H110" s="176"/>
      <c r="I110" s="176">
        <f t="shared" si="5"/>
        <v>0</v>
      </c>
      <c r="J110" s="178">
        <f t="shared" si="6"/>
        <v>20.9</v>
      </c>
      <c r="K110" s="179">
        <f t="shared" si="7"/>
        <v>0</v>
      </c>
      <c r="L110" s="179">
        <f>ROUND(G110*(H110),2)</f>
        <v>0</v>
      </c>
      <c r="M110" s="179"/>
      <c r="N110" s="179">
        <v>20.9</v>
      </c>
      <c r="O110" s="179"/>
      <c r="P110" s="183"/>
      <c r="Q110" s="183"/>
      <c r="R110" s="183"/>
      <c r="S110" s="180">
        <f t="shared" si="8"/>
        <v>0</v>
      </c>
      <c r="T110" s="180"/>
      <c r="U110" s="180"/>
      <c r="V110" s="198"/>
      <c r="W110" s="53"/>
      <c r="Z110">
        <v>0</v>
      </c>
    </row>
    <row r="111" spans="1:26" ht="25.05" customHeight="1" x14ac:dyDescent="0.3">
      <c r="A111" s="181"/>
      <c r="B111" s="214">
        <v>27</v>
      </c>
      <c r="C111" s="190" t="s">
        <v>1162</v>
      </c>
      <c r="D111" s="318" t="s">
        <v>1163</v>
      </c>
      <c r="E111" s="318"/>
      <c r="F111" s="185" t="s">
        <v>430</v>
      </c>
      <c r="G111" s="186">
        <v>1</v>
      </c>
      <c r="H111" s="185"/>
      <c r="I111" s="185">
        <f t="shared" si="5"/>
        <v>0</v>
      </c>
      <c r="J111" s="187">
        <f t="shared" si="6"/>
        <v>2856</v>
      </c>
      <c r="K111" s="188">
        <f t="shared" si="7"/>
        <v>0</v>
      </c>
      <c r="L111" s="188"/>
      <c r="M111" s="188">
        <f>ROUND(G111*(H111),2)</f>
        <v>0</v>
      </c>
      <c r="N111" s="188">
        <v>2856</v>
      </c>
      <c r="O111" s="188"/>
      <c r="P111" s="191"/>
      <c r="Q111" s="191"/>
      <c r="R111" s="191"/>
      <c r="S111" s="189">
        <f t="shared" si="8"/>
        <v>0</v>
      </c>
      <c r="T111" s="189"/>
      <c r="U111" s="189"/>
      <c r="V111" s="201"/>
      <c r="W111" s="53"/>
      <c r="Z111">
        <v>0</v>
      </c>
    </row>
    <row r="112" spans="1:26" ht="25.05" customHeight="1" x14ac:dyDescent="0.3">
      <c r="A112" s="181"/>
      <c r="B112" s="213">
        <v>28</v>
      </c>
      <c r="C112" s="182" t="s">
        <v>1164</v>
      </c>
      <c r="D112" s="317" t="s">
        <v>1165</v>
      </c>
      <c r="E112" s="317"/>
      <c r="F112" s="176" t="s">
        <v>424</v>
      </c>
      <c r="G112" s="177">
        <v>16</v>
      </c>
      <c r="H112" s="176"/>
      <c r="I112" s="176">
        <f t="shared" si="5"/>
        <v>0</v>
      </c>
      <c r="J112" s="178">
        <f t="shared" si="6"/>
        <v>12.64</v>
      </c>
      <c r="K112" s="179">
        <f t="shared" si="7"/>
        <v>0</v>
      </c>
      <c r="L112" s="179">
        <f>ROUND(G112*(H112),2)</f>
        <v>0</v>
      </c>
      <c r="M112" s="179"/>
      <c r="N112" s="179">
        <v>0.79</v>
      </c>
      <c r="O112" s="179"/>
      <c r="P112" s="183"/>
      <c r="Q112" s="183"/>
      <c r="R112" s="183"/>
      <c r="S112" s="180">
        <f t="shared" si="8"/>
        <v>0</v>
      </c>
      <c r="T112" s="180"/>
      <c r="U112" s="180"/>
      <c r="V112" s="198"/>
      <c r="W112" s="53"/>
      <c r="Z112">
        <v>0</v>
      </c>
    </row>
    <row r="113" spans="1:26" x14ac:dyDescent="0.3">
      <c r="A113" s="10"/>
      <c r="B113" s="212"/>
      <c r="C113" s="174">
        <v>8</v>
      </c>
      <c r="D113" s="314" t="s">
        <v>670</v>
      </c>
      <c r="E113" s="314"/>
      <c r="F113" s="140"/>
      <c r="G113" s="173"/>
      <c r="H113" s="140"/>
      <c r="I113" s="142">
        <f>ROUND((SUM(I100:I112))/1,2)</f>
        <v>0</v>
      </c>
      <c r="J113" s="141"/>
      <c r="K113" s="141"/>
      <c r="L113" s="141">
        <f>ROUND((SUM(L100:L112))/1,2)</f>
        <v>0</v>
      </c>
      <c r="M113" s="141">
        <f>ROUND((SUM(M100:M112))/1,2)</f>
        <v>0</v>
      </c>
      <c r="N113" s="141"/>
      <c r="O113" s="141"/>
      <c r="P113" s="141"/>
      <c r="Q113" s="10"/>
      <c r="R113" s="10"/>
      <c r="S113" s="10">
        <f>ROUND((SUM(S100:S112))/1,2)</f>
        <v>0</v>
      </c>
      <c r="T113" s="10"/>
      <c r="U113" s="10"/>
      <c r="V113" s="199">
        <f>ROUND((SUM(V100:V112))/1,2)</f>
        <v>0</v>
      </c>
      <c r="W113" s="217"/>
      <c r="X113" s="139"/>
      <c r="Y113" s="139"/>
      <c r="Z113" s="139"/>
    </row>
    <row r="114" spans="1:26" x14ac:dyDescent="0.3">
      <c r="A114" s="1"/>
      <c r="B114" s="208"/>
      <c r="C114" s="1"/>
      <c r="D114" s="1"/>
      <c r="E114" s="133"/>
      <c r="F114" s="133"/>
      <c r="G114" s="167"/>
      <c r="H114" s="133"/>
      <c r="I114" s="133"/>
      <c r="J114" s="134"/>
      <c r="K114" s="134"/>
      <c r="L114" s="134"/>
      <c r="M114" s="134"/>
      <c r="N114" s="134"/>
      <c r="O114" s="134"/>
      <c r="P114" s="134"/>
      <c r="Q114" s="1"/>
      <c r="R114" s="1"/>
      <c r="S114" s="1"/>
      <c r="T114" s="1"/>
      <c r="U114" s="1"/>
      <c r="V114" s="200"/>
      <c r="W114" s="53"/>
    </row>
    <row r="115" spans="1:26" x14ac:dyDescent="0.3">
      <c r="A115" s="10"/>
      <c r="B115" s="212"/>
      <c r="C115" s="174">
        <v>99</v>
      </c>
      <c r="D115" s="314" t="s">
        <v>74</v>
      </c>
      <c r="E115" s="314"/>
      <c r="F115" s="140"/>
      <c r="G115" s="173"/>
      <c r="H115" s="140"/>
      <c r="I115" s="140"/>
      <c r="J115" s="141"/>
      <c r="K115" s="141"/>
      <c r="L115" s="141"/>
      <c r="M115" s="141"/>
      <c r="N115" s="141"/>
      <c r="O115" s="141"/>
      <c r="P115" s="141"/>
      <c r="Q115" s="10"/>
      <c r="R115" s="10"/>
      <c r="S115" s="10"/>
      <c r="T115" s="10"/>
      <c r="U115" s="10"/>
      <c r="V115" s="197"/>
      <c r="W115" s="217"/>
      <c r="X115" s="139"/>
      <c r="Y115" s="139"/>
      <c r="Z115" s="139"/>
    </row>
    <row r="116" spans="1:26" ht="25.05" customHeight="1" x14ac:dyDescent="0.3">
      <c r="A116" s="181"/>
      <c r="B116" s="213">
        <v>29</v>
      </c>
      <c r="C116" s="182" t="s">
        <v>705</v>
      </c>
      <c r="D116" s="317" t="s">
        <v>706</v>
      </c>
      <c r="E116" s="317"/>
      <c r="F116" s="176" t="s">
        <v>689</v>
      </c>
      <c r="G116" s="177">
        <v>15.339</v>
      </c>
      <c r="H116" s="176"/>
      <c r="I116" s="176">
        <f>ROUND(G116*(H116),2)</f>
        <v>0</v>
      </c>
      <c r="J116" s="178">
        <f>ROUND(G116*(N116),2)</f>
        <v>458.94</v>
      </c>
      <c r="K116" s="179">
        <f>ROUND(G116*(O116),2)</f>
        <v>0</v>
      </c>
      <c r="L116" s="179">
        <f>ROUND(G116*(H116),2)</f>
        <v>0</v>
      </c>
      <c r="M116" s="179"/>
      <c r="N116" s="179">
        <v>29.92</v>
      </c>
      <c r="O116" s="179"/>
      <c r="P116" s="183"/>
      <c r="Q116" s="183"/>
      <c r="R116" s="183"/>
      <c r="S116" s="180">
        <f>ROUND(G116*(P116),3)</f>
        <v>0</v>
      </c>
      <c r="T116" s="180"/>
      <c r="U116" s="180"/>
      <c r="V116" s="198"/>
      <c r="W116" s="53"/>
      <c r="Z116">
        <v>0</v>
      </c>
    </row>
    <row r="117" spans="1:26" x14ac:dyDescent="0.3">
      <c r="A117" s="10"/>
      <c r="B117" s="212"/>
      <c r="C117" s="174">
        <v>99</v>
      </c>
      <c r="D117" s="314" t="s">
        <v>74</v>
      </c>
      <c r="E117" s="314"/>
      <c r="F117" s="140"/>
      <c r="G117" s="173"/>
      <c r="H117" s="140"/>
      <c r="I117" s="142">
        <f>ROUND((SUM(I115:I116))/1,2)</f>
        <v>0</v>
      </c>
      <c r="J117" s="141"/>
      <c r="K117" s="141"/>
      <c r="L117" s="141">
        <f>ROUND((SUM(L115:L116))/1,2)</f>
        <v>0</v>
      </c>
      <c r="M117" s="141">
        <f>ROUND((SUM(M115:M116))/1,2)</f>
        <v>0</v>
      </c>
      <c r="N117" s="141"/>
      <c r="O117" s="141"/>
      <c r="P117" s="192"/>
      <c r="Q117" s="1"/>
      <c r="R117" s="1"/>
      <c r="S117" s="192">
        <f>ROUND((SUM(S115:S116))/1,2)</f>
        <v>0</v>
      </c>
      <c r="T117" s="2"/>
      <c r="U117" s="2"/>
      <c r="V117" s="199">
        <f>ROUND((SUM(V115:V116))/1,2)</f>
        <v>0</v>
      </c>
      <c r="W117" s="53"/>
    </row>
    <row r="118" spans="1:26" x14ac:dyDescent="0.3">
      <c r="A118" s="1"/>
      <c r="B118" s="208"/>
      <c r="C118" s="1"/>
      <c r="D118" s="1"/>
      <c r="E118" s="133"/>
      <c r="F118" s="133"/>
      <c r="G118" s="167"/>
      <c r="H118" s="133"/>
      <c r="I118" s="133"/>
      <c r="J118" s="134"/>
      <c r="K118" s="134"/>
      <c r="L118" s="134"/>
      <c r="M118" s="134"/>
      <c r="N118" s="134"/>
      <c r="O118" s="134"/>
      <c r="P118" s="134"/>
      <c r="Q118" s="1"/>
      <c r="R118" s="1"/>
      <c r="S118" s="1"/>
      <c r="T118" s="1"/>
      <c r="U118" s="1"/>
      <c r="V118" s="200"/>
      <c r="W118" s="53"/>
    </row>
    <row r="119" spans="1:26" x14ac:dyDescent="0.3">
      <c r="A119" s="10"/>
      <c r="B119" s="212"/>
      <c r="C119" s="10"/>
      <c r="D119" s="315" t="s">
        <v>67</v>
      </c>
      <c r="E119" s="315"/>
      <c r="F119" s="140"/>
      <c r="G119" s="173"/>
      <c r="H119" s="140"/>
      <c r="I119" s="142">
        <f>ROUND((SUM(I77:I118))/2,2)</f>
        <v>0</v>
      </c>
      <c r="J119" s="141"/>
      <c r="K119" s="141"/>
      <c r="L119" s="141">
        <f>ROUND((SUM(L77:L118))/2,2)</f>
        <v>0</v>
      </c>
      <c r="M119" s="141">
        <f>ROUND((SUM(M77:M118))/2,2)</f>
        <v>0</v>
      </c>
      <c r="N119" s="141"/>
      <c r="O119" s="141"/>
      <c r="P119" s="192"/>
      <c r="Q119" s="1"/>
      <c r="R119" s="1"/>
      <c r="S119" s="192">
        <f>ROUND((SUM(S77:S118))/2,2)</f>
        <v>14.86</v>
      </c>
      <c r="T119" s="1"/>
      <c r="U119" s="1"/>
      <c r="V119" s="199">
        <f>ROUND((SUM(V77:V118))/2,2)</f>
        <v>0</v>
      </c>
      <c r="W119" s="53"/>
    </row>
    <row r="120" spans="1:26" x14ac:dyDescent="0.3">
      <c r="A120" s="1"/>
      <c r="B120" s="215"/>
      <c r="C120" s="193"/>
      <c r="D120" s="316" t="s">
        <v>89</v>
      </c>
      <c r="E120" s="316"/>
      <c r="F120" s="195"/>
      <c r="G120" s="194"/>
      <c r="H120" s="195"/>
      <c r="I120" s="195">
        <f>ROUND((SUM(I77:I119))/3,2)</f>
        <v>0</v>
      </c>
      <c r="J120" s="219"/>
      <c r="K120" s="219">
        <f>ROUND((SUM(K77:K119))/3,2)</f>
        <v>0</v>
      </c>
      <c r="L120" s="219">
        <f>ROUND((SUM(L77:L119))/3,2)</f>
        <v>0</v>
      </c>
      <c r="M120" s="219">
        <f>ROUND((SUM(M77:M119))/3,2)</f>
        <v>0</v>
      </c>
      <c r="N120" s="219"/>
      <c r="O120" s="219"/>
      <c r="P120" s="194"/>
      <c r="Q120" s="193"/>
      <c r="R120" s="193"/>
      <c r="S120" s="194">
        <f>ROUND((SUM(S77:S119))/3,2)</f>
        <v>14.86</v>
      </c>
      <c r="T120" s="193"/>
      <c r="U120" s="193"/>
      <c r="V120" s="202">
        <f>ROUND((SUM(V77:V119))/3,2)</f>
        <v>0</v>
      </c>
      <c r="W120" s="53"/>
      <c r="Z120">
        <f>(SUM(Z77:Z119))</f>
        <v>0</v>
      </c>
    </row>
  </sheetData>
  <mergeCells count="87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D77:E77"/>
    <mergeCell ref="D78:E78"/>
    <mergeCell ref="D79:E79"/>
    <mergeCell ref="D80:E80"/>
    <mergeCell ref="D81:E81"/>
    <mergeCell ref="D95:E95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4:E94"/>
    <mergeCell ref="D108:E108"/>
    <mergeCell ref="D96:E96"/>
    <mergeCell ref="D97:E97"/>
    <mergeCell ref="D98:E98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16:E116"/>
    <mergeCell ref="D117:E117"/>
    <mergeCell ref="D119:E119"/>
    <mergeCell ref="D120:E120"/>
    <mergeCell ref="D109:E109"/>
    <mergeCell ref="D110:E110"/>
    <mergeCell ref="D111:E111"/>
    <mergeCell ref="D112:E112"/>
    <mergeCell ref="D113:E113"/>
    <mergeCell ref="D115:E115"/>
  </mergeCells>
  <hyperlinks>
    <hyperlink ref="B1:C1" location="A2:A2" tooltip="Klikni na prechod ku Kryciemu listu..." display="Krycí list rozpočtu" xr:uid="{71147EB5-77AD-49FC-9447-FFE0375E0A4D}"/>
    <hyperlink ref="E1:F1" location="A54:A54" tooltip="Klikni na prechod ku rekapitulácii..." display="Rekapitulácia rozpočtu" xr:uid="{739A5B60-42D4-472A-A412-FD9C03E62C64}"/>
    <hyperlink ref="H1:I1" location="B76:B76" tooltip="Klikni na prechod ku Rozpočet..." display="Rozpočet" xr:uid="{63084A66-8E3C-4B82-A938-557476DEC987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Rozšírenie kapacity materskej školy v obci Bačkov / SO 04 Vonkajšia kanalizácia a žumpa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4AFCE-EF05-4454-8FC0-A2BB64E230E3}">
  <dimension ref="A1:AA118"/>
  <sheetViews>
    <sheetView workbookViewId="0">
      <pane ySplit="1" topLeftCell="A95" activePane="bottomLeft" state="frozen"/>
      <selection pane="bottomLeft" activeCell="D104" sqref="D104:E104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22</v>
      </c>
      <c r="C1" s="325"/>
      <c r="D1" s="12"/>
      <c r="E1" s="382" t="s">
        <v>0</v>
      </c>
      <c r="F1" s="383"/>
      <c r="G1" s="13"/>
      <c r="H1" s="324" t="s">
        <v>90</v>
      </c>
      <c r="I1" s="325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22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1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1166</v>
      </c>
      <c r="C4" s="32"/>
      <c r="D4" s="25"/>
      <c r="E4" s="25"/>
      <c r="F4" s="44" t="s">
        <v>24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25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26</v>
      </c>
      <c r="C6" s="32"/>
      <c r="D6" s="44" t="s">
        <v>27</v>
      </c>
      <c r="E6" s="25"/>
      <c r="F6" s="44" t="s">
        <v>28</v>
      </c>
      <c r="G6" s="44" t="s">
        <v>29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30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33</v>
      </c>
      <c r="C8" s="46"/>
      <c r="D8" s="28"/>
      <c r="E8" s="28"/>
      <c r="F8" s="50" t="s">
        <v>34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31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33</v>
      </c>
      <c r="C10" s="32"/>
      <c r="D10" s="25"/>
      <c r="E10" s="25"/>
      <c r="F10" s="44" t="s">
        <v>34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32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33</v>
      </c>
      <c r="C12" s="32"/>
      <c r="D12" s="25"/>
      <c r="E12" s="25"/>
      <c r="F12" s="44" t="s">
        <v>34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56</v>
      </c>
      <c r="D14" s="61" t="s">
        <v>57</v>
      </c>
      <c r="E14" s="66" t="s">
        <v>58</v>
      </c>
      <c r="F14" s="375" t="s">
        <v>40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35</v>
      </c>
      <c r="C15" s="63">
        <f>'SO 15273'!E62</f>
        <v>0</v>
      </c>
      <c r="D15" s="58">
        <f>'SO 15273'!F62</f>
        <v>0</v>
      </c>
      <c r="E15" s="67">
        <f>'SO 15273'!G62</f>
        <v>0</v>
      </c>
      <c r="F15" s="377" t="s">
        <v>41</v>
      </c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36</v>
      </c>
      <c r="C16" s="92"/>
      <c r="D16" s="93"/>
      <c r="E16" s="94"/>
      <c r="F16" s="378" t="s">
        <v>42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(SUM(Z79:Z117))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37</v>
      </c>
      <c r="C17" s="63"/>
      <c r="D17" s="58"/>
      <c r="E17" s="67"/>
      <c r="F17" s="379" t="s">
        <v>43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38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39</v>
      </c>
      <c r="C19" s="65"/>
      <c r="D19" s="60"/>
      <c r="E19" s="69">
        <f>SUM(E15:E18)</f>
        <v>0</v>
      </c>
      <c r="F19" s="364" t="s">
        <v>39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49</v>
      </c>
      <c r="C20" s="57"/>
      <c r="D20" s="95"/>
      <c r="E20" s="96"/>
      <c r="F20" s="353" t="s">
        <v>49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50</v>
      </c>
      <c r="C21" s="51"/>
      <c r="D21" s="91"/>
      <c r="E21" s="70">
        <f>((E15*U22*0)+(E16*V22*0)+(E17*W22*0))/100</f>
        <v>0</v>
      </c>
      <c r="F21" s="368" t="s">
        <v>53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51</v>
      </c>
      <c r="C22" s="34"/>
      <c r="D22" s="72"/>
      <c r="E22" s="71">
        <f>((E15*U23*0)+(E16*V23*0)+(E17*W23*0))/100</f>
        <v>0</v>
      </c>
      <c r="F22" s="368" t="s">
        <v>54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52</v>
      </c>
      <c r="C23" s="34"/>
      <c r="D23" s="72"/>
      <c r="E23" s="71">
        <f>((E15*U24*0)+(E16*V24*0)+(E17*W24*0))/100</f>
        <v>0</v>
      </c>
      <c r="F23" s="368" t="s">
        <v>55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39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61</v>
      </c>
      <c r="C26" s="98"/>
      <c r="D26" s="100"/>
      <c r="E26" s="106"/>
      <c r="F26" s="353" t="s">
        <v>44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45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46</v>
      </c>
      <c r="G28" s="359"/>
      <c r="H28" s="218">
        <f>P27-SUM('SO 15273'!K79:'SO 15273'!K117)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47</v>
      </c>
      <c r="G29" s="361"/>
      <c r="H29" s="33">
        <f>SUM('SO 15273'!K79:'SO 15273'!K117)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48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59</v>
      </c>
      <c r="C32" s="102"/>
      <c r="D32" s="19"/>
      <c r="E32" s="111" t="s">
        <v>60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1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1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329" t="s">
        <v>30</v>
      </c>
      <c r="C46" s="330"/>
      <c r="D46" s="330"/>
      <c r="E46" s="331"/>
      <c r="F46" s="346" t="s">
        <v>27</v>
      </c>
      <c r="G46" s="330"/>
      <c r="H46" s="33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329" t="s">
        <v>31</v>
      </c>
      <c r="C47" s="330"/>
      <c r="D47" s="330"/>
      <c r="E47" s="331"/>
      <c r="F47" s="346" t="s">
        <v>25</v>
      </c>
      <c r="G47" s="330"/>
      <c r="H47" s="33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329" t="s">
        <v>32</v>
      </c>
      <c r="C48" s="330"/>
      <c r="D48" s="330"/>
      <c r="E48" s="331"/>
      <c r="F48" s="346" t="s">
        <v>65</v>
      </c>
      <c r="G48" s="330"/>
      <c r="H48" s="33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347" t="s">
        <v>1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1166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66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62</v>
      </c>
      <c r="C54" s="342"/>
      <c r="D54" s="129"/>
      <c r="E54" s="129" t="s">
        <v>56</v>
      </c>
      <c r="F54" s="129" t="s">
        <v>57</v>
      </c>
      <c r="G54" s="129" t="s">
        <v>39</v>
      </c>
      <c r="H54" s="129" t="s">
        <v>63</v>
      </c>
      <c r="I54" s="129" t="s">
        <v>64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8" t="s">
        <v>67</v>
      </c>
      <c r="C55" s="319"/>
      <c r="D55" s="319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7"/>
      <c r="X55" s="139"/>
      <c r="Y55" s="139"/>
      <c r="Z55" s="139"/>
    </row>
    <row r="56" spans="1:26" x14ac:dyDescent="0.3">
      <c r="A56" s="10"/>
      <c r="B56" s="335" t="s">
        <v>68</v>
      </c>
      <c r="C56" s="336"/>
      <c r="D56" s="336"/>
      <c r="E56" s="140">
        <f>'SO 15273'!L89</f>
        <v>0</v>
      </c>
      <c r="F56" s="140">
        <f>'SO 15273'!M89</f>
        <v>0</v>
      </c>
      <c r="G56" s="140">
        <f>'SO 15273'!I89</f>
        <v>0</v>
      </c>
      <c r="H56" s="141">
        <f>'SO 15273'!S89</f>
        <v>0.15</v>
      </c>
      <c r="I56" s="141">
        <f>'SO 15273'!V89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7"/>
      <c r="X56" s="139"/>
      <c r="Y56" s="139"/>
      <c r="Z56" s="139"/>
    </row>
    <row r="57" spans="1:26" x14ac:dyDescent="0.3">
      <c r="A57" s="10"/>
      <c r="B57" s="335" t="s">
        <v>69</v>
      </c>
      <c r="C57" s="336"/>
      <c r="D57" s="336"/>
      <c r="E57" s="140">
        <f>'SO 15273'!L93</f>
        <v>0</v>
      </c>
      <c r="F57" s="140">
        <f>'SO 15273'!M93</f>
        <v>0</v>
      </c>
      <c r="G57" s="140">
        <f>'SO 15273'!I93</f>
        <v>0</v>
      </c>
      <c r="H57" s="141">
        <f>'SO 15273'!S93</f>
        <v>0</v>
      </c>
      <c r="I57" s="141">
        <f>'SO 15273'!V93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7"/>
      <c r="X57" s="139"/>
      <c r="Y57" s="139"/>
      <c r="Z57" s="139"/>
    </row>
    <row r="58" spans="1:26" x14ac:dyDescent="0.3">
      <c r="A58" s="10"/>
      <c r="B58" s="335" t="s">
        <v>71</v>
      </c>
      <c r="C58" s="336"/>
      <c r="D58" s="336"/>
      <c r="E58" s="140">
        <f>'SO 15273'!L98</f>
        <v>0</v>
      </c>
      <c r="F58" s="140">
        <f>'SO 15273'!M98</f>
        <v>0</v>
      </c>
      <c r="G58" s="140">
        <f>'SO 15273'!I98</f>
        <v>0</v>
      </c>
      <c r="H58" s="141">
        <f>'SO 15273'!S98</f>
        <v>28.8</v>
      </c>
      <c r="I58" s="141">
        <f>'SO 15273'!V98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7"/>
      <c r="X58" s="139"/>
      <c r="Y58" s="139"/>
      <c r="Z58" s="139"/>
    </row>
    <row r="59" spans="1:26" x14ac:dyDescent="0.3">
      <c r="A59" s="10"/>
      <c r="B59" s="335" t="s">
        <v>1167</v>
      </c>
      <c r="C59" s="336"/>
      <c r="D59" s="336"/>
      <c r="E59" s="140">
        <f>'SO 15273'!L106</f>
        <v>0</v>
      </c>
      <c r="F59" s="140">
        <f>'SO 15273'!M106</f>
        <v>0</v>
      </c>
      <c r="G59" s="140">
        <f>'SO 15273'!I106</f>
        <v>0</v>
      </c>
      <c r="H59" s="141">
        <f>'SO 15273'!S106</f>
        <v>151.36000000000001</v>
      </c>
      <c r="I59" s="141">
        <f>'SO 15273'!V106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7"/>
      <c r="X59" s="139"/>
      <c r="Y59" s="139"/>
      <c r="Z59" s="139"/>
    </row>
    <row r="60" spans="1:26" x14ac:dyDescent="0.3">
      <c r="A60" s="10"/>
      <c r="B60" s="335" t="s">
        <v>73</v>
      </c>
      <c r="C60" s="336"/>
      <c r="D60" s="336"/>
      <c r="E60" s="140">
        <f>'SO 15273'!L111</f>
        <v>0</v>
      </c>
      <c r="F60" s="140">
        <f>'SO 15273'!M111</f>
        <v>0</v>
      </c>
      <c r="G60" s="140">
        <f>'SO 15273'!I111</f>
        <v>0</v>
      </c>
      <c r="H60" s="141">
        <f>'SO 15273'!S111</f>
        <v>9.9499999999999993</v>
      </c>
      <c r="I60" s="141">
        <f>'SO 15273'!V111</f>
        <v>0</v>
      </c>
      <c r="J60" s="141"/>
      <c r="K60" s="141"/>
      <c r="L60" s="141"/>
      <c r="M60" s="141"/>
      <c r="N60" s="141"/>
      <c r="O60" s="141"/>
      <c r="P60" s="141"/>
      <c r="Q60" s="139"/>
      <c r="R60" s="139"/>
      <c r="S60" s="139"/>
      <c r="T60" s="139"/>
      <c r="U60" s="139"/>
      <c r="V60" s="152"/>
      <c r="W60" s="217"/>
      <c r="X60" s="139"/>
      <c r="Y60" s="139"/>
      <c r="Z60" s="139"/>
    </row>
    <row r="61" spans="1:26" x14ac:dyDescent="0.3">
      <c r="A61" s="10"/>
      <c r="B61" s="335" t="s">
        <v>74</v>
      </c>
      <c r="C61" s="336"/>
      <c r="D61" s="336"/>
      <c r="E61" s="140">
        <f>'SO 15273'!L115</f>
        <v>0</v>
      </c>
      <c r="F61" s="140">
        <f>'SO 15273'!M115</f>
        <v>0</v>
      </c>
      <c r="G61" s="140">
        <f>'SO 15273'!I115</f>
        <v>0</v>
      </c>
      <c r="H61" s="141">
        <f>'SO 15273'!S115</f>
        <v>0</v>
      </c>
      <c r="I61" s="141">
        <f>'SO 15273'!V115</f>
        <v>0</v>
      </c>
      <c r="J61" s="141"/>
      <c r="K61" s="141"/>
      <c r="L61" s="141"/>
      <c r="M61" s="141"/>
      <c r="N61" s="141"/>
      <c r="O61" s="141"/>
      <c r="P61" s="141"/>
      <c r="Q61" s="139"/>
      <c r="R61" s="139"/>
      <c r="S61" s="139"/>
      <c r="T61" s="139"/>
      <c r="U61" s="139"/>
      <c r="V61" s="152"/>
      <c r="W61" s="217"/>
      <c r="X61" s="139"/>
      <c r="Y61" s="139"/>
      <c r="Z61" s="139"/>
    </row>
    <row r="62" spans="1:26" x14ac:dyDescent="0.3">
      <c r="A62" s="10"/>
      <c r="B62" s="337" t="s">
        <v>67</v>
      </c>
      <c r="C62" s="315"/>
      <c r="D62" s="315"/>
      <c r="E62" s="142">
        <f>'SO 15273'!L117</f>
        <v>0</v>
      </c>
      <c r="F62" s="142">
        <f>'SO 15273'!M117</f>
        <v>0</v>
      </c>
      <c r="G62" s="142">
        <f>'SO 15273'!I117</f>
        <v>0</v>
      </c>
      <c r="H62" s="143">
        <f>'SO 15273'!S117</f>
        <v>190.26</v>
      </c>
      <c r="I62" s="143">
        <f>'SO 15273'!V117</f>
        <v>0</v>
      </c>
      <c r="J62" s="143"/>
      <c r="K62" s="143"/>
      <c r="L62" s="143"/>
      <c r="M62" s="143"/>
      <c r="N62" s="143"/>
      <c r="O62" s="143"/>
      <c r="P62" s="143"/>
      <c r="Q62" s="139"/>
      <c r="R62" s="139"/>
      <c r="S62" s="139"/>
      <c r="T62" s="139"/>
      <c r="U62" s="139"/>
      <c r="V62" s="152"/>
      <c r="W62" s="217"/>
      <c r="X62" s="139"/>
      <c r="Y62" s="139"/>
      <c r="Z62" s="139"/>
    </row>
    <row r="63" spans="1:26" x14ac:dyDescent="0.3">
      <c r="A63" s="1"/>
      <c r="B63" s="208"/>
      <c r="C63" s="1"/>
      <c r="D63" s="1"/>
      <c r="E63" s="133"/>
      <c r="F63" s="133"/>
      <c r="G63" s="133"/>
      <c r="H63" s="134"/>
      <c r="I63" s="134"/>
      <c r="J63" s="134"/>
      <c r="K63" s="134"/>
      <c r="L63" s="134"/>
      <c r="M63" s="134"/>
      <c r="N63" s="134"/>
      <c r="O63" s="134"/>
      <c r="P63" s="134"/>
      <c r="V63" s="153"/>
      <c r="W63" s="53"/>
    </row>
    <row r="64" spans="1:26" x14ac:dyDescent="0.3">
      <c r="A64" s="144"/>
      <c r="B64" s="320" t="s">
        <v>89</v>
      </c>
      <c r="C64" s="321"/>
      <c r="D64" s="321"/>
      <c r="E64" s="146">
        <f>'SO 15273'!L118</f>
        <v>0</v>
      </c>
      <c r="F64" s="146">
        <f>'SO 15273'!M118</f>
        <v>0</v>
      </c>
      <c r="G64" s="146">
        <f>'SO 15273'!I118</f>
        <v>0</v>
      </c>
      <c r="H64" s="147">
        <f>'SO 15273'!S118</f>
        <v>190.26</v>
      </c>
      <c r="I64" s="147">
        <f>'SO 15273'!V118</f>
        <v>0</v>
      </c>
      <c r="J64" s="148"/>
      <c r="K64" s="148"/>
      <c r="L64" s="148"/>
      <c r="M64" s="148"/>
      <c r="N64" s="148"/>
      <c r="O64" s="148"/>
      <c r="P64" s="148"/>
      <c r="Q64" s="149"/>
      <c r="R64" s="149"/>
      <c r="S64" s="149"/>
      <c r="T64" s="149"/>
      <c r="U64" s="149"/>
      <c r="V64" s="154"/>
      <c r="W64" s="217"/>
      <c r="X64" s="145"/>
      <c r="Y64" s="145"/>
      <c r="Z64" s="145"/>
    </row>
    <row r="65" spans="1:26" x14ac:dyDescent="0.3">
      <c r="A65" s="15"/>
      <c r="B65" s="42"/>
      <c r="C65" s="3"/>
      <c r="D65" s="3"/>
      <c r="E65" s="14"/>
      <c r="F65" s="14"/>
      <c r="G65" s="14"/>
      <c r="H65" s="155"/>
      <c r="I65" s="155"/>
      <c r="J65" s="155"/>
      <c r="K65" s="155"/>
      <c r="L65" s="155"/>
      <c r="M65" s="155"/>
      <c r="N65" s="155"/>
      <c r="O65" s="155"/>
      <c r="P65" s="155"/>
      <c r="Q65" s="11"/>
      <c r="R65" s="11"/>
      <c r="S65" s="11"/>
      <c r="T65" s="11"/>
      <c r="U65" s="11"/>
      <c r="V65" s="11"/>
      <c r="W65" s="53"/>
    </row>
    <row r="66" spans="1:26" x14ac:dyDescent="0.3">
      <c r="A66" s="15"/>
      <c r="B66" s="42"/>
      <c r="C66" s="3"/>
      <c r="D66" s="3"/>
      <c r="E66" s="14"/>
      <c r="F66" s="14"/>
      <c r="G66" s="14"/>
      <c r="H66" s="155"/>
      <c r="I66" s="155"/>
      <c r="J66" s="155"/>
      <c r="K66" s="155"/>
      <c r="L66" s="155"/>
      <c r="M66" s="155"/>
      <c r="N66" s="155"/>
      <c r="O66" s="155"/>
      <c r="P66" s="155"/>
      <c r="Q66" s="11"/>
      <c r="R66" s="11"/>
      <c r="S66" s="11"/>
      <c r="T66" s="11"/>
      <c r="U66" s="11"/>
      <c r="V66" s="11"/>
      <c r="W66" s="53"/>
    </row>
    <row r="67" spans="1:26" x14ac:dyDescent="0.3">
      <c r="A67" s="15"/>
      <c r="B67" s="38"/>
      <c r="C67" s="8"/>
      <c r="D67" s="8"/>
      <c r="E67" s="27"/>
      <c r="F67" s="27"/>
      <c r="G67" s="27"/>
      <c r="H67" s="156"/>
      <c r="I67" s="156"/>
      <c r="J67" s="156"/>
      <c r="K67" s="156"/>
      <c r="L67" s="156"/>
      <c r="M67" s="156"/>
      <c r="N67" s="156"/>
      <c r="O67" s="156"/>
      <c r="P67" s="156"/>
      <c r="Q67" s="16"/>
      <c r="R67" s="16"/>
      <c r="S67" s="16"/>
      <c r="T67" s="16"/>
      <c r="U67" s="16"/>
      <c r="V67" s="16"/>
      <c r="W67" s="53"/>
    </row>
    <row r="68" spans="1:26" ht="34.950000000000003" customHeight="1" x14ac:dyDescent="0.3">
      <c r="A68" s="1"/>
      <c r="B68" s="322" t="s">
        <v>90</v>
      </c>
      <c r="C68" s="323"/>
      <c r="D68" s="323"/>
      <c r="E68" s="323"/>
      <c r="F68" s="323"/>
      <c r="G68" s="323"/>
      <c r="H68" s="323"/>
      <c r="I68" s="323"/>
      <c r="J68" s="323"/>
      <c r="K68" s="323"/>
      <c r="L68" s="323"/>
      <c r="M68" s="323"/>
      <c r="N68" s="323"/>
      <c r="O68" s="323"/>
      <c r="P68" s="323"/>
      <c r="Q68" s="323"/>
      <c r="R68" s="323"/>
      <c r="S68" s="323"/>
      <c r="T68" s="323"/>
      <c r="U68" s="323"/>
      <c r="V68" s="323"/>
      <c r="W68" s="53"/>
    </row>
    <row r="69" spans="1:26" x14ac:dyDescent="0.3">
      <c r="A69" s="15"/>
      <c r="B69" s="97"/>
      <c r="C69" s="19"/>
      <c r="D69" s="19"/>
      <c r="E69" s="99"/>
      <c r="F69" s="99"/>
      <c r="G69" s="99"/>
      <c r="H69" s="170"/>
      <c r="I69" s="170"/>
      <c r="J69" s="170"/>
      <c r="K69" s="170"/>
      <c r="L69" s="170"/>
      <c r="M69" s="170"/>
      <c r="N69" s="170"/>
      <c r="O69" s="170"/>
      <c r="P69" s="170"/>
      <c r="Q69" s="20"/>
      <c r="R69" s="20"/>
      <c r="S69" s="20"/>
      <c r="T69" s="20"/>
      <c r="U69" s="20"/>
      <c r="V69" s="20"/>
      <c r="W69" s="53"/>
    </row>
    <row r="70" spans="1:26" ht="19.95" customHeight="1" x14ac:dyDescent="0.3">
      <c r="A70" s="203"/>
      <c r="B70" s="326" t="s">
        <v>30</v>
      </c>
      <c r="C70" s="327"/>
      <c r="D70" s="327"/>
      <c r="E70" s="328"/>
      <c r="F70" s="168"/>
      <c r="G70" s="168"/>
      <c r="H70" s="169" t="s">
        <v>101</v>
      </c>
      <c r="I70" s="332" t="s">
        <v>102</v>
      </c>
      <c r="J70" s="333"/>
      <c r="K70" s="333"/>
      <c r="L70" s="333"/>
      <c r="M70" s="333"/>
      <c r="N70" s="333"/>
      <c r="O70" s="333"/>
      <c r="P70" s="334"/>
      <c r="Q70" s="18"/>
      <c r="R70" s="18"/>
      <c r="S70" s="18"/>
      <c r="T70" s="18"/>
      <c r="U70" s="18"/>
      <c r="V70" s="18"/>
      <c r="W70" s="53"/>
    </row>
    <row r="71" spans="1:26" ht="19.95" customHeight="1" x14ac:dyDescent="0.3">
      <c r="A71" s="203"/>
      <c r="B71" s="329" t="s">
        <v>31</v>
      </c>
      <c r="C71" s="330"/>
      <c r="D71" s="330"/>
      <c r="E71" s="331"/>
      <c r="F71" s="164"/>
      <c r="G71" s="164"/>
      <c r="H71" s="165" t="s">
        <v>25</v>
      </c>
      <c r="I71" s="16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203"/>
      <c r="B72" s="329" t="s">
        <v>32</v>
      </c>
      <c r="C72" s="330"/>
      <c r="D72" s="330"/>
      <c r="E72" s="331"/>
      <c r="F72" s="164"/>
      <c r="G72" s="164"/>
      <c r="H72" s="165" t="s">
        <v>103</v>
      </c>
      <c r="I72" s="165" t="s">
        <v>29</v>
      </c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207" t="s">
        <v>104</v>
      </c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7" t="s">
        <v>1166</v>
      </c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42"/>
      <c r="C75" s="3"/>
      <c r="D75" s="3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15"/>
      <c r="B76" s="42"/>
      <c r="C76" s="3"/>
      <c r="D76" s="3"/>
      <c r="E76" s="14"/>
      <c r="F76" s="14"/>
      <c r="G76" s="14"/>
      <c r="H76" s="155"/>
      <c r="I76" s="155"/>
      <c r="J76" s="155"/>
      <c r="K76" s="155"/>
      <c r="L76" s="155"/>
      <c r="M76" s="155"/>
      <c r="N76" s="155"/>
      <c r="O76" s="155"/>
      <c r="P76" s="155"/>
      <c r="Q76" s="11"/>
      <c r="R76" s="11"/>
      <c r="S76" s="11"/>
      <c r="T76" s="11"/>
      <c r="U76" s="11"/>
      <c r="V76" s="11"/>
      <c r="W76" s="53"/>
    </row>
    <row r="77" spans="1:26" ht="19.95" customHeight="1" x14ac:dyDescent="0.3">
      <c r="A77" s="15"/>
      <c r="B77" s="209" t="s">
        <v>66</v>
      </c>
      <c r="C77" s="166"/>
      <c r="D77" s="166"/>
      <c r="E77" s="14"/>
      <c r="F77" s="14"/>
      <c r="G77" s="14"/>
      <c r="H77" s="155"/>
      <c r="I77" s="155"/>
      <c r="J77" s="155"/>
      <c r="K77" s="155"/>
      <c r="L77" s="155"/>
      <c r="M77" s="155"/>
      <c r="N77" s="155"/>
      <c r="O77" s="155"/>
      <c r="P77" s="155"/>
      <c r="Q77" s="11"/>
      <c r="R77" s="11"/>
      <c r="S77" s="11"/>
      <c r="T77" s="11"/>
      <c r="U77" s="11"/>
      <c r="V77" s="11"/>
      <c r="W77" s="53"/>
    </row>
    <row r="78" spans="1:26" x14ac:dyDescent="0.3">
      <c r="A78" s="2"/>
      <c r="B78" s="210" t="s">
        <v>91</v>
      </c>
      <c r="C78" s="129" t="s">
        <v>92</v>
      </c>
      <c r="D78" s="129" t="s">
        <v>93</v>
      </c>
      <c r="E78" s="157"/>
      <c r="F78" s="157" t="s">
        <v>94</v>
      </c>
      <c r="G78" s="157" t="s">
        <v>95</v>
      </c>
      <c r="H78" s="158" t="s">
        <v>96</v>
      </c>
      <c r="I78" s="158" t="s">
        <v>97</v>
      </c>
      <c r="J78" s="158"/>
      <c r="K78" s="158"/>
      <c r="L78" s="158"/>
      <c r="M78" s="158"/>
      <c r="N78" s="158"/>
      <c r="O78" s="158"/>
      <c r="P78" s="158" t="s">
        <v>98</v>
      </c>
      <c r="Q78" s="159"/>
      <c r="R78" s="159"/>
      <c r="S78" s="129" t="s">
        <v>99</v>
      </c>
      <c r="T78" s="160"/>
      <c r="U78" s="160"/>
      <c r="V78" s="129" t="s">
        <v>100</v>
      </c>
      <c r="W78" s="53"/>
    </row>
    <row r="79" spans="1:26" x14ac:dyDescent="0.3">
      <c r="A79" s="10"/>
      <c r="B79" s="211"/>
      <c r="C79" s="171"/>
      <c r="D79" s="319" t="s">
        <v>67</v>
      </c>
      <c r="E79" s="319"/>
      <c r="F79" s="136"/>
      <c r="G79" s="172"/>
      <c r="H79" s="136"/>
      <c r="I79" s="136"/>
      <c r="J79" s="137"/>
      <c r="K79" s="137"/>
      <c r="L79" s="137"/>
      <c r="M79" s="137"/>
      <c r="N79" s="137"/>
      <c r="O79" s="137"/>
      <c r="P79" s="137"/>
      <c r="Q79" s="135"/>
      <c r="R79" s="135"/>
      <c r="S79" s="135"/>
      <c r="T79" s="135"/>
      <c r="U79" s="135"/>
      <c r="V79" s="196"/>
      <c r="W79" s="217"/>
      <c r="X79" s="139"/>
      <c r="Y79" s="139"/>
      <c r="Z79" s="139"/>
    </row>
    <row r="80" spans="1:26" x14ac:dyDescent="0.3">
      <c r="A80" s="10"/>
      <c r="B80" s="212"/>
      <c r="C80" s="174">
        <v>1</v>
      </c>
      <c r="D80" s="314" t="s">
        <v>68</v>
      </c>
      <c r="E80" s="314"/>
      <c r="F80" s="140"/>
      <c r="G80" s="173"/>
      <c r="H80" s="140"/>
      <c r="I80" s="140"/>
      <c r="J80" s="141"/>
      <c r="K80" s="141"/>
      <c r="L80" s="141"/>
      <c r="M80" s="141"/>
      <c r="N80" s="141"/>
      <c r="O80" s="141"/>
      <c r="P80" s="141"/>
      <c r="Q80" s="10"/>
      <c r="R80" s="10"/>
      <c r="S80" s="10"/>
      <c r="T80" s="10"/>
      <c r="U80" s="10"/>
      <c r="V80" s="197"/>
      <c r="W80" s="217"/>
      <c r="X80" s="139"/>
      <c r="Y80" s="139"/>
      <c r="Z80" s="139"/>
    </row>
    <row r="81" spans="1:26" ht="25.05" customHeight="1" x14ac:dyDescent="0.3">
      <c r="A81" s="181"/>
      <c r="B81" s="213">
        <v>1</v>
      </c>
      <c r="C81" s="182" t="s">
        <v>1168</v>
      </c>
      <c r="D81" s="317" t="s">
        <v>1169</v>
      </c>
      <c r="E81" s="317"/>
      <c r="F81" s="176" t="s">
        <v>676</v>
      </c>
      <c r="G81" s="177">
        <v>81.599999999999994</v>
      </c>
      <c r="H81" s="176"/>
      <c r="I81" s="176">
        <f t="shared" ref="I81:I88" si="0">ROUND(G81*(H81),2)</f>
        <v>0</v>
      </c>
      <c r="J81" s="178">
        <f t="shared" ref="J81:J88" si="1">ROUND(G81*(N81),2)</f>
        <v>445.54</v>
      </c>
      <c r="K81" s="179">
        <f t="shared" ref="K81:K88" si="2">ROUND(G81*(O81),2)</f>
        <v>0</v>
      </c>
      <c r="L81" s="179"/>
      <c r="M81" s="179">
        <f t="shared" ref="M81:M88" si="3">ROUND(G81*(H81),2)</f>
        <v>0</v>
      </c>
      <c r="N81" s="179">
        <v>5.46</v>
      </c>
      <c r="O81" s="179"/>
      <c r="P81" s="183"/>
      <c r="Q81" s="183"/>
      <c r="R81" s="183"/>
      <c r="S81" s="180">
        <f t="shared" ref="S81:S88" si="4">ROUND(G81*(P81),3)</f>
        <v>0</v>
      </c>
      <c r="T81" s="180"/>
      <c r="U81" s="180"/>
      <c r="V81" s="198"/>
      <c r="W81" s="53"/>
      <c r="Z81">
        <v>0</v>
      </c>
    </row>
    <row r="82" spans="1:26" ht="25.05" customHeight="1" x14ac:dyDescent="0.3">
      <c r="A82" s="181"/>
      <c r="B82" s="213">
        <v>2</v>
      </c>
      <c r="C82" s="182" t="s">
        <v>1170</v>
      </c>
      <c r="D82" s="317" t="s">
        <v>1171</v>
      </c>
      <c r="E82" s="317"/>
      <c r="F82" s="176" t="s">
        <v>676</v>
      </c>
      <c r="G82" s="177">
        <v>81.599999999999994</v>
      </c>
      <c r="H82" s="176"/>
      <c r="I82" s="176">
        <f t="shared" si="0"/>
        <v>0</v>
      </c>
      <c r="J82" s="178">
        <f t="shared" si="1"/>
        <v>79.97</v>
      </c>
      <c r="K82" s="179">
        <f t="shared" si="2"/>
        <v>0</v>
      </c>
      <c r="L82" s="179"/>
      <c r="M82" s="179">
        <f t="shared" si="3"/>
        <v>0</v>
      </c>
      <c r="N82" s="179">
        <v>0.98</v>
      </c>
      <c r="O82" s="179"/>
      <c r="P82" s="183"/>
      <c r="Q82" s="183"/>
      <c r="R82" s="183"/>
      <c r="S82" s="180">
        <f t="shared" si="4"/>
        <v>0</v>
      </c>
      <c r="T82" s="180"/>
      <c r="U82" s="180"/>
      <c r="V82" s="198"/>
      <c r="W82" s="53"/>
      <c r="Z82">
        <v>0</v>
      </c>
    </row>
    <row r="83" spans="1:26" ht="25.05" customHeight="1" x14ac:dyDescent="0.3">
      <c r="A83" s="181"/>
      <c r="B83" s="213">
        <v>3</v>
      </c>
      <c r="C83" s="182" t="s">
        <v>1172</v>
      </c>
      <c r="D83" s="317" t="s">
        <v>1173</v>
      </c>
      <c r="E83" s="317"/>
      <c r="F83" s="176" t="s">
        <v>676</v>
      </c>
      <c r="G83" s="177">
        <v>9.6</v>
      </c>
      <c r="H83" s="176"/>
      <c r="I83" s="176">
        <f t="shared" si="0"/>
        <v>0</v>
      </c>
      <c r="J83" s="178">
        <f t="shared" si="1"/>
        <v>323.70999999999998</v>
      </c>
      <c r="K83" s="179">
        <f t="shared" si="2"/>
        <v>0</v>
      </c>
      <c r="L83" s="179"/>
      <c r="M83" s="179">
        <f t="shared" si="3"/>
        <v>0</v>
      </c>
      <c r="N83" s="179">
        <v>33.72</v>
      </c>
      <c r="O83" s="179"/>
      <c r="P83" s="183"/>
      <c r="Q83" s="183"/>
      <c r="R83" s="183"/>
      <c r="S83" s="180">
        <f t="shared" si="4"/>
        <v>0</v>
      </c>
      <c r="T83" s="180"/>
      <c r="U83" s="180"/>
      <c r="V83" s="198"/>
      <c r="W83" s="53"/>
      <c r="Z83">
        <v>0</v>
      </c>
    </row>
    <row r="84" spans="1:26" ht="25.05" customHeight="1" x14ac:dyDescent="0.3">
      <c r="A84" s="181"/>
      <c r="B84" s="213">
        <v>4</v>
      </c>
      <c r="C84" s="182" t="s">
        <v>1174</v>
      </c>
      <c r="D84" s="317" t="s">
        <v>1175</v>
      </c>
      <c r="E84" s="317"/>
      <c r="F84" s="176" t="s">
        <v>676</v>
      </c>
      <c r="G84" s="177">
        <v>9.6</v>
      </c>
      <c r="H84" s="176"/>
      <c r="I84" s="176">
        <f t="shared" si="0"/>
        <v>0</v>
      </c>
      <c r="J84" s="178">
        <f t="shared" si="1"/>
        <v>45.98</v>
      </c>
      <c r="K84" s="179">
        <f t="shared" si="2"/>
        <v>0</v>
      </c>
      <c r="L84" s="179"/>
      <c r="M84" s="179">
        <f t="shared" si="3"/>
        <v>0</v>
      </c>
      <c r="N84" s="179">
        <v>4.79</v>
      </c>
      <c r="O84" s="179"/>
      <c r="P84" s="183"/>
      <c r="Q84" s="183"/>
      <c r="R84" s="183"/>
      <c r="S84" s="180">
        <f t="shared" si="4"/>
        <v>0</v>
      </c>
      <c r="T84" s="180"/>
      <c r="U84" s="180"/>
      <c r="V84" s="198"/>
      <c r="W84" s="53"/>
      <c r="Z84">
        <v>0</v>
      </c>
    </row>
    <row r="85" spans="1:26" ht="25.05" customHeight="1" x14ac:dyDescent="0.3">
      <c r="A85" s="181"/>
      <c r="B85" s="213">
        <v>5</v>
      </c>
      <c r="C85" s="182" t="s">
        <v>1176</v>
      </c>
      <c r="D85" s="317" t="s">
        <v>1177</v>
      </c>
      <c r="E85" s="317"/>
      <c r="F85" s="176" t="s">
        <v>676</v>
      </c>
      <c r="G85" s="177">
        <v>91.2</v>
      </c>
      <c r="H85" s="176"/>
      <c r="I85" s="176">
        <f t="shared" si="0"/>
        <v>0</v>
      </c>
      <c r="J85" s="178">
        <f t="shared" si="1"/>
        <v>188.78</v>
      </c>
      <c r="K85" s="179">
        <f t="shared" si="2"/>
        <v>0</v>
      </c>
      <c r="L85" s="179"/>
      <c r="M85" s="179">
        <f t="shared" si="3"/>
        <v>0</v>
      </c>
      <c r="N85" s="179">
        <v>2.0699999999999998</v>
      </c>
      <c r="O85" s="179"/>
      <c r="P85" s="183"/>
      <c r="Q85" s="183"/>
      <c r="R85" s="183"/>
      <c r="S85" s="180">
        <f t="shared" si="4"/>
        <v>0</v>
      </c>
      <c r="T85" s="180"/>
      <c r="U85" s="180"/>
      <c r="V85" s="198"/>
      <c r="W85" s="53"/>
      <c r="Z85">
        <v>0</v>
      </c>
    </row>
    <row r="86" spans="1:26" ht="25.05" customHeight="1" x14ac:dyDescent="0.3">
      <c r="A86" s="181"/>
      <c r="B86" s="213">
        <v>6</v>
      </c>
      <c r="C86" s="182" t="s">
        <v>122</v>
      </c>
      <c r="D86" s="317" t="s">
        <v>1178</v>
      </c>
      <c r="E86" s="317"/>
      <c r="F86" s="176" t="s">
        <v>676</v>
      </c>
      <c r="G86" s="177">
        <v>91.2</v>
      </c>
      <c r="H86" s="176"/>
      <c r="I86" s="176">
        <f t="shared" si="0"/>
        <v>0</v>
      </c>
      <c r="J86" s="178">
        <f t="shared" si="1"/>
        <v>101.23</v>
      </c>
      <c r="K86" s="179">
        <f t="shared" si="2"/>
        <v>0</v>
      </c>
      <c r="L86" s="179"/>
      <c r="M86" s="179">
        <f t="shared" si="3"/>
        <v>0</v>
      </c>
      <c r="N86" s="179">
        <v>1.1100000000000001</v>
      </c>
      <c r="O86" s="179"/>
      <c r="P86" s="183"/>
      <c r="Q86" s="183"/>
      <c r="R86" s="183"/>
      <c r="S86" s="180">
        <f t="shared" si="4"/>
        <v>0</v>
      </c>
      <c r="T86" s="180"/>
      <c r="U86" s="180"/>
      <c r="V86" s="198"/>
      <c r="W86" s="53"/>
      <c r="Z86">
        <v>0</v>
      </c>
    </row>
    <row r="87" spans="1:26" ht="25.05" customHeight="1" x14ac:dyDescent="0.3">
      <c r="A87" s="181"/>
      <c r="B87" s="213">
        <v>7</v>
      </c>
      <c r="C87" s="182" t="s">
        <v>1179</v>
      </c>
      <c r="D87" s="317" t="s">
        <v>1180</v>
      </c>
      <c r="E87" s="317"/>
      <c r="F87" s="176" t="s">
        <v>498</v>
      </c>
      <c r="G87" s="177">
        <v>143</v>
      </c>
      <c r="H87" s="176"/>
      <c r="I87" s="176">
        <f t="shared" si="0"/>
        <v>0</v>
      </c>
      <c r="J87" s="178">
        <f t="shared" si="1"/>
        <v>94.38</v>
      </c>
      <c r="K87" s="179">
        <f t="shared" si="2"/>
        <v>0</v>
      </c>
      <c r="L87" s="179"/>
      <c r="M87" s="179">
        <f t="shared" si="3"/>
        <v>0</v>
      </c>
      <c r="N87" s="179">
        <v>0.66</v>
      </c>
      <c r="O87" s="179"/>
      <c r="P87" s="183"/>
      <c r="Q87" s="183"/>
      <c r="R87" s="183"/>
      <c r="S87" s="180">
        <f t="shared" si="4"/>
        <v>0</v>
      </c>
      <c r="T87" s="180"/>
      <c r="U87" s="180"/>
      <c r="V87" s="198"/>
      <c r="W87" s="53"/>
      <c r="Z87">
        <v>0</v>
      </c>
    </row>
    <row r="88" spans="1:26" ht="25.05" customHeight="1" x14ac:dyDescent="0.3">
      <c r="A88" s="181"/>
      <c r="B88" s="214">
        <v>8</v>
      </c>
      <c r="C88" s="190" t="s">
        <v>1181</v>
      </c>
      <c r="D88" s="318" t="s">
        <v>1182</v>
      </c>
      <c r="E88" s="318"/>
      <c r="F88" s="185" t="s">
        <v>427</v>
      </c>
      <c r="G88" s="186">
        <v>147.29</v>
      </c>
      <c r="H88" s="185"/>
      <c r="I88" s="185">
        <f t="shared" si="0"/>
        <v>0</v>
      </c>
      <c r="J88" s="187">
        <f t="shared" si="1"/>
        <v>1378.63</v>
      </c>
      <c r="K88" s="188">
        <f t="shared" si="2"/>
        <v>0</v>
      </c>
      <c r="L88" s="188"/>
      <c r="M88" s="188">
        <f t="shared" si="3"/>
        <v>0</v>
      </c>
      <c r="N88" s="188">
        <v>9.36</v>
      </c>
      <c r="O88" s="188"/>
      <c r="P88" s="191">
        <v>1E-3</v>
      </c>
      <c r="Q88" s="191"/>
      <c r="R88" s="191">
        <v>1E-3</v>
      </c>
      <c r="S88" s="189">
        <f t="shared" si="4"/>
        <v>0.14699999999999999</v>
      </c>
      <c r="T88" s="189"/>
      <c r="U88" s="189"/>
      <c r="V88" s="201"/>
      <c r="W88" s="53"/>
      <c r="Z88">
        <v>0</v>
      </c>
    </row>
    <row r="89" spans="1:26" x14ac:dyDescent="0.3">
      <c r="A89" s="10"/>
      <c r="B89" s="212"/>
      <c r="C89" s="174">
        <v>1</v>
      </c>
      <c r="D89" s="314" t="s">
        <v>68</v>
      </c>
      <c r="E89" s="314"/>
      <c r="F89" s="140"/>
      <c r="G89" s="173"/>
      <c r="H89" s="140"/>
      <c r="I89" s="142">
        <f>ROUND((SUM(I80:I88))/1,2)</f>
        <v>0</v>
      </c>
      <c r="J89" s="141"/>
      <c r="K89" s="141"/>
      <c r="L89" s="141">
        <f>ROUND((SUM(L80:L88))/1,2)</f>
        <v>0</v>
      </c>
      <c r="M89" s="141">
        <f>ROUND((SUM(M80:M88))/1,2)</f>
        <v>0</v>
      </c>
      <c r="N89" s="141"/>
      <c r="O89" s="141"/>
      <c r="P89" s="141"/>
      <c r="Q89" s="10"/>
      <c r="R89" s="10"/>
      <c r="S89" s="10">
        <f>ROUND((SUM(S80:S88))/1,2)</f>
        <v>0.15</v>
      </c>
      <c r="T89" s="10"/>
      <c r="U89" s="10"/>
      <c r="V89" s="199">
        <f>ROUND((SUM(V80:V88))/1,2)</f>
        <v>0</v>
      </c>
      <c r="W89" s="217"/>
      <c r="X89" s="139"/>
      <c r="Y89" s="139"/>
      <c r="Z89" s="139"/>
    </row>
    <row r="90" spans="1:26" x14ac:dyDescent="0.3">
      <c r="A90" s="1"/>
      <c r="B90" s="208"/>
      <c r="C90" s="1"/>
      <c r="D90" s="1"/>
      <c r="E90" s="133"/>
      <c r="F90" s="133"/>
      <c r="G90" s="167"/>
      <c r="H90" s="133"/>
      <c r="I90" s="133"/>
      <c r="J90" s="134"/>
      <c r="K90" s="134"/>
      <c r="L90" s="134"/>
      <c r="M90" s="134"/>
      <c r="N90" s="134"/>
      <c r="O90" s="134"/>
      <c r="P90" s="134"/>
      <c r="Q90" s="1"/>
      <c r="R90" s="1"/>
      <c r="S90" s="1"/>
      <c r="T90" s="1"/>
      <c r="U90" s="1"/>
      <c r="V90" s="200"/>
      <c r="W90" s="53"/>
    </row>
    <row r="91" spans="1:26" x14ac:dyDescent="0.3">
      <c r="A91" s="10"/>
      <c r="B91" s="212"/>
      <c r="C91" s="174">
        <v>2</v>
      </c>
      <c r="D91" s="314" t="s">
        <v>69</v>
      </c>
      <c r="E91" s="314"/>
      <c r="F91" s="140"/>
      <c r="G91" s="173"/>
      <c r="H91" s="140"/>
      <c r="I91" s="140"/>
      <c r="J91" s="141"/>
      <c r="K91" s="141"/>
      <c r="L91" s="141"/>
      <c r="M91" s="141"/>
      <c r="N91" s="141"/>
      <c r="O91" s="141"/>
      <c r="P91" s="141"/>
      <c r="Q91" s="10"/>
      <c r="R91" s="10"/>
      <c r="S91" s="10"/>
      <c r="T91" s="10"/>
      <c r="U91" s="10"/>
      <c r="V91" s="197"/>
      <c r="W91" s="217"/>
      <c r="X91" s="139"/>
      <c r="Y91" s="139"/>
      <c r="Z91" s="139"/>
    </row>
    <row r="92" spans="1:26" ht="25.05" customHeight="1" x14ac:dyDescent="0.3">
      <c r="A92" s="181"/>
      <c r="B92" s="213">
        <v>9</v>
      </c>
      <c r="C92" s="182" t="s">
        <v>1183</v>
      </c>
      <c r="D92" s="317" t="s">
        <v>1184</v>
      </c>
      <c r="E92" s="317"/>
      <c r="F92" s="176" t="s">
        <v>498</v>
      </c>
      <c r="G92" s="177">
        <v>272</v>
      </c>
      <c r="H92" s="176"/>
      <c r="I92" s="176">
        <f>ROUND(G92*(H92),2)</f>
        <v>0</v>
      </c>
      <c r="J92" s="178">
        <f>ROUND(G92*(N92),2)</f>
        <v>84.32</v>
      </c>
      <c r="K92" s="179">
        <f>ROUND(G92*(O92),2)</f>
        <v>0</v>
      </c>
      <c r="L92" s="179"/>
      <c r="M92" s="179">
        <f>ROUND(G92*(H92),2)</f>
        <v>0</v>
      </c>
      <c r="N92" s="179">
        <v>0.31</v>
      </c>
      <c r="O92" s="179"/>
      <c r="P92" s="183"/>
      <c r="Q92" s="183"/>
      <c r="R92" s="183"/>
      <c r="S92" s="180">
        <f>ROUND(G92*(P92),3)</f>
        <v>0</v>
      </c>
      <c r="T92" s="180"/>
      <c r="U92" s="180"/>
      <c r="V92" s="198"/>
      <c r="W92" s="53"/>
      <c r="Z92">
        <v>0</v>
      </c>
    </row>
    <row r="93" spans="1:26" x14ac:dyDescent="0.3">
      <c r="A93" s="10"/>
      <c r="B93" s="212"/>
      <c r="C93" s="174">
        <v>2</v>
      </c>
      <c r="D93" s="314" t="s">
        <v>69</v>
      </c>
      <c r="E93" s="314"/>
      <c r="F93" s="140"/>
      <c r="G93" s="173"/>
      <c r="H93" s="140"/>
      <c r="I93" s="142">
        <f>ROUND((SUM(I91:I92))/1,2)</f>
        <v>0</v>
      </c>
      <c r="J93" s="141"/>
      <c r="K93" s="141"/>
      <c r="L93" s="141">
        <f>ROUND((SUM(L91:L92))/1,2)</f>
        <v>0</v>
      </c>
      <c r="M93" s="141">
        <f>ROUND((SUM(M91:M92))/1,2)</f>
        <v>0</v>
      </c>
      <c r="N93" s="141"/>
      <c r="O93" s="141"/>
      <c r="P93" s="141"/>
      <c r="Q93" s="10"/>
      <c r="R93" s="10"/>
      <c r="S93" s="10">
        <f>ROUND((SUM(S91:S92))/1,2)</f>
        <v>0</v>
      </c>
      <c r="T93" s="10"/>
      <c r="U93" s="10"/>
      <c r="V93" s="199">
        <f>ROUND((SUM(V91:V92))/1,2)</f>
        <v>0</v>
      </c>
      <c r="W93" s="217"/>
      <c r="X93" s="139"/>
      <c r="Y93" s="139"/>
      <c r="Z93" s="139"/>
    </row>
    <row r="94" spans="1:26" x14ac:dyDescent="0.3">
      <c r="A94" s="1"/>
      <c r="B94" s="208"/>
      <c r="C94" s="1"/>
      <c r="D94" s="1"/>
      <c r="E94" s="133"/>
      <c r="F94" s="133"/>
      <c r="G94" s="167"/>
      <c r="H94" s="133"/>
      <c r="I94" s="133"/>
      <c r="J94" s="134"/>
      <c r="K94" s="134"/>
      <c r="L94" s="134"/>
      <c r="M94" s="134"/>
      <c r="N94" s="134"/>
      <c r="O94" s="134"/>
      <c r="P94" s="134"/>
      <c r="Q94" s="1"/>
      <c r="R94" s="1"/>
      <c r="S94" s="1"/>
      <c r="T94" s="1"/>
      <c r="U94" s="1"/>
      <c r="V94" s="200"/>
      <c r="W94" s="53"/>
    </row>
    <row r="95" spans="1:26" x14ac:dyDescent="0.3">
      <c r="A95" s="10"/>
      <c r="B95" s="212"/>
      <c r="C95" s="174">
        <v>4</v>
      </c>
      <c r="D95" s="314" t="s">
        <v>71</v>
      </c>
      <c r="E95" s="314"/>
      <c r="F95" s="140"/>
      <c r="G95" s="173"/>
      <c r="H95" s="140"/>
      <c r="I95" s="140"/>
      <c r="J95" s="141"/>
      <c r="K95" s="141"/>
      <c r="L95" s="141"/>
      <c r="M95" s="141"/>
      <c r="N95" s="141"/>
      <c r="O95" s="141"/>
      <c r="P95" s="141"/>
      <c r="Q95" s="10"/>
      <c r="R95" s="10"/>
      <c r="S95" s="10"/>
      <c r="T95" s="10"/>
      <c r="U95" s="10"/>
      <c r="V95" s="197"/>
      <c r="W95" s="217"/>
      <c r="X95" s="139"/>
      <c r="Y95" s="139"/>
      <c r="Z95" s="139"/>
    </row>
    <row r="96" spans="1:26" ht="25.05" customHeight="1" x14ac:dyDescent="0.3">
      <c r="A96" s="181"/>
      <c r="B96" s="213">
        <v>10</v>
      </c>
      <c r="C96" s="182" t="s">
        <v>1185</v>
      </c>
      <c r="D96" s="317" t="s">
        <v>1186</v>
      </c>
      <c r="E96" s="317"/>
      <c r="F96" s="176" t="s">
        <v>498</v>
      </c>
      <c r="G96" s="177">
        <v>108</v>
      </c>
      <c r="H96" s="176"/>
      <c r="I96" s="176">
        <f>ROUND(G96*(H96),2)</f>
        <v>0</v>
      </c>
      <c r="J96" s="178">
        <f>ROUND(G96*(N96),2)</f>
        <v>495.72</v>
      </c>
      <c r="K96" s="179">
        <f>ROUND(G96*(O96),2)</f>
        <v>0</v>
      </c>
      <c r="L96" s="179"/>
      <c r="M96" s="179">
        <f>ROUND(G96*(H96),2)</f>
        <v>0</v>
      </c>
      <c r="N96" s="179">
        <v>4.59</v>
      </c>
      <c r="O96" s="179"/>
      <c r="P96" s="183">
        <v>0.20266000000000001</v>
      </c>
      <c r="Q96" s="183"/>
      <c r="R96" s="183">
        <v>0.20266000000000001</v>
      </c>
      <c r="S96" s="180">
        <f>ROUND(G96*(P96),3)</f>
        <v>21.887</v>
      </c>
      <c r="T96" s="180"/>
      <c r="U96" s="180"/>
      <c r="V96" s="198"/>
      <c r="W96" s="53"/>
      <c r="Z96">
        <v>0</v>
      </c>
    </row>
    <row r="97" spans="1:26" ht="25.05" customHeight="1" x14ac:dyDescent="0.3">
      <c r="A97" s="181"/>
      <c r="B97" s="214">
        <v>11</v>
      </c>
      <c r="C97" s="190" t="s">
        <v>1187</v>
      </c>
      <c r="D97" s="318" t="s">
        <v>1188</v>
      </c>
      <c r="E97" s="318"/>
      <c r="F97" s="185" t="s">
        <v>689</v>
      </c>
      <c r="G97" s="186">
        <v>6.9119999999999999</v>
      </c>
      <c r="H97" s="185"/>
      <c r="I97" s="185">
        <f>ROUND(G97*(H97),2)</f>
        <v>0</v>
      </c>
      <c r="J97" s="187">
        <f>ROUND(G97*(N97),2)</f>
        <v>107.48</v>
      </c>
      <c r="K97" s="188">
        <f>ROUND(G97*(O97),2)</f>
        <v>0</v>
      </c>
      <c r="L97" s="188"/>
      <c r="M97" s="188">
        <f>ROUND(G97*(H97),2)</f>
        <v>0</v>
      </c>
      <c r="N97" s="188">
        <v>15.55</v>
      </c>
      <c r="O97" s="188"/>
      <c r="P97" s="191">
        <v>1</v>
      </c>
      <c r="Q97" s="191"/>
      <c r="R97" s="191">
        <v>1</v>
      </c>
      <c r="S97" s="189">
        <f>ROUND(G97*(P97),3)</f>
        <v>6.9119999999999999</v>
      </c>
      <c r="T97" s="189"/>
      <c r="U97" s="189"/>
      <c r="V97" s="201"/>
      <c r="W97" s="53"/>
      <c r="Z97">
        <v>0</v>
      </c>
    </row>
    <row r="98" spans="1:26" x14ac:dyDescent="0.3">
      <c r="A98" s="10"/>
      <c r="B98" s="212"/>
      <c r="C98" s="174">
        <v>4</v>
      </c>
      <c r="D98" s="314" t="s">
        <v>71</v>
      </c>
      <c r="E98" s="314"/>
      <c r="F98" s="140"/>
      <c r="G98" s="173"/>
      <c r="H98" s="140"/>
      <c r="I98" s="142">
        <f>ROUND((SUM(I95:I97))/1,2)</f>
        <v>0</v>
      </c>
      <c r="J98" s="141"/>
      <c r="K98" s="141"/>
      <c r="L98" s="141">
        <f>ROUND((SUM(L95:L97))/1,2)</f>
        <v>0</v>
      </c>
      <c r="M98" s="141">
        <f>ROUND((SUM(M95:M97))/1,2)</f>
        <v>0</v>
      </c>
      <c r="N98" s="141"/>
      <c r="O98" s="141"/>
      <c r="P98" s="141"/>
      <c r="Q98" s="10"/>
      <c r="R98" s="10"/>
      <c r="S98" s="10">
        <f>ROUND((SUM(S95:S97))/1,2)</f>
        <v>28.8</v>
      </c>
      <c r="T98" s="10"/>
      <c r="U98" s="10"/>
      <c r="V98" s="199">
        <f>ROUND((SUM(V95:V97))/1,2)</f>
        <v>0</v>
      </c>
      <c r="W98" s="217"/>
      <c r="X98" s="139"/>
      <c r="Y98" s="139"/>
      <c r="Z98" s="139"/>
    </row>
    <row r="99" spans="1:26" x14ac:dyDescent="0.3">
      <c r="A99" s="1"/>
      <c r="B99" s="208"/>
      <c r="C99" s="1"/>
      <c r="D99" s="1"/>
      <c r="E99" s="133"/>
      <c r="F99" s="133"/>
      <c r="G99" s="167"/>
      <c r="H99" s="133"/>
      <c r="I99" s="133"/>
      <c r="J99" s="134"/>
      <c r="K99" s="134"/>
      <c r="L99" s="134"/>
      <c r="M99" s="134"/>
      <c r="N99" s="134"/>
      <c r="O99" s="134"/>
      <c r="P99" s="134"/>
      <c r="Q99" s="1"/>
      <c r="R99" s="1"/>
      <c r="S99" s="1"/>
      <c r="T99" s="1"/>
      <c r="U99" s="1"/>
      <c r="V99" s="200"/>
      <c r="W99" s="53"/>
    </row>
    <row r="100" spans="1:26" x14ac:dyDescent="0.3">
      <c r="A100" s="10"/>
      <c r="B100" s="212"/>
      <c r="C100" s="174">
        <v>5</v>
      </c>
      <c r="D100" s="314" t="s">
        <v>1167</v>
      </c>
      <c r="E100" s="314"/>
      <c r="F100" s="140"/>
      <c r="G100" s="173"/>
      <c r="H100" s="140"/>
      <c r="I100" s="140"/>
      <c r="J100" s="141"/>
      <c r="K100" s="141"/>
      <c r="L100" s="141"/>
      <c r="M100" s="141"/>
      <c r="N100" s="141"/>
      <c r="O100" s="141"/>
      <c r="P100" s="141"/>
      <c r="Q100" s="10"/>
      <c r="R100" s="10"/>
      <c r="S100" s="10"/>
      <c r="T100" s="10"/>
      <c r="U100" s="10"/>
      <c r="V100" s="197"/>
      <c r="W100" s="217"/>
      <c r="X100" s="139"/>
      <c r="Y100" s="139"/>
      <c r="Z100" s="139"/>
    </row>
    <row r="101" spans="1:26" ht="25.05" customHeight="1" x14ac:dyDescent="0.3">
      <c r="A101" s="181"/>
      <c r="B101" s="213">
        <v>12</v>
      </c>
      <c r="C101" s="182" t="s">
        <v>1189</v>
      </c>
      <c r="D101" s="317" t="s">
        <v>1190</v>
      </c>
      <c r="E101" s="317"/>
      <c r="F101" s="176" t="s">
        <v>498</v>
      </c>
      <c r="G101" s="177">
        <v>164</v>
      </c>
      <c r="H101" s="176"/>
      <c r="I101" s="176">
        <f>ROUND(G101*(H101),2)</f>
        <v>0</v>
      </c>
      <c r="J101" s="178">
        <f>ROUND(G101*(N101),2)</f>
        <v>186.96</v>
      </c>
      <c r="K101" s="179">
        <f>ROUND(G101*(O101),2)</f>
        <v>0</v>
      </c>
      <c r="L101" s="179"/>
      <c r="M101" s="179">
        <f>ROUND(G101*(H101),2)</f>
        <v>0</v>
      </c>
      <c r="N101" s="179">
        <v>1.1400000000000001</v>
      </c>
      <c r="O101" s="179"/>
      <c r="P101" s="183"/>
      <c r="Q101" s="183"/>
      <c r="R101" s="183"/>
      <c r="S101" s="180">
        <f>ROUND(G101*(P101),3)</f>
        <v>0</v>
      </c>
      <c r="T101" s="180"/>
      <c r="U101" s="180"/>
      <c r="V101" s="198"/>
      <c r="W101" s="53"/>
      <c r="Z101">
        <v>0</v>
      </c>
    </row>
    <row r="102" spans="1:26" ht="25.05" customHeight="1" x14ac:dyDescent="0.3">
      <c r="A102" s="181"/>
      <c r="B102" s="214">
        <v>13</v>
      </c>
      <c r="C102" s="190" t="s">
        <v>1191</v>
      </c>
      <c r="D102" s="318" t="s">
        <v>1192</v>
      </c>
      <c r="E102" s="318"/>
      <c r="F102" s="185" t="s">
        <v>689</v>
      </c>
      <c r="G102" s="186">
        <v>59.04</v>
      </c>
      <c r="H102" s="185"/>
      <c r="I102" s="185">
        <f>ROUND(G102*(H102),2)</f>
        <v>0</v>
      </c>
      <c r="J102" s="187">
        <f>ROUND(G102*(N102),2)</f>
        <v>4345.34</v>
      </c>
      <c r="K102" s="188">
        <f>ROUND(G102*(O102),2)</f>
        <v>0</v>
      </c>
      <c r="L102" s="188"/>
      <c r="M102" s="188">
        <f>ROUND(G102*(H102),2)</f>
        <v>0</v>
      </c>
      <c r="N102" s="188">
        <v>73.599999999999994</v>
      </c>
      <c r="O102" s="188"/>
      <c r="P102" s="191">
        <v>1</v>
      </c>
      <c r="Q102" s="191"/>
      <c r="R102" s="191">
        <v>1</v>
      </c>
      <c r="S102" s="189">
        <f>ROUND(G102*(P102),3)</f>
        <v>59.04</v>
      </c>
      <c r="T102" s="189"/>
      <c r="U102" s="189"/>
      <c r="V102" s="201"/>
      <c r="W102" s="53"/>
      <c r="Z102">
        <v>0</v>
      </c>
    </row>
    <row r="103" spans="1:26" ht="25.05" customHeight="1" x14ac:dyDescent="0.3">
      <c r="A103" s="181"/>
      <c r="B103" s="213">
        <v>14</v>
      </c>
      <c r="C103" s="182" t="s">
        <v>1193</v>
      </c>
      <c r="D103" s="317" t="s">
        <v>1194</v>
      </c>
      <c r="E103" s="317"/>
      <c r="F103" s="176" t="s">
        <v>498</v>
      </c>
      <c r="G103" s="177">
        <v>108</v>
      </c>
      <c r="H103" s="176"/>
      <c r="I103" s="176">
        <f>ROUND(G103*(H103),2)</f>
        <v>0</v>
      </c>
      <c r="J103" s="178">
        <f>ROUND(G103*(N103),2)</f>
        <v>1357.56</v>
      </c>
      <c r="K103" s="179">
        <f>ROUND(G103*(O103),2)</f>
        <v>0</v>
      </c>
      <c r="L103" s="179"/>
      <c r="M103" s="179">
        <f>ROUND(G103*(H103),2)</f>
        <v>0</v>
      </c>
      <c r="N103" s="179">
        <v>12.57</v>
      </c>
      <c r="O103" s="179"/>
      <c r="P103" s="183">
        <v>0.60104000000000002</v>
      </c>
      <c r="Q103" s="183"/>
      <c r="R103" s="183">
        <v>0.60104000000000002</v>
      </c>
      <c r="S103" s="180">
        <f>ROUND(G103*(P103),3)</f>
        <v>64.912000000000006</v>
      </c>
      <c r="T103" s="180"/>
      <c r="U103" s="180"/>
      <c r="V103" s="198"/>
      <c r="W103" s="53"/>
      <c r="Z103">
        <v>0</v>
      </c>
    </row>
    <row r="104" spans="1:26" ht="25.05" customHeight="1" x14ac:dyDescent="0.3">
      <c r="A104" s="181"/>
      <c r="B104" s="213">
        <v>15</v>
      </c>
      <c r="C104" s="182" t="s">
        <v>1195</v>
      </c>
      <c r="D104" s="317" t="s">
        <v>1196</v>
      </c>
      <c r="E104" s="317"/>
      <c r="F104" s="176" t="s">
        <v>498</v>
      </c>
      <c r="G104" s="177">
        <v>108</v>
      </c>
      <c r="H104" s="176"/>
      <c r="I104" s="176">
        <f>ROUND(G104*(H104),2)</f>
        <v>0</v>
      </c>
      <c r="J104" s="178">
        <f>ROUND(G104*(N104),2)</f>
        <v>1580.04</v>
      </c>
      <c r="K104" s="179">
        <f>ROUND(G104*(O104),2)</f>
        <v>0</v>
      </c>
      <c r="L104" s="179"/>
      <c r="M104" s="179">
        <f>ROUND(G104*(H104),2)</f>
        <v>0</v>
      </c>
      <c r="N104" s="179">
        <v>14.63</v>
      </c>
      <c r="O104" s="179"/>
      <c r="P104" s="183">
        <v>0.112</v>
      </c>
      <c r="Q104" s="183"/>
      <c r="R104" s="183">
        <v>0.112</v>
      </c>
      <c r="S104" s="180">
        <f>ROUND(G104*(P104),3)</f>
        <v>12.096</v>
      </c>
      <c r="T104" s="180"/>
      <c r="U104" s="180"/>
      <c r="V104" s="198"/>
      <c r="W104" s="53"/>
      <c r="Z104">
        <v>0</v>
      </c>
    </row>
    <row r="105" spans="1:26" ht="47.4" customHeight="1" x14ac:dyDescent="0.3">
      <c r="A105" s="181"/>
      <c r="B105" s="214">
        <v>16</v>
      </c>
      <c r="C105" s="190" t="s">
        <v>1197</v>
      </c>
      <c r="D105" s="318" t="s">
        <v>1292</v>
      </c>
      <c r="E105" s="318"/>
      <c r="F105" s="185" t="s">
        <v>498</v>
      </c>
      <c r="G105" s="186">
        <v>113.4</v>
      </c>
      <c r="H105" s="185"/>
      <c r="I105" s="185">
        <f>ROUND(G105*(H105),2)</f>
        <v>0</v>
      </c>
      <c r="J105" s="187">
        <f>ROUND(G105*(N105),2)</f>
        <v>2379.13</v>
      </c>
      <c r="K105" s="188">
        <f>ROUND(G105*(O105),2)</f>
        <v>0</v>
      </c>
      <c r="L105" s="188"/>
      <c r="M105" s="188">
        <f>ROUND(G105*(H105),2)</f>
        <v>0</v>
      </c>
      <c r="N105" s="188">
        <v>20.98</v>
      </c>
      <c r="O105" s="188"/>
      <c r="P105" s="191">
        <v>0.13500000000000001</v>
      </c>
      <c r="Q105" s="191"/>
      <c r="R105" s="191">
        <v>0.13500000000000001</v>
      </c>
      <c r="S105" s="189">
        <f>ROUND(G105*(P105),3)</f>
        <v>15.308999999999999</v>
      </c>
      <c r="T105" s="189"/>
      <c r="U105" s="189"/>
      <c r="V105" s="201"/>
      <c r="W105" s="53"/>
      <c r="Z105">
        <v>0</v>
      </c>
    </row>
    <row r="106" spans="1:26" x14ac:dyDescent="0.3">
      <c r="A106" s="10"/>
      <c r="B106" s="212"/>
      <c r="C106" s="174">
        <v>5</v>
      </c>
      <c r="D106" s="314" t="s">
        <v>1167</v>
      </c>
      <c r="E106" s="314"/>
      <c r="F106" s="140"/>
      <c r="G106" s="173"/>
      <c r="H106" s="140"/>
      <c r="I106" s="142">
        <f>ROUND((SUM(I100:I105))/1,2)</f>
        <v>0</v>
      </c>
      <c r="J106" s="141"/>
      <c r="K106" s="141"/>
      <c r="L106" s="141">
        <f>ROUND((SUM(L100:L105))/1,2)</f>
        <v>0</v>
      </c>
      <c r="M106" s="141">
        <f>ROUND((SUM(M100:M105))/1,2)</f>
        <v>0</v>
      </c>
      <c r="N106" s="141"/>
      <c r="O106" s="141"/>
      <c r="P106" s="141"/>
      <c r="Q106" s="10"/>
      <c r="R106" s="10"/>
      <c r="S106" s="10">
        <f>ROUND((SUM(S100:S105))/1,2)</f>
        <v>151.36000000000001</v>
      </c>
      <c r="T106" s="10"/>
      <c r="U106" s="10"/>
      <c r="V106" s="199">
        <f>ROUND((SUM(V100:V105))/1,2)</f>
        <v>0</v>
      </c>
      <c r="W106" s="217"/>
      <c r="X106" s="139"/>
      <c r="Y106" s="139"/>
      <c r="Z106" s="139"/>
    </row>
    <row r="107" spans="1:26" x14ac:dyDescent="0.3">
      <c r="A107" s="1"/>
      <c r="B107" s="208"/>
      <c r="C107" s="1"/>
      <c r="D107" s="1"/>
      <c r="E107" s="133"/>
      <c r="F107" s="133"/>
      <c r="G107" s="167"/>
      <c r="H107" s="133"/>
      <c r="I107" s="133"/>
      <c r="J107" s="134"/>
      <c r="K107" s="134"/>
      <c r="L107" s="134"/>
      <c r="M107" s="134"/>
      <c r="N107" s="134"/>
      <c r="O107" s="134"/>
      <c r="P107" s="134"/>
      <c r="Q107" s="1"/>
      <c r="R107" s="1"/>
      <c r="S107" s="1"/>
      <c r="T107" s="1"/>
      <c r="U107" s="1"/>
      <c r="V107" s="200"/>
      <c r="W107" s="53"/>
    </row>
    <row r="108" spans="1:26" x14ac:dyDescent="0.3">
      <c r="A108" s="10"/>
      <c r="B108" s="212"/>
      <c r="C108" s="174">
        <v>9</v>
      </c>
      <c r="D108" s="314" t="s">
        <v>73</v>
      </c>
      <c r="E108" s="314"/>
      <c r="F108" s="140"/>
      <c r="G108" s="173"/>
      <c r="H108" s="140"/>
      <c r="I108" s="140"/>
      <c r="J108" s="141"/>
      <c r="K108" s="141"/>
      <c r="L108" s="141"/>
      <c r="M108" s="141"/>
      <c r="N108" s="141"/>
      <c r="O108" s="141"/>
      <c r="P108" s="141"/>
      <c r="Q108" s="10"/>
      <c r="R108" s="10"/>
      <c r="S108" s="10"/>
      <c r="T108" s="10"/>
      <c r="U108" s="10"/>
      <c r="V108" s="197"/>
      <c r="W108" s="217"/>
      <c r="X108" s="139"/>
      <c r="Y108" s="139"/>
      <c r="Z108" s="139"/>
    </row>
    <row r="109" spans="1:26" ht="25.05" customHeight="1" x14ac:dyDescent="0.3">
      <c r="A109" s="181"/>
      <c r="B109" s="213">
        <v>17</v>
      </c>
      <c r="C109" s="182" t="s">
        <v>1198</v>
      </c>
      <c r="D109" s="317" t="s">
        <v>1199</v>
      </c>
      <c r="E109" s="317"/>
      <c r="F109" s="176" t="s">
        <v>424</v>
      </c>
      <c r="G109" s="177">
        <v>82.8</v>
      </c>
      <c r="H109" s="176"/>
      <c r="I109" s="176">
        <f>ROUND(G109*(H109),2)</f>
        <v>0</v>
      </c>
      <c r="J109" s="178">
        <f>ROUND(G109*(N109),2)</f>
        <v>577.12</v>
      </c>
      <c r="K109" s="179">
        <f>ROUND(G109*(O109),2)</f>
        <v>0</v>
      </c>
      <c r="L109" s="179"/>
      <c r="M109" s="179">
        <f>ROUND(G109*(H109),2)</f>
        <v>0</v>
      </c>
      <c r="N109" s="179">
        <v>6.97</v>
      </c>
      <c r="O109" s="179"/>
      <c r="P109" s="183">
        <v>9.7960000000000005E-2</v>
      </c>
      <c r="Q109" s="183"/>
      <c r="R109" s="183">
        <v>9.7960000000000005E-2</v>
      </c>
      <c r="S109" s="180">
        <f>ROUND(G109*(P109),3)</f>
        <v>8.1110000000000007</v>
      </c>
      <c r="T109" s="180"/>
      <c r="U109" s="180"/>
      <c r="V109" s="198"/>
      <c r="W109" s="53"/>
      <c r="Z109">
        <v>0</v>
      </c>
    </row>
    <row r="110" spans="1:26" ht="25.05" customHeight="1" x14ac:dyDescent="0.3">
      <c r="A110" s="181"/>
      <c r="B110" s="214">
        <v>18</v>
      </c>
      <c r="C110" s="190" t="s">
        <v>1200</v>
      </c>
      <c r="D110" s="318" t="s">
        <v>1293</v>
      </c>
      <c r="E110" s="318"/>
      <c r="F110" s="185" t="s">
        <v>430</v>
      </c>
      <c r="G110" s="186">
        <v>83.628</v>
      </c>
      <c r="H110" s="185"/>
      <c r="I110" s="185">
        <f>ROUND(G110*(H110),2)</f>
        <v>0</v>
      </c>
      <c r="J110" s="187">
        <f>ROUND(G110*(N110),2)</f>
        <v>423.16</v>
      </c>
      <c r="K110" s="188">
        <f>ROUND(G110*(O110),2)</f>
        <v>0</v>
      </c>
      <c r="L110" s="188"/>
      <c r="M110" s="188">
        <f>ROUND(G110*(H110),2)</f>
        <v>0</v>
      </c>
      <c r="N110" s="188">
        <v>5.0599999999999996</v>
      </c>
      <c r="O110" s="188"/>
      <c r="P110" s="191">
        <v>2.1999999999999999E-2</v>
      </c>
      <c r="Q110" s="191"/>
      <c r="R110" s="191">
        <v>2.1999999999999999E-2</v>
      </c>
      <c r="S110" s="189">
        <f>ROUND(G110*(P110),3)</f>
        <v>1.84</v>
      </c>
      <c r="T110" s="189"/>
      <c r="U110" s="189"/>
      <c r="V110" s="201"/>
      <c r="W110" s="53"/>
      <c r="Z110">
        <v>0</v>
      </c>
    </row>
    <row r="111" spans="1:26" x14ac:dyDescent="0.3">
      <c r="A111" s="10"/>
      <c r="B111" s="212"/>
      <c r="C111" s="174">
        <v>9</v>
      </c>
      <c r="D111" s="314" t="s">
        <v>73</v>
      </c>
      <c r="E111" s="314"/>
      <c r="F111" s="140"/>
      <c r="G111" s="173"/>
      <c r="H111" s="140"/>
      <c r="I111" s="142">
        <f>ROUND((SUM(I108:I110))/1,2)</f>
        <v>0</v>
      </c>
      <c r="J111" s="141"/>
      <c r="K111" s="141"/>
      <c r="L111" s="141">
        <f>ROUND((SUM(L108:L110))/1,2)</f>
        <v>0</v>
      </c>
      <c r="M111" s="141">
        <f>ROUND((SUM(M108:M110))/1,2)</f>
        <v>0</v>
      </c>
      <c r="N111" s="141"/>
      <c r="O111" s="141"/>
      <c r="P111" s="141"/>
      <c r="Q111" s="10"/>
      <c r="R111" s="10"/>
      <c r="S111" s="10">
        <f>ROUND((SUM(S108:S110))/1,2)</f>
        <v>9.9499999999999993</v>
      </c>
      <c r="T111" s="10"/>
      <c r="U111" s="10"/>
      <c r="V111" s="199">
        <f>ROUND((SUM(V108:V110))/1,2)</f>
        <v>0</v>
      </c>
      <c r="W111" s="217"/>
      <c r="X111" s="139"/>
      <c r="Y111" s="139"/>
      <c r="Z111" s="139"/>
    </row>
    <row r="112" spans="1:26" x14ac:dyDescent="0.3">
      <c r="A112" s="1"/>
      <c r="B112" s="208"/>
      <c r="C112" s="1"/>
      <c r="D112" s="1"/>
      <c r="E112" s="133"/>
      <c r="F112" s="133"/>
      <c r="G112" s="167"/>
      <c r="H112" s="133"/>
      <c r="I112" s="133"/>
      <c r="J112" s="134"/>
      <c r="K112" s="134"/>
      <c r="L112" s="134"/>
      <c r="M112" s="134"/>
      <c r="N112" s="134"/>
      <c r="O112" s="134"/>
      <c r="P112" s="134"/>
      <c r="Q112" s="1"/>
      <c r="R112" s="1"/>
      <c r="S112" s="1"/>
      <c r="T112" s="1"/>
      <c r="U112" s="1"/>
      <c r="V112" s="200"/>
      <c r="W112" s="53"/>
    </row>
    <row r="113" spans="1:26" x14ac:dyDescent="0.3">
      <c r="A113" s="10"/>
      <c r="B113" s="212"/>
      <c r="C113" s="174">
        <v>99</v>
      </c>
      <c r="D113" s="314" t="s">
        <v>74</v>
      </c>
      <c r="E113" s="314"/>
      <c r="F113" s="140"/>
      <c r="G113" s="173"/>
      <c r="H113" s="140"/>
      <c r="I113" s="140"/>
      <c r="J113" s="141"/>
      <c r="K113" s="141"/>
      <c r="L113" s="141"/>
      <c r="M113" s="141"/>
      <c r="N113" s="141"/>
      <c r="O113" s="141"/>
      <c r="P113" s="141"/>
      <c r="Q113" s="10"/>
      <c r="R113" s="10"/>
      <c r="S113" s="10"/>
      <c r="T113" s="10"/>
      <c r="U113" s="10"/>
      <c r="V113" s="197"/>
      <c r="W113" s="217"/>
      <c r="X113" s="139"/>
      <c r="Y113" s="139"/>
      <c r="Z113" s="139"/>
    </row>
    <row r="114" spans="1:26" ht="25.05" customHeight="1" x14ac:dyDescent="0.3">
      <c r="A114" s="181"/>
      <c r="B114" s="213">
        <v>19</v>
      </c>
      <c r="C114" s="182" t="s">
        <v>1201</v>
      </c>
      <c r="D114" s="317" t="s">
        <v>1202</v>
      </c>
      <c r="E114" s="317"/>
      <c r="F114" s="176" t="s">
        <v>689</v>
      </c>
      <c r="G114" s="177">
        <v>190.255</v>
      </c>
      <c r="H114" s="176"/>
      <c r="I114" s="176">
        <f>ROUND(G114*(H114),2)</f>
        <v>0</v>
      </c>
      <c r="J114" s="178">
        <f>ROUND(G114*(N114),2)</f>
        <v>2872.85</v>
      </c>
      <c r="K114" s="179">
        <f>ROUND(G114*(O114),2)</f>
        <v>0</v>
      </c>
      <c r="L114" s="179"/>
      <c r="M114" s="179">
        <f>ROUND(G114*(H114),2)</f>
        <v>0</v>
      </c>
      <c r="N114" s="179">
        <v>15.1</v>
      </c>
      <c r="O114" s="179"/>
      <c r="P114" s="183"/>
      <c r="Q114" s="183"/>
      <c r="R114" s="183"/>
      <c r="S114" s="180">
        <f>ROUND(G114*(P114),3)</f>
        <v>0</v>
      </c>
      <c r="T114" s="180"/>
      <c r="U114" s="180"/>
      <c r="V114" s="198"/>
      <c r="W114" s="53"/>
      <c r="Z114">
        <v>0</v>
      </c>
    </row>
    <row r="115" spans="1:26" x14ac:dyDescent="0.3">
      <c r="A115" s="10"/>
      <c r="B115" s="212"/>
      <c r="C115" s="174">
        <v>99</v>
      </c>
      <c r="D115" s="314" t="s">
        <v>74</v>
      </c>
      <c r="E115" s="314"/>
      <c r="F115" s="140"/>
      <c r="G115" s="173"/>
      <c r="H115" s="140"/>
      <c r="I115" s="142">
        <f>ROUND((SUM(I113:I114))/1,2)</f>
        <v>0</v>
      </c>
      <c r="J115" s="141"/>
      <c r="K115" s="141"/>
      <c r="L115" s="141">
        <f>ROUND((SUM(L113:L114))/1,2)</f>
        <v>0</v>
      </c>
      <c r="M115" s="141">
        <f>ROUND((SUM(M113:M114))/1,2)</f>
        <v>0</v>
      </c>
      <c r="N115" s="141"/>
      <c r="O115" s="141"/>
      <c r="P115" s="192"/>
      <c r="Q115" s="1"/>
      <c r="R115" s="1"/>
      <c r="S115" s="192">
        <f>ROUND((SUM(S113:S114))/1,2)</f>
        <v>0</v>
      </c>
      <c r="T115" s="2"/>
      <c r="U115" s="2"/>
      <c r="V115" s="199">
        <f>ROUND((SUM(V113:V114))/1,2)</f>
        <v>0</v>
      </c>
      <c r="W115" s="53"/>
    </row>
    <row r="116" spans="1:26" x14ac:dyDescent="0.3">
      <c r="A116" s="1"/>
      <c r="B116" s="208"/>
      <c r="C116" s="1"/>
      <c r="D116" s="1"/>
      <c r="E116" s="133"/>
      <c r="F116" s="133"/>
      <c r="G116" s="167"/>
      <c r="H116" s="133"/>
      <c r="I116" s="133"/>
      <c r="J116" s="134"/>
      <c r="K116" s="134"/>
      <c r="L116" s="134"/>
      <c r="M116" s="134"/>
      <c r="N116" s="134"/>
      <c r="O116" s="134"/>
      <c r="P116" s="134"/>
      <c r="Q116" s="1"/>
      <c r="R116" s="1"/>
      <c r="S116" s="1"/>
      <c r="T116" s="1"/>
      <c r="U116" s="1"/>
      <c r="V116" s="200"/>
      <c r="W116" s="53"/>
    </row>
    <row r="117" spans="1:26" x14ac:dyDescent="0.3">
      <c r="A117" s="10"/>
      <c r="B117" s="212"/>
      <c r="C117" s="10"/>
      <c r="D117" s="315" t="s">
        <v>67</v>
      </c>
      <c r="E117" s="315"/>
      <c r="F117" s="140"/>
      <c r="G117" s="173"/>
      <c r="H117" s="140"/>
      <c r="I117" s="142">
        <f>ROUND((SUM(I79:I116))/2,2)</f>
        <v>0</v>
      </c>
      <c r="J117" s="141"/>
      <c r="K117" s="141"/>
      <c r="L117" s="141">
        <f>ROUND((SUM(L79:L116))/2,2)</f>
        <v>0</v>
      </c>
      <c r="M117" s="141">
        <f>ROUND((SUM(M79:M116))/2,2)</f>
        <v>0</v>
      </c>
      <c r="N117" s="141"/>
      <c r="O117" s="141"/>
      <c r="P117" s="192"/>
      <c r="Q117" s="1"/>
      <c r="R117" s="1"/>
      <c r="S117" s="192">
        <f>ROUND((SUM(S79:S116))/2,2)</f>
        <v>190.26</v>
      </c>
      <c r="T117" s="1"/>
      <c r="U117" s="1"/>
      <c r="V117" s="199">
        <f>ROUND((SUM(V79:V116))/2,2)</f>
        <v>0</v>
      </c>
      <c r="W117" s="53"/>
    </row>
    <row r="118" spans="1:26" x14ac:dyDescent="0.3">
      <c r="A118" s="1"/>
      <c r="B118" s="215"/>
      <c r="C118" s="193"/>
      <c r="D118" s="316" t="s">
        <v>89</v>
      </c>
      <c r="E118" s="316"/>
      <c r="F118" s="195"/>
      <c r="G118" s="194"/>
      <c r="H118" s="195"/>
      <c r="I118" s="195">
        <f>ROUND((SUM(I79:I117))/3,2)</f>
        <v>0</v>
      </c>
      <c r="J118" s="219"/>
      <c r="K118" s="219">
        <f>ROUND((SUM(K79:K117))/3,2)</f>
        <v>0</v>
      </c>
      <c r="L118" s="219">
        <f>ROUND((SUM(L79:L117))/3,2)</f>
        <v>0</v>
      </c>
      <c r="M118" s="219">
        <f>ROUND((SUM(M79:M117))/3,2)</f>
        <v>0</v>
      </c>
      <c r="N118" s="219"/>
      <c r="O118" s="219"/>
      <c r="P118" s="194"/>
      <c r="Q118" s="193"/>
      <c r="R118" s="193"/>
      <c r="S118" s="194">
        <f>ROUND((SUM(S79:S117))/3,2)</f>
        <v>190.26</v>
      </c>
      <c r="T118" s="193"/>
      <c r="U118" s="193"/>
      <c r="V118" s="202">
        <f>ROUND((SUM(V79:V117))/3,2)</f>
        <v>0</v>
      </c>
      <c r="W118" s="53"/>
      <c r="Z118">
        <f>(SUM(Z79:Z117))</f>
        <v>0</v>
      </c>
    </row>
  </sheetData>
  <mergeCells count="83">
    <mergeCell ref="B9:H9"/>
    <mergeCell ref="B1:C1"/>
    <mergeCell ref="E1:F1"/>
    <mergeCell ref="B2:V2"/>
    <mergeCell ref="B3:V3"/>
    <mergeCell ref="B7:H7"/>
    <mergeCell ref="H1:I1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60:D60"/>
    <mergeCell ref="F48:H48"/>
    <mergeCell ref="B49:I49"/>
    <mergeCell ref="F25:H25"/>
    <mergeCell ref="F26:H26"/>
    <mergeCell ref="F27:H27"/>
    <mergeCell ref="F28:G28"/>
    <mergeCell ref="F29:G29"/>
    <mergeCell ref="F30:G30"/>
    <mergeCell ref="F31:G31"/>
    <mergeCell ref="B55:D55"/>
    <mergeCell ref="B56:D56"/>
    <mergeCell ref="B57:D57"/>
    <mergeCell ref="B58:D58"/>
    <mergeCell ref="B59:D59"/>
    <mergeCell ref="B54:C54"/>
    <mergeCell ref="B44:V44"/>
    <mergeCell ref="B46:E46"/>
    <mergeCell ref="B47:E47"/>
    <mergeCell ref="B48:E48"/>
    <mergeCell ref="F46:H46"/>
    <mergeCell ref="F47:H47"/>
    <mergeCell ref="D81:E81"/>
    <mergeCell ref="B61:D61"/>
    <mergeCell ref="B62:D62"/>
    <mergeCell ref="B64:D64"/>
    <mergeCell ref="B68:V68"/>
    <mergeCell ref="B71:E71"/>
    <mergeCell ref="B72:E72"/>
    <mergeCell ref="I70:P70"/>
    <mergeCell ref="D79:E79"/>
    <mergeCell ref="D80:E80"/>
    <mergeCell ref="B70:E70"/>
    <mergeCell ref="D95:E95"/>
    <mergeCell ref="D82:E82"/>
    <mergeCell ref="D83:E83"/>
    <mergeCell ref="D84:E84"/>
    <mergeCell ref="D85:E85"/>
    <mergeCell ref="D86:E86"/>
    <mergeCell ref="D87:E87"/>
    <mergeCell ref="D88:E88"/>
    <mergeCell ref="D89:E89"/>
    <mergeCell ref="D91:E91"/>
    <mergeCell ref="D92:E92"/>
    <mergeCell ref="D93:E93"/>
    <mergeCell ref="D109:E109"/>
    <mergeCell ref="D96:E96"/>
    <mergeCell ref="D97:E97"/>
    <mergeCell ref="D98:E98"/>
    <mergeCell ref="D100:E100"/>
    <mergeCell ref="D101:E101"/>
    <mergeCell ref="D102:E102"/>
    <mergeCell ref="D103:E103"/>
    <mergeCell ref="D104:E104"/>
    <mergeCell ref="D105:E105"/>
    <mergeCell ref="D106:E106"/>
    <mergeCell ref="D108:E108"/>
    <mergeCell ref="D118:E118"/>
    <mergeCell ref="D110:E110"/>
    <mergeCell ref="D111:E111"/>
    <mergeCell ref="D113:E113"/>
    <mergeCell ref="D114:E114"/>
    <mergeCell ref="D115:E115"/>
    <mergeCell ref="D117:E117"/>
  </mergeCells>
  <hyperlinks>
    <hyperlink ref="B1:C1" location="A2:A2" tooltip="Klikni na prechod ku Kryciemu listu..." display="Krycí list rozpočtu" xr:uid="{931CAC9B-9A95-4B7F-8188-45F540B266B0}"/>
    <hyperlink ref="E1:F1" location="A54:A54" tooltip="Klikni na prechod ku rekapitulácii..." display="Rekapitulácia rozpočtu" xr:uid="{13D37CE7-4035-4E2D-9F6E-457EED0C023A}"/>
    <hyperlink ref="H1:I1" location="B78:B78" tooltip="Klikni na prechod ku Rozpočet..." display="Rozpočet" xr:uid="{40110AA4-813B-4174-8555-834EAFACC740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Rozšírenie kapacity materskej školy v obci Bačkov / SO 05 Vonkajšie priestory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DD2A-E2BD-4D0F-BD96-FE4B65EC3DEA}">
  <dimension ref="A1:AA42"/>
  <sheetViews>
    <sheetView workbookViewId="0">
      <pane ySplit="1" topLeftCell="A26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305" t="s">
        <v>1207</v>
      </c>
      <c r="C2" s="306"/>
      <c r="D2" s="306"/>
      <c r="E2" s="306"/>
      <c r="F2" s="306"/>
      <c r="G2" s="306"/>
      <c r="H2" s="306"/>
      <c r="I2" s="306"/>
      <c r="J2" s="307"/>
      <c r="K2" s="270"/>
      <c r="L2" s="270"/>
      <c r="M2" s="270"/>
      <c r="N2" s="270"/>
      <c r="O2" s="270"/>
      <c r="P2" s="153"/>
    </row>
    <row r="3" spans="1:23" ht="18" customHeight="1" x14ac:dyDescent="0.3">
      <c r="A3" s="1"/>
      <c r="B3" s="308" t="s">
        <v>1</v>
      </c>
      <c r="C3" s="309"/>
      <c r="D3" s="309"/>
      <c r="E3" s="309"/>
      <c r="F3" s="309"/>
      <c r="G3" s="310"/>
      <c r="H3" s="310"/>
      <c r="I3" s="310"/>
      <c r="J3" s="311"/>
      <c r="K3" s="270"/>
      <c r="L3" s="270"/>
      <c r="M3" s="270"/>
      <c r="N3" s="270"/>
      <c r="O3" s="270"/>
      <c r="P3" s="153"/>
    </row>
    <row r="4" spans="1:23" ht="18" customHeight="1" x14ac:dyDescent="0.3">
      <c r="A4" s="1"/>
      <c r="B4" s="238"/>
      <c r="C4" s="229"/>
      <c r="D4" s="229"/>
      <c r="E4" s="229"/>
      <c r="F4" s="239" t="s">
        <v>24</v>
      </c>
      <c r="G4" s="229"/>
      <c r="H4" s="229"/>
      <c r="I4" s="229"/>
      <c r="J4" s="273"/>
      <c r="K4" s="270"/>
      <c r="L4" s="270"/>
      <c r="M4" s="270"/>
      <c r="N4" s="270"/>
      <c r="O4" s="270"/>
      <c r="P4" s="153"/>
    </row>
    <row r="5" spans="1:23" ht="18" customHeight="1" x14ac:dyDescent="0.3">
      <c r="A5" s="1"/>
      <c r="B5" s="237"/>
      <c r="C5" s="229"/>
      <c r="D5" s="229"/>
      <c r="E5" s="229"/>
      <c r="F5" s="239" t="s">
        <v>25</v>
      </c>
      <c r="G5" s="229"/>
      <c r="H5" s="229"/>
      <c r="I5" s="229"/>
      <c r="J5" s="273"/>
      <c r="K5" s="270"/>
      <c r="L5" s="270"/>
      <c r="M5" s="270"/>
      <c r="N5" s="270"/>
      <c r="O5" s="270"/>
      <c r="P5" s="153"/>
    </row>
    <row r="6" spans="1:23" ht="18" customHeight="1" x14ac:dyDescent="0.3">
      <c r="A6" s="1"/>
      <c r="B6" s="240" t="s">
        <v>26</v>
      </c>
      <c r="C6" s="229"/>
      <c r="D6" s="239" t="s">
        <v>27</v>
      </c>
      <c r="E6" s="229"/>
      <c r="F6" s="239" t="s">
        <v>28</v>
      </c>
      <c r="G6" s="239" t="s">
        <v>29</v>
      </c>
      <c r="H6" s="229"/>
      <c r="I6" s="229"/>
      <c r="J6" s="273"/>
      <c r="K6" s="270"/>
      <c r="L6" s="270"/>
      <c r="M6" s="270"/>
      <c r="N6" s="270"/>
      <c r="O6" s="270"/>
      <c r="P6" s="153"/>
    </row>
    <row r="7" spans="1:23" ht="19.95" customHeight="1" x14ac:dyDescent="0.3">
      <c r="A7" s="1"/>
      <c r="B7" s="312" t="s">
        <v>30</v>
      </c>
      <c r="C7" s="313"/>
      <c r="D7" s="313"/>
      <c r="E7" s="313"/>
      <c r="F7" s="313"/>
      <c r="G7" s="313"/>
      <c r="H7" s="313"/>
      <c r="I7" s="241"/>
      <c r="J7" s="274"/>
      <c r="K7" s="270"/>
      <c r="L7" s="270"/>
      <c r="M7" s="270"/>
      <c r="N7" s="270"/>
      <c r="O7" s="270"/>
      <c r="P7" s="153"/>
    </row>
    <row r="8" spans="1:23" ht="18" customHeight="1" x14ac:dyDescent="0.3">
      <c r="A8" s="1"/>
      <c r="B8" s="240" t="s">
        <v>33</v>
      </c>
      <c r="C8" s="229"/>
      <c r="D8" s="229"/>
      <c r="E8" s="229"/>
      <c r="F8" s="239" t="s">
        <v>34</v>
      </c>
      <c r="G8" s="229"/>
      <c r="H8" s="229"/>
      <c r="I8" s="229"/>
      <c r="J8" s="273"/>
      <c r="K8" s="270"/>
      <c r="L8" s="270"/>
      <c r="M8" s="270"/>
      <c r="N8" s="270"/>
      <c r="O8" s="270"/>
      <c r="P8" s="153"/>
    </row>
    <row r="9" spans="1:23" ht="19.95" customHeight="1" x14ac:dyDescent="0.3">
      <c r="A9" s="1"/>
      <c r="B9" s="312" t="s">
        <v>31</v>
      </c>
      <c r="C9" s="313"/>
      <c r="D9" s="313"/>
      <c r="E9" s="313"/>
      <c r="F9" s="313"/>
      <c r="G9" s="313"/>
      <c r="H9" s="313"/>
      <c r="I9" s="241"/>
      <c r="J9" s="274"/>
      <c r="K9" s="270"/>
      <c r="L9" s="270"/>
      <c r="M9" s="270"/>
      <c r="N9" s="270"/>
      <c r="O9" s="270"/>
      <c r="P9" s="153"/>
    </row>
    <row r="10" spans="1:23" ht="18" customHeight="1" x14ac:dyDescent="0.3">
      <c r="A10" s="1"/>
      <c r="B10" s="240" t="s">
        <v>33</v>
      </c>
      <c r="C10" s="229"/>
      <c r="D10" s="229"/>
      <c r="E10" s="229"/>
      <c r="F10" s="239" t="s">
        <v>34</v>
      </c>
      <c r="G10" s="229"/>
      <c r="H10" s="229"/>
      <c r="I10" s="229"/>
      <c r="J10" s="273"/>
      <c r="K10" s="270"/>
      <c r="L10" s="270"/>
      <c r="M10" s="270"/>
      <c r="N10" s="270"/>
      <c r="O10" s="270"/>
      <c r="P10" s="153"/>
    </row>
    <row r="11" spans="1:23" ht="19.95" customHeight="1" x14ac:dyDescent="0.3">
      <c r="A11" s="1"/>
      <c r="B11" s="312" t="s">
        <v>32</v>
      </c>
      <c r="C11" s="313"/>
      <c r="D11" s="313"/>
      <c r="E11" s="313"/>
      <c r="F11" s="313"/>
      <c r="G11" s="313"/>
      <c r="H11" s="313"/>
      <c r="I11" s="241"/>
      <c r="J11" s="274"/>
      <c r="K11" s="270"/>
      <c r="L11" s="270"/>
      <c r="M11" s="270"/>
      <c r="N11" s="270"/>
      <c r="O11" s="270"/>
      <c r="P11" s="153"/>
    </row>
    <row r="12" spans="1:23" ht="18" customHeight="1" x14ac:dyDescent="0.3">
      <c r="A12" s="1"/>
      <c r="B12" s="240" t="s">
        <v>33</v>
      </c>
      <c r="C12" s="229"/>
      <c r="D12" s="229"/>
      <c r="E12" s="229"/>
      <c r="F12" s="239" t="s">
        <v>34</v>
      </c>
      <c r="G12" s="229"/>
      <c r="H12" s="229"/>
      <c r="I12" s="229"/>
      <c r="J12" s="273"/>
      <c r="K12" s="270"/>
      <c r="L12" s="270"/>
      <c r="M12" s="270"/>
      <c r="N12" s="270"/>
      <c r="O12" s="270"/>
      <c r="P12" s="153"/>
    </row>
    <row r="13" spans="1:23" ht="18" customHeight="1" x14ac:dyDescent="0.3">
      <c r="A13" s="1"/>
      <c r="B13" s="236"/>
      <c r="C13" s="127"/>
      <c r="D13" s="127"/>
      <c r="E13" s="127"/>
      <c r="F13" s="127"/>
      <c r="G13" s="127"/>
      <c r="H13" s="127"/>
      <c r="I13" s="127"/>
      <c r="J13" s="275"/>
      <c r="K13" s="270"/>
      <c r="L13" s="270"/>
      <c r="M13" s="270"/>
      <c r="N13" s="270"/>
      <c r="O13" s="270"/>
      <c r="P13" s="153"/>
    </row>
    <row r="14" spans="1:23" ht="18" customHeight="1" x14ac:dyDescent="0.3">
      <c r="A14" s="1"/>
      <c r="B14" s="246" t="s">
        <v>6</v>
      </c>
      <c r="C14" s="254" t="s">
        <v>56</v>
      </c>
      <c r="D14" s="250" t="s">
        <v>57</v>
      </c>
      <c r="E14" s="244" t="s">
        <v>58</v>
      </c>
      <c r="F14" s="304" t="s">
        <v>40</v>
      </c>
      <c r="G14" s="293"/>
      <c r="H14" s="234"/>
      <c r="I14" s="242"/>
      <c r="J14" s="276"/>
      <c r="K14" s="270"/>
      <c r="L14" s="270"/>
      <c r="M14" s="270"/>
      <c r="N14" s="270"/>
      <c r="O14" s="270"/>
      <c r="P14" s="153"/>
    </row>
    <row r="15" spans="1:23" ht="18" customHeight="1" x14ac:dyDescent="0.3">
      <c r="A15" s="1"/>
      <c r="B15" s="212" t="s">
        <v>35</v>
      </c>
      <c r="C15" s="255">
        <f>'SO 15259'!C15+'SO 15260'!C15+'SO 15261'!C15+'SO 15267'!C15+'SO 15268'!C15+'SO 15269'!C15+'SO 15270'!C15+'SO 15271'!C15+'SO 15272'!C15+'SO 15273'!C15</f>
        <v>0</v>
      </c>
      <c r="D15" s="251">
        <f>'SO 15259'!D15+'SO 15260'!D15+'SO 15261'!D15+'SO 15267'!D15+'SO 15268'!D15+'SO 15269'!D15+'SO 15270'!D15+'SO 15271'!D15+'SO 15272'!D15+'SO 15273'!D15</f>
        <v>0</v>
      </c>
      <c r="E15" s="243">
        <f>'SO 15259'!E15+'SO 15260'!E15+'SO 15261'!E15+'SO 15267'!E15+'SO 15268'!E15+'SO 15269'!E15+'SO 15270'!E15+'SO 15271'!E15+'SO 15272'!E15+'SO 15273'!E15</f>
        <v>0</v>
      </c>
      <c r="F15" s="291" t="s">
        <v>41</v>
      </c>
      <c r="G15" s="288"/>
      <c r="H15" s="232"/>
      <c r="I15" s="258">
        <f>Rekapitulácia!F17</f>
        <v>0</v>
      </c>
      <c r="J15" s="200"/>
      <c r="K15" s="270"/>
      <c r="L15" s="270"/>
      <c r="M15" s="270"/>
      <c r="N15" s="270"/>
      <c r="O15" s="270"/>
      <c r="P15" s="153"/>
    </row>
    <row r="16" spans="1:23" ht="18" customHeight="1" x14ac:dyDescent="0.3">
      <c r="A16" s="1"/>
      <c r="B16" s="246" t="s">
        <v>36</v>
      </c>
      <c r="C16" s="262">
        <f>'SO 15259'!C16+'SO 15260'!C16+'SO 15261'!C16+'SO 15267'!C16+'SO 15268'!C16+'SO 15269'!C16+'SO 15270'!C16+'SO 15271'!C16+'SO 15272'!C16+'SO 15273'!C16</f>
        <v>0</v>
      </c>
      <c r="D16" s="263">
        <f>'SO 15259'!D16+'SO 15260'!D16+'SO 15261'!D16+'SO 15267'!D16+'SO 15268'!D16+'SO 15269'!D16+'SO 15270'!D16+'SO 15271'!D16+'SO 15272'!D16+'SO 15273'!D16</f>
        <v>0</v>
      </c>
      <c r="E16" s="248">
        <f>'SO 15259'!E16+'SO 15260'!E16+'SO 15261'!E16+'SO 15267'!E16+'SO 15268'!E16+'SO 15269'!E16+'SO 15270'!E16+'SO 15271'!E16+'SO 15272'!E16+'SO 15273'!E16</f>
        <v>0</v>
      </c>
      <c r="F16" s="292" t="s">
        <v>42</v>
      </c>
      <c r="G16" s="293"/>
      <c r="H16" s="235"/>
      <c r="I16" s="264">
        <f>Rekapitulácia!E17</f>
        <v>0</v>
      </c>
      <c r="J16" s="276"/>
      <c r="K16" s="270"/>
      <c r="L16" s="270"/>
      <c r="M16" s="270"/>
      <c r="N16" s="270"/>
      <c r="O16" s="270"/>
      <c r="P16" s="153"/>
    </row>
    <row r="17" spans="1:23" ht="18" customHeight="1" x14ac:dyDescent="0.3">
      <c r="A17" s="1"/>
      <c r="B17" s="212" t="s">
        <v>37</v>
      </c>
      <c r="C17" s="255">
        <f>'SO 15259'!C17+'SO 15260'!C17+'SO 15261'!C17+'SO 15267'!C17+'SO 15268'!C17+'SO 15269'!C17+'SO 15270'!C17+'SO 15271'!C17+'SO 15272'!C17+'SO 15273'!C17</f>
        <v>0</v>
      </c>
      <c r="D17" s="251">
        <f>'SO 15259'!D17+'SO 15260'!D17+'SO 15261'!D17+'SO 15267'!D17+'SO 15268'!D17+'SO 15269'!D17+'SO 15270'!D17+'SO 15271'!D17+'SO 15272'!D17+'SO 15273'!D17</f>
        <v>0</v>
      </c>
      <c r="E17" s="243">
        <f>'SO 15259'!E17+'SO 15260'!E17+'SO 15261'!E17+'SO 15267'!E17+'SO 15268'!E17+'SO 15269'!E17+'SO 15270'!E17+'SO 15271'!E17+'SO 15272'!E17+'SO 15273'!E17</f>
        <v>0</v>
      </c>
      <c r="F17" s="294" t="s">
        <v>43</v>
      </c>
      <c r="G17" s="295"/>
      <c r="H17" s="233"/>
      <c r="I17" s="258">
        <f>Rekapitulácia!D17</f>
        <v>0</v>
      </c>
      <c r="J17" s="200"/>
      <c r="K17" s="270"/>
      <c r="L17" s="270"/>
      <c r="M17" s="270"/>
      <c r="N17" s="270"/>
      <c r="O17" s="270"/>
      <c r="P17" s="153"/>
    </row>
    <row r="18" spans="1:23" ht="18" customHeight="1" x14ac:dyDescent="0.3">
      <c r="A18" s="1"/>
      <c r="B18" s="240" t="s">
        <v>38</v>
      </c>
      <c r="C18" s="256">
        <f>'SO 15259'!C18+'SO 15260'!C18+'SO 15261'!C18+'SO 15267'!C18+'SO 15268'!C18+'SO 15269'!C18+'SO 15270'!C18+'SO 15271'!C18+'SO 15272'!C18+'SO 15273'!C18</f>
        <v>0</v>
      </c>
      <c r="D18" s="252">
        <f>'SO 15259'!D18+'SO 15260'!D18+'SO 15261'!D18+'SO 15267'!D18+'SO 15268'!D18+'SO 15269'!D18+'SO 15270'!D18+'SO 15271'!D18+'SO 15272'!D18+'SO 15273'!D18</f>
        <v>0</v>
      </c>
      <c r="E18" s="230">
        <f>'SO 15259'!E18+'SO 15260'!E18+'SO 15261'!E18+'SO 15267'!E18+'SO 15268'!E18+'SO 15269'!E18+'SO 15270'!E18+'SO 15271'!E18+'SO 15272'!E18+'SO 15273'!E18</f>
        <v>0</v>
      </c>
      <c r="F18" s="296"/>
      <c r="G18" s="297"/>
      <c r="H18" s="231"/>
      <c r="I18" s="259"/>
      <c r="J18" s="273"/>
      <c r="K18" s="270"/>
      <c r="L18" s="270"/>
      <c r="M18" s="270"/>
      <c r="N18" s="270"/>
      <c r="O18" s="270"/>
      <c r="P18" s="153"/>
    </row>
    <row r="19" spans="1:23" ht="18" customHeight="1" x14ac:dyDescent="0.3">
      <c r="A19" s="1"/>
      <c r="B19" s="240" t="s">
        <v>39</v>
      </c>
      <c r="C19" s="257"/>
      <c r="D19" s="253"/>
      <c r="E19" s="245">
        <f>SUM(E15:E18)</f>
        <v>0</v>
      </c>
      <c r="F19" s="298" t="s">
        <v>39</v>
      </c>
      <c r="G19" s="299"/>
      <c r="H19" s="231"/>
      <c r="I19" s="260">
        <f>SUM(I15:I18)</f>
        <v>0</v>
      </c>
      <c r="J19" s="273"/>
      <c r="K19" s="270"/>
      <c r="L19" s="270"/>
      <c r="M19" s="270"/>
      <c r="N19" s="270"/>
      <c r="O19" s="270"/>
      <c r="P19" s="153"/>
    </row>
    <row r="20" spans="1:23" ht="18" customHeight="1" x14ac:dyDescent="0.3">
      <c r="A20" s="1"/>
      <c r="B20" s="246" t="s">
        <v>49</v>
      </c>
      <c r="C20" s="249"/>
      <c r="D20" s="249"/>
      <c r="E20" s="265"/>
      <c r="F20" s="289" t="s">
        <v>49</v>
      </c>
      <c r="G20" s="293"/>
      <c r="H20" s="235"/>
      <c r="I20" s="261"/>
      <c r="J20" s="276"/>
      <c r="K20" s="270"/>
      <c r="L20" s="270"/>
      <c r="M20" s="270"/>
      <c r="N20" s="270"/>
      <c r="O20" s="270"/>
      <c r="P20" s="153"/>
    </row>
    <row r="21" spans="1:23" ht="18" customHeight="1" x14ac:dyDescent="0.3">
      <c r="A21" s="1"/>
      <c r="B21" s="212" t="s">
        <v>1208</v>
      </c>
      <c r="C21" s="233"/>
      <c r="D21" s="233"/>
      <c r="E21" s="243">
        <f>'SO 15259'!E21+'SO 15260'!E21+'SO 15261'!E21+'SO 15267'!E21+'SO 15268'!E21+'SO 15269'!E21+'SO 15270'!E21+'SO 15271'!E21+'SO 15272'!E21+'SO 15273'!E21</f>
        <v>0</v>
      </c>
      <c r="F21" s="300" t="s">
        <v>1211</v>
      </c>
      <c r="G21" s="297"/>
      <c r="H21" s="233"/>
      <c r="I21" s="258">
        <f>'SO 15259'!P21+'SO 15260'!P21+'SO 15261'!P21+'SO 15267'!P21+'SO 15268'!P21+'SO 15269'!P21+'SO 15270'!P21+'SO 15271'!P21+'SO 15272'!P21+'SO 15273'!P21</f>
        <v>0</v>
      </c>
      <c r="J21" s="200"/>
      <c r="K21" s="270"/>
      <c r="L21" s="270"/>
      <c r="M21" s="270"/>
      <c r="N21" s="270"/>
      <c r="O21" s="270"/>
      <c r="P21" s="153"/>
    </row>
    <row r="22" spans="1:23" ht="18" customHeight="1" x14ac:dyDescent="0.3">
      <c r="A22" s="1"/>
      <c r="B22" s="240" t="s">
        <v>1209</v>
      </c>
      <c r="C22" s="231"/>
      <c r="D22" s="231"/>
      <c r="E22" s="230">
        <f>'SO 15259'!E22+'SO 15260'!E22+'SO 15261'!E22+'SO 15267'!E22+'SO 15268'!E22+'SO 15269'!E22+'SO 15270'!E22+'SO 15271'!E22+'SO 15272'!E22+'SO 15273'!E22</f>
        <v>0</v>
      </c>
      <c r="F22" s="300" t="s">
        <v>1212</v>
      </c>
      <c r="G22" s="297"/>
      <c r="H22" s="231"/>
      <c r="I22" s="259">
        <f>'SO 15259'!P22+'SO 15260'!P22+'SO 15261'!P22+'SO 15267'!P22+'SO 15268'!P22+'SO 15269'!P22+'SO 15270'!P22+'SO 15271'!P22+'SO 15272'!P22+'SO 15273'!P22</f>
        <v>0</v>
      </c>
      <c r="J22" s="273"/>
      <c r="K22" s="270"/>
      <c r="L22" s="270"/>
      <c r="M22" s="270"/>
      <c r="N22" s="270"/>
      <c r="O22" s="270"/>
      <c r="P22" s="153"/>
      <c r="V22" s="53"/>
      <c r="W22" s="53"/>
    </row>
    <row r="23" spans="1:23" ht="18" customHeight="1" x14ac:dyDescent="0.3">
      <c r="A23" s="1"/>
      <c r="B23" s="240" t="s">
        <v>1210</v>
      </c>
      <c r="C23" s="231"/>
      <c r="D23" s="231"/>
      <c r="E23" s="230">
        <f>'SO 15259'!E23+'SO 15260'!E23+'SO 15261'!E23+'SO 15267'!E23+'SO 15268'!E23+'SO 15269'!E23+'SO 15270'!E23+'SO 15271'!E23+'SO 15272'!E23+'SO 15273'!E23</f>
        <v>0</v>
      </c>
      <c r="F23" s="300" t="s">
        <v>1213</v>
      </c>
      <c r="G23" s="297"/>
      <c r="H23" s="231"/>
      <c r="I23" s="259">
        <f>'SO 15259'!P23+'SO 15260'!P23+'SO 15261'!P23+'SO 15267'!P23+'SO 15268'!P23+'SO 15269'!P23+'SO 15270'!P23+'SO 15271'!P23+'SO 15272'!P23+'SO 15273'!P23</f>
        <v>0</v>
      </c>
      <c r="J23" s="273"/>
      <c r="K23" s="270"/>
      <c r="L23" s="270"/>
      <c r="M23" s="270"/>
      <c r="N23" s="270"/>
      <c r="O23" s="270"/>
      <c r="P23" s="153"/>
      <c r="V23" s="53"/>
      <c r="W23" s="53"/>
    </row>
    <row r="24" spans="1:23" ht="18" customHeight="1" x14ac:dyDescent="0.3">
      <c r="A24" s="1"/>
      <c r="B24" s="237"/>
      <c r="C24" s="231"/>
      <c r="D24" s="231"/>
      <c r="E24" s="231"/>
      <c r="F24" s="301"/>
      <c r="G24" s="297"/>
      <c r="H24" s="231"/>
      <c r="I24" s="237"/>
      <c r="J24" s="273"/>
      <c r="K24" s="270"/>
      <c r="L24" s="270"/>
      <c r="M24" s="270"/>
      <c r="N24" s="270"/>
      <c r="O24" s="270"/>
      <c r="P24" s="153"/>
      <c r="V24" s="53"/>
      <c r="W24" s="53"/>
    </row>
    <row r="25" spans="1:23" ht="18" customHeight="1" x14ac:dyDescent="0.3">
      <c r="A25" s="1"/>
      <c r="B25" s="240"/>
      <c r="C25" s="231"/>
      <c r="D25" s="231"/>
      <c r="E25" s="231"/>
      <c r="F25" s="302" t="s">
        <v>39</v>
      </c>
      <c r="G25" s="303"/>
      <c r="H25" s="231"/>
      <c r="I25" s="260">
        <f>SUM(E21:E24)+SUM(I21:I24)</f>
        <v>0</v>
      </c>
      <c r="J25" s="273"/>
      <c r="K25" s="270"/>
      <c r="L25" s="270"/>
      <c r="M25" s="270"/>
      <c r="N25" s="270"/>
      <c r="O25" s="270"/>
      <c r="P25" s="153"/>
    </row>
    <row r="26" spans="1:23" ht="18" customHeight="1" x14ac:dyDescent="0.3">
      <c r="A26" s="1"/>
      <c r="B26" s="211" t="s">
        <v>61</v>
      </c>
      <c r="C26" s="132"/>
      <c r="D26" s="132"/>
      <c r="E26" s="267"/>
      <c r="F26" s="289" t="s">
        <v>44</v>
      </c>
      <c r="G26" s="290"/>
      <c r="H26" s="132"/>
      <c r="I26" s="236"/>
      <c r="J26" s="275"/>
      <c r="K26" s="270"/>
      <c r="L26" s="270"/>
      <c r="M26" s="270"/>
      <c r="N26" s="270"/>
      <c r="O26" s="270"/>
      <c r="P26" s="153"/>
    </row>
    <row r="27" spans="1:23" ht="18" customHeight="1" x14ac:dyDescent="0.3">
      <c r="A27" s="1"/>
      <c r="B27" s="208"/>
      <c r="C27" s="1"/>
      <c r="D27" s="1"/>
      <c r="E27" s="268"/>
      <c r="F27" s="282" t="s">
        <v>45</v>
      </c>
      <c r="G27" s="283"/>
      <c r="H27" s="133"/>
      <c r="I27" s="258">
        <f>E19+I19+I25</f>
        <v>0</v>
      </c>
      <c r="J27" s="200"/>
      <c r="K27" s="270"/>
      <c r="L27" s="270"/>
      <c r="M27" s="270"/>
      <c r="N27" s="270"/>
      <c r="O27" s="270"/>
      <c r="P27" s="153"/>
    </row>
    <row r="28" spans="1:23" ht="18" customHeight="1" x14ac:dyDescent="0.3">
      <c r="A28" s="1"/>
      <c r="B28" s="208"/>
      <c r="C28" s="1"/>
      <c r="D28" s="1"/>
      <c r="E28" s="268"/>
      <c r="F28" s="284" t="s">
        <v>46</v>
      </c>
      <c r="G28" s="285"/>
      <c r="H28" s="248">
        <f>Rekapitulácia!B18</f>
        <v>0</v>
      </c>
      <c r="I28" s="246">
        <f>ROUND(((ROUND(H28,2)*20)/100),2)*1</f>
        <v>0</v>
      </c>
      <c r="J28" s="276"/>
      <c r="K28" s="270"/>
      <c r="L28" s="270"/>
      <c r="M28" s="270"/>
      <c r="N28" s="270"/>
      <c r="O28" s="270"/>
      <c r="P28" s="152"/>
    </row>
    <row r="29" spans="1:23" ht="18" customHeight="1" x14ac:dyDescent="0.3">
      <c r="A29" s="1"/>
      <c r="B29" s="208"/>
      <c r="C29" s="1"/>
      <c r="D29" s="1"/>
      <c r="E29" s="268"/>
      <c r="F29" s="286" t="s">
        <v>47</v>
      </c>
      <c r="G29" s="287"/>
      <c r="H29" s="243">
        <f>Rekapitulácia!B19</f>
        <v>0</v>
      </c>
      <c r="I29" s="212">
        <f>ROUND(((ROUND(H29,2)*0)/100),2)</f>
        <v>0</v>
      </c>
      <c r="J29" s="200"/>
      <c r="K29" s="270"/>
      <c r="L29" s="270"/>
      <c r="M29" s="270"/>
      <c r="N29" s="270"/>
      <c r="O29" s="270"/>
      <c r="P29" s="152"/>
    </row>
    <row r="30" spans="1:23" ht="18" customHeight="1" x14ac:dyDescent="0.3">
      <c r="A30" s="1"/>
      <c r="B30" s="208"/>
      <c r="C30" s="1"/>
      <c r="D30" s="1"/>
      <c r="E30" s="268"/>
      <c r="F30" s="284" t="s">
        <v>48</v>
      </c>
      <c r="G30" s="285"/>
      <c r="H30" s="235"/>
      <c r="I30" s="266">
        <f>SUM(I27:I29)</f>
        <v>0</v>
      </c>
      <c r="J30" s="276"/>
      <c r="K30" s="270"/>
      <c r="L30" s="270"/>
      <c r="M30" s="270"/>
      <c r="N30" s="270"/>
      <c r="O30" s="270"/>
      <c r="P30" s="153"/>
    </row>
    <row r="31" spans="1:23" ht="18" customHeight="1" x14ac:dyDescent="0.3">
      <c r="A31" s="1"/>
      <c r="B31" s="208"/>
      <c r="C31" s="1"/>
      <c r="D31" s="1"/>
      <c r="E31" s="269"/>
      <c r="F31" s="283"/>
      <c r="G31" s="288"/>
      <c r="H31" s="233"/>
      <c r="I31" s="208"/>
      <c r="J31" s="200"/>
      <c r="K31" s="270"/>
      <c r="L31" s="270"/>
      <c r="M31" s="270"/>
      <c r="N31" s="270"/>
      <c r="O31" s="270"/>
      <c r="P31" s="153"/>
    </row>
    <row r="32" spans="1:23" ht="18" customHeight="1" x14ac:dyDescent="0.3">
      <c r="A32" s="1"/>
      <c r="B32" s="211" t="s">
        <v>59</v>
      </c>
      <c r="C32" s="127"/>
      <c r="D32" s="127"/>
      <c r="E32" s="247" t="s">
        <v>60</v>
      </c>
      <c r="F32" s="232"/>
      <c r="G32" s="127"/>
      <c r="H32" s="132"/>
      <c r="I32" s="127"/>
      <c r="J32" s="275"/>
      <c r="K32" s="270"/>
      <c r="L32" s="270"/>
      <c r="M32" s="270"/>
      <c r="N32" s="270"/>
      <c r="O32" s="270"/>
      <c r="P32" s="153"/>
    </row>
    <row r="33" spans="1:23" ht="18" customHeight="1" x14ac:dyDescent="0.3">
      <c r="A33" s="1"/>
      <c r="B33" s="208"/>
      <c r="C33" s="1"/>
      <c r="D33" s="1"/>
      <c r="E33" s="1"/>
      <c r="F33" s="1"/>
      <c r="G33" s="1"/>
      <c r="H33" s="1"/>
      <c r="I33" s="1"/>
      <c r="J33" s="200"/>
      <c r="K33" s="270"/>
      <c r="L33" s="270"/>
      <c r="M33" s="270"/>
      <c r="N33" s="270"/>
      <c r="O33" s="270"/>
      <c r="P33" s="153"/>
    </row>
    <row r="34" spans="1:23" ht="18" customHeight="1" x14ac:dyDescent="0.3">
      <c r="A34" s="1"/>
      <c r="B34" s="208"/>
      <c r="C34" s="1"/>
      <c r="D34" s="1"/>
      <c r="E34" s="1"/>
      <c r="F34" s="1"/>
      <c r="G34" s="1"/>
      <c r="H34" s="1"/>
      <c r="I34" s="1"/>
      <c r="J34" s="200"/>
      <c r="K34" s="270"/>
      <c r="L34" s="270"/>
      <c r="M34" s="270"/>
      <c r="N34" s="270"/>
      <c r="O34" s="270"/>
      <c r="P34" s="153"/>
    </row>
    <row r="35" spans="1:23" ht="18" customHeight="1" x14ac:dyDescent="0.3">
      <c r="A35" s="1"/>
      <c r="B35" s="208"/>
      <c r="C35" s="1"/>
      <c r="D35" s="1"/>
      <c r="E35" s="1"/>
      <c r="F35" s="1"/>
      <c r="G35" s="1"/>
      <c r="H35" s="1"/>
      <c r="I35" s="1"/>
      <c r="J35" s="200"/>
      <c r="K35" s="270"/>
      <c r="L35" s="270"/>
      <c r="M35" s="270"/>
      <c r="N35" s="270"/>
      <c r="O35" s="270"/>
      <c r="P35" s="153"/>
    </row>
    <row r="36" spans="1:23" ht="18" customHeight="1" x14ac:dyDescent="0.3">
      <c r="A36" s="1"/>
      <c r="B36" s="208"/>
      <c r="C36" s="1"/>
      <c r="D36" s="1"/>
      <c r="E36" s="1"/>
      <c r="F36" s="1"/>
      <c r="G36" s="1"/>
      <c r="H36" s="1"/>
      <c r="I36" s="1"/>
      <c r="J36" s="200"/>
      <c r="K36" s="270"/>
      <c r="L36" s="270"/>
      <c r="M36" s="270"/>
      <c r="N36" s="270"/>
      <c r="O36" s="270"/>
      <c r="P36" s="153"/>
    </row>
    <row r="37" spans="1:23" ht="18" customHeight="1" x14ac:dyDescent="0.3">
      <c r="A37" s="1"/>
      <c r="B37" s="208"/>
      <c r="C37" s="1"/>
      <c r="D37" s="1"/>
      <c r="E37" s="1"/>
      <c r="F37" s="1"/>
      <c r="G37" s="1"/>
      <c r="H37" s="1"/>
      <c r="I37" s="1"/>
      <c r="J37" s="200"/>
      <c r="K37" s="270"/>
      <c r="L37" s="270"/>
      <c r="M37" s="270"/>
      <c r="N37" s="270"/>
      <c r="O37" s="270"/>
      <c r="P37" s="153"/>
    </row>
    <row r="38" spans="1:23" ht="18" customHeight="1" x14ac:dyDescent="0.3">
      <c r="A38" s="1"/>
      <c r="B38" s="271"/>
      <c r="C38" s="272"/>
      <c r="D38" s="272"/>
      <c r="E38" s="272"/>
      <c r="F38" s="272"/>
      <c r="G38" s="272"/>
      <c r="H38" s="272"/>
      <c r="I38" s="272"/>
      <c r="J38" s="277"/>
      <c r="K38" s="270"/>
      <c r="L38" s="270"/>
      <c r="M38" s="270"/>
      <c r="N38" s="270"/>
      <c r="O38" s="270"/>
      <c r="P38" s="153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7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</sheetData>
  <mergeCells count="23">
    <mergeCell ref="F14:G14"/>
    <mergeCell ref="B2:J2"/>
    <mergeCell ref="B3:J3"/>
    <mergeCell ref="B7:H7"/>
    <mergeCell ref="B9:H9"/>
    <mergeCell ref="B11:H1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1:G31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91E7D-C45E-49BC-AB19-2D73B881DBA9}">
  <dimension ref="A1:AA323"/>
  <sheetViews>
    <sheetView workbookViewId="0">
      <pane ySplit="1" topLeftCell="A309" activePane="bottomLeft" state="frozen"/>
      <selection pane="bottomLeft" activeCell="D219" sqref="D219:E219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22</v>
      </c>
      <c r="C1" s="325"/>
      <c r="D1" s="12"/>
      <c r="E1" s="382" t="s">
        <v>0</v>
      </c>
      <c r="F1" s="383"/>
      <c r="G1" s="13"/>
      <c r="H1" s="324" t="s">
        <v>90</v>
      </c>
      <c r="I1" s="325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22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1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23</v>
      </c>
      <c r="C4" s="32"/>
      <c r="D4" s="25"/>
      <c r="E4" s="25"/>
      <c r="F4" s="44" t="s">
        <v>24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25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26</v>
      </c>
      <c r="C6" s="32"/>
      <c r="D6" s="44" t="s">
        <v>27</v>
      </c>
      <c r="E6" s="25"/>
      <c r="F6" s="44" t="s">
        <v>28</v>
      </c>
      <c r="G6" s="44" t="s">
        <v>29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30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33</v>
      </c>
      <c r="C8" s="46"/>
      <c r="D8" s="28"/>
      <c r="E8" s="28"/>
      <c r="F8" s="50" t="s">
        <v>34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31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33</v>
      </c>
      <c r="C10" s="32"/>
      <c r="D10" s="25"/>
      <c r="E10" s="25"/>
      <c r="F10" s="44" t="s">
        <v>34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32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33</v>
      </c>
      <c r="C12" s="32"/>
      <c r="D12" s="25"/>
      <c r="E12" s="25"/>
      <c r="F12" s="44" t="s">
        <v>34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56</v>
      </c>
      <c r="D14" s="61" t="s">
        <v>57</v>
      </c>
      <c r="E14" s="66" t="s">
        <v>58</v>
      </c>
      <c r="F14" s="375" t="s">
        <v>40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35</v>
      </c>
      <c r="C15" s="63">
        <f>'SO 15259'!E63</f>
        <v>0</v>
      </c>
      <c r="D15" s="58">
        <f>'SO 15259'!F63</f>
        <v>0</v>
      </c>
      <c r="E15" s="67">
        <f>'SO 15259'!G63</f>
        <v>0</v>
      </c>
      <c r="F15" s="377" t="s">
        <v>41</v>
      </c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36</v>
      </c>
      <c r="C16" s="92">
        <f>'SO 15259'!E79</f>
        <v>0</v>
      </c>
      <c r="D16" s="93">
        <f>'SO 15259'!F79</f>
        <v>0</v>
      </c>
      <c r="E16" s="94">
        <f>'SO 15259'!G79</f>
        <v>0</v>
      </c>
      <c r="F16" s="378" t="s">
        <v>42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(SUM(Z96:Z322))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37</v>
      </c>
      <c r="C17" s="63"/>
      <c r="D17" s="58"/>
      <c r="E17" s="67"/>
      <c r="F17" s="379" t="s">
        <v>43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38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39</v>
      </c>
      <c r="C19" s="65"/>
      <c r="D19" s="60"/>
      <c r="E19" s="69">
        <f>SUM(E15:E18)</f>
        <v>0</v>
      </c>
      <c r="F19" s="364" t="s">
        <v>39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49</v>
      </c>
      <c r="C20" s="57"/>
      <c r="D20" s="95"/>
      <c r="E20" s="96"/>
      <c r="F20" s="353" t="s">
        <v>49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50</v>
      </c>
      <c r="C21" s="51"/>
      <c r="D21" s="91"/>
      <c r="E21" s="70">
        <f>((E15*U22*0)+(E16*V22*0)+(E17*W22*0))/100</f>
        <v>0</v>
      </c>
      <c r="F21" s="368" t="s">
        <v>53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51</v>
      </c>
      <c r="C22" s="34"/>
      <c r="D22" s="72"/>
      <c r="E22" s="71">
        <f>((E15*U23*0)+(E16*V23*0)+(E17*W23*0))/100</f>
        <v>0</v>
      </c>
      <c r="F22" s="368" t="s">
        <v>54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52</v>
      </c>
      <c r="C23" s="34"/>
      <c r="D23" s="72"/>
      <c r="E23" s="71">
        <f>((E15*U24*0)+(E16*V24*0)+(E17*W24*0))/100</f>
        <v>0</v>
      </c>
      <c r="F23" s="368" t="s">
        <v>55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39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61</v>
      </c>
      <c r="C26" s="98"/>
      <c r="D26" s="100"/>
      <c r="E26" s="106"/>
      <c r="F26" s="353" t="s">
        <v>44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45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46</v>
      </c>
      <c r="G28" s="359"/>
      <c r="H28" s="218">
        <f>P27-SUM('SO 15259'!K96:'SO 15259'!K322)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47</v>
      </c>
      <c r="G29" s="361"/>
      <c r="H29" s="33">
        <f>SUM('SO 15259'!K96:'SO 15259'!K322)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48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59</v>
      </c>
      <c r="C32" s="102"/>
      <c r="D32" s="19"/>
      <c r="E32" s="111" t="s">
        <v>60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1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1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329" t="s">
        <v>30</v>
      </c>
      <c r="C46" s="330"/>
      <c r="D46" s="330"/>
      <c r="E46" s="331"/>
      <c r="F46" s="346" t="s">
        <v>27</v>
      </c>
      <c r="G46" s="330"/>
      <c r="H46" s="33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329" t="s">
        <v>31</v>
      </c>
      <c r="C47" s="330"/>
      <c r="D47" s="330"/>
      <c r="E47" s="331"/>
      <c r="F47" s="346" t="s">
        <v>25</v>
      </c>
      <c r="G47" s="330"/>
      <c r="H47" s="33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329" t="s">
        <v>32</v>
      </c>
      <c r="C48" s="330"/>
      <c r="D48" s="330"/>
      <c r="E48" s="331"/>
      <c r="F48" s="346" t="s">
        <v>65</v>
      </c>
      <c r="G48" s="330"/>
      <c r="H48" s="33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347" t="s">
        <v>1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23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66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62</v>
      </c>
      <c r="C54" s="342"/>
      <c r="D54" s="129"/>
      <c r="E54" s="129" t="s">
        <v>56</v>
      </c>
      <c r="F54" s="129" t="s">
        <v>57</v>
      </c>
      <c r="G54" s="129" t="s">
        <v>39</v>
      </c>
      <c r="H54" s="129" t="s">
        <v>63</v>
      </c>
      <c r="I54" s="129" t="s">
        <v>64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8" t="s">
        <v>67</v>
      </c>
      <c r="C55" s="319"/>
      <c r="D55" s="319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7"/>
      <c r="X55" s="139"/>
      <c r="Y55" s="139"/>
      <c r="Z55" s="139"/>
    </row>
    <row r="56" spans="1:26" x14ac:dyDescent="0.3">
      <c r="A56" s="10"/>
      <c r="B56" s="335" t="s">
        <v>68</v>
      </c>
      <c r="C56" s="336"/>
      <c r="D56" s="336"/>
      <c r="E56" s="140">
        <f>'SO 15259'!L107</f>
        <v>0</v>
      </c>
      <c r="F56" s="140">
        <f>'SO 15259'!M107</f>
        <v>0</v>
      </c>
      <c r="G56" s="140">
        <f>'SO 15259'!I107</f>
        <v>0</v>
      </c>
      <c r="H56" s="141">
        <f>'SO 15259'!S107</f>
        <v>0</v>
      </c>
      <c r="I56" s="141">
        <f>'SO 15259'!V107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7"/>
      <c r="X56" s="139"/>
      <c r="Y56" s="139"/>
      <c r="Z56" s="139"/>
    </row>
    <row r="57" spans="1:26" x14ac:dyDescent="0.3">
      <c r="A57" s="10"/>
      <c r="B57" s="335" t="s">
        <v>69</v>
      </c>
      <c r="C57" s="336"/>
      <c r="D57" s="336"/>
      <c r="E57" s="140">
        <f>'SO 15259'!L123</f>
        <v>0</v>
      </c>
      <c r="F57" s="140">
        <f>'SO 15259'!M123</f>
        <v>0</v>
      </c>
      <c r="G57" s="140">
        <f>'SO 15259'!I123</f>
        <v>0</v>
      </c>
      <c r="H57" s="141">
        <f>'SO 15259'!S123</f>
        <v>429.53</v>
      </c>
      <c r="I57" s="141">
        <f>'SO 15259'!V123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7"/>
      <c r="X57" s="139"/>
      <c r="Y57" s="139"/>
      <c r="Z57" s="139"/>
    </row>
    <row r="58" spans="1:26" x14ac:dyDescent="0.3">
      <c r="A58" s="10"/>
      <c r="B58" s="335" t="s">
        <v>70</v>
      </c>
      <c r="C58" s="336"/>
      <c r="D58" s="336"/>
      <c r="E58" s="140">
        <f>'SO 15259'!L138</f>
        <v>0</v>
      </c>
      <c r="F58" s="140">
        <f>'SO 15259'!M138</f>
        <v>0</v>
      </c>
      <c r="G58" s="140">
        <f>'SO 15259'!I138</f>
        <v>0</v>
      </c>
      <c r="H58" s="141">
        <f>'SO 15259'!S138</f>
        <v>3.27</v>
      </c>
      <c r="I58" s="141">
        <f>'SO 15259'!V138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7"/>
      <c r="X58" s="139"/>
      <c r="Y58" s="139"/>
      <c r="Z58" s="139"/>
    </row>
    <row r="59" spans="1:26" x14ac:dyDescent="0.3">
      <c r="A59" s="10"/>
      <c r="B59" s="335" t="s">
        <v>71</v>
      </c>
      <c r="C59" s="336"/>
      <c r="D59" s="336"/>
      <c r="E59" s="140">
        <f>'SO 15259'!L156</f>
        <v>0</v>
      </c>
      <c r="F59" s="140">
        <f>'SO 15259'!M156</f>
        <v>0</v>
      </c>
      <c r="G59" s="140">
        <f>'SO 15259'!I156</f>
        <v>0</v>
      </c>
      <c r="H59" s="141">
        <f>'SO 15259'!S156</f>
        <v>79.709999999999994</v>
      </c>
      <c r="I59" s="141">
        <f>'SO 15259'!V156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7"/>
      <c r="X59" s="139"/>
      <c r="Y59" s="139"/>
      <c r="Z59" s="139"/>
    </row>
    <row r="60" spans="1:26" x14ac:dyDescent="0.3">
      <c r="A60" s="10"/>
      <c r="B60" s="335" t="s">
        <v>72</v>
      </c>
      <c r="C60" s="336"/>
      <c r="D60" s="336"/>
      <c r="E60" s="140">
        <f>'SO 15259'!L181</f>
        <v>0</v>
      </c>
      <c r="F60" s="140">
        <f>'SO 15259'!M181</f>
        <v>0</v>
      </c>
      <c r="G60" s="140">
        <f>'SO 15259'!I181</f>
        <v>0</v>
      </c>
      <c r="H60" s="141">
        <f>'SO 15259'!S181</f>
        <v>101.29</v>
      </c>
      <c r="I60" s="141">
        <f>'SO 15259'!V181</f>
        <v>0</v>
      </c>
      <c r="J60" s="141"/>
      <c r="K60" s="141"/>
      <c r="L60" s="141"/>
      <c r="M60" s="141"/>
      <c r="N60" s="141"/>
      <c r="O60" s="141"/>
      <c r="P60" s="141"/>
      <c r="Q60" s="139"/>
      <c r="R60" s="139"/>
      <c r="S60" s="139"/>
      <c r="T60" s="139"/>
      <c r="U60" s="139"/>
      <c r="V60" s="152"/>
      <c r="W60" s="217"/>
      <c r="X60" s="139"/>
      <c r="Y60" s="139"/>
      <c r="Z60" s="139"/>
    </row>
    <row r="61" spans="1:26" x14ac:dyDescent="0.3">
      <c r="A61" s="10"/>
      <c r="B61" s="335" t="s">
        <v>73</v>
      </c>
      <c r="C61" s="336"/>
      <c r="D61" s="336"/>
      <c r="E61" s="140">
        <f>'SO 15259'!L192</f>
        <v>0</v>
      </c>
      <c r="F61" s="140">
        <f>'SO 15259'!M192</f>
        <v>0</v>
      </c>
      <c r="G61" s="140">
        <f>'SO 15259'!I192</f>
        <v>0</v>
      </c>
      <c r="H61" s="141">
        <f>'SO 15259'!S192</f>
        <v>35.71</v>
      </c>
      <c r="I61" s="141">
        <f>'SO 15259'!V192</f>
        <v>0</v>
      </c>
      <c r="J61" s="141"/>
      <c r="K61" s="141"/>
      <c r="L61" s="141"/>
      <c r="M61" s="141"/>
      <c r="N61" s="141"/>
      <c r="O61" s="141"/>
      <c r="P61" s="141"/>
      <c r="Q61" s="139"/>
      <c r="R61" s="139"/>
      <c r="S61" s="139"/>
      <c r="T61" s="139"/>
      <c r="U61" s="139"/>
      <c r="V61" s="152"/>
      <c r="W61" s="217"/>
      <c r="X61" s="139"/>
      <c r="Y61" s="139"/>
      <c r="Z61" s="139"/>
    </row>
    <row r="62" spans="1:26" x14ac:dyDescent="0.3">
      <c r="A62" s="10"/>
      <c r="B62" s="335" t="s">
        <v>74</v>
      </c>
      <c r="C62" s="336"/>
      <c r="D62" s="336"/>
      <c r="E62" s="140">
        <f>'SO 15259'!L197</f>
        <v>0</v>
      </c>
      <c r="F62" s="140">
        <f>'SO 15259'!M197</f>
        <v>0</v>
      </c>
      <c r="G62" s="140">
        <f>'SO 15259'!I197</f>
        <v>0</v>
      </c>
      <c r="H62" s="141">
        <f>'SO 15259'!S197</f>
        <v>0</v>
      </c>
      <c r="I62" s="141">
        <f>'SO 15259'!V197</f>
        <v>0</v>
      </c>
      <c r="J62" s="141"/>
      <c r="K62" s="141"/>
      <c r="L62" s="141"/>
      <c r="M62" s="141"/>
      <c r="N62" s="141"/>
      <c r="O62" s="141"/>
      <c r="P62" s="141"/>
      <c r="Q62" s="139"/>
      <c r="R62" s="139"/>
      <c r="S62" s="139"/>
      <c r="T62" s="139"/>
      <c r="U62" s="139"/>
      <c r="V62" s="152"/>
      <c r="W62" s="217"/>
      <c r="X62" s="139"/>
      <c r="Y62" s="139"/>
      <c r="Z62" s="139"/>
    </row>
    <row r="63" spans="1:26" x14ac:dyDescent="0.3">
      <c r="A63" s="10"/>
      <c r="B63" s="337" t="s">
        <v>67</v>
      </c>
      <c r="C63" s="315"/>
      <c r="D63" s="315"/>
      <c r="E63" s="142">
        <f>'SO 15259'!L199</f>
        <v>0</v>
      </c>
      <c r="F63" s="142">
        <f>'SO 15259'!M199</f>
        <v>0</v>
      </c>
      <c r="G63" s="142">
        <f>'SO 15259'!I199</f>
        <v>0</v>
      </c>
      <c r="H63" s="143">
        <f>'SO 15259'!S199</f>
        <v>649.51</v>
      </c>
      <c r="I63" s="143">
        <f>'SO 15259'!V199</f>
        <v>0</v>
      </c>
      <c r="J63" s="143"/>
      <c r="K63" s="143"/>
      <c r="L63" s="143"/>
      <c r="M63" s="143"/>
      <c r="N63" s="143"/>
      <c r="O63" s="143"/>
      <c r="P63" s="143"/>
      <c r="Q63" s="139"/>
      <c r="R63" s="139"/>
      <c r="S63" s="139"/>
      <c r="T63" s="139"/>
      <c r="U63" s="139"/>
      <c r="V63" s="152"/>
      <c r="W63" s="217"/>
      <c r="X63" s="139"/>
      <c r="Y63" s="139"/>
      <c r="Z63" s="139"/>
    </row>
    <row r="64" spans="1:26" x14ac:dyDescent="0.3">
      <c r="A64" s="1"/>
      <c r="B64" s="208"/>
      <c r="C64" s="1"/>
      <c r="D64" s="1"/>
      <c r="E64" s="133"/>
      <c r="F64" s="133"/>
      <c r="G64" s="133"/>
      <c r="H64" s="134"/>
      <c r="I64" s="134"/>
      <c r="J64" s="134"/>
      <c r="K64" s="134"/>
      <c r="L64" s="134"/>
      <c r="M64" s="134"/>
      <c r="N64" s="134"/>
      <c r="O64" s="134"/>
      <c r="P64" s="134"/>
      <c r="V64" s="153"/>
      <c r="W64" s="53"/>
    </row>
    <row r="65" spans="1:26" x14ac:dyDescent="0.3">
      <c r="A65" s="10"/>
      <c r="B65" s="337" t="s">
        <v>75</v>
      </c>
      <c r="C65" s="315"/>
      <c r="D65" s="315"/>
      <c r="E65" s="140"/>
      <c r="F65" s="140"/>
      <c r="G65" s="140"/>
      <c r="H65" s="141"/>
      <c r="I65" s="141"/>
      <c r="J65" s="141"/>
      <c r="K65" s="141"/>
      <c r="L65" s="141"/>
      <c r="M65" s="141"/>
      <c r="N65" s="141"/>
      <c r="O65" s="141"/>
      <c r="P65" s="141"/>
      <c r="Q65" s="139"/>
      <c r="R65" s="139"/>
      <c r="S65" s="139"/>
      <c r="T65" s="139"/>
      <c r="U65" s="139"/>
      <c r="V65" s="152"/>
      <c r="W65" s="217"/>
      <c r="X65" s="139"/>
      <c r="Y65" s="139"/>
      <c r="Z65" s="139"/>
    </row>
    <row r="66" spans="1:26" x14ac:dyDescent="0.3">
      <c r="A66" s="10"/>
      <c r="B66" s="335" t="s">
        <v>76</v>
      </c>
      <c r="C66" s="336"/>
      <c r="D66" s="336"/>
      <c r="E66" s="140">
        <f>'SO 15259'!L210</f>
        <v>0</v>
      </c>
      <c r="F66" s="140">
        <f>'SO 15259'!M210</f>
        <v>0</v>
      </c>
      <c r="G66" s="140">
        <f>'SO 15259'!I210</f>
        <v>0</v>
      </c>
      <c r="H66" s="141">
        <f>'SO 15259'!S210</f>
        <v>0.28000000000000003</v>
      </c>
      <c r="I66" s="141">
        <f>'SO 15259'!V210</f>
        <v>0</v>
      </c>
      <c r="J66" s="141"/>
      <c r="K66" s="141"/>
      <c r="L66" s="141"/>
      <c r="M66" s="141"/>
      <c r="N66" s="141"/>
      <c r="O66" s="141"/>
      <c r="P66" s="141"/>
      <c r="Q66" s="139"/>
      <c r="R66" s="139"/>
      <c r="S66" s="139"/>
      <c r="T66" s="139"/>
      <c r="U66" s="139"/>
      <c r="V66" s="152"/>
      <c r="W66" s="217"/>
      <c r="X66" s="139"/>
      <c r="Y66" s="139"/>
      <c r="Z66" s="139"/>
    </row>
    <row r="67" spans="1:26" x14ac:dyDescent="0.3">
      <c r="A67" s="10"/>
      <c r="B67" s="335" t="s">
        <v>77</v>
      </c>
      <c r="C67" s="336"/>
      <c r="D67" s="336"/>
      <c r="E67" s="140">
        <f>'SO 15259'!L223</f>
        <v>0</v>
      </c>
      <c r="F67" s="140">
        <f>'SO 15259'!M223</f>
        <v>0</v>
      </c>
      <c r="G67" s="140">
        <f>'SO 15259'!I223</f>
        <v>0</v>
      </c>
      <c r="H67" s="141">
        <f>'SO 15259'!S223</f>
        <v>0</v>
      </c>
      <c r="I67" s="141">
        <f>'SO 15259'!V223</f>
        <v>0</v>
      </c>
      <c r="J67" s="141"/>
      <c r="K67" s="141"/>
      <c r="L67" s="141"/>
      <c r="M67" s="141"/>
      <c r="N67" s="141"/>
      <c r="O67" s="141"/>
      <c r="P67" s="141"/>
      <c r="Q67" s="139"/>
      <c r="R67" s="139"/>
      <c r="S67" s="139"/>
      <c r="T67" s="139"/>
      <c r="U67" s="139"/>
      <c r="V67" s="152"/>
      <c r="W67" s="217"/>
      <c r="X67" s="139"/>
      <c r="Y67" s="139"/>
      <c r="Z67" s="139"/>
    </row>
    <row r="68" spans="1:26" x14ac:dyDescent="0.3">
      <c r="A68" s="10"/>
      <c r="B68" s="335" t="s">
        <v>78</v>
      </c>
      <c r="C68" s="336"/>
      <c r="D68" s="336"/>
      <c r="E68" s="140">
        <f>'SO 15259'!L233</f>
        <v>0</v>
      </c>
      <c r="F68" s="140">
        <f>'SO 15259'!M233</f>
        <v>0</v>
      </c>
      <c r="G68" s="140">
        <f>'SO 15259'!I233</f>
        <v>0</v>
      </c>
      <c r="H68" s="141">
        <f>'SO 15259'!S233</f>
        <v>0.1</v>
      </c>
      <c r="I68" s="141">
        <f>'SO 15259'!V233</f>
        <v>0</v>
      </c>
      <c r="J68" s="141"/>
      <c r="K68" s="141"/>
      <c r="L68" s="141"/>
      <c r="M68" s="141"/>
      <c r="N68" s="141"/>
      <c r="O68" s="141"/>
      <c r="P68" s="141"/>
      <c r="Q68" s="139"/>
      <c r="R68" s="139"/>
      <c r="S68" s="139"/>
      <c r="T68" s="139"/>
      <c r="U68" s="139"/>
      <c r="V68" s="152"/>
      <c r="W68" s="217"/>
      <c r="X68" s="139"/>
      <c r="Y68" s="139"/>
      <c r="Z68" s="139"/>
    </row>
    <row r="69" spans="1:26" x14ac:dyDescent="0.3">
      <c r="A69" s="10"/>
      <c r="B69" s="335" t="s">
        <v>79</v>
      </c>
      <c r="C69" s="336"/>
      <c r="D69" s="336"/>
      <c r="E69" s="140">
        <f>'SO 15259'!L240</f>
        <v>0</v>
      </c>
      <c r="F69" s="140">
        <f>'SO 15259'!M240</f>
        <v>0</v>
      </c>
      <c r="G69" s="140">
        <f>'SO 15259'!I240</f>
        <v>0</v>
      </c>
      <c r="H69" s="141">
        <f>'SO 15259'!S240</f>
        <v>3.84</v>
      </c>
      <c r="I69" s="141">
        <f>'SO 15259'!V240</f>
        <v>0</v>
      </c>
      <c r="J69" s="141"/>
      <c r="K69" s="141"/>
      <c r="L69" s="141"/>
      <c r="M69" s="141"/>
      <c r="N69" s="141"/>
      <c r="O69" s="141"/>
      <c r="P69" s="141"/>
      <c r="Q69" s="139"/>
      <c r="R69" s="139"/>
      <c r="S69" s="139"/>
      <c r="T69" s="139"/>
      <c r="U69" s="139"/>
      <c r="V69" s="152"/>
      <c r="W69" s="217"/>
      <c r="X69" s="139"/>
      <c r="Y69" s="139"/>
      <c r="Z69" s="139"/>
    </row>
    <row r="70" spans="1:26" x14ac:dyDescent="0.3">
      <c r="A70" s="10"/>
      <c r="B70" s="335" t="s">
        <v>80</v>
      </c>
      <c r="C70" s="336"/>
      <c r="D70" s="336"/>
      <c r="E70" s="140">
        <f>'SO 15259'!L250</f>
        <v>0</v>
      </c>
      <c r="F70" s="140">
        <f>'SO 15259'!M250</f>
        <v>0</v>
      </c>
      <c r="G70" s="140">
        <f>'SO 15259'!I250</f>
        <v>0</v>
      </c>
      <c r="H70" s="141">
        <f>'SO 15259'!S250</f>
        <v>0.69</v>
      </c>
      <c r="I70" s="141">
        <f>'SO 15259'!V250</f>
        <v>0</v>
      </c>
      <c r="J70" s="141"/>
      <c r="K70" s="141"/>
      <c r="L70" s="141"/>
      <c r="M70" s="141"/>
      <c r="N70" s="141"/>
      <c r="O70" s="141"/>
      <c r="P70" s="141"/>
      <c r="Q70" s="139"/>
      <c r="R70" s="139"/>
      <c r="S70" s="139"/>
      <c r="T70" s="139"/>
      <c r="U70" s="139"/>
      <c r="V70" s="152"/>
      <c r="W70" s="217"/>
      <c r="X70" s="139"/>
      <c r="Y70" s="139"/>
      <c r="Z70" s="139"/>
    </row>
    <row r="71" spans="1:26" x14ac:dyDescent="0.3">
      <c r="A71" s="10"/>
      <c r="B71" s="335" t="s">
        <v>81</v>
      </c>
      <c r="C71" s="336"/>
      <c r="D71" s="336"/>
      <c r="E71" s="140">
        <f>'SO 15259'!L257</f>
        <v>0</v>
      </c>
      <c r="F71" s="140">
        <f>'SO 15259'!M257</f>
        <v>0</v>
      </c>
      <c r="G71" s="140">
        <f>'SO 15259'!I257</f>
        <v>0</v>
      </c>
      <c r="H71" s="141">
        <f>'SO 15259'!S257</f>
        <v>0</v>
      </c>
      <c r="I71" s="141">
        <f>'SO 15259'!V257</f>
        <v>0</v>
      </c>
      <c r="J71" s="141"/>
      <c r="K71" s="141"/>
      <c r="L71" s="141"/>
      <c r="M71" s="141"/>
      <c r="N71" s="141"/>
      <c r="O71" s="141"/>
      <c r="P71" s="141"/>
      <c r="Q71" s="139"/>
      <c r="R71" s="139"/>
      <c r="S71" s="139"/>
      <c r="T71" s="139"/>
      <c r="U71" s="139"/>
      <c r="V71" s="152"/>
      <c r="W71" s="217"/>
      <c r="X71" s="139"/>
      <c r="Y71" s="139"/>
      <c r="Z71" s="139"/>
    </row>
    <row r="72" spans="1:26" x14ac:dyDescent="0.3">
      <c r="A72" s="10"/>
      <c r="B72" s="335" t="s">
        <v>82</v>
      </c>
      <c r="C72" s="336"/>
      <c r="D72" s="336"/>
      <c r="E72" s="140">
        <f>'SO 15259'!L265</f>
        <v>0</v>
      </c>
      <c r="F72" s="140">
        <f>'SO 15259'!M265</f>
        <v>0</v>
      </c>
      <c r="G72" s="140">
        <f>'SO 15259'!I265</f>
        <v>0</v>
      </c>
      <c r="H72" s="141">
        <f>'SO 15259'!S265</f>
        <v>0</v>
      </c>
      <c r="I72" s="141">
        <f>'SO 15259'!V265</f>
        <v>0</v>
      </c>
      <c r="J72" s="141"/>
      <c r="K72" s="141"/>
      <c r="L72" s="141"/>
      <c r="M72" s="141"/>
      <c r="N72" s="141"/>
      <c r="O72" s="141"/>
      <c r="P72" s="141"/>
      <c r="Q72" s="139"/>
      <c r="R72" s="139"/>
      <c r="S72" s="139"/>
      <c r="T72" s="139"/>
      <c r="U72" s="139"/>
      <c r="V72" s="152"/>
      <c r="W72" s="217"/>
      <c r="X72" s="139"/>
      <c r="Y72" s="139"/>
      <c r="Z72" s="139"/>
    </row>
    <row r="73" spans="1:26" x14ac:dyDescent="0.3">
      <c r="A73" s="10"/>
      <c r="B73" s="335" t="s">
        <v>83</v>
      </c>
      <c r="C73" s="336"/>
      <c r="D73" s="336"/>
      <c r="E73" s="140">
        <f>'SO 15259'!L283</f>
        <v>0</v>
      </c>
      <c r="F73" s="140">
        <f>'SO 15259'!M283</f>
        <v>0</v>
      </c>
      <c r="G73" s="140">
        <f>'SO 15259'!I283</f>
        <v>0</v>
      </c>
      <c r="H73" s="141">
        <f>'SO 15259'!S283</f>
        <v>0.26</v>
      </c>
      <c r="I73" s="141">
        <f>'SO 15259'!V283</f>
        <v>0</v>
      </c>
      <c r="J73" s="141"/>
      <c r="K73" s="141"/>
      <c r="L73" s="141"/>
      <c r="M73" s="141"/>
      <c r="N73" s="141"/>
      <c r="O73" s="141"/>
      <c r="P73" s="141"/>
      <c r="Q73" s="139"/>
      <c r="R73" s="139"/>
      <c r="S73" s="139"/>
      <c r="T73" s="139"/>
      <c r="U73" s="139"/>
      <c r="V73" s="152"/>
      <c r="W73" s="217"/>
      <c r="X73" s="139"/>
      <c r="Y73" s="139"/>
      <c r="Z73" s="139"/>
    </row>
    <row r="74" spans="1:26" x14ac:dyDescent="0.3">
      <c r="A74" s="10"/>
      <c r="B74" s="335" t="s">
        <v>84</v>
      </c>
      <c r="C74" s="336"/>
      <c r="D74" s="336"/>
      <c r="E74" s="140">
        <f>'SO 15259'!L292</f>
        <v>0</v>
      </c>
      <c r="F74" s="140">
        <f>'SO 15259'!M292</f>
        <v>0</v>
      </c>
      <c r="G74" s="140">
        <f>'SO 15259'!I292</f>
        <v>0</v>
      </c>
      <c r="H74" s="141">
        <f>'SO 15259'!S292</f>
        <v>3.57</v>
      </c>
      <c r="I74" s="141">
        <f>'SO 15259'!V292</f>
        <v>0</v>
      </c>
      <c r="J74" s="141"/>
      <c r="K74" s="141"/>
      <c r="L74" s="141"/>
      <c r="M74" s="141"/>
      <c r="N74" s="141"/>
      <c r="O74" s="141"/>
      <c r="P74" s="141"/>
      <c r="Q74" s="139"/>
      <c r="R74" s="139"/>
      <c r="S74" s="139"/>
      <c r="T74" s="139"/>
      <c r="U74" s="139"/>
      <c r="V74" s="152"/>
      <c r="W74" s="217"/>
      <c r="X74" s="139"/>
      <c r="Y74" s="139"/>
      <c r="Z74" s="139"/>
    </row>
    <row r="75" spans="1:26" x14ac:dyDescent="0.3">
      <c r="A75" s="10"/>
      <c r="B75" s="335" t="s">
        <v>85</v>
      </c>
      <c r="C75" s="336"/>
      <c r="D75" s="336"/>
      <c r="E75" s="140">
        <f>'SO 15259'!L301</f>
        <v>0</v>
      </c>
      <c r="F75" s="140">
        <f>'SO 15259'!M301</f>
        <v>0</v>
      </c>
      <c r="G75" s="140">
        <f>'SO 15259'!I301</f>
        <v>0</v>
      </c>
      <c r="H75" s="141">
        <f>'SO 15259'!S301</f>
        <v>0.09</v>
      </c>
      <c r="I75" s="141">
        <f>'SO 15259'!V301</f>
        <v>0</v>
      </c>
      <c r="J75" s="141"/>
      <c r="K75" s="141"/>
      <c r="L75" s="141"/>
      <c r="M75" s="141"/>
      <c r="N75" s="141"/>
      <c r="O75" s="141"/>
      <c r="P75" s="141"/>
      <c r="Q75" s="139"/>
      <c r="R75" s="139"/>
      <c r="S75" s="139"/>
      <c r="T75" s="139"/>
      <c r="U75" s="139"/>
      <c r="V75" s="152"/>
      <c r="W75" s="217"/>
      <c r="X75" s="139"/>
      <c r="Y75" s="139"/>
      <c r="Z75" s="139"/>
    </row>
    <row r="76" spans="1:26" x14ac:dyDescent="0.3">
      <c r="A76" s="10"/>
      <c r="B76" s="335" t="s">
        <v>86</v>
      </c>
      <c r="C76" s="336"/>
      <c r="D76" s="336"/>
      <c r="E76" s="140">
        <f>'SO 15259'!L309</f>
        <v>0</v>
      </c>
      <c r="F76" s="140">
        <f>'SO 15259'!M309</f>
        <v>0</v>
      </c>
      <c r="G76" s="140">
        <f>'SO 15259'!I309</f>
        <v>0</v>
      </c>
      <c r="H76" s="141">
        <f>'SO 15259'!S309</f>
        <v>8.35</v>
      </c>
      <c r="I76" s="141">
        <f>'SO 15259'!V309</f>
        <v>0</v>
      </c>
      <c r="J76" s="141"/>
      <c r="K76" s="141"/>
      <c r="L76" s="141"/>
      <c r="M76" s="141"/>
      <c r="N76" s="141"/>
      <c r="O76" s="141"/>
      <c r="P76" s="141"/>
      <c r="Q76" s="139"/>
      <c r="R76" s="139"/>
      <c r="S76" s="139"/>
      <c r="T76" s="139"/>
      <c r="U76" s="139"/>
      <c r="V76" s="152"/>
      <c r="W76" s="217"/>
      <c r="X76" s="139"/>
      <c r="Y76" s="139"/>
      <c r="Z76" s="139"/>
    </row>
    <row r="77" spans="1:26" x14ac:dyDescent="0.3">
      <c r="A77" s="10"/>
      <c r="B77" s="335" t="s">
        <v>87</v>
      </c>
      <c r="C77" s="336"/>
      <c r="D77" s="336"/>
      <c r="E77" s="140">
        <f>'SO 15259'!L316</f>
        <v>0</v>
      </c>
      <c r="F77" s="140">
        <f>'SO 15259'!M316</f>
        <v>0</v>
      </c>
      <c r="G77" s="140">
        <f>'SO 15259'!I316</f>
        <v>0</v>
      </c>
      <c r="H77" s="141">
        <f>'SO 15259'!S316</f>
        <v>0.31</v>
      </c>
      <c r="I77" s="141">
        <f>'SO 15259'!V316</f>
        <v>0</v>
      </c>
      <c r="J77" s="141"/>
      <c r="K77" s="141"/>
      <c r="L77" s="141"/>
      <c r="M77" s="141"/>
      <c r="N77" s="141"/>
      <c r="O77" s="141"/>
      <c r="P77" s="141"/>
      <c r="Q77" s="139"/>
      <c r="R77" s="139"/>
      <c r="S77" s="139"/>
      <c r="T77" s="139"/>
      <c r="U77" s="139"/>
      <c r="V77" s="152"/>
      <c r="W77" s="217"/>
      <c r="X77" s="139"/>
      <c r="Y77" s="139"/>
      <c r="Z77" s="139"/>
    </row>
    <row r="78" spans="1:26" x14ac:dyDescent="0.3">
      <c r="A78" s="10"/>
      <c r="B78" s="335" t="s">
        <v>88</v>
      </c>
      <c r="C78" s="336"/>
      <c r="D78" s="336"/>
      <c r="E78" s="140">
        <f>'SO 15259'!L320</f>
        <v>0</v>
      </c>
      <c r="F78" s="140">
        <f>'SO 15259'!M320</f>
        <v>0</v>
      </c>
      <c r="G78" s="140">
        <f>'SO 15259'!I320</f>
        <v>0</v>
      </c>
      <c r="H78" s="141">
        <f>'SO 15259'!S320</f>
        <v>0</v>
      </c>
      <c r="I78" s="141">
        <f>'SO 15259'!V320</f>
        <v>0</v>
      </c>
      <c r="J78" s="141"/>
      <c r="K78" s="141"/>
      <c r="L78" s="141"/>
      <c r="M78" s="141"/>
      <c r="N78" s="141"/>
      <c r="O78" s="141"/>
      <c r="P78" s="141"/>
      <c r="Q78" s="139"/>
      <c r="R78" s="139"/>
      <c r="S78" s="139"/>
      <c r="T78" s="139"/>
      <c r="U78" s="139"/>
      <c r="V78" s="152"/>
      <c r="W78" s="217"/>
      <c r="X78" s="139"/>
      <c r="Y78" s="139"/>
      <c r="Z78" s="139"/>
    </row>
    <row r="79" spans="1:26" x14ac:dyDescent="0.3">
      <c r="A79" s="10"/>
      <c r="B79" s="337" t="s">
        <v>75</v>
      </c>
      <c r="C79" s="315"/>
      <c r="D79" s="315"/>
      <c r="E79" s="142">
        <f>'SO 15259'!L322</f>
        <v>0</v>
      </c>
      <c r="F79" s="142">
        <f>'SO 15259'!M322</f>
        <v>0</v>
      </c>
      <c r="G79" s="142">
        <f>'SO 15259'!I322</f>
        <v>0</v>
      </c>
      <c r="H79" s="143">
        <f>'SO 15259'!S322</f>
        <v>17.489999999999998</v>
      </c>
      <c r="I79" s="143">
        <f>'SO 15259'!V322</f>
        <v>0</v>
      </c>
      <c r="J79" s="143"/>
      <c r="K79" s="143"/>
      <c r="L79" s="143"/>
      <c r="M79" s="143"/>
      <c r="N79" s="143"/>
      <c r="O79" s="143"/>
      <c r="P79" s="143"/>
      <c r="Q79" s="139"/>
      <c r="R79" s="139"/>
      <c r="S79" s="139"/>
      <c r="T79" s="139"/>
      <c r="U79" s="139"/>
      <c r="V79" s="152"/>
      <c r="W79" s="217"/>
      <c r="X79" s="139"/>
      <c r="Y79" s="139"/>
      <c r="Z79" s="139"/>
    </row>
    <row r="80" spans="1:26" x14ac:dyDescent="0.3">
      <c r="A80" s="1"/>
      <c r="B80" s="208"/>
      <c r="C80" s="1"/>
      <c r="D80" s="1"/>
      <c r="E80" s="133"/>
      <c r="F80" s="133"/>
      <c r="G80" s="133"/>
      <c r="H80" s="134"/>
      <c r="I80" s="134"/>
      <c r="J80" s="134"/>
      <c r="K80" s="134"/>
      <c r="L80" s="134"/>
      <c r="M80" s="134"/>
      <c r="N80" s="134"/>
      <c r="O80" s="134"/>
      <c r="P80" s="134"/>
      <c r="V80" s="153"/>
      <c r="W80" s="53"/>
    </row>
    <row r="81" spans="1:26" x14ac:dyDescent="0.3">
      <c r="A81" s="144"/>
      <c r="B81" s="320" t="s">
        <v>89</v>
      </c>
      <c r="C81" s="321"/>
      <c r="D81" s="321"/>
      <c r="E81" s="146">
        <f>'SO 15259'!L323</f>
        <v>0</v>
      </c>
      <c r="F81" s="146">
        <f>'SO 15259'!M323</f>
        <v>0</v>
      </c>
      <c r="G81" s="146">
        <f>'SO 15259'!I323</f>
        <v>0</v>
      </c>
      <c r="H81" s="147">
        <f>'SO 15259'!S323</f>
        <v>666.99</v>
      </c>
      <c r="I81" s="147">
        <f>'SO 15259'!V323</f>
        <v>0</v>
      </c>
      <c r="J81" s="148"/>
      <c r="K81" s="148"/>
      <c r="L81" s="148"/>
      <c r="M81" s="148"/>
      <c r="N81" s="148"/>
      <c r="O81" s="148"/>
      <c r="P81" s="148"/>
      <c r="Q81" s="149"/>
      <c r="R81" s="149"/>
      <c r="S81" s="149"/>
      <c r="T81" s="149"/>
      <c r="U81" s="149"/>
      <c r="V81" s="154"/>
      <c r="W81" s="217"/>
      <c r="X81" s="145"/>
      <c r="Y81" s="145"/>
      <c r="Z81" s="145"/>
    </row>
    <row r="82" spans="1:26" x14ac:dyDescent="0.3">
      <c r="A82" s="15"/>
      <c r="B82" s="42"/>
      <c r="C82" s="3"/>
      <c r="D82" s="3"/>
      <c r="E82" s="14"/>
      <c r="F82" s="14"/>
      <c r="G82" s="14"/>
      <c r="H82" s="155"/>
      <c r="I82" s="155"/>
      <c r="J82" s="155"/>
      <c r="K82" s="155"/>
      <c r="L82" s="155"/>
      <c r="M82" s="155"/>
      <c r="N82" s="155"/>
      <c r="O82" s="155"/>
      <c r="P82" s="155"/>
      <c r="Q82" s="11"/>
      <c r="R82" s="11"/>
      <c r="S82" s="11"/>
      <c r="T82" s="11"/>
      <c r="U82" s="11"/>
      <c r="V82" s="11"/>
      <c r="W82" s="53"/>
    </row>
    <row r="83" spans="1:26" x14ac:dyDescent="0.3">
      <c r="A83" s="15"/>
      <c r="B83" s="42"/>
      <c r="C83" s="3"/>
      <c r="D83" s="3"/>
      <c r="E83" s="14"/>
      <c r="F83" s="14"/>
      <c r="G83" s="14"/>
      <c r="H83" s="155"/>
      <c r="I83" s="155"/>
      <c r="J83" s="155"/>
      <c r="K83" s="155"/>
      <c r="L83" s="155"/>
      <c r="M83" s="155"/>
      <c r="N83" s="155"/>
      <c r="O83" s="155"/>
      <c r="P83" s="155"/>
      <c r="Q83" s="11"/>
      <c r="R83" s="11"/>
      <c r="S83" s="11"/>
      <c r="T83" s="11"/>
      <c r="U83" s="11"/>
      <c r="V83" s="11"/>
      <c r="W83" s="53"/>
    </row>
    <row r="84" spans="1:26" x14ac:dyDescent="0.3">
      <c r="A84" s="15"/>
      <c r="B84" s="38"/>
      <c r="C84" s="8"/>
      <c r="D84" s="8"/>
      <c r="E84" s="27"/>
      <c r="F84" s="27"/>
      <c r="G84" s="27"/>
      <c r="H84" s="156"/>
      <c r="I84" s="156"/>
      <c r="J84" s="156"/>
      <c r="K84" s="156"/>
      <c r="L84" s="156"/>
      <c r="M84" s="156"/>
      <c r="N84" s="156"/>
      <c r="O84" s="156"/>
      <c r="P84" s="156"/>
      <c r="Q84" s="16"/>
      <c r="R84" s="16"/>
      <c r="S84" s="16"/>
      <c r="T84" s="16"/>
      <c r="U84" s="16"/>
      <c r="V84" s="16"/>
      <c r="W84" s="53"/>
    </row>
    <row r="85" spans="1:26" ht="34.950000000000003" customHeight="1" x14ac:dyDescent="0.3">
      <c r="A85" s="1"/>
      <c r="B85" s="322" t="s">
        <v>90</v>
      </c>
      <c r="C85" s="323"/>
      <c r="D85" s="323"/>
      <c r="E85" s="323"/>
      <c r="F85" s="323"/>
      <c r="G85" s="323"/>
      <c r="H85" s="323"/>
      <c r="I85" s="323"/>
      <c r="J85" s="323"/>
      <c r="K85" s="323"/>
      <c r="L85" s="323"/>
      <c r="M85" s="323"/>
      <c r="N85" s="323"/>
      <c r="O85" s="323"/>
      <c r="P85" s="323"/>
      <c r="Q85" s="323"/>
      <c r="R85" s="323"/>
      <c r="S85" s="323"/>
      <c r="T85" s="323"/>
      <c r="U85" s="323"/>
      <c r="V85" s="323"/>
      <c r="W85" s="53"/>
    </row>
    <row r="86" spans="1:26" x14ac:dyDescent="0.3">
      <c r="A86" s="15"/>
      <c r="B86" s="97"/>
      <c r="C86" s="19"/>
      <c r="D86" s="19"/>
      <c r="E86" s="99"/>
      <c r="F86" s="99"/>
      <c r="G86" s="99"/>
      <c r="H86" s="170"/>
      <c r="I86" s="170"/>
      <c r="J86" s="170"/>
      <c r="K86" s="170"/>
      <c r="L86" s="170"/>
      <c r="M86" s="170"/>
      <c r="N86" s="170"/>
      <c r="O86" s="170"/>
      <c r="P86" s="170"/>
      <c r="Q86" s="20"/>
      <c r="R86" s="20"/>
      <c r="S86" s="20"/>
      <c r="T86" s="20"/>
      <c r="U86" s="20"/>
      <c r="V86" s="20"/>
      <c r="W86" s="53"/>
    </row>
    <row r="87" spans="1:26" ht="19.95" customHeight="1" x14ac:dyDescent="0.3">
      <c r="A87" s="203"/>
      <c r="B87" s="326" t="s">
        <v>30</v>
      </c>
      <c r="C87" s="327"/>
      <c r="D87" s="327"/>
      <c r="E87" s="328"/>
      <c r="F87" s="168"/>
      <c r="G87" s="168"/>
      <c r="H87" s="169" t="s">
        <v>101</v>
      </c>
      <c r="I87" s="332" t="s">
        <v>102</v>
      </c>
      <c r="J87" s="333"/>
      <c r="K87" s="333"/>
      <c r="L87" s="333"/>
      <c r="M87" s="333"/>
      <c r="N87" s="333"/>
      <c r="O87" s="333"/>
      <c r="P87" s="334"/>
      <c r="Q87" s="18"/>
      <c r="R87" s="18"/>
      <c r="S87" s="18"/>
      <c r="T87" s="18"/>
      <c r="U87" s="18"/>
      <c r="V87" s="18"/>
      <c r="W87" s="53"/>
    </row>
    <row r="88" spans="1:26" ht="19.95" customHeight="1" x14ac:dyDescent="0.3">
      <c r="A88" s="203"/>
      <c r="B88" s="329" t="s">
        <v>31</v>
      </c>
      <c r="C88" s="330"/>
      <c r="D88" s="330"/>
      <c r="E88" s="331"/>
      <c r="F88" s="164"/>
      <c r="G88" s="164"/>
      <c r="H88" s="165" t="s">
        <v>25</v>
      </c>
      <c r="I88" s="165"/>
      <c r="J88" s="155"/>
      <c r="K88" s="155"/>
      <c r="L88" s="155"/>
      <c r="M88" s="155"/>
      <c r="N88" s="155"/>
      <c r="O88" s="155"/>
      <c r="P88" s="155"/>
      <c r="Q88" s="11"/>
      <c r="R88" s="11"/>
      <c r="S88" s="11"/>
      <c r="T88" s="11"/>
      <c r="U88" s="11"/>
      <c r="V88" s="11"/>
      <c r="W88" s="53"/>
    </row>
    <row r="89" spans="1:26" ht="19.95" customHeight="1" x14ac:dyDescent="0.3">
      <c r="A89" s="203"/>
      <c r="B89" s="329" t="s">
        <v>32</v>
      </c>
      <c r="C89" s="330"/>
      <c r="D89" s="330"/>
      <c r="E89" s="331"/>
      <c r="F89" s="164"/>
      <c r="G89" s="164"/>
      <c r="H89" s="165" t="s">
        <v>103</v>
      </c>
      <c r="I89" s="165" t="s">
        <v>29</v>
      </c>
      <c r="J89" s="155"/>
      <c r="K89" s="155"/>
      <c r="L89" s="155"/>
      <c r="M89" s="155"/>
      <c r="N89" s="155"/>
      <c r="O89" s="155"/>
      <c r="P89" s="155"/>
      <c r="Q89" s="11"/>
      <c r="R89" s="11"/>
      <c r="S89" s="11"/>
      <c r="T89" s="11"/>
      <c r="U89" s="11"/>
      <c r="V89" s="11"/>
      <c r="W89" s="53"/>
    </row>
    <row r="90" spans="1:26" ht="19.95" customHeight="1" x14ac:dyDescent="0.3">
      <c r="A90" s="15"/>
      <c r="B90" s="207" t="s">
        <v>104</v>
      </c>
      <c r="C90" s="3"/>
      <c r="D90" s="3"/>
      <c r="E90" s="14"/>
      <c r="F90" s="14"/>
      <c r="G90" s="14"/>
      <c r="H90" s="155"/>
      <c r="I90" s="155"/>
      <c r="J90" s="155"/>
      <c r="K90" s="155"/>
      <c r="L90" s="155"/>
      <c r="M90" s="155"/>
      <c r="N90" s="155"/>
      <c r="O90" s="155"/>
      <c r="P90" s="155"/>
      <c r="Q90" s="11"/>
      <c r="R90" s="11"/>
      <c r="S90" s="11"/>
      <c r="T90" s="11"/>
      <c r="U90" s="11"/>
      <c r="V90" s="11"/>
      <c r="W90" s="53"/>
    </row>
    <row r="91" spans="1:26" ht="19.95" customHeight="1" x14ac:dyDescent="0.3">
      <c r="A91" s="15"/>
      <c r="B91" s="207" t="s">
        <v>23</v>
      </c>
      <c r="C91" s="3"/>
      <c r="D91" s="3"/>
      <c r="E91" s="14"/>
      <c r="F91" s="14"/>
      <c r="G91" s="14"/>
      <c r="H91" s="155"/>
      <c r="I91" s="155"/>
      <c r="J91" s="155"/>
      <c r="K91" s="155"/>
      <c r="L91" s="155"/>
      <c r="M91" s="155"/>
      <c r="N91" s="155"/>
      <c r="O91" s="155"/>
      <c r="P91" s="155"/>
      <c r="Q91" s="11"/>
      <c r="R91" s="11"/>
      <c r="S91" s="11"/>
      <c r="T91" s="11"/>
      <c r="U91" s="11"/>
      <c r="V91" s="11"/>
      <c r="W91" s="53"/>
    </row>
    <row r="92" spans="1:26" ht="19.95" customHeight="1" x14ac:dyDescent="0.3">
      <c r="A92" s="15"/>
      <c r="B92" s="42"/>
      <c r="C92" s="3"/>
      <c r="D92" s="3"/>
      <c r="E92" s="14"/>
      <c r="F92" s="14"/>
      <c r="G92" s="14"/>
      <c r="H92" s="155"/>
      <c r="I92" s="155"/>
      <c r="J92" s="155"/>
      <c r="K92" s="155"/>
      <c r="L92" s="155"/>
      <c r="M92" s="155"/>
      <c r="N92" s="155"/>
      <c r="O92" s="155"/>
      <c r="P92" s="155"/>
      <c r="Q92" s="11"/>
      <c r="R92" s="11"/>
      <c r="S92" s="11"/>
      <c r="T92" s="11"/>
      <c r="U92" s="11"/>
      <c r="V92" s="11"/>
      <c r="W92" s="53"/>
    </row>
    <row r="93" spans="1:26" ht="19.95" customHeight="1" x14ac:dyDescent="0.3">
      <c r="A93" s="15"/>
      <c r="B93" s="42"/>
      <c r="C93" s="3"/>
      <c r="D93" s="3"/>
      <c r="E93" s="14"/>
      <c r="F93" s="14"/>
      <c r="G93" s="14"/>
      <c r="H93" s="155"/>
      <c r="I93" s="155"/>
      <c r="J93" s="155"/>
      <c r="K93" s="155"/>
      <c r="L93" s="155"/>
      <c r="M93" s="155"/>
      <c r="N93" s="155"/>
      <c r="O93" s="155"/>
      <c r="P93" s="155"/>
      <c r="Q93" s="11"/>
      <c r="R93" s="11"/>
      <c r="S93" s="11"/>
      <c r="T93" s="11"/>
      <c r="U93" s="11"/>
      <c r="V93" s="11"/>
      <c r="W93" s="53"/>
    </row>
    <row r="94" spans="1:26" ht="19.95" customHeight="1" x14ac:dyDescent="0.3">
      <c r="A94" s="15"/>
      <c r="B94" s="209" t="s">
        <v>66</v>
      </c>
      <c r="C94" s="166"/>
      <c r="D94" s="166"/>
      <c r="E94" s="14"/>
      <c r="F94" s="14"/>
      <c r="G94" s="14"/>
      <c r="H94" s="155"/>
      <c r="I94" s="155"/>
      <c r="J94" s="155"/>
      <c r="K94" s="155"/>
      <c r="L94" s="155"/>
      <c r="M94" s="155"/>
      <c r="N94" s="155"/>
      <c r="O94" s="155"/>
      <c r="P94" s="155"/>
      <c r="Q94" s="11"/>
      <c r="R94" s="11"/>
      <c r="S94" s="11"/>
      <c r="T94" s="11"/>
      <c r="U94" s="11"/>
      <c r="V94" s="11"/>
      <c r="W94" s="53"/>
    </row>
    <row r="95" spans="1:26" x14ac:dyDescent="0.3">
      <c r="A95" s="2"/>
      <c r="B95" s="210" t="s">
        <v>91</v>
      </c>
      <c r="C95" s="129" t="s">
        <v>92</v>
      </c>
      <c r="D95" s="129" t="s">
        <v>93</v>
      </c>
      <c r="E95" s="157"/>
      <c r="F95" s="157" t="s">
        <v>94</v>
      </c>
      <c r="G95" s="157" t="s">
        <v>95</v>
      </c>
      <c r="H95" s="158" t="s">
        <v>96</v>
      </c>
      <c r="I95" s="158" t="s">
        <v>97</v>
      </c>
      <c r="J95" s="158"/>
      <c r="K95" s="158"/>
      <c r="L95" s="158"/>
      <c r="M95" s="158"/>
      <c r="N95" s="158"/>
      <c r="O95" s="158"/>
      <c r="P95" s="158" t="s">
        <v>98</v>
      </c>
      <c r="Q95" s="159"/>
      <c r="R95" s="159"/>
      <c r="S95" s="129" t="s">
        <v>99</v>
      </c>
      <c r="T95" s="160"/>
      <c r="U95" s="160"/>
      <c r="V95" s="129" t="s">
        <v>100</v>
      </c>
      <c r="W95" s="53"/>
    </row>
    <row r="96" spans="1:26" x14ac:dyDescent="0.3">
      <c r="A96" s="10"/>
      <c r="B96" s="211"/>
      <c r="C96" s="171"/>
      <c r="D96" s="319" t="s">
        <v>67</v>
      </c>
      <c r="E96" s="319"/>
      <c r="F96" s="136"/>
      <c r="G96" s="172"/>
      <c r="H96" s="136"/>
      <c r="I96" s="136"/>
      <c r="J96" s="137"/>
      <c r="K96" s="137"/>
      <c r="L96" s="137"/>
      <c r="M96" s="137"/>
      <c r="N96" s="137"/>
      <c r="O96" s="137"/>
      <c r="P96" s="137"/>
      <c r="Q96" s="135"/>
      <c r="R96" s="135"/>
      <c r="S96" s="135"/>
      <c r="T96" s="135"/>
      <c r="U96" s="135"/>
      <c r="V96" s="196"/>
      <c r="W96" s="217"/>
      <c r="X96" s="139"/>
      <c r="Y96" s="139"/>
      <c r="Z96" s="139"/>
    </row>
    <row r="97" spans="1:26" x14ac:dyDescent="0.3">
      <c r="A97" s="10"/>
      <c r="B97" s="212"/>
      <c r="C97" s="174">
        <v>1</v>
      </c>
      <c r="D97" s="314" t="s">
        <v>68</v>
      </c>
      <c r="E97" s="314"/>
      <c r="F97" s="140"/>
      <c r="G97" s="173"/>
      <c r="H97" s="140"/>
      <c r="I97" s="140"/>
      <c r="J97" s="141"/>
      <c r="K97" s="141"/>
      <c r="L97" s="141"/>
      <c r="M97" s="141"/>
      <c r="N97" s="141"/>
      <c r="O97" s="141"/>
      <c r="P97" s="141"/>
      <c r="Q97" s="10"/>
      <c r="R97" s="10"/>
      <c r="S97" s="10"/>
      <c r="T97" s="10"/>
      <c r="U97" s="10"/>
      <c r="V97" s="197"/>
      <c r="W97" s="217"/>
      <c r="X97" s="139"/>
      <c r="Y97" s="139"/>
      <c r="Z97" s="139"/>
    </row>
    <row r="98" spans="1:26" ht="34.950000000000003" customHeight="1" x14ac:dyDescent="0.3">
      <c r="A98" s="181"/>
      <c r="B98" s="213">
        <v>1</v>
      </c>
      <c r="C98" s="182" t="s">
        <v>105</v>
      </c>
      <c r="D98" s="317" t="s">
        <v>106</v>
      </c>
      <c r="E98" s="317"/>
      <c r="F98" s="176" t="s">
        <v>107</v>
      </c>
      <c r="G98" s="177">
        <v>84</v>
      </c>
      <c r="H98" s="176"/>
      <c r="I98" s="176">
        <f t="shared" ref="I98:I106" si="0">ROUND(G98*(H98),2)</f>
        <v>0</v>
      </c>
      <c r="J98" s="178">
        <f t="shared" ref="J98:J106" si="1">ROUND(G98*(N98),2)</f>
        <v>231.84</v>
      </c>
      <c r="K98" s="179">
        <f t="shared" ref="K98:K106" si="2">ROUND(G98*(O98),2)</f>
        <v>0</v>
      </c>
      <c r="L98" s="179"/>
      <c r="M98" s="179">
        <f t="shared" ref="M98:M106" si="3">ROUND(G98*(H98),2)</f>
        <v>0</v>
      </c>
      <c r="N98" s="179">
        <v>2.76</v>
      </c>
      <c r="O98" s="179"/>
      <c r="P98" s="183"/>
      <c r="Q98" s="183"/>
      <c r="R98" s="183"/>
      <c r="S98" s="180">
        <f t="shared" ref="S98:S106" si="4">ROUND(G98*(P98),3)</f>
        <v>0</v>
      </c>
      <c r="T98" s="180"/>
      <c r="U98" s="180"/>
      <c r="V98" s="198"/>
      <c r="W98" s="53"/>
      <c r="Z98">
        <v>0</v>
      </c>
    </row>
    <row r="99" spans="1:26" ht="34.950000000000003" customHeight="1" x14ac:dyDescent="0.3">
      <c r="A99" s="181"/>
      <c r="B99" s="213">
        <v>2</v>
      </c>
      <c r="C99" s="182" t="s">
        <v>108</v>
      </c>
      <c r="D99" s="317" t="s">
        <v>109</v>
      </c>
      <c r="E99" s="317"/>
      <c r="F99" s="176" t="s">
        <v>107</v>
      </c>
      <c r="G99" s="177">
        <v>2.7</v>
      </c>
      <c r="H99" s="176"/>
      <c r="I99" s="176">
        <f t="shared" si="0"/>
        <v>0</v>
      </c>
      <c r="J99" s="178">
        <f t="shared" si="1"/>
        <v>67.47</v>
      </c>
      <c r="K99" s="179">
        <f t="shared" si="2"/>
        <v>0</v>
      </c>
      <c r="L99" s="179"/>
      <c r="M99" s="179">
        <f t="shared" si="3"/>
        <v>0</v>
      </c>
      <c r="N99" s="179">
        <v>24.99</v>
      </c>
      <c r="O99" s="179"/>
      <c r="P99" s="183"/>
      <c r="Q99" s="183"/>
      <c r="R99" s="183"/>
      <c r="S99" s="180">
        <f t="shared" si="4"/>
        <v>0</v>
      </c>
      <c r="T99" s="180"/>
      <c r="U99" s="180"/>
      <c r="V99" s="198"/>
      <c r="W99" s="53"/>
      <c r="Z99">
        <v>0</v>
      </c>
    </row>
    <row r="100" spans="1:26" ht="34.950000000000003" customHeight="1" x14ac:dyDescent="0.3">
      <c r="A100" s="181"/>
      <c r="B100" s="213">
        <v>3</v>
      </c>
      <c r="C100" s="182" t="s">
        <v>110</v>
      </c>
      <c r="D100" s="317" t="s">
        <v>111</v>
      </c>
      <c r="E100" s="317"/>
      <c r="F100" s="176" t="s">
        <v>107</v>
      </c>
      <c r="G100" s="177">
        <v>2.7</v>
      </c>
      <c r="H100" s="176"/>
      <c r="I100" s="176">
        <f t="shared" si="0"/>
        <v>0</v>
      </c>
      <c r="J100" s="178">
        <f t="shared" si="1"/>
        <v>4.51</v>
      </c>
      <c r="K100" s="179">
        <f t="shared" si="2"/>
        <v>0</v>
      </c>
      <c r="L100" s="179"/>
      <c r="M100" s="179">
        <f t="shared" si="3"/>
        <v>0</v>
      </c>
      <c r="N100" s="179">
        <v>1.67</v>
      </c>
      <c r="O100" s="179"/>
      <c r="P100" s="183"/>
      <c r="Q100" s="183"/>
      <c r="R100" s="183"/>
      <c r="S100" s="180">
        <f t="shared" si="4"/>
        <v>0</v>
      </c>
      <c r="T100" s="180"/>
      <c r="U100" s="180"/>
      <c r="V100" s="198"/>
      <c r="W100" s="53"/>
      <c r="Z100">
        <v>0</v>
      </c>
    </row>
    <row r="101" spans="1:26" ht="34.950000000000003" customHeight="1" x14ac:dyDescent="0.3">
      <c r="A101" s="181"/>
      <c r="B101" s="213">
        <v>4</v>
      </c>
      <c r="C101" s="182" t="s">
        <v>112</v>
      </c>
      <c r="D101" s="317" t="s">
        <v>113</v>
      </c>
      <c r="E101" s="317"/>
      <c r="F101" s="176" t="s">
        <v>107</v>
      </c>
      <c r="G101" s="177">
        <v>134.1</v>
      </c>
      <c r="H101" s="176"/>
      <c r="I101" s="176">
        <f t="shared" si="0"/>
        <v>0</v>
      </c>
      <c r="J101" s="178">
        <f t="shared" si="1"/>
        <v>1504.6</v>
      </c>
      <c r="K101" s="179">
        <f t="shared" si="2"/>
        <v>0</v>
      </c>
      <c r="L101" s="179"/>
      <c r="M101" s="179">
        <f t="shared" si="3"/>
        <v>0</v>
      </c>
      <c r="N101" s="179">
        <v>11.22</v>
      </c>
      <c r="O101" s="179"/>
      <c r="P101" s="183"/>
      <c r="Q101" s="183"/>
      <c r="R101" s="183"/>
      <c r="S101" s="180">
        <f t="shared" si="4"/>
        <v>0</v>
      </c>
      <c r="T101" s="180"/>
      <c r="U101" s="180"/>
      <c r="V101" s="198"/>
      <c r="W101" s="53"/>
      <c r="Z101">
        <v>0</v>
      </c>
    </row>
    <row r="102" spans="1:26" ht="34.950000000000003" customHeight="1" x14ac:dyDescent="0.3">
      <c r="A102" s="181"/>
      <c r="B102" s="213">
        <v>5</v>
      </c>
      <c r="C102" s="182" t="s">
        <v>114</v>
      </c>
      <c r="D102" s="317" t="s">
        <v>115</v>
      </c>
      <c r="E102" s="317"/>
      <c r="F102" s="176" t="s">
        <v>107</v>
      </c>
      <c r="G102" s="177">
        <v>134.1</v>
      </c>
      <c r="H102" s="176"/>
      <c r="I102" s="176">
        <f t="shared" si="0"/>
        <v>0</v>
      </c>
      <c r="J102" s="178">
        <f t="shared" si="1"/>
        <v>477.4</v>
      </c>
      <c r="K102" s="179">
        <f t="shared" si="2"/>
        <v>0</v>
      </c>
      <c r="L102" s="179"/>
      <c r="M102" s="179">
        <f t="shared" si="3"/>
        <v>0</v>
      </c>
      <c r="N102" s="179">
        <v>3.56</v>
      </c>
      <c r="O102" s="179"/>
      <c r="P102" s="183"/>
      <c r="Q102" s="183"/>
      <c r="R102" s="183"/>
      <c r="S102" s="180">
        <f t="shared" si="4"/>
        <v>0</v>
      </c>
      <c r="T102" s="180"/>
      <c r="U102" s="180"/>
      <c r="V102" s="198"/>
      <c r="W102" s="53"/>
      <c r="Z102">
        <v>0</v>
      </c>
    </row>
    <row r="103" spans="1:26" ht="34.950000000000003" customHeight="1" x14ac:dyDescent="0.3">
      <c r="A103" s="181"/>
      <c r="B103" s="213">
        <v>6</v>
      </c>
      <c r="C103" s="182" t="s">
        <v>116</v>
      </c>
      <c r="D103" s="317" t="s">
        <v>117</v>
      </c>
      <c r="E103" s="317"/>
      <c r="F103" s="176" t="s">
        <v>107</v>
      </c>
      <c r="G103" s="177">
        <v>136.80000000000001</v>
      </c>
      <c r="H103" s="176"/>
      <c r="I103" s="176">
        <f t="shared" si="0"/>
        <v>0</v>
      </c>
      <c r="J103" s="178">
        <f t="shared" si="1"/>
        <v>155.94999999999999</v>
      </c>
      <c r="K103" s="179">
        <f t="shared" si="2"/>
        <v>0</v>
      </c>
      <c r="L103" s="179"/>
      <c r="M103" s="179">
        <f t="shared" si="3"/>
        <v>0</v>
      </c>
      <c r="N103" s="179">
        <v>1.1400000000000001</v>
      </c>
      <c r="O103" s="179"/>
      <c r="P103" s="183"/>
      <c r="Q103" s="183"/>
      <c r="R103" s="183"/>
      <c r="S103" s="180">
        <f t="shared" si="4"/>
        <v>0</v>
      </c>
      <c r="T103" s="180"/>
      <c r="U103" s="180"/>
      <c r="V103" s="198"/>
      <c r="W103" s="53"/>
      <c r="Z103">
        <v>0</v>
      </c>
    </row>
    <row r="104" spans="1:26" ht="34.950000000000003" customHeight="1" x14ac:dyDescent="0.3">
      <c r="A104" s="181"/>
      <c r="B104" s="213">
        <v>7</v>
      </c>
      <c r="C104" s="182" t="s">
        <v>118</v>
      </c>
      <c r="D104" s="317" t="s">
        <v>119</v>
      </c>
      <c r="E104" s="317"/>
      <c r="F104" s="176" t="s">
        <v>107</v>
      </c>
      <c r="G104" s="177">
        <v>220.8</v>
      </c>
      <c r="H104" s="176"/>
      <c r="I104" s="176">
        <f t="shared" si="0"/>
        <v>0</v>
      </c>
      <c r="J104" s="178">
        <f t="shared" si="1"/>
        <v>1002.43</v>
      </c>
      <c r="K104" s="179">
        <f t="shared" si="2"/>
        <v>0</v>
      </c>
      <c r="L104" s="179"/>
      <c r="M104" s="179">
        <f t="shared" si="3"/>
        <v>0</v>
      </c>
      <c r="N104" s="179">
        <v>4.54</v>
      </c>
      <c r="O104" s="179"/>
      <c r="P104" s="183"/>
      <c r="Q104" s="183"/>
      <c r="R104" s="183"/>
      <c r="S104" s="180">
        <f t="shared" si="4"/>
        <v>0</v>
      </c>
      <c r="T104" s="180"/>
      <c r="U104" s="180"/>
      <c r="V104" s="198"/>
      <c r="W104" s="53"/>
      <c r="Z104">
        <v>0</v>
      </c>
    </row>
    <row r="105" spans="1:26" ht="34.950000000000003" customHeight="1" x14ac:dyDescent="0.3">
      <c r="A105" s="181"/>
      <c r="B105" s="213">
        <v>8</v>
      </c>
      <c r="C105" s="182" t="s">
        <v>120</v>
      </c>
      <c r="D105" s="317" t="s">
        <v>121</v>
      </c>
      <c r="E105" s="317"/>
      <c r="F105" s="176" t="s">
        <v>107</v>
      </c>
      <c r="G105" s="177">
        <v>220.8</v>
      </c>
      <c r="H105" s="176"/>
      <c r="I105" s="176">
        <f t="shared" si="0"/>
        <v>0</v>
      </c>
      <c r="J105" s="178">
        <f t="shared" si="1"/>
        <v>487.97</v>
      </c>
      <c r="K105" s="179">
        <f t="shared" si="2"/>
        <v>0</v>
      </c>
      <c r="L105" s="179"/>
      <c r="M105" s="179">
        <f t="shared" si="3"/>
        <v>0</v>
      </c>
      <c r="N105" s="179">
        <v>2.21</v>
      </c>
      <c r="O105" s="179"/>
      <c r="P105" s="183"/>
      <c r="Q105" s="183"/>
      <c r="R105" s="183"/>
      <c r="S105" s="180">
        <f t="shared" si="4"/>
        <v>0</v>
      </c>
      <c r="T105" s="180"/>
      <c r="U105" s="180"/>
      <c r="V105" s="198"/>
      <c r="W105" s="53"/>
      <c r="Z105">
        <v>0</v>
      </c>
    </row>
    <row r="106" spans="1:26" ht="34.950000000000003" customHeight="1" x14ac:dyDescent="0.3">
      <c r="A106" s="181"/>
      <c r="B106" s="213">
        <v>9</v>
      </c>
      <c r="C106" s="182" t="s">
        <v>122</v>
      </c>
      <c r="D106" s="317" t="s">
        <v>123</v>
      </c>
      <c r="E106" s="317"/>
      <c r="F106" s="176" t="s">
        <v>107</v>
      </c>
      <c r="G106" s="177">
        <v>220.8</v>
      </c>
      <c r="H106" s="176"/>
      <c r="I106" s="176">
        <f t="shared" si="0"/>
        <v>0</v>
      </c>
      <c r="J106" s="178">
        <f t="shared" si="1"/>
        <v>158.97999999999999</v>
      </c>
      <c r="K106" s="179">
        <f t="shared" si="2"/>
        <v>0</v>
      </c>
      <c r="L106" s="179"/>
      <c r="M106" s="179">
        <f t="shared" si="3"/>
        <v>0</v>
      </c>
      <c r="N106" s="179">
        <v>0.72</v>
      </c>
      <c r="O106" s="179"/>
      <c r="P106" s="183"/>
      <c r="Q106" s="183"/>
      <c r="R106" s="183"/>
      <c r="S106" s="180">
        <f t="shared" si="4"/>
        <v>0</v>
      </c>
      <c r="T106" s="180"/>
      <c r="U106" s="180"/>
      <c r="V106" s="198"/>
      <c r="W106" s="53"/>
      <c r="Z106">
        <v>0</v>
      </c>
    </row>
    <row r="107" spans="1:26" x14ac:dyDescent="0.3">
      <c r="A107" s="10"/>
      <c r="B107" s="212"/>
      <c r="C107" s="174">
        <v>1</v>
      </c>
      <c r="D107" s="314" t="s">
        <v>68</v>
      </c>
      <c r="E107" s="314"/>
      <c r="F107" s="140"/>
      <c r="G107" s="173"/>
      <c r="H107" s="140"/>
      <c r="I107" s="142">
        <f>ROUND((SUM(I97:I106))/1,2)</f>
        <v>0</v>
      </c>
      <c r="J107" s="141"/>
      <c r="K107" s="141"/>
      <c r="L107" s="141">
        <f>ROUND((SUM(L97:L106))/1,2)</f>
        <v>0</v>
      </c>
      <c r="M107" s="141">
        <f>ROUND((SUM(M97:M106))/1,2)</f>
        <v>0</v>
      </c>
      <c r="N107" s="141"/>
      <c r="O107" s="141"/>
      <c r="P107" s="141"/>
      <c r="Q107" s="10"/>
      <c r="R107" s="10"/>
      <c r="S107" s="10">
        <f>ROUND((SUM(S97:S106))/1,2)</f>
        <v>0</v>
      </c>
      <c r="T107" s="10"/>
      <c r="U107" s="10"/>
      <c r="V107" s="199">
        <f>ROUND((SUM(V97:V106))/1,2)</f>
        <v>0</v>
      </c>
      <c r="W107" s="217"/>
      <c r="X107" s="139"/>
      <c r="Y107" s="139"/>
      <c r="Z107" s="139"/>
    </row>
    <row r="108" spans="1:26" x14ac:dyDescent="0.3">
      <c r="A108" s="1"/>
      <c r="B108" s="208"/>
      <c r="C108" s="1"/>
      <c r="D108" s="1"/>
      <c r="E108" s="133"/>
      <c r="F108" s="133"/>
      <c r="G108" s="167"/>
      <c r="H108" s="133"/>
      <c r="I108" s="133"/>
      <c r="J108" s="134"/>
      <c r="K108" s="134"/>
      <c r="L108" s="134"/>
      <c r="M108" s="134"/>
      <c r="N108" s="134"/>
      <c r="O108" s="134"/>
      <c r="P108" s="134"/>
      <c r="Q108" s="1"/>
      <c r="R108" s="1"/>
      <c r="S108" s="1"/>
      <c r="T108" s="1"/>
      <c r="U108" s="1"/>
      <c r="V108" s="200"/>
      <c r="W108" s="53"/>
    </row>
    <row r="109" spans="1:26" x14ac:dyDescent="0.3">
      <c r="A109" s="10"/>
      <c r="B109" s="212"/>
      <c r="C109" s="174">
        <v>2</v>
      </c>
      <c r="D109" s="314" t="s">
        <v>69</v>
      </c>
      <c r="E109" s="314"/>
      <c r="F109" s="140"/>
      <c r="G109" s="173"/>
      <c r="H109" s="140"/>
      <c r="I109" s="140"/>
      <c r="J109" s="141"/>
      <c r="K109" s="141"/>
      <c r="L109" s="141"/>
      <c r="M109" s="141"/>
      <c r="N109" s="141"/>
      <c r="O109" s="141"/>
      <c r="P109" s="141"/>
      <c r="Q109" s="10"/>
      <c r="R109" s="10"/>
      <c r="S109" s="10"/>
      <c r="T109" s="10"/>
      <c r="U109" s="10"/>
      <c r="V109" s="197"/>
      <c r="W109" s="217"/>
      <c r="X109" s="139"/>
      <c r="Y109" s="139"/>
      <c r="Z109" s="139"/>
    </row>
    <row r="110" spans="1:26" ht="34.950000000000003" customHeight="1" x14ac:dyDescent="0.3">
      <c r="A110" s="181"/>
      <c r="B110" s="213">
        <v>10</v>
      </c>
      <c r="C110" s="182" t="s">
        <v>124</v>
      </c>
      <c r="D110" s="317" t="s">
        <v>125</v>
      </c>
      <c r="E110" s="317"/>
      <c r="F110" s="176" t="s">
        <v>107</v>
      </c>
      <c r="G110" s="177">
        <v>66.03</v>
      </c>
      <c r="H110" s="176"/>
      <c r="I110" s="176">
        <f t="shared" ref="I110:I122" si="5">ROUND(G110*(H110),2)</f>
        <v>0</v>
      </c>
      <c r="J110" s="178">
        <f t="shared" ref="J110:J122" si="6">ROUND(G110*(N110),2)</f>
        <v>1414.36</v>
      </c>
      <c r="K110" s="179">
        <f t="shared" ref="K110:K122" si="7">ROUND(G110*(O110),2)</f>
        <v>0</v>
      </c>
      <c r="L110" s="179"/>
      <c r="M110" s="179">
        <f t="shared" ref="M110:M122" si="8">ROUND(G110*(H110),2)</f>
        <v>0</v>
      </c>
      <c r="N110" s="179">
        <v>21.42</v>
      </c>
      <c r="O110" s="179"/>
      <c r="P110" s="183">
        <v>2.0659999999999998</v>
      </c>
      <c r="Q110" s="183"/>
      <c r="R110" s="183">
        <v>2.0659999999999998</v>
      </c>
      <c r="S110" s="180">
        <f t="shared" ref="S110:S122" si="9">ROUND(G110*(P110),3)</f>
        <v>136.41800000000001</v>
      </c>
      <c r="T110" s="180"/>
      <c r="U110" s="180"/>
      <c r="V110" s="198"/>
      <c r="W110" s="53"/>
      <c r="Z110">
        <v>0</v>
      </c>
    </row>
    <row r="111" spans="1:26" ht="34.950000000000003" customHeight="1" x14ac:dyDescent="0.3">
      <c r="A111" s="181"/>
      <c r="B111" s="213">
        <v>11</v>
      </c>
      <c r="C111" s="182" t="s">
        <v>126</v>
      </c>
      <c r="D111" s="317" t="s">
        <v>127</v>
      </c>
      <c r="E111" s="317"/>
      <c r="F111" s="176" t="s">
        <v>107</v>
      </c>
      <c r="G111" s="177">
        <v>39.21</v>
      </c>
      <c r="H111" s="176"/>
      <c r="I111" s="176">
        <f t="shared" si="5"/>
        <v>0</v>
      </c>
      <c r="J111" s="178">
        <f t="shared" si="6"/>
        <v>3919.43</v>
      </c>
      <c r="K111" s="179">
        <f t="shared" si="7"/>
        <v>0</v>
      </c>
      <c r="L111" s="179"/>
      <c r="M111" s="179">
        <f t="shared" si="8"/>
        <v>0</v>
      </c>
      <c r="N111" s="179">
        <v>99.96</v>
      </c>
      <c r="O111" s="179"/>
      <c r="P111" s="183">
        <v>2.4178999999999999</v>
      </c>
      <c r="Q111" s="183"/>
      <c r="R111" s="183">
        <v>2.4178999999999999</v>
      </c>
      <c r="S111" s="180">
        <f t="shared" si="9"/>
        <v>94.805999999999997</v>
      </c>
      <c r="T111" s="180"/>
      <c r="U111" s="180"/>
      <c r="V111" s="198"/>
      <c r="W111" s="53"/>
      <c r="Z111">
        <v>0</v>
      </c>
    </row>
    <row r="112" spans="1:26" ht="34.950000000000003" customHeight="1" x14ac:dyDescent="0.3">
      <c r="A112" s="181"/>
      <c r="B112" s="213">
        <v>12</v>
      </c>
      <c r="C112" s="182" t="s">
        <v>128</v>
      </c>
      <c r="D112" s="317" t="s">
        <v>129</v>
      </c>
      <c r="E112" s="317"/>
      <c r="F112" s="176" t="s">
        <v>130</v>
      </c>
      <c r="G112" s="177">
        <v>10.77</v>
      </c>
      <c r="H112" s="176"/>
      <c r="I112" s="176">
        <f t="shared" si="5"/>
        <v>0</v>
      </c>
      <c r="J112" s="178">
        <f t="shared" si="6"/>
        <v>82.93</v>
      </c>
      <c r="K112" s="179">
        <f t="shared" si="7"/>
        <v>0</v>
      </c>
      <c r="L112" s="179"/>
      <c r="M112" s="179">
        <f t="shared" si="8"/>
        <v>0</v>
      </c>
      <c r="N112" s="179">
        <v>7.7</v>
      </c>
      <c r="O112" s="179"/>
      <c r="P112" s="183">
        <v>7.3374849999999995E-4</v>
      </c>
      <c r="Q112" s="183"/>
      <c r="R112" s="183">
        <v>7.3374849999999995E-4</v>
      </c>
      <c r="S112" s="180">
        <f t="shared" si="9"/>
        <v>8.0000000000000002E-3</v>
      </c>
      <c r="T112" s="180"/>
      <c r="U112" s="180"/>
      <c r="V112" s="198"/>
      <c r="W112" s="53"/>
      <c r="Z112">
        <v>0</v>
      </c>
    </row>
    <row r="113" spans="1:26" ht="34.950000000000003" customHeight="1" x14ac:dyDescent="0.3">
      <c r="A113" s="181"/>
      <c r="B113" s="213">
        <v>13</v>
      </c>
      <c r="C113" s="182" t="s">
        <v>131</v>
      </c>
      <c r="D113" s="317" t="s">
        <v>132</v>
      </c>
      <c r="E113" s="317"/>
      <c r="F113" s="176" t="s">
        <v>130</v>
      </c>
      <c r="G113" s="177">
        <v>10.77</v>
      </c>
      <c r="H113" s="176"/>
      <c r="I113" s="176">
        <f t="shared" si="5"/>
        <v>0</v>
      </c>
      <c r="J113" s="178">
        <f t="shared" si="6"/>
        <v>17.559999999999999</v>
      </c>
      <c r="K113" s="179">
        <f t="shared" si="7"/>
        <v>0</v>
      </c>
      <c r="L113" s="179"/>
      <c r="M113" s="179">
        <f t="shared" si="8"/>
        <v>0</v>
      </c>
      <c r="N113" s="179">
        <v>1.63</v>
      </c>
      <c r="O113" s="179"/>
      <c r="P113" s="183"/>
      <c r="Q113" s="183"/>
      <c r="R113" s="183"/>
      <c r="S113" s="180">
        <f t="shared" si="9"/>
        <v>0</v>
      </c>
      <c r="T113" s="180"/>
      <c r="U113" s="180"/>
      <c r="V113" s="198"/>
      <c r="W113" s="53"/>
      <c r="Z113">
        <v>0</v>
      </c>
    </row>
    <row r="114" spans="1:26" ht="34.950000000000003" customHeight="1" x14ac:dyDescent="0.3">
      <c r="A114" s="181"/>
      <c r="B114" s="213">
        <v>14</v>
      </c>
      <c r="C114" s="182" t="s">
        <v>133</v>
      </c>
      <c r="D114" s="317" t="s">
        <v>134</v>
      </c>
      <c r="E114" s="317"/>
      <c r="F114" s="176" t="s">
        <v>135</v>
      </c>
      <c r="G114" s="177">
        <v>0.82</v>
      </c>
      <c r="H114" s="176"/>
      <c r="I114" s="176">
        <f t="shared" si="5"/>
        <v>0</v>
      </c>
      <c r="J114" s="178">
        <f t="shared" si="6"/>
        <v>1104.05</v>
      </c>
      <c r="K114" s="179">
        <f t="shared" si="7"/>
        <v>0</v>
      </c>
      <c r="L114" s="179"/>
      <c r="M114" s="179">
        <f t="shared" si="8"/>
        <v>0</v>
      </c>
      <c r="N114" s="179">
        <v>1346.4</v>
      </c>
      <c r="O114" s="179"/>
      <c r="P114" s="183">
        <v>1.202961408</v>
      </c>
      <c r="Q114" s="183"/>
      <c r="R114" s="183">
        <v>1.202961408</v>
      </c>
      <c r="S114" s="180">
        <f t="shared" si="9"/>
        <v>0.98599999999999999</v>
      </c>
      <c r="T114" s="180"/>
      <c r="U114" s="180"/>
      <c r="V114" s="198"/>
      <c r="W114" s="53"/>
      <c r="Z114">
        <v>0</v>
      </c>
    </row>
    <row r="115" spans="1:26" ht="34.950000000000003" customHeight="1" x14ac:dyDescent="0.3">
      <c r="A115" s="181"/>
      <c r="B115" s="213">
        <v>15</v>
      </c>
      <c r="C115" s="182" t="s">
        <v>136</v>
      </c>
      <c r="D115" s="317" t="s">
        <v>137</v>
      </c>
      <c r="E115" s="317"/>
      <c r="F115" s="176" t="s">
        <v>107</v>
      </c>
      <c r="G115" s="177">
        <v>78.239999999999995</v>
      </c>
      <c r="H115" s="176"/>
      <c r="I115" s="176">
        <f t="shared" si="5"/>
        <v>0</v>
      </c>
      <c r="J115" s="178">
        <f t="shared" si="6"/>
        <v>7836.52</v>
      </c>
      <c r="K115" s="179">
        <f t="shared" si="7"/>
        <v>0</v>
      </c>
      <c r="L115" s="179"/>
      <c r="M115" s="179">
        <f t="shared" si="8"/>
        <v>0</v>
      </c>
      <c r="N115" s="179">
        <v>100.16</v>
      </c>
      <c r="O115" s="179"/>
      <c r="P115" s="183">
        <v>2.4178999999999999</v>
      </c>
      <c r="Q115" s="183"/>
      <c r="R115" s="183">
        <v>2.4178999999999999</v>
      </c>
      <c r="S115" s="180">
        <f t="shared" si="9"/>
        <v>189.17599999999999</v>
      </c>
      <c r="T115" s="180"/>
      <c r="U115" s="180"/>
      <c r="V115" s="198"/>
      <c r="W115" s="53"/>
      <c r="Z115">
        <v>0</v>
      </c>
    </row>
    <row r="116" spans="1:26" ht="34.950000000000003" customHeight="1" x14ac:dyDescent="0.3">
      <c r="A116" s="181"/>
      <c r="B116" s="213">
        <v>16</v>
      </c>
      <c r="C116" s="182" t="s">
        <v>138</v>
      </c>
      <c r="D116" s="317" t="s">
        <v>139</v>
      </c>
      <c r="E116" s="317"/>
      <c r="F116" s="176" t="s">
        <v>130</v>
      </c>
      <c r="G116" s="177">
        <v>283.27</v>
      </c>
      <c r="H116" s="176"/>
      <c r="I116" s="176">
        <f t="shared" si="5"/>
        <v>0</v>
      </c>
      <c r="J116" s="178">
        <f t="shared" si="6"/>
        <v>2181.1799999999998</v>
      </c>
      <c r="K116" s="179">
        <f t="shared" si="7"/>
        <v>0</v>
      </c>
      <c r="L116" s="179"/>
      <c r="M116" s="179">
        <f t="shared" si="8"/>
        <v>0</v>
      </c>
      <c r="N116" s="179">
        <v>7.7</v>
      </c>
      <c r="O116" s="179"/>
      <c r="P116" s="183">
        <v>6.7000000000000002E-4</v>
      </c>
      <c r="Q116" s="183"/>
      <c r="R116" s="183">
        <v>6.7000000000000002E-4</v>
      </c>
      <c r="S116" s="180">
        <f t="shared" si="9"/>
        <v>0.19</v>
      </c>
      <c r="T116" s="180"/>
      <c r="U116" s="180"/>
      <c r="V116" s="198"/>
      <c r="W116" s="53"/>
      <c r="Z116">
        <v>0</v>
      </c>
    </row>
    <row r="117" spans="1:26" ht="34.950000000000003" customHeight="1" x14ac:dyDescent="0.3">
      <c r="A117" s="181"/>
      <c r="B117" s="213">
        <v>17</v>
      </c>
      <c r="C117" s="182" t="s">
        <v>140</v>
      </c>
      <c r="D117" s="317" t="s">
        <v>141</v>
      </c>
      <c r="E117" s="317"/>
      <c r="F117" s="176" t="s">
        <v>130</v>
      </c>
      <c r="G117" s="177">
        <v>283.27</v>
      </c>
      <c r="H117" s="176"/>
      <c r="I117" s="176">
        <f t="shared" si="5"/>
        <v>0</v>
      </c>
      <c r="J117" s="178">
        <f t="shared" si="6"/>
        <v>461.73</v>
      </c>
      <c r="K117" s="179">
        <f t="shared" si="7"/>
        <v>0</v>
      </c>
      <c r="L117" s="179"/>
      <c r="M117" s="179">
        <f t="shared" si="8"/>
        <v>0</v>
      </c>
      <c r="N117" s="179">
        <v>1.63</v>
      </c>
      <c r="O117" s="179"/>
      <c r="P117" s="183"/>
      <c r="Q117" s="183"/>
      <c r="R117" s="183"/>
      <c r="S117" s="180">
        <f t="shared" si="9"/>
        <v>0</v>
      </c>
      <c r="T117" s="180"/>
      <c r="U117" s="180"/>
      <c r="V117" s="198"/>
      <c r="W117" s="53"/>
      <c r="Z117">
        <v>0</v>
      </c>
    </row>
    <row r="118" spans="1:26" ht="34.950000000000003" customHeight="1" x14ac:dyDescent="0.3">
      <c r="A118" s="181"/>
      <c r="B118" s="213">
        <v>18</v>
      </c>
      <c r="C118" s="182" t="s">
        <v>142</v>
      </c>
      <c r="D118" s="317" t="s">
        <v>143</v>
      </c>
      <c r="E118" s="317"/>
      <c r="F118" s="176" t="s">
        <v>135</v>
      </c>
      <c r="G118" s="177">
        <v>3.11</v>
      </c>
      <c r="H118" s="176"/>
      <c r="I118" s="176">
        <f t="shared" si="5"/>
        <v>0</v>
      </c>
      <c r="J118" s="178">
        <f t="shared" si="6"/>
        <v>4250.75</v>
      </c>
      <c r="K118" s="179">
        <f t="shared" si="7"/>
        <v>0</v>
      </c>
      <c r="L118" s="179"/>
      <c r="M118" s="179">
        <f t="shared" si="8"/>
        <v>0</v>
      </c>
      <c r="N118" s="179">
        <v>1366.8</v>
      </c>
      <c r="O118" s="179"/>
      <c r="P118" s="183">
        <v>1.0345299999999999</v>
      </c>
      <c r="Q118" s="183"/>
      <c r="R118" s="183">
        <v>1.0345299999999999</v>
      </c>
      <c r="S118" s="180">
        <f t="shared" si="9"/>
        <v>3.2170000000000001</v>
      </c>
      <c r="T118" s="180"/>
      <c r="U118" s="180"/>
      <c r="V118" s="198"/>
      <c r="W118" s="53"/>
      <c r="Z118">
        <v>0</v>
      </c>
    </row>
    <row r="119" spans="1:26" ht="34.950000000000003" customHeight="1" x14ac:dyDescent="0.3">
      <c r="A119" s="181"/>
      <c r="B119" s="213">
        <v>19</v>
      </c>
      <c r="C119" s="182" t="s">
        <v>144</v>
      </c>
      <c r="D119" s="317" t="s">
        <v>145</v>
      </c>
      <c r="E119" s="317"/>
      <c r="F119" s="176" t="s">
        <v>107</v>
      </c>
      <c r="G119" s="177">
        <v>2.08</v>
      </c>
      <c r="H119" s="176"/>
      <c r="I119" s="176">
        <f t="shared" si="5"/>
        <v>0</v>
      </c>
      <c r="J119" s="178">
        <f t="shared" si="6"/>
        <v>239.74</v>
      </c>
      <c r="K119" s="179">
        <f t="shared" si="7"/>
        <v>0</v>
      </c>
      <c r="L119" s="179"/>
      <c r="M119" s="179">
        <f t="shared" si="8"/>
        <v>0</v>
      </c>
      <c r="N119" s="179">
        <v>115.26</v>
      </c>
      <c r="O119" s="179"/>
      <c r="P119" s="183">
        <v>2.19306</v>
      </c>
      <c r="Q119" s="183"/>
      <c r="R119" s="183">
        <v>2.19306</v>
      </c>
      <c r="S119" s="180">
        <f t="shared" si="9"/>
        <v>4.5620000000000003</v>
      </c>
      <c r="T119" s="180"/>
      <c r="U119" s="180"/>
      <c r="V119" s="198"/>
      <c r="W119" s="53"/>
      <c r="Z119">
        <v>0</v>
      </c>
    </row>
    <row r="120" spans="1:26" ht="34.950000000000003" customHeight="1" x14ac:dyDescent="0.3">
      <c r="A120" s="181"/>
      <c r="B120" s="213">
        <v>20</v>
      </c>
      <c r="C120" s="182" t="s">
        <v>146</v>
      </c>
      <c r="D120" s="317" t="s">
        <v>147</v>
      </c>
      <c r="E120" s="317"/>
      <c r="F120" s="176" t="s">
        <v>130</v>
      </c>
      <c r="G120" s="177">
        <v>8.1999999999999993</v>
      </c>
      <c r="H120" s="176"/>
      <c r="I120" s="176">
        <f t="shared" si="5"/>
        <v>0</v>
      </c>
      <c r="J120" s="178">
        <f t="shared" si="6"/>
        <v>63.14</v>
      </c>
      <c r="K120" s="179">
        <f t="shared" si="7"/>
        <v>0</v>
      </c>
      <c r="L120" s="179"/>
      <c r="M120" s="179">
        <f t="shared" si="8"/>
        <v>0</v>
      </c>
      <c r="N120" s="179">
        <v>7.7</v>
      </c>
      <c r="O120" s="179"/>
      <c r="P120" s="183">
        <v>6.7000000000000002E-4</v>
      </c>
      <c r="Q120" s="183"/>
      <c r="R120" s="183">
        <v>6.7000000000000002E-4</v>
      </c>
      <c r="S120" s="180">
        <f t="shared" si="9"/>
        <v>5.0000000000000001E-3</v>
      </c>
      <c r="T120" s="180"/>
      <c r="U120" s="180"/>
      <c r="V120" s="198"/>
      <c r="W120" s="53"/>
      <c r="Z120">
        <v>0</v>
      </c>
    </row>
    <row r="121" spans="1:26" ht="34.950000000000003" customHeight="1" x14ac:dyDescent="0.3">
      <c r="A121" s="181"/>
      <c r="B121" s="213">
        <v>21</v>
      </c>
      <c r="C121" s="182" t="s">
        <v>148</v>
      </c>
      <c r="D121" s="317" t="s">
        <v>149</v>
      </c>
      <c r="E121" s="317"/>
      <c r="F121" s="176" t="s">
        <v>130</v>
      </c>
      <c r="G121" s="177">
        <v>8.1999999999999993</v>
      </c>
      <c r="H121" s="176"/>
      <c r="I121" s="176">
        <f t="shared" si="5"/>
        <v>0</v>
      </c>
      <c r="J121" s="178">
        <f t="shared" si="6"/>
        <v>13.37</v>
      </c>
      <c r="K121" s="179">
        <f t="shared" si="7"/>
        <v>0</v>
      </c>
      <c r="L121" s="179"/>
      <c r="M121" s="179">
        <f t="shared" si="8"/>
        <v>0</v>
      </c>
      <c r="N121" s="179">
        <v>1.63</v>
      </c>
      <c r="O121" s="179"/>
      <c r="P121" s="183"/>
      <c r="Q121" s="183"/>
      <c r="R121" s="183"/>
      <c r="S121" s="180">
        <f t="shared" si="9"/>
        <v>0</v>
      </c>
      <c r="T121" s="180"/>
      <c r="U121" s="180"/>
      <c r="V121" s="198"/>
      <c r="W121" s="53"/>
      <c r="Z121">
        <v>0</v>
      </c>
    </row>
    <row r="122" spans="1:26" ht="34.950000000000003" customHeight="1" x14ac:dyDescent="0.3">
      <c r="A122" s="181"/>
      <c r="B122" s="213">
        <v>22</v>
      </c>
      <c r="C122" s="182" t="s">
        <v>150</v>
      </c>
      <c r="D122" s="317" t="s">
        <v>151</v>
      </c>
      <c r="E122" s="317"/>
      <c r="F122" s="176" t="s">
        <v>135</v>
      </c>
      <c r="G122" s="177">
        <v>0.14000000000000001</v>
      </c>
      <c r="H122" s="176"/>
      <c r="I122" s="176">
        <f t="shared" si="5"/>
        <v>0</v>
      </c>
      <c r="J122" s="178">
        <f t="shared" si="6"/>
        <v>191.35</v>
      </c>
      <c r="K122" s="179">
        <f t="shared" si="7"/>
        <v>0</v>
      </c>
      <c r="L122" s="179"/>
      <c r="M122" s="179">
        <f t="shared" si="8"/>
        <v>0</v>
      </c>
      <c r="N122" s="179">
        <v>1366.8</v>
      </c>
      <c r="O122" s="179"/>
      <c r="P122" s="183">
        <v>1.13453</v>
      </c>
      <c r="Q122" s="183"/>
      <c r="R122" s="183">
        <v>1.13453</v>
      </c>
      <c r="S122" s="180">
        <f t="shared" si="9"/>
        <v>0.159</v>
      </c>
      <c r="T122" s="180"/>
      <c r="U122" s="180"/>
      <c r="V122" s="198"/>
      <c r="W122" s="53"/>
      <c r="Z122">
        <v>0</v>
      </c>
    </row>
    <row r="123" spans="1:26" x14ac:dyDescent="0.3">
      <c r="A123" s="10"/>
      <c r="B123" s="212"/>
      <c r="C123" s="174">
        <v>2</v>
      </c>
      <c r="D123" s="314" t="s">
        <v>69</v>
      </c>
      <c r="E123" s="314"/>
      <c r="F123" s="140"/>
      <c r="G123" s="173"/>
      <c r="H123" s="140"/>
      <c r="I123" s="142">
        <f>ROUND((SUM(I109:I122))/1,2)</f>
        <v>0</v>
      </c>
      <c r="J123" s="141"/>
      <c r="K123" s="141"/>
      <c r="L123" s="141">
        <f>ROUND((SUM(L109:L122))/1,2)</f>
        <v>0</v>
      </c>
      <c r="M123" s="141">
        <f>ROUND((SUM(M109:M122))/1,2)</f>
        <v>0</v>
      </c>
      <c r="N123" s="141"/>
      <c r="O123" s="141"/>
      <c r="P123" s="141"/>
      <c r="Q123" s="10"/>
      <c r="R123" s="10"/>
      <c r="S123" s="10">
        <f>ROUND((SUM(S109:S122))/1,2)</f>
        <v>429.53</v>
      </c>
      <c r="T123" s="10"/>
      <c r="U123" s="10"/>
      <c r="V123" s="199">
        <f>ROUND((SUM(V109:V122))/1,2)</f>
        <v>0</v>
      </c>
      <c r="W123" s="217"/>
      <c r="X123" s="139"/>
      <c r="Y123" s="139"/>
      <c r="Z123" s="139"/>
    </row>
    <row r="124" spans="1:26" x14ac:dyDescent="0.3">
      <c r="A124" s="1"/>
      <c r="B124" s="208"/>
      <c r="C124" s="1"/>
      <c r="D124" s="1"/>
      <c r="E124" s="133"/>
      <c r="F124" s="133"/>
      <c r="G124" s="167"/>
      <c r="H124" s="133"/>
      <c r="I124" s="133"/>
      <c r="J124" s="134"/>
      <c r="K124" s="134"/>
      <c r="L124" s="134"/>
      <c r="M124" s="134"/>
      <c r="N124" s="134"/>
      <c r="O124" s="134"/>
      <c r="P124" s="134"/>
      <c r="Q124" s="1"/>
      <c r="R124" s="1"/>
      <c r="S124" s="1"/>
      <c r="T124" s="1"/>
      <c r="U124" s="1"/>
      <c r="V124" s="200"/>
      <c r="W124" s="53"/>
    </row>
    <row r="125" spans="1:26" x14ac:dyDescent="0.3">
      <c r="A125" s="10"/>
      <c r="B125" s="212"/>
      <c r="C125" s="174">
        <v>3</v>
      </c>
      <c r="D125" s="314" t="s">
        <v>70</v>
      </c>
      <c r="E125" s="314"/>
      <c r="F125" s="140"/>
      <c r="G125" s="173"/>
      <c r="H125" s="140"/>
      <c r="I125" s="140"/>
      <c r="J125" s="141"/>
      <c r="K125" s="141"/>
      <c r="L125" s="141"/>
      <c r="M125" s="141"/>
      <c r="N125" s="141"/>
      <c r="O125" s="141"/>
      <c r="P125" s="141"/>
      <c r="Q125" s="10"/>
      <c r="R125" s="10"/>
      <c r="S125" s="10"/>
      <c r="T125" s="10"/>
      <c r="U125" s="10"/>
      <c r="V125" s="197"/>
      <c r="W125" s="217"/>
      <c r="X125" s="139"/>
      <c r="Y125" s="139"/>
      <c r="Z125" s="139"/>
    </row>
    <row r="126" spans="1:26" ht="34.950000000000003" customHeight="1" x14ac:dyDescent="0.3">
      <c r="A126" s="181"/>
      <c r="B126" s="213">
        <v>23</v>
      </c>
      <c r="C126" s="182" t="s">
        <v>152</v>
      </c>
      <c r="D126" s="317" t="s">
        <v>1214</v>
      </c>
      <c r="E126" s="317"/>
      <c r="F126" s="176" t="s">
        <v>107</v>
      </c>
      <c r="G126" s="177">
        <v>164.39</v>
      </c>
      <c r="H126" s="176"/>
      <c r="I126" s="176">
        <f t="shared" ref="I126:I137" si="10">ROUND(G126*(H126),2)</f>
        <v>0</v>
      </c>
      <c r="J126" s="178">
        <f t="shared" ref="J126:J137" si="11">ROUND(G126*(N126),2)</f>
        <v>18779.91</v>
      </c>
      <c r="K126" s="179">
        <f t="shared" ref="K126:K137" si="12">ROUND(G126*(O126),2)</f>
        <v>0</v>
      </c>
      <c r="L126" s="179"/>
      <c r="M126" s="179">
        <f t="shared" ref="M126:M137" si="13">ROUND(G126*(H126),2)</f>
        <v>0</v>
      </c>
      <c r="N126" s="179">
        <v>114.24</v>
      </c>
      <c r="O126" s="179"/>
      <c r="P126" s="183"/>
      <c r="Q126" s="183"/>
      <c r="R126" s="183"/>
      <c r="S126" s="180">
        <f t="shared" ref="S126:S137" si="14">ROUND(G126*(P126),3)</f>
        <v>0</v>
      </c>
      <c r="T126" s="180"/>
      <c r="U126" s="180"/>
      <c r="V126" s="198"/>
      <c r="W126" s="53"/>
      <c r="Z126">
        <v>0</v>
      </c>
    </row>
    <row r="127" spans="1:26" ht="34.950000000000003" customHeight="1" x14ac:dyDescent="0.3">
      <c r="A127" s="181"/>
      <c r="B127" s="213">
        <v>24</v>
      </c>
      <c r="C127" s="182" t="s">
        <v>153</v>
      </c>
      <c r="D127" s="317" t="s">
        <v>1215</v>
      </c>
      <c r="E127" s="317"/>
      <c r="F127" s="176" t="s">
        <v>107</v>
      </c>
      <c r="G127" s="177">
        <v>19.03</v>
      </c>
      <c r="H127" s="176"/>
      <c r="I127" s="176">
        <f t="shared" si="10"/>
        <v>0</v>
      </c>
      <c r="J127" s="178">
        <f t="shared" si="11"/>
        <v>2038.11</v>
      </c>
      <c r="K127" s="179">
        <f t="shared" si="12"/>
        <v>0</v>
      </c>
      <c r="L127" s="179"/>
      <c r="M127" s="179">
        <f t="shared" si="13"/>
        <v>0</v>
      </c>
      <c r="N127" s="179">
        <v>107.1</v>
      </c>
      <c r="O127" s="179"/>
      <c r="P127" s="183"/>
      <c r="Q127" s="183"/>
      <c r="R127" s="183"/>
      <c r="S127" s="180">
        <f t="shared" si="14"/>
        <v>0</v>
      </c>
      <c r="T127" s="180"/>
      <c r="U127" s="180"/>
      <c r="V127" s="198"/>
      <c r="W127" s="53"/>
      <c r="Z127">
        <v>0</v>
      </c>
    </row>
    <row r="128" spans="1:26" ht="34.950000000000003" customHeight="1" x14ac:dyDescent="0.3">
      <c r="A128" s="181"/>
      <c r="B128" s="213">
        <v>25</v>
      </c>
      <c r="C128" s="182" t="s">
        <v>154</v>
      </c>
      <c r="D128" s="317" t="s">
        <v>155</v>
      </c>
      <c r="E128" s="317"/>
      <c r="F128" s="176" t="s">
        <v>156</v>
      </c>
      <c r="G128" s="177">
        <v>37</v>
      </c>
      <c r="H128" s="176"/>
      <c r="I128" s="176">
        <f t="shared" si="10"/>
        <v>0</v>
      </c>
      <c r="J128" s="178">
        <f t="shared" si="11"/>
        <v>1843.71</v>
      </c>
      <c r="K128" s="179">
        <f t="shared" si="12"/>
        <v>0</v>
      </c>
      <c r="L128" s="179"/>
      <c r="M128" s="179">
        <f t="shared" si="13"/>
        <v>0</v>
      </c>
      <c r="N128" s="179">
        <v>49.83</v>
      </c>
      <c r="O128" s="179"/>
      <c r="P128" s="183">
        <v>1.0030000000000001E-2</v>
      </c>
      <c r="Q128" s="183"/>
      <c r="R128" s="183">
        <v>1.0030000000000001E-2</v>
      </c>
      <c r="S128" s="180">
        <f t="shared" si="14"/>
        <v>0.371</v>
      </c>
      <c r="T128" s="180"/>
      <c r="U128" s="180"/>
      <c r="V128" s="198"/>
      <c r="W128" s="53"/>
      <c r="Z128">
        <v>0</v>
      </c>
    </row>
    <row r="129" spans="1:26" ht="34.950000000000003" customHeight="1" x14ac:dyDescent="0.3">
      <c r="A129" s="181"/>
      <c r="B129" s="213">
        <v>26</v>
      </c>
      <c r="C129" s="182" t="s">
        <v>157</v>
      </c>
      <c r="D129" s="317" t="s">
        <v>158</v>
      </c>
      <c r="E129" s="317"/>
      <c r="F129" s="176" t="s">
        <v>156</v>
      </c>
      <c r="G129" s="177">
        <v>32</v>
      </c>
      <c r="H129" s="176"/>
      <c r="I129" s="176">
        <f t="shared" si="10"/>
        <v>0</v>
      </c>
      <c r="J129" s="178">
        <f t="shared" si="11"/>
        <v>974.4</v>
      </c>
      <c r="K129" s="179">
        <f t="shared" si="12"/>
        <v>0</v>
      </c>
      <c r="L129" s="179"/>
      <c r="M129" s="179">
        <f t="shared" si="13"/>
        <v>0</v>
      </c>
      <c r="N129" s="179">
        <v>30.45</v>
      </c>
      <c r="O129" s="179"/>
      <c r="P129" s="183"/>
      <c r="Q129" s="183"/>
      <c r="R129" s="183"/>
      <c r="S129" s="180">
        <f t="shared" si="14"/>
        <v>0</v>
      </c>
      <c r="T129" s="180"/>
      <c r="U129" s="180"/>
      <c r="V129" s="198"/>
      <c r="W129" s="53"/>
      <c r="Z129">
        <v>0</v>
      </c>
    </row>
    <row r="130" spans="1:26" ht="34.950000000000003" customHeight="1" x14ac:dyDescent="0.3">
      <c r="A130" s="181"/>
      <c r="B130" s="213">
        <v>27</v>
      </c>
      <c r="C130" s="182" t="s">
        <v>159</v>
      </c>
      <c r="D130" s="317" t="s">
        <v>160</v>
      </c>
      <c r="E130" s="317"/>
      <c r="F130" s="176" t="s">
        <v>107</v>
      </c>
      <c r="G130" s="177">
        <v>1.25</v>
      </c>
      <c r="H130" s="176"/>
      <c r="I130" s="176">
        <f t="shared" si="10"/>
        <v>0</v>
      </c>
      <c r="J130" s="178">
        <f t="shared" si="11"/>
        <v>153</v>
      </c>
      <c r="K130" s="179">
        <f t="shared" si="12"/>
        <v>0</v>
      </c>
      <c r="L130" s="179"/>
      <c r="M130" s="179">
        <f t="shared" si="13"/>
        <v>0</v>
      </c>
      <c r="N130" s="179">
        <v>122.4</v>
      </c>
      <c r="O130" s="179"/>
      <c r="P130" s="183">
        <v>2.1930700000000001</v>
      </c>
      <c r="Q130" s="183"/>
      <c r="R130" s="183">
        <v>2.1930700000000001</v>
      </c>
      <c r="S130" s="180">
        <f t="shared" si="14"/>
        <v>2.7410000000000001</v>
      </c>
      <c r="T130" s="180"/>
      <c r="U130" s="180"/>
      <c r="V130" s="198"/>
      <c r="W130" s="53"/>
      <c r="Z130">
        <v>0</v>
      </c>
    </row>
    <row r="131" spans="1:26" ht="34.950000000000003" customHeight="1" x14ac:dyDescent="0.3">
      <c r="A131" s="181"/>
      <c r="B131" s="213">
        <v>28</v>
      </c>
      <c r="C131" s="182" t="s">
        <v>161</v>
      </c>
      <c r="D131" s="317" t="s">
        <v>162</v>
      </c>
      <c r="E131" s="317"/>
      <c r="F131" s="176" t="s">
        <v>130</v>
      </c>
      <c r="G131" s="177">
        <v>11.2</v>
      </c>
      <c r="H131" s="176"/>
      <c r="I131" s="176">
        <f t="shared" si="10"/>
        <v>0</v>
      </c>
      <c r="J131" s="178">
        <f t="shared" si="11"/>
        <v>164.53</v>
      </c>
      <c r="K131" s="179">
        <f t="shared" si="12"/>
        <v>0</v>
      </c>
      <c r="L131" s="179"/>
      <c r="M131" s="179">
        <f t="shared" si="13"/>
        <v>0</v>
      </c>
      <c r="N131" s="179">
        <v>14.69</v>
      </c>
      <c r="O131" s="179"/>
      <c r="P131" s="183">
        <v>7.2500000000000004E-3</v>
      </c>
      <c r="Q131" s="183"/>
      <c r="R131" s="183">
        <v>7.2500000000000004E-3</v>
      </c>
      <c r="S131" s="180">
        <f t="shared" si="14"/>
        <v>8.1000000000000003E-2</v>
      </c>
      <c r="T131" s="180"/>
      <c r="U131" s="180"/>
      <c r="V131" s="198"/>
      <c r="W131" s="53"/>
      <c r="Z131">
        <v>0</v>
      </c>
    </row>
    <row r="132" spans="1:26" ht="34.950000000000003" customHeight="1" x14ac:dyDescent="0.3">
      <c r="A132" s="181"/>
      <c r="B132" s="213">
        <v>29</v>
      </c>
      <c r="C132" s="182" t="s">
        <v>163</v>
      </c>
      <c r="D132" s="317" t="s">
        <v>164</v>
      </c>
      <c r="E132" s="317"/>
      <c r="F132" s="176" t="s">
        <v>130</v>
      </c>
      <c r="G132" s="177">
        <v>11.2</v>
      </c>
      <c r="H132" s="176"/>
      <c r="I132" s="176">
        <f t="shared" si="10"/>
        <v>0</v>
      </c>
      <c r="J132" s="178">
        <f t="shared" si="11"/>
        <v>49.06</v>
      </c>
      <c r="K132" s="179">
        <f t="shared" si="12"/>
        <v>0</v>
      </c>
      <c r="L132" s="179"/>
      <c r="M132" s="179">
        <f t="shared" si="13"/>
        <v>0</v>
      </c>
      <c r="N132" s="179">
        <v>4.38</v>
      </c>
      <c r="O132" s="179"/>
      <c r="P132" s="183"/>
      <c r="Q132" s="183"/>
      <c r="R132" s="183"/>
      <c r="S132" s="180">
        <f t="shared" si="14"/>
        <v>0</v>
      </c>
      <c r="T132" s="180"/>
      <c r="U132" s="180"/>
      <c r="V132" s="198"/>
      <c r="W132" s="53"/>
      <c r="Z132">
        <v>0</v>
      </c>
    </row>
    <row r="133" spans="1:26" ht="34.950000000000003" customHeight="1" x14ac:dyDescent="0.3">
      <c r="A133" s="181"/>
      <c r="B133" s="213">
        <v>30</v>
      </c>
      <c r="C133" s="182" t="s">
        <v>165</v>
      </c>
      <c r="D133" s="317" t="s">
        <v>166</v>
      </c>
      <c r="E133" s="317"/>
      <c r="F133" s="176" t="s">
        <v>135</v>
      </c>
      <c r="G133" s="177">
        <v>0.08</v>
      </c>
      <c r="H133" s="176"/>
      <c r="I133" s="176">
        <f t="shared" si="10"/>
        <v>0</v>
      </c>
      <c r="J133" s="178">
        <f t="shared" si="11"/>
        <v>118.32</v>
      </c>
      <c r="K133" s="179">
        <f t="shared" si="12"/>
        <v>0</v>
      </c>
      <c r="L133" s="179"/>
      <c r="M133" s="179">
        <f t="shared" si="13"/>
        <v>0</v>
      </c>
      <c r="N133" s="179">
        <v>1479</v>
      </c>
      <c r="O133" s="179"/>
      <c r="P133" s="183">
        <v>1.0118199999999999</v>
      </c>
      <c r="Q133" s="183"/>
      <c r="R133" s="183">
        <v>1.0118199999999999</v>
      </c>
      <c r="S133" s="180">
        <f t="shared" si="14"/>
        <v>8.1000000000000003E-2</v>
      </c>
      <c r="T133" s="180"/>
      <c r="U133" s="180"/>
      <c r="V133" s="198"/>
      <c r="W133" s="53"/>
      <c r="Z133">
        <v>0</v>
      </c>
    </row>
    <row r="134" spans="1:26" ht="34.950000000000003" customHeight="1" x14ac:dyDescent="0.3">
      <c r="A134" s="181"/>
      <c r="B134" s="213">
        <v>31</v>
      </c>
      <c r="C134" s="182" t="s">
        <v>167</v>
      </c>
      <c r="D134" s="317" t="s">
        <v>168</v>
      </c>
      <c r="E134" s="317"/>
      <c r="F134" s="176" t="s">
        <v>130</v>
      </c>
      <c r="G134" s="177">
        <v>277.08999999999997</v>
      </c>
      <c r="H134" s="176"/>
      <c r="I134" s="176">
        <f t="shared" si="10"/>
        <v>0</v>
      </c>
      <c r="J134" s="178">
        <f t="shared" si="11"/>
        <v>4635.72</v>
      </c>
      <c r="K134" s="179">
        <f t="shared" si="12"/>
        <v>0</v>
      </c>
      <c r="L134" s="179"/>
      <c r="M134" s="179">
        <f t="shared" si="13"/>
        <v>0</v>
      </c>
      <c r="N134" s="179">
        <v>16.73</v>
      </c>
      <c r="O134" s="179"/>
      <c r="P134" s="183"/>
      <c r="Q134" s="183"/>
      <c r="R134" s="183"/>
      <c r="S134" s="180">
        <f t="shared" si="14"/>
        <v>0</v>
      </c>
      <c r="T134" s="180"/>
      <c r="U134" s="180"/>
      <c r="V134" s="198"/>
      <c r="W134" s="53"/>
      <c r="Z134">
        <v>0</v>
      </c>
    </row>
    <row r="135" spans="1:26" ht="34.950000000000003" customHeight="1" x14ac:dyDescent="0.3">
      <c r="A135" s="181"/>
      <c r="B135" s="213">
        <v>32</v>
      </c>
      <c r="C135" s="182" t="s">
        <v>169</v>
      </c>
      <c r="D135" s="317" t="s">
        <v>170</v>
      </c>
      <c r="E135" s="317"/>
      <c r="F135" s="176" t="s">
        <v>130</v>
      </c>
      <c r="G135" s="177">
        <v>6.53</v>
      </c>
      <c r="H135" s="176"/>
      <c r="I135" s="176">
        <f t="shared" si="10"/>
        <v>0</v>
      </c>
      <c r="J135" s="178">
        <f t="shared" si="11"/>
        <v>149.86000000000001</v>
      </c>
      <c r="K135" s="179">
        <f t="shared" si="12"/>
        <v>0</v>
      </c>
      <c r="L135" s="179"/>
      <c r="M135" s="179">
        <f t="shared" si="13"/>
        <v>0</v>
      </c>
      <c r="N135" s="179">
        <v>22.95</v>
      </c>
      <c r="O135" s="179"/>
      <c r="P135" s="183"/>
      <c r="Q135" s="183"/>
      <c r="R135" s="183"/>
      <c r="S135" s="180">
        <f t="shared" si="14"/>
        <v>0</v>
      </c>
      <c r="T135" s="180"/>
      <c r="U135" s="180"/>
      <c r="V135" s="198"/>
      <c r="W135" s="53"/>
      <c r="Z135">
        <v>0</v>
      </c>
    </row>
    <row r="136" spans="1:26" ht="34.950000000000003" customHeight="1" x14ac:dyDescent="0.3">
      <c r="A136" s="181"/>
      <c r="B136" s="214">
        <v>33</v>
      </c>
      <c r="C136" s="190" t="s">
        <v>171</v>
      </c>
      <c r="D136" s="318" t="s">
        <v>172</v>
      </c>
      <c r="E136" s="318"/>
      <c r="F136" s="185" t="s">
        <v>156</v>
      </c>
      <c r="G136" s="186">
        <v>4</v>
      </c>
      <c r="H136" s="185"/>
      <c r="I136" s="185">
        <f t="shared" si="10"/>
        <v>0</v>
      </c>
      <c r="J136" s="187">
        <f t="shared" si="11"/>
        <v>65.28</v>
      </c>
      <c r="K136" s="188">
        <f t="shared" si="12"/>
        <v>0</v>
      </c>
      <c r="L136" s="188"/>
      <c r="M136" s="188">
        <f t="shared" si="13"/>
        <v>0</v>
      </c>
      <c r="N136" s="188">
        <v>16.32</v>
      </c>
      <c r="O136" s="188"/>
      <c r="P136" s="191"/>
      <c r="Q136" s="191"/>
      <c r="R136" s="191"/>
      <c r="S136" s="189">
        <f t="shared" si="14"/>
        <v>0</v>
      </c>
      <c r="T136" s="189"/>
      <c r="U136" s="189"/>
      <c r="V136" s="201"/>
      <c r="W136" s="53"/>
      <c r="Z136">
        <v>0</v>
      </c>
    </row>
    <row r="137" spans="1:26" ht="34.950000000000003" customHeight="1" x14ac:dyDescent="0.3">
      <c r="A137" s="181"/>
      <c r="B137" s="214">
        <v>34</v>
      </c>
      <c r="C137" s="190" t="s">
        <v>173</v>
      </c>
      <c r="D137" s="318" t="s">
        <v>174</v>
      </c>
      <c r="E137" s="318"/>
      <c r="F137" s="185" t="s">
        <v>156</v>
      </c>
      <c r="G137" s="186">
        <v>28</v>
      </c>
      <c r="H137" s="185"/>
      <c r="I137" s="185">
        <f t="shared" si="10"/>
        <v>0</v>
      </c>
      <c r="J137" s="187">
        <f t="shared" si="11"/>
        <v>474.04</v>
      </c>
      <c r="K137" s="188">
        <f t="shared" si="12"/>
        <v>0</v>
      </c>
      <c r="L137" s="188"/>
      <c r="M137" s="188">
        <f t="shared" si="13"/>
        <v>0</v>
      </c>
      <c r="N137" s="188">
        <v>16.93</v>
      </c>
      <c r="O137" s="188"/>
      <c r="P137" s="191"/>
      <c r="Q137" s="191"/>
      <c r="R137" s="191"/>
      <c r="S137" s="189">
        <f t="shared" si="14"/>
        <v>0</v>
      </c>
      <c r="T137" s="189"/>
      <c r="U137" s="189"/>
      <c r="V137" s="201"/>
      <c r="W137" s="53"/>
      <c r="Z137">
        <v>0</v>
      </c>
    </row>
    <row r="138" spans="1:26" x14ac:dyDescent="0.3">
      <c r="A138" s="10"/>
      <c r="B138" s="212"/>
      <c r="C138" s="174">
        <v>3</v>
      </c>
      <c r="D138" s="314" t="s">
        <v>70</v>
      </c>
      <c r="E138" s="314"/>
      <c r="F138" s="140"/>
      <c r="G138" s="173"/>
      <c r="H138" s="140"/>
      <c r="I138" s="142">
        <f>ROUND((SUM(I125:I137))/1,2)</f>
        <v>0</v>
      </c>
      <c r="J138" s="141"/>
      <c r="K138" s="141"/>
      <c r="L138" s="141">
        <f>ROUND((SUM(L125:L137))/1,2)</f>
        <v>0</v>
      </c>
      <c r="M138" s="141">
        <f>ROUND((SUM(M125:M137))/1,2)</f>
        <v>0</v>
      </c>
      <c r="N138" s="141"/>
      <c r="O138" s="141"/>
      <c r="P138" s="141"/>
      <c r="Q138" s="10"/>
      <c r="R138" s="10"/>
      <c r="S138" s="10">
        <f>ROUND((SUM(S125:S137))/1,2)</f>
        <v>3.27</v>
      </c>
      <c r="T138" s="10"/>
      <c r="U138" s="10"/>
      <c r="V138" s="199">
        <f>ROUND((SUM(V125:V137))/1,2)</f>
        <v>0</v>
      </c>
      <c r="W138" s="217"/>
      <c r="X138" s="139"/>
      <c r="Y138" s="139"/>
      <c r="Z138" s="139"/>
    </row>
    <row r="139" spans="1:26" x14ac:dyDescent="0.3">
      <c r="A139" s="1"/>
      <c r="B139" s="208"/>
      <c r="C139" s="1"/>
      <c r="D139" s="1"/>
      <c r="E139" s="133"/>
      <c r="F139" s="133"/>
      <c r="G139" s="167"/>
      <c r="H139" s="133"/>
      <c r="I139" s="133"/>
      <c r="J139" s="134"/>
      <c r="K139" s="134"/>
      <c r="L139" s="134"/>
      <c r="M139" s="134"/>
      <c r="N139" s="134"/>
      <c r="O139" s="134"/>
      <c r="P139" s="134"/>
      <c r="Q139" s="1"/>
      <c r="R139" s="1"/>
      <c r="S139" s="1"/>
      <c r="T139" s="1"/>
      <c r="U139" s="1"/>
      <c r="V139" s="200"/>
      <c r="W139" s="53"/>
    </row>
    <row r="140" spans="1:26" x14ac:dyDescent="0.3">
      <c r="A140" s="10"/>
      <c r="B140" s="212"/>
      <c r="C140" s="174">
        <v>4</v>
      </c>
      <c r="D140" s="314" t="s">
        <v>71</v>
      </c>
      <c r="E140" s="314"/>
      <c r="F140" s="140"/>
      <c r="G140" s="173"/>
      <c r="H140" s="140"/>
      <c r="I140" s="140"/>
      <c r="J140" s="141"/>
      <c r="K140" s="141"/>
      <c r="L140" s="141"/>
      <c r="M140" s="141"/>
      <c r="N140" s="141"/>
      <c r="O140" s="141"/>
      <c r="P140" s="141"/>
      <c r="Q140" s="10"/>
      <c r="R140" s="10"/>
      <c r="S140" s="10"/>
      <c r="T140" s="10"/>
      <c r="U140" s="10"/>
      <c r="V140" s="197"/>
      <c r="W140" s="217"/>
      <c r="X140" s="139"/>
      <c r="Y140" s="139"/>
      <c r="Z140" s="139"/>
    </row>
    <row r="141" spans="1:26" ht="34.950000000000003" customHeight="1" x14ac:dyDescent="0.3">
      <c r="A141" s="181"/>
      <c r="B141" s="213">
        <v>35</v>
      </c>
      <c r="C141" s="182" t="s">
        <v>175</v>
      </c>
      <c r="D141" s="317" t="s">
        <v>1216</v>
      </c>
      <c r="E141" s="317"/>
      <c r="F141" s="176" t="s">
        <v>130</v>
      </c>
      <c r="G141" s="177">
        <v>261.42</v>
      </c>
      <c r="H141" s="176"/>
      <c r="I141" s="176">
        <f t="shared" ref="I141:I155" si="15">ROUND(G141*(H141),2)</f>
        <v>0</v>
      </c>
      <c r="J141" s="178">
        <f t="shared" ref="J141:J155" si="16">ROUND(G141*(N141),2)</f>
        <v>5732.94</v>
      </c>
      <c r="K141" s="179">
        <f t="shared" ref="K141:K155" si="17">ROUND(G141*(O141),2)</f>
        <v>0</v>
      </c>
      <c r="L141" s="179"/>
      <c r="M141" s="179">
        <f t="shared" ref="M141:M155" si="18">ROUND(G141*(H141),2)</f>
        <v>0</v>
      </c>
      <c r="N141" s="179">
        <v>21.93</v>
      </c>
      <c r="O141" s="179"/>
      <c r="P141" s="183"/>
      <c r="Q141" s="183"/>
      <c r="R141" s="183"/>
      <c r="S141" s="180">
        <f t="shared" ref="S141:S155" si="19">ROUND(G141*(P141),3)</f>
        <v>0</v>
      </c>
      <c r="T141" s="180"/>
      <c r="U141" s="180"/>
      <c r="V141" s="198"/>
      <c r="W141" s="53"/>
      <c r="Z141">
        <v>0</v>
      </c>
    </row>
    <row r="142" spans="1:26" ht="34.950000000000003" customHeight="1" x14ac:dyDescent="0.3">
      <c r="A142" s="181"/>
      <c r="B142" s="213">
        <v>36</v>
      </c>
      <c r="C142" s="182" t="s">
        <v>176</v>
      </c>
      <c r="D142" s="317" t="s">
        <v>177</v>
      </c>
      <c r="E142" s="317"/>
      <c r="F142" s="176" t="s">
        <v>107</v>
      </c>
      <c r="G142" s="177">
        <v>18.3</v>
      </c>
      <c r="H142" s="176"/>
      <c r="I142" s="176">
        <f t="shared" si="15"/>
        <v>0</v>
      </c>
      <c r="J142" s="178">
        <f t="shared" si="16"/>
        <v>1782.6</v>
      </c>
      <c r="K142" s="179">
        <f t="shared" si="17"/>
        <v>0</v>
      </c>
      <c r="L142" s="179"/>
      <c r="M142" s="179">
        <f t="shared" si="18"/>
        <v>0</v>
      </c>
      <c r="N142" s="179">
        <v>97.41</v>
      </c>
      <c r="O142" s="179"/>
      <c r="P142" s="183">
        <v>2.1932</v>
      </c>
      <c r="Q142" s="183"/>
      <c r="R142" s="183">
        <v>2.1932</v>
      </c>
      <c r="S142" s="180">
        <f t="shared" si="19"/>
        <v>40.136000000000003</v>
      </c>
      <c r="T142" s="180"/>
      <c r="U142" s="180"/>
      <c r="V142" s="198"/>
      <c r="W142" s="53"/>
      <c r="Z142">
        <v>0</v>
      </c>
    </row>
    <row r="143" spans="1:26" ht="34.950000000000003" customHeight="1" x14ac:dyDescent="0.3">
      <c r="A143" s="181"/>
      <c r="B143" s="213">
        <v>37</v>
      </c>
      <c r="C143" s="182" t="s">
        <v>178</v>
      </c>
      <c r="D143" s="317" t="s">
        <v>179</v>
      </c>
      <c r="E143" s="317"/>
      <c r="F143" s="176" t="s">
        <v>130</v>
      </c>
      <c r="G143" s="177">
        <v>7.18</v>
      </c>
      <c r="H143" s="176"/>
      <c r="I143" s="176">
        <f t="shared" si="15"/>
        <v>0</v>
      </c>
      <c r="J143" s="178">
        <f t="shared" si="16"/>
        <v>66.27</v>
      </c>
      <c r="K143" s="179">
        <f t="shared" si="17"/>
        <v>0</v>
      </c>
      <c r="L143" s="179"/>
      <c r="M143" s="179">
        <f t="shared" si="18"/>
        <v>0</v>
      </c>
      <c r="N143" s="179">
        <v>9.23</v>
      </c>
      <c r="O143" s="179"/>
      <c r="P143" s="183">
        <v>4.3899999999999998E-3</v>
      </c>
      <c r="Q143" s="183"/>
      <c r="R143" s="183">
        <v>4.3899999999999998E-3</v>
      </c>
      <c r="S143" s="180">
        <f t="shared" si="19"/>
        <v>3.2000000000000001E-2</v>
      </c>
      <c r="T143" s="180"/>
      <c r="U143" s="180"/>
      <c r="V143" s="198"/>
      <c r="W143" s="53"/>
      <c r="Z143">
        <v>0</v>
      </c>
    </row>
    <row r="144" spans="1:26" ht="34.950000000000003" customHeight="1" x14ac:dyDescent="0.3">
      <c r="A144" s="181"/>
      <c r="B144" s="213">
        <v>38</v>
      </c>
      <c r="C144" s="182" t="s">
        <v>180</v>
      </c>
      <c r="D144" s="317" t="s">
        <v>181</v>
      </c>
      <c r="E144" s="317"/>
      <c r="F144" s="176" t="s">
        <v>130</v>
      </c>
      <c r="G144" s="177">
        <v>7.18</v>
      </c>
      <c r="H144" s="176"/>
      <c r="I144" s="176">
        <f t="shared" si="15"/>
        <v>0</v>
      </c>
      <c r="J144" s="178">
        <f t="shared" si="16"/>
        <v>27.28</v>
      </c>
      <c r="K144" s="179">
        <f t="shared" si="17"/>
        <v>0</v>
      </c>
      <c r="L144" s="179"/>
      <c r="M144" s="179">
        <f t="shared" si="18"/>
        <v>0</v>
      </c>
      <c r="N144" s="179">
        <v>3.8</v>
      </c>
      <c r="O144" s="179"/>
      <c r="P144" s="183"/>
      <c r="Q144" s="183"/>
      <c r="R144" s="183"/>
      <c r="S144" s="180">
        <f t="shared" si="19"/>
        <v>0</v>
      </c>
      <c r="T144" s="180"/>
      <c r="U144" s="180"/>
      <c r="V144" s="198"/>
      <c r="W144" s="53"/>
      <c r="Z144">
        <v>0</v>
      </c>
    </row>
    <row r="145" spans="1:26" ht="34.950000000000003" customHeight="1" x14ac:dyDescent="0.3">
      <c r="A145" s="181"/>
      <c r="B145" s="213">
        <v>39</v>
      </c>
      <c r="C145" s="182" t="s">
        <v>182</v>
      </c>
      <c r="D145" s="317" t="s">
        <v>183</v>
      </c>
      <c r="E145" s="317"/>
      <c r="F145" s="176" t="s">
        <v>130</v>
      </c>
      <c r="G145" s="177">
        <v>261.42</v>
      </c>
      <c r="H145" s="176"/>
      <c r="I145" s="176">
        <f t="shared" si="15"/>
        <v>0</v>
      </c>
      <c r="J145" s="178">
        <f t="shared" si="16"/>
        <v>1414.28</v>
      </c>
      <c r="K145" s="179">
        <f t="shared" si="17"/>
        <v>0</v>
      </c>
      <c r="L145" s="179"/>
      <c r="M145" s="179">
        <f t="shared" si="18"/>
        <v>0</v>
      </c>
      <c r="N145" s="179">
        <v>5.41</v>
      </c>
      <c r="O145" s="179"/>
      <c r="P145" s="183">
        <v>3.8700000000000002E-3</v>
      </c>
      <c r="Q145" s="183"/>
      <c r="R145" s="183">
        <v>3.8700000000000002E-3</v>
      </c>
      <c r="S145" s="180">
        <f t="shared" si="19"/>
        <v>1.012</v>
      </c>
      <c r="T145" s="180"/>
      <c r="U145" s="180"/>
      <c r="V145" s="198"/>
      <c r="W145" s="53"/>
      <c r="Z145">
        <v>0</v>
      </c>
    </row>
    <row r="146" spans="1:26" ht="34.950000000000003" customHeight="1" x14ac:dyDescent="0.3">
      <c r="A146" s="181"/>
      <c r="B146" s="213">
        <v>40</v>
      </c>
      <c r="C146" s="182" t="s">
        <v>184</v>
      </c>
      <c r="D146" s="317" t="s">
        <v>185</v>
      </c>
      <c r="E146" s="317"/>
      <c r="F146" s="176" t="s">
        <v>130</v>
      </c>
      <c r="G146" s="177">
        <v>261.72000000000003</v>
      </c>
      <c r="H146" s="176"/>
      <c r="I146" s="176">
        <f t="shared" si="15"/>
        <v>0</v>
      </c>
      <c r="J146" s="178">
        <f t="shared" si="16"/>
        <v>413.52</v>
      </c>
      <c r="K146" s="179">
        <f t="shared" si="17"/>
        <v>0</v>
      </c>
      <c r="L146" s="179"/>
      <c r="M146" s="179">
        <f t="shared" si="18"/>
        <v>0</v>
      </c>
      <c r="N146" s="179">
        <v>1.58</v>
      </c>
      <c r="O146" s="179"/>
      <c r="P146" s="183"/>
      <c r="Q146" s="183"/>
      <c r="R146" s="183"/>
      <c r="S146" s="180">
        <f t="shared" si="19"/>
        <v>0</v>
      </c>
      <c r="T146" s="180"/>
      <c r="U146" s="180"/>
      <c r="V146" s="198"/>
      <c r="W146" s="53"/>
      <c r="Z146">
        <v>0</v>
      </c>
    </row>
    <row r="147" spans="1:26" ht="34.950000000000003" customHeight="1" x14ac:dyDescent="0.3">
      <c r="A147" s="181"/>
      <c r="B147" s="213">
        <v>41</v>
      </c>
      <c r="C147" s="182" t="s">
        <v>186</v>
      </c>
      <c r="D147" s="317" t="s">
        <v>187</v>
      </c>
      <c r="E147" s="317"/>
      <c r="F147" s="176" t="s">
        <v>135</v>
      </c>
      <c r="G147" s="177">
        <v>1.74</v>
      </c>
      <c r="H147" s="176"/>
      <c r="I147" s="176">
        <f t="shared" si="15"/>
        <v>0</v>
      </c>
      <c r="J147" s="178">
        <f t="shared" si="16"/>
        <v>2342.7399999999998</v>
      </c>
      <c r="K147" s="179">
        <f t="shared" si="17"/>
        <v>0</v>
      </c>
      <c r="L147" s="179"/>
      <c r="M147" s="179">
        <f t="shared" si="18"/>
        <v>0</v>
      </c>
      <c r="N147" s="179">
        <v>1346.4</v>
      </c>
      <c r="O147" s="179"/>
      <c r="P147" s="183">
        <v>1.20296</v>
      </c>
      <c r="Q147" s="183"/>
      <c r="R147" s="183">
        <v>1.20296</v>
      </c>
      <c r="S147" s="180">
        <f t="shared" si="19"/>
        <v>2.093</v>
      </c>
      <c r="T147" s="180"/>
      <c r="U147" s="180"/>
      <c r="V147" s="198"/>
      <c r="W147" s="53"/>
      <c r="Z147">
        <v>0</v>
      </c>
    </row>
    <row r="148" spans="1:26" ht="34.950000000000003" customHeight="1" x14ac:dyDescent="0.3">
      <c r="A148" s="181"/>
      <c r="B148" s="213">
        <v>42</v>
      </c>
      <c r="C148" s="182" t="s">
        <v>188</v>
      </c>
      <c r="D148" s="317" t="s">
        <v>189</v>
      </c>
      <c r="E148" s="317"/>
      <c r="F148" s="176" t="s">
        <v>107</v>
      </c>
      <c r="G148" s="177">
        <v>12.77</v>
      </c>
      <c r="H148" s="176"/>
      <c r="I148" s="176">
        <f t="shared" si="15"/>
        <v>0</v>
      </c>
      <c r="J148" s="178">
        <f t="shared" si="16"/>
        <v>1523.97</v>
      </c>
      <c r="K148" s="179">
        <f t="shared" si="17"/>
        <v>0</v>
      </c>
      <c r="L148" s="179"/>
      <c r="M148" s="179">
        <f t="shared" si="18"/>
        <v>0</v>
      </c>
      <c r="N148" s="179">
        <v>119.34</v>
      </c>
      <c r="O148" s="179"/>
      <c r="P148" s="183">
        <v>2.2132100000000001</v>
      </c>
      <c r="Q148" s="183"/>
      <c r="R148" s="183">
        <v>2.2132100000000001</v>
      </c>
      <c r="S148" s="180">
        <f t="shared" si="19"/>
        <v>28.263000000000002</v>
      </c>
      <c r="T148" s="180"/>
      <c r="U148" s="180"/>
      <c r="V148" s="198"/>
      <c r="W148" s="53"/>
      <c r="Z148">
        <v>0</v>
      </c>
    </row>
    <row r="149" spans="1:26" ht="34.950000000000003" customHeight="1" x14ac:dyDescent="0.3">
      <c r="A149" s="181"/>
      <c r="B149" s="213">
        <v>43</v>
      </c>
      <c r="C149" s="182" t="s">
        <v>190</v>
      </c>
      <c r="D149" s="317" t="s">
        <v>191</v>
      </c>
      <c r="E149" s="317"/>
      <c r="F149" s="176" t="s">
        <v>130</v>
      </c>
      <c r="G149" s="177">
        <v>71.8</v>
      </c>
      <c r="H149" s="176"/>
      <c r="I149" s="176">
        <f t="shared" si="15"/>
        <v>0</v>
      </c>
      <c r="J149" s="178">
        <f t="shared" si="16"/>
        <v>443.01</v>
      </c>
      <c r="K149" s="179">
        <f t="shared" si="17"/>
        <v>0</v>
      </c>
      <c r="L149" s="179"/>
      <c r="M149" s="179">
        <f t="shared" si="18"/>
        <v>0</v>
      </c>
      <c r="N149" s="179">
        <v>6.17</v>
      </c>
      <c r="O149" s="179"/>
      <c r="P149" s="183">
        <v>3.4100000000000003E-3</v>
      </c>
      <c r="Q149" s="183"/>
      <c r="R149" s="183">
        <v>3.4100000000000003E-3</v>
      </c>
      <c r="S149" s="180">
        <f t="shared" si="19"/>
        <v>0.245</v>
      </c>
      <c r="T149" s="180"/>
      <c r="U149" s="180"/>
      <c r="V149" s="198"/>
      <c r="W149" s="53"/>
      <c r="Z149">
        <v>0</v>
      </c>
    </row>
    <row r="150" spans="1:26" ht="34.950000000000003" customHeight="1" x14ac:dyDescent="0.3">
      <c r="A150" s="181"/>
      <c r="B150" s="213">
        <v>44</v>
      </c>
      <c r="C150" s="182" t="s">
        <v>192</v>
      </c>
      <c r="D150" s="317" t="s">
        <v>193</v>
      </c>
      <c r="E150" s="317"/>
      <c r="F150" s="176" t="s">
        <v>130</v>
      </c>
      <c r="G150" s="177">
        <v>71.8</v>
      </c>
      <c r="H150" s="176"/>
      <c r="I150" s="176">
        <f t="shared" si="15"/>
        <v>0</v>
      </c>
      <c r="J150" s="178">
        <f t="shared" si="16"/>
        <v>153.65</v>
      </c>
      <c r="K150" s="179">
        <f t="shared" si="17"/>
        <v>0</v>
      </c>
      <c r="L150" s="179"/>
      <c r="M150" s="179">
        <f t="shared" si="18"/>
        <v>0</v>
      </c>
      <c r="N150" s="179">
        <v>2.14</v>
      </c>
      <c r="O150" s="179"/>
      <c r="P150" s="183"/>
      <c r="Q150" s="183"/>
      <c r="R150" s="183"/>
      <c r="S150" s="180">
        <f t="shared" si="19"/>
        <v>0</v>
      </c>
      <c r="T150" s="180"/>
      <c r="U150" s="180"/>
      <c r="V150" s="198"/>
      <c r="W150" s="53"/>
      <c r="Z150">
        <v>0</v>
      </c>
    </row>
    <row r="151" spans="1:26" ht="34.950000000000003" customHeight="1" x14ac:dyDescent="0.3">
      <c r="A151" s="181"/>
      <c r="B151" s="213">
        <v>45</v>
      </c>
      <c r="C151" s="182" t="s">
        <v>194</v>
      </c>
      <c r="D151" s="317" t="s">
        <v>195</v>
      </c>
      <c r="E151" s="317"/>
      <c r="F151" s="176" t="s">
        <v>135</v>
      </c>
      <c r="G151" s="177">
        <v>0.71</v>
      </c>
      <c r="H151" s="176"/>
      <c r="I151" s="176">
        <f t="shared" si="15"/>
        <v>0</v>
      </c>
      <c r="J151" s="178">
        <f t="shared" si="16"/>
        <v>970.43</v>
      </c>
      <c r="K151" s="179">
        <f t="shared" si="17"/>
        <v>0</v>
      </c>
      <c r="L151" s="179"/>
      <c r="M151" s="179">
        <f t="shared" si="18"/>
        <v>0</v>
      </c>
      <c r="N151" s="179">
        <v>1366.8</v>
      </c>
      <c r="O151" s="179"/>
      <c r="P151" s="183">
        <v>1.0675400000000002</v>
      </c>
      <c r="Q151" s="183"/>
      <c r="R151" s="183">
        <v>1.0675400000000002</v>
      </c>
      <c r="S151" s="180">
        <f t="shared" si="19"/>
        <v>0.75800000000000001</v>
      </c>
      <c r="T151" s="180"/>
      <c r="U151" s="180"/>
      <c r="V151" s="198"/>
      <c r="W151" s="53"/>
      <c r="Z151">
        <v>0</v>
      </c>
    </row>
    <row r="152" spans="1:26" ht="34.950000000000003" customHeight="1" x14ac:dyDescent="0.3">
      <c r="A152" s="181"/>
      <c r="B152" s="213">
        <v>46</v>
      </c>
      <c r="C152" s="182" t="s">
        <v>196</v>
      </c>
      <c r="D152" s="317" t="s">
        <v>197</v>
      </c>
      <c r="E152" s="317"/>
      <c r="F152" s="176" t="s">
        <v>107</v>
      </c>
      <c r="G152" s="177">
        <v>3.11</v>
      </c>
      <c r="H152" s="176"/>
      <c r="I152" s="176">
        <f t="shared" si="15"/>
        <v>0</v>
      </c>
      <c r="J152" s="178">
        <f t="shared" si="16"/>
        <v>399.7</v>
      </c>
      <c r="K152" s="179">
        <f t="shared" si="17"/>
        <v>0</v>
      </c>
      <c r="L152" s="179"/>
      <c r="M152" s="179">
        <f t="shared" si="18"/>
        <v>0</v>
      </c>
      <c r="N152" s="179">
        <v>128.52000000000001</v>
      </c>
      <c r="O152" s="179"/>
      <c r="P152" s="183">
        <v>2.21319</v>
      </c>
      <c r="Q152" s="183"/>
      <c r="R152" s="183">
        <v>2.21319</v>
      </c>
      <c r="S152" s="180">
        <f t="shared" si="19"/>
        <v>6.883</v>
      </c>
      <c r="T152" s="180"/>
      <c r="U152" s="180"/>
      <c r="V152" s="198"/>
      <c r="W152" s="53"/>
      <c r="Z152">
        <v>0</v>
      </c>
    </row>
    <row r="153" spans="1:26" ht="34.950000000000003" customHeight="1" x14ac:dyDescent="0.3">
      <c r="A153" s="181"/>
      <c r="B153" s="213">
        <v>47</v>
      </c>
      <c r="C153" s="182" t="s">
        <v>198</v>
      </c>
      <c r="D153" s="317" t="s">
        <v>199</v>
      </c>
      <c r="E153" s="317"/>
      <c r="F153" s="176" t="s">
        <v>130</v>
      </c>
      <c r="G153" s="177">
        <v>19.28</v>
      </c>
      <c r="H153" s="176"/>
      <c r="I153" s="176">
        <f t="shared" si="15"/>
        <v>0</v>
      </c>
      <c r="J153" s="178">
        <f t="shared" si="16"/>
        <v>55.72</v>
      </c>
      <c r="K153" s="179">
        <f t="shared" si="17"/>
        <v>0</v>
      </c>
      <c r="L153" s="179"/>
      <c r="M153" s="179">
        <f t="shared" si="18"/>
        <v>0</v>
      </c>
      <c r="N153" s="179">
        <v>2.89</v>
      </c>
      <c r="O153" s="179"/>
      <c r="P153" s="183"/>
      <c r="Q153" s="183"/>
      <c r="R153" s="183"/>
      <c r="S153" s="180">
        <f t="shared" si="19"/>
        <v>0</v>
      </c>
      <c r="T153" s="180"/>
      <c r="U153" s="180"/>
      <c r="V153" s="198"/>
      <c r="W153" s="53"/>
      <c r="Z153">
        <v>0</v>
      </c>
    </row>
    <row r="154" spans="1:26" ht="34.950000000000003" customHeight="1" x14ac:dyDescent="0.3">
      <c r="A154" s="181"/>
      <c r="B154" s="213">
        <v>48</v>
      </c>
      <c r="C154" s="182" t="s">
        <v>200</v>
      </c>
      <c r="D154" s="317" t="s">
        <v>201</v>
      </c>
      <c r="E154" s="317"/>
      <c r="F154" s="175" t="s">
        <v>130</v>
      </c>
      <c r="G154" s="177">
        <v>19.28</v>
      </c>
      <c r="H154" s="176"/>
      <c r="I154" s="176">
        <f t="shared" si="15"/>
        <v>0</v>
      </c>
      <c r="J154" s="175">
        <f t="shared" si="16"/>
        <v>104.3</v>
      </c>
      <c r="K154" s="180">
        <f t="shared" si="17"/>
        <v>0</v>
      </c>
      <c r="L154" s="180"/>
      <c r="M154" s="180">
        <f t="shared" si="18"/>
        <v>0</v>
      </c>
      <c r="N154" s="180">
        <v>5.41</v>
      </c>
      <c r="O154" s="180"/>
      <c r="P154" s="183"/>
      <c r="Q154" s="183"/>
      <c r="R154" s="183"/>
      <c r="S154" s="180">
        <f t="shared" si="19"/>
        <v>0</v>
      </c>
      <c r="T154" s="180"/>
      <c r="U154" s="180"/>
      <c r="V154" s="198"/>
      <c r="W154" s="53"/>
      <c r="Z154">
        <v>0</v>
      </c>
    </row>
    <row r="155" spans="1:26" ht="34.950000000000003" customHeight="1" x14ac:dyDescent="0.3">
      <c r="A155" s="181"/>
      <c r="B155" s="213">
        <v>49</v>
      </c>
      <c r="C155" s="182" t="s">
        <v>202</v>
      </c>
      <c r="D155" s="317" t="s">
        <v>203</v>
      </c>
      <c r="E155" s="317"/>
      <c r="F155" s="175" t="s">
        <v>135</v>
      </c>
      <c r="G155" s="177">
        <v>0.28000000000000003</v>
      </c>
      <c r="H155" s="176"/>
      <c r="I155" s="176">
        <f t="shared" si="15"/>
        <v>0</v>
      </c>
      <c r="J155" s="175">
        <f t="shared" si="16"/>
        <v>465.53</v>
      </c>
      <c r="K155" s="180">
        <f t="shared" si="17"/>
        <v>0</v>
      </c>
      <c r="L155" s="180"/>
      <c r="M155" s="180">
        <f t="shared" si="18"/>
        <v>0</v>
      </c>
      <c r="N155" s="180">
        <v>1662.6</v>
      </c>
      <c r="O155" s="180"/>
      <c r="P155" s="183">
        <v>1.01712</v>
      </c>
      <c r="Q155" s="183"/>
      <c r="R155" s="183">
        <v>1.01712</v>
      </c>
      <c r="S155" s="180">
        <f t="shared" si="19"/>
        <v>0.28499999999999998</v>
      </c>
      <c r="T155" s="180"/>
      <c r="U155" s="180"/>
      <c r="V155" s="198"/>
      <c r="W155" s="53"/>
      <c r="Z155">
        <v>0</v>
      </c>
    </row>
    <row r="156" spans="1:26" x14ac:dyDescent="0.3">
      <c r="A156" s="10"/>
      <c r="B156" s="212"/>
      <c r="C156" s="174">
        <v>4</v>
      </c>
      <c r="D156" s="314" t="s">
        <v>71</v>
      </c>
      <c r="E156" s="314"/>
      <c r="F156" s="10"/>
      <c r="G156" s="173"/>
      <c r="H156" s="140"/>
      <c r="I156" s="142">
        <f>ROUND((SUM(I140:I155))/1,2)</f>
        <v>0</v>
      </c>
      <c r="J156" s="10"/>
      <c r="K156" s="10"/>
      <c r="L156" s="10">
        <f>ROUND((SUM(L140:L155))/1,2)</f>
        <v>0</v>
      </c>
      <c r="M156" s="10">
        <f>ROUND((SUM(M140:M155))/1,2)</f>
        <v>0</v>
      </c>
      <c r="N156" s="10"/>
      <c r="O156" s="10"/>
      <c r="P156" s="10"/>
      <c r="Q156" s="10"/>
      <c r="R156" s="10"/>
      <c r="S156" s="10">
        <f>ROUND((SUM(S140:S155))/1,2)</f>
        <v>79.709999999999994</v>
      </c>
      <c r="T156" s="10"/>
      <c r="U156" s="10"/>
      <c r="V156" s="199">
        <f>ROUND((SUM(V140:V155))/1,2)</f>
        <v>0</v>
      </c>
      <c r="W156" s="217"/>
      <c r="X156" s="139"/>
      <c r="Y156" s="139"/>
      <c r="Z156" s="139"/>
    </row>
    <row r="157" spans="1:26" x14ac:dyDescent="0.3">
      <c r="A157" s="1"/>
      <c r="B157" s="208"/>
      <c r="C157" s="1"/>
      <c r="D157" s="1"/>
      <c r="E157" s="1"/>
      <c r="F157" s="1"/>
      <c r="G157" s="167"/>
      <c r="H157" s="133"/>
      <c r="I157" s="13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00"/>
      <c r="W157" s="53"/>
    </row>
    <row r="158" spans="1:26" x14ac:dyDescent="0.3">
      <c r="A158" s="10"/>
      <c r="B158" s="212"/>
      <c r="C158" s="174">
        <v>6</v>
      </c>
      <c r="D158" s="314" t="s">
        <v>72</v>
      </c>
      <c r="E158" s="314"/>
      <c r="F158" s="10"/>
      <c r="G158" s="173"/>
      <c r="H158" s="140"/>
      <c r="I158" s="14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97"/>
      <c r="W158" s="217"/>
      <c r="X158" s="139"/>
      <c r="Y158" s="139"/>
      <c r="Z158" s="139"/>
    </row>
    <row r="159" spans="1:26" ht="34.950000000000003" customHeight="1" x14ac:dyDescent="0.3">
      <c r="A159" s="181"/>
      <c r="B159" s="213">
        <v>50</v>
      </c>
      <c r="C159" s="182" t="s">
        <v>204</v>
      </c>
      <c r="D159" s="317" t="s">
        <v>205</v>
      </c>
      <c r="E159" s="317"/>
      <c r="F159" s="175" t="s">
        <v>130</v>
      </c>
      <c r="G159" s="177">
        <v>125.5</v>
      </c>
      <c r="H159" s="176"/>
      <c r="I159" s="176">
        <f t="shared" ref="I159:I180" si="20">ROUND(G159*(H159),2)</f>
        <v>0</v>
      </c>
      <c r="J159" s="175">
        <f t="shared" ref="J159:J180" si="21">ROUND(G159*(N159),2)</f>
        <v>130.52000000000001</v>
      </c>
      <c r="K159" s="180">
        <f t="shared" ref="K159:K180" si="22">ROUND(G159*(O159),2)</f>
        <v>0</v>
      </c>
      <c r="L159" s="180"/>
      <c r="M159" s="180">
        <f t="shared" ref="M159:M180" si="23">ROUND(G159*(H159),2)</f>
        <v>0</v>
      </c>
      <c r="N159" s="180">
        <v>1.04</v>
      </c>
      <c r="O159" s="180"/>
      <c r="P159" s="183">
        <v>8.0000000000000007E-5</v>
      </c>
      <c r="Q159" s="183"/>
      <c r="R159" s="183">
        <v>8.0000000000000007E-5</v>
      </c>
      <c r="S159" s="180">
        <f t="shared" ref="S159:S180" si="24">ROUND(G159*(P159),3)</f>
        <v>0.01</v>
      </c>
      <c r="T159" s="180"/>
      <c r="U159" s="180"/>
      <c r="V159" s="198"/>
      <c r="W159" s="53"/>
      <c r="Z159">
        <v>0</v>
      </c>
    </row>
    <row r="160" spans="1:26" ht="34.950000000000003" customHeight="1" x14ac:dyDescent="0.3">
      <c r="A160" s="181"/>
      <c r="B160" s="213">
        <v>51</v>
      </c>
      <c r="C160" s="182" t="s">
        <v>206</v>
      </c>
      <c r="D160" s="317" t="s">
        <v>207</v>
      </c>
      <c r="E160" s="317"/>
      <c r="F160" s="175" t="s">
        <v>130</v>
      </c>
      <c r="G160" s="177">
        <v>225.59</v>
      </c>
      <c r="H160" s="176"/>
      <c r="I160" s="176">
        <f t="shared" si="20"/>
        <v>0</v>
      </c>
      <c r="J160" s="175">
        <f t="shared" si="21"/>
        <v>2531.12</v>
      </c>
      <c r="K160" s="180">
        <f t="shared" si="22"/>
        <v>0</v>
      </c>
      <c r="L160" s="180"/>
      <c r="M160" s="180">
        <f t="shared" si="23"/>
        <v>0</v>
      </c>
      <c r="N160" s="180">
        <v>11.22</v>
      </c>
      <c r="O160" s="180"/>
      <c r="P160" s="183">
        <v>2.4850000000000001E-2</v>
      </c>
      <c r="Q160" s="183"/>
      <c r="R160" s="183">
        <v>2.4850000000000001E-2</v>
      </c>
      <c r="S160" s="180">
        <f t="shared" si="24"/>
        <v>5.6059999999999999</v>
      </c>
      <c r="T160" s="180"/>
      <c r="U160" s="180"/>
      <c r="V160" s="198"/>
      <c r="W160" s="53"/>
      <c r="Z160">
        <v>0</v>
      </c>
    </row>
    <row r="161" spans="1:26" ht="34.950000000000003" customHeight="1" x14ac:dyDescent="0.3">
      <c r="A161" s="181"/>
      <c r="B161" s="213">
        <v>52</v>
      </c>
      <c r="C161" s="182" t="s">
        <v>208</v>
      </c>
      <c r="D161" s="317" t="s">
        <v>209</v>
      </c>
      <c r="E161" s="317"/>
      <c r="F161" s="175" t="s">
        <v>130</v>
      </c>
      <c r="G161" s="177">
        <v>1398.77</v>
      </c>
      <c r="H161" s="176"/>
      <c r="I161" s="176">
        <f t="shared" si="20"/>
        <v>0</v>
      </c>
      <c r="J161" s="175">
        <f t="shared" si="21"/>
        <v>13120.46</v>
      </c>
      <c r="K161" s="180">
        <f t="shared" si="22"/>
        <v>0</v>
      </c>
      <c r="L161" s="180"/>
      <c r="M161" s="180">
        <f t="shared" si="23"/>
        <v>0</v>
      </c>
      <c r="N161" s="180">
        <v>9.3800000000000008</v>
      </c>
      <c r="O161" s="180"/>
      <c r="P161" s="183">
        <v>1.35E-2</v>
      </c>
      <c r="Q161" s="183"/>
      <c r="R161" s="183">
        <v>1.35E-2</v>
      </c>
      <c r="S161" s="180">
        <f t="shared" si="24"/>
        <v>18.882999999999999</v>
      </c>
      <c r="T161" s="180"/>
      <c r="U161" s="180"/>
      <c r="V161" s="198"/>
      <c r="W161" s="53"/>
      <c r="Z161">
        <v>0</v>
      </c>
    </row>
    <row r="162" spans="1:26" ht="34.950000000000003" customHeight="1" x14ac:dyDescent="0.3">
      <c r="A162" s="181"/>
      <c r="B162" s="213">
        <v>53</v>
      </c>
      <c r="C162" s="182" t="s">
        <v>210</v>
      </c>
      <c r="D162" s="317" t="s">
        <v>211</v>
      </c>
      <c r="E162" s="317"/>
      <c r="F162" s="175" t="s">
        <v>130</v>
      </c>
      <c r="G162" s="177">
        <v>1398.77</v>
      </c>
      <c r="H162" s="176"/>
      <c r="I162" s="176">
        <f t="shared" si="20"/>
        <v>0</v>
      </c>
      <c r="J162" s="175">
        <f t="shared" si="21"/>
        <v>3007.36</v>
      </c>
      <c r="K162" s="180">
        <f t="shared" si="22"/>
        <v>0</v>
      </c>
      <c r="L162" s="180"/>
      <c r="M162" s="180">
        <f t="shared" si="23"/>
        <v>0</v>
      </c>
      <c r="N162" s="180">
        <v>2.15</v>
      </c>
      <c r="O162" s="180"/>
      <c r="P162" s="183">
        <v>2.8800000000000002E-3</v>
      </c>
      <c r="Q162" s="183"/>
      <c r="R162" s="183">
        <v>2.8800000000000002E-3</v>
      </c>
      <c r="S162" s="180">
        <f t="shared" si="24"/>
        <v>4.0279999999999996</v>
      </c>
      <c r="T162" s="180"/>
      <c r="U162" s="180"/>
      <c r="V162" s="198"/>
      <c r="W162" s="53"/>
      <c r="Z162">
        <v>0</v>
      </c>
    </row>
    <row r="163" spans="1:26" ht="34.950000000000003" customHeight="1" x14ac:dyDescent="0.3">
      <c r="A163" s="181"/>
      <c r="B163" s="213">
        <v>54</v>
      </c>
      <c r="C163" s="182" t="s">
        <v>212</v>
      </c>
      <c r="D163" s="317" t="s">
        <v>213</v>
      </c>
      <c r="E163" s="317"/>
      <c r="F163" s="175" t="s">
        <v>130</v>
      </c>
      <c r="G163" s="177">
        <v>35.9</v>
      </c>
      <c r="H163" s="176"/>
      <c r="I163" s="176">
        <f t="shared" si="20"/>
        <v>0</v>
      </c>
      <c r="J163" s="175">
        <f t="shared" si="21"/>
        <v>952.07</v>
      </c>
      <c r="K163" s="180">
        <f t="shared" si="22"/>
        <v>0</v>
      </c>
      <c r="L163" s="180"/>
      <c r="M163" s="180">
        <f t="shared" si="23"/>
        <v>0</v>
      </c>
      <c r="N163" s="180">
        <v>26.52</v>
      </c>
      <c r="O163" s="180"/>
      <c r="P163" s="183"/>
      <c r="Q163" s="183"/>
      <c r="R163" s="183"/>
      <c r="S163" s="180">
        <f t="shared" si="24"/>
        <v>0</v>
      </c>
      <c r="T163" s="180"/>
      <c r="U163" s="180"/>
      <c r="V163" s="198"/>
      <c r="W163" s="53"/>
      <c r="Z163">
        <v>0</v>
      </c>
    </row>
    <row r="164" spans="1:26" ht="34.950000000000003" customHeight="1" x14ac:dyDescent="0.3">
      <c r="A164" s="181"/>
      <c r="B164" s="213">
        <v>55</v>
      </c>
      <c r="C164" s="182" t="s">
        <v>214</v>
      </c>
      <c r="D164" s="317" t="s">
        <v>215</v>
      </c>
      <c r="E164" s="317"/>
      <c r="F164" s="175" t="s">
        <v>216</v>
      </c>
      <c r="G164" s="177">
        <v>268.25</v>
      </c>
      <c r="H164" s="176"/>
      <c r="I164" s="176">
        <f t="shared" si="20"/>
        <v>0</v>
      </c>
      <c r="J164" s="175">
        <f t="shared" si="21"/>
        <v>163.63</v>
      </c>
      <c r="K164" s="180">
        <f t="shared" si="22"/>
        <v>0</v>
      </c>
      <c r="L164" s="180"/>
      <c r="M164" s="180">
        <f t="shared" si="23"/>
        <v>0</v>
      </c>
      <c r="N164" s="180">
        <v>0.61</v>
      </c>
      <c r="O164" s="180"/>
      <c r="P164" s="183"/>
      <c r="Q164" s="183"/>
      <c r="R164" s="183"/>
      <c r="S164" s="180">
        <f t="shared" si="24"/>
        <v>0</v>
      </c>
      <c r="T164" s="180"/>
      <c r="U164" s="180"/>
      <c r="V164" s="198"/>
      <c r="W164" s="53"/>
      <c r="Z164">
        <v>0</v>
      </c>
    </row>
    <row r="165" spans="1:26" ht="34.950000000000003" customHeight="1" x14ac:dyDescent="0.3">
      <c r="A165" s="181"/>
      <c r="B165" s="213">
        <v>56</v>
      </c>
      <c r="C165" s="182" t="s">
        <v>217</v>
      </c>
      <c r="D165" s="317" t="s">
        <v>218</v>
      </c>
      <c r="E165" s="317"/>
      <c r="F165" s="175" t="s">
        <v>216</v>
      </c>
      <c r="G165" s="177">
        <v>121.5</v>
      </c>
      <c r="H165" s="176"/>
      <c r="I165" s="176">
        <f t="shared" si="20"/>
        <v>0</v>
      </c>
      <c r="J165" s="175">
        <f t="shared" si="21"/>
        <v>1325.57</v>
      </c>
      <c r="K165" s="180">
        <f t="shared" si="22"/>
        <v>0</v>
      </c>
      <c r="L165" s="180"/>
      <c r="M165" s="180">
        <f t="shared" si="23"/>
        <v>0</v>
      </c>
      <c r="N165" s="180">
        <v>10.91</v>
      </c>
      <c r="O165" s="180"/>
      <c r="P165" s="183"/>
      <c r="Q165" s="183"/>
      <c r="R165" s="183"/>
      <c r="S165" s="180">
        <f t="shared" si="24"/>
        <v>0</v>
      </c>
      <c r="T165" s="180"/>
      <c r="U165" s="180"/>
      <c r="V165" s="198"/>
      <c r="W165" s="53"/>
      <c r="Z165">
        <v>0</v>
      </c>
    </row>
    <row r="166" spans="1:26" ht="34.950000000000003" customHeight="1" x14ac:dyDescent="0.3">
      <c r="A166" s="181"/>
      <c r="B166" s="213">
        <v>57</v>
      </c>
      <c r="C166" s="182" t="s">
        <v>219</v>
      </c>
      <c r="D166" s="317" t="s">
        <v>220</v>
      </c>
      <c r="E166" s="317"/>
      <c r="F166" s="175" t="s">
        <v>216</v>
      </c>
      <c r="G166" s="177">
        <v>218.95</v>
      </c>
      <c r="H166" s="176"/>
      <c r="I166" s="176">
        <f t="shared" si="20"/>
        <v>0</v>
      </c>
      <c r="J166" s="175">
        <f t="shared" si="21"/>
        <v>840.77</v>
      </c>
      <c r="K166" s="180">
        <f t="shared" si="22"/>
        <v>0</v>
      </c>
      <c r="L166" s="180"/>
      <c r="M166" s="180">
        <f t="shared" si="23"/>
        <v>0</v>
      </c>
      <c r="N166" s="180">
        <v>3.84</v>
      </c>
      <c r="O166" s="180"/>
      <c r="P166" s="183"/>
      <c r="Q166" s="183"/>
      <c r="R166" s="183"/>
      <c r="S166" s="180">
        <f t="shared" si="24"/>
        <v>0</v>
      </c>
      <c r="T166" s="180"/>
      <c r="U166" s="180"/>
      <c r="V166" s="198"/>
      <c r="W166" s="53"/>
      <c r="Z166">
        <v>0</v>
      </c>
    </row>
    <row r="167" spans="1:26" ht="34.950000000000003" customHeight="1" x14ac:dyDescent="0.3">
      <c r="A167" s="181"/>
      <c r="B167" s="213">
        <v>58</v>
      </c>
      <c r="C167" s="182" t="s">
        <v>221</v>
      </c>
      <c r="D167" s="317" t="s">
        <v>222</v>
      </c>
      <c r="E167" s="317"/>
      <c r="F167" s="175" t="s">
        <v>130</v>
      </c>
      <c r="G167" s="177">
        <v>37.979999999999997</v>
      </c>
      <c r="H167" s="176"/>
      <c r="I167" s="176">
        <f t="shared" si="20"/>
        <v>0</v>
      </c>
      <c r="J167" s="175">
        <f t="shared" si="21"/>
        <v>488.04</v>
      </c>
      <c r="K167" s="180">
        <f t="shared" si="22"/>
        <v>0</v>
      </c>
      <c r="L167" s="180"/>
      <c r="M167" s="180">
        <f t="shared" si="23"/>
        <v>0</v>
      </c>
      <c r="N167" s="180">
        <v>12.85</v>
      </c>
      <c r="O167" s="180"/>
      <c r="P167" s="183"/>
      <c r="Q167" s="183"/>
      <c r="R167" s="183"/>
      <c r="S167" s="180">
        <f t="shared" si="24"/>
        <v>0</v>
      </c>
      <c r="T167" s="180"/>
      <c r="U167" s="180"/>
      <c r="V167" s="198"/>
      <c r="W167" s="53"/>
      <c r="Z167">
        <v>0</v>
      </c>
    </row>
    <row r="168" spans="1:26" ht="34.950000000000003" customHeight="1" x14ac:dyDescent="0.3">
      <c r="A168" s="181"/>
      <c r="B168" s="213">
        <v>59</v>
      </c>
      <c r="C168" s="182" t="s">
        <v>223</v>
      </c>
      <c r="D168" s="317" t="s">
        <v>1217</v>
      </c>
      <c r="E168" s="317"/>
      <c r="F168" s="175" t="s">
        <v>130</v>
      </c>
      <c r="G168" s="177">
        <v>422.7</v>
      </c>
      <c r="H168" s="176"/>
      <c r="I168" s="176">
        <f t="shared" si="20"/>
        <v>0</v>
      </c>
      <c r="J168" s="175">
        <f t="shared" si="21"/>
        <v>22504.55</v>
      </c>
      <c r="K168" s="180">
        <f t="shared" si="22"/>
        <v>0</v>
      </c>
      <c r="L168" s="180"/>
      <c r="M168" s="180">
        <f t="shared" si="23"/>
        <v>0</v>
      </c>
      <c r="N168" s="180">
        <v>53.24</v>
      </c>
      <c r="O168" s="180"/>
      <c r="P168" s="183"/>
      <c r="Q168" s="183"/>
      <c r="R168" s="183"/>
      <c r="S168" s="180">
        <f t="shared" si="24"/>
        <v>0</v>
      </c>
      <c r="T168" s="180"/>
      <c r="U168" s="180"/>
      <c r="V168" s="198"/>
      <c r="W168" s="53"/>
      <c r="Z168">
        <v>0</v>
      </c>
    </row>
    <row r="169" spans="1:26" ht="34.950000000000003" customHeight="1" x14ac:dyDescent="0.3">
      <c r="A169" s="181"/>
      <c r="B169" s="213">
        <v>60</v>
      </c>
      <c r="C169" s="182" t="s">
        <v>224</v>
      </c>
      <c r="D169" s="317" t="s">
        <v>1218</v>
      </c>
      <c r="E169" s="317"/>
      <c r="F169" s="175" t="s">
        <v>130</v>
      </c>
      <c r="G169" s="177">
        <v>35.9</v>
      </c>
      <c r="H169" s="176"/>
      <c r="I169" s="176">
        <f t="shared" si="20"/>
        <v>0</v>
      </c>
      <c r="J169" s="175">
        <f t="shared" si="21"/>
        <v>1504.93</v>
      </c>
      <c r="K169" s="180">
        <f t="shared" si="22"/>
        <v>0</v>
      </c>
      <c r="L169" s="180"/>
      <c r="M169" s="180">
        <f t="shared" si="23"/>
        <v>0</v>
      </c>
      <c r="N169" s="180">
        <v>41.92</v>
      </c>
      <c r="O169" s="180"/>
      <c r="P169" s="183"/>
      <c r="Q169" s="183"/>
      <c r="R169" s="183"/>
      <c r="S169" s="180">
        <f t="shared" si="24"/>
        <v>0</v>
      </c>
      <c r="T169" s="180"/>
      <c r="U169" s="180"/>
      <c r="V169" s="198"/>
      <c r="W169" s="53"/>
      <c r="Z169">
        <v>0</v>
      </c>
    </row>
    <row r="170" spans="1:26" ht="34.950000000000003" customHeight="1" x14ac:dyDescent="0.3">
      <c r="A170" s="181"/>
      <c r="B170" s="213">
        <v>61</v>
      </c>
      <c r="C170" s="182" t="s">
        <v>225</v>
      </c>
      <c r="D170" s="317" t="s">
        <v>226</v>
      </c>
      <c r="E170" s="317"/>
      <c r="F170" s="175" t="s">
        <v>216</v>
      </c>
      <c r="G170" s="177">
        <v>71.8</v>
      </c>
      <c r="H170" s="176"/>
      <c r="I170" s="176">
        <f t="shared" si="20"/>
        <v>0</v>
      </c>
      <c r="J170" s="175">
        <f t="shared" si="21"/>
        <v>454.49</v>
      </c>
      <c r="K170" s="180">
        <f t="shared" si="22"/>
        <v>0</v>
      </c>
      <c r="L170" s="180"/>
      <c r="M170" s="180">
        <f t="shared" si="23"/>
        <v>0</v>
      </c>
      <c r="N170" s="180">
        <v>6.33</v>
      </c>
      <c r="O170" s="180"/>
      <c r="P170" s="183"/>
      <c r="Q170" s="183"/>
      <c r="R170" s="183"/>
      <c r="S170" s="180">
        <f t="shared" si="24"/>
        <v>0</v>
      </c>
      <c r="T170" s="180"/>
      <c r="U170" s="180"/>
      <c r="V170" s="198"/>
      <c r="W170" s="53"/>
      <c r="Z170">
        <v>0</v>
      </c>
    </row>
    <row r="171" spans="1:26" ht="34.950000000000003" customHeight="1" x14ac:dyDescent="0.3">
      <c r="A171" s="181"/>
      <c r="B171" s="213">
        <v>62</v>
      </c>
      <c r="C171" s="182" t="s">
        <v>227</v>
      </c>
      <c r="D171" s="317" t="s">
        <v>228</v>
      </c>
      <c r="E171" s="317"/>
      <c r="F171" s="175" t="s">
        <v>216</v>
      </c>
      <c r="G171" s="177">
        <v>71.8</v>
      </c>
      <c r="H171" s="176"/>
      <c r="I171" s="176">
        <f t="shared" si="20"/>
        <v>0</v>
      </c>
      <c r="J171" s="175">
        <f t="shared" si="21"/>
        <v>746</v>
      </c>
      <c r="K171" s="180">
        <f t="shared" si="22"/>
        <v>0</v>
      </c>
      <c r="L171" s="180"/>
      <c r="M171" s="180">
        <f t="shared" si="23"/>
        <v>0</v>
      </c>
      <c r="N171" s="180">
        <v>10.39</v>
      </c>
      <c r="O171" s="180"/>
      <c r="P171" s="183"/>
      <c r="Q171" s="183"/>
      <c r="R171" s="183"/>
      <c r="S171" s="180">
        <f t="shared" si="24"/>
        <v>0</v>
      </c>
      <c r="T171" s="180"/>
      <c r="U171" s="180"/>
      <c r="V171" s="198"/>
      <c r="W171" s="53"/>
      <c r="Z171">
        <v>0</v>
      </c>
    </row>
    <row r="172" spans="1:26" ht="34.950000000000003" customHeight="1" x14ac:dyDescent="0.3">
      <c r="A172" s="181"/>
      <c r="B172" s="213">
        <v>63</v>
      </c>
      <c r="C172" s="182" t="s">
        <v>229</v>
      </c>
      <c r="D172" s="317" t="s">
        <v>1219</v>
      </c>
      <c r="E172" s="317"/>
      <c r="F172" s="175" t="s">
        <v>216</v>
      </c>
      <c r="G172" s="177">
        <v>213.95</v>
      </c>
      <c r="H172" s="176"/>
      <c r="I172" s="176">
        <f t="shared" si="20"/>
        <v>0</v>
      </c>
      <c r="J172" s="175">
        <f t="shared" si="21"/>
        <v>2618.75</v>
      </c>
      <c r="K172" s="180">
        <f t="shared" si="22"/>
        <v>0</v>
      </c>
      <c r="L172" s="180"/>
      <c r="M172" s="180">
        <f t="shared" si="23"/>
        <v>0</v>
      </c>
      <c r="N172" s="180">
        <v>12.24</v>
      </c>
      <c r="O172" s="180"/>
      <c r="P172" s="183"/>
      <c r="Q172" s="183"/>
      <c r="R172" s="183"/>
      <c r="S172" s="180">
        <f t="shared" si="24"/>
        <v>0</v>
      </c>
      <c r="T172" s="180"/>
      <c r="U172" s="180"/>
      <c r="V172" s="198"/>
      <c r="W172" s="53"/>
      <c r="Z172">
        <v>0</v>
      </c>
    </row>
    <row r="173" spans="1:26" ht="34.950000000000003" customHeight="1" x14ac:dyDescent="0.3">
      <c r="A173" s="181"/>
      <c r="B173" s="213">
        <v>64</v>
      </c>
      <c r="C173" s="182" t="s">
        <v>230</v>
      </c>
      <c r="D173" s="317" t="s">
        <v>231</v>
      </c>
      <c r="E173" s="317"/>
      <c r="F173" s="175" t="s">
        <v>216</v>
      </c>
      <c r="G173" s="177">
        <v>45.8</v>
      </c>
      <c r="H173" s="176"/>
      <c r="I173" s="176">
        <f t="shared" si="20"/>
        <v>0</v>
      </c>
      <c r="J173" s="175">
        <f t="shared" si="21"/>
        <v>232.21</v>
      </c>
      <c r="K173" s="180">
        <f t="shared" si="22"/>
        <v>0</v>
      </c>
      <c r="L173" s="180"/>
      <c r="M173" s="180">
        <f t="shared" si="23"/>
        <v>0</v>
      </c>
      <c r="N173" s="180">
        <v>5.07</v>
      </c>
      <c r="O173" s="180"/>
      <c r="P173" s="183"/>
      <c r="Q173" s="183"/>
      <c r="R173" s="183"/>
      <c r="S173" s="180">
        <f t="shared" si="24"/>
        <v>0</v>
      </c>
      <c r="T173" s="180"/>
      <c r="U173" s="180"/>
      <c r="V173" s="198"/>
      <c r="W173" s="53"/>
      <c r="Z173">
        <v>0</v>
      </c>
    </row>
    <row r="174" spans="1:26" ht="34.950000000000003" customHeight="1" x14ac:dyDescent="0.3">
      <c r="A174" s="181"/>
      <c r="B174" s="213">
        <v>65</v>
      </c>
      <c r="C174" s="182" t="s">
        <v>232</v>
      </c>
      <c r="D174" s="317" t="s">
        <v>233</v>
      </c>
      <c r="E174" s="317"/>
      <c r="F174" s="175" t="s">
        <v>107</v>
      </c>
      <c r="G174" s="177">
        <v>39.21</v>
      </c>
      <c r="H174" s="176"/>
      <c r="I174" s="176">
        <f t="shared" si="20"/>
        <v>0</v>
      </c>
      <c r="J174" s="175">
        <f t="shared" si="21"/>
        <v>1939.72</v>
      </c>
      <c r="K174" s="180">
        <f t="shared" si="22"/>
        <v>0</v>
      </c>
      <c r="L174" s="180"/>
      <c r="M174" s="180">
        <f t="shared" si="23"/>
        <v>0</v>
      </c>
      <c r="N174" s="180">
        <v>49.47</v>
      </c>
      <c r="O174" s="180"/>
      <c r="P174" s="183">
        <v>1.837</v>
      </c>
      <c r="Q174" s="183"/>
      <c r="R174" s="183">
        <v>1.837</v>
      </c>
      <c r="S174" s="180">
        <f t="shared" si="24"/>
        <v>72.028999999999996</v>
      </c>
      <c r="T174" s="180"/>
      <c r="U174" s="180"/>
      <c r="V174" s="198"/>
      <c r="W174" s="53"/>
      <c r="Z174">
        <v>0</v>
      </c>
    </row>
    <row r="175" spans="1:26" ht="34.950000000000003" customHeight="1" x14ac:dyDescent="0.3">
      <c r="A175" s="181"/>
      <c r="B175" s="213">
        <v>66</v>
      </c>
      <c r="C175" s="182" t="s">
        <v>234</v>
      </c>
      <c r="D175" s="317" t="s">
        <v>235</v>
      </c>
      <c r="E175" s="317"/>
      <c r="F175" s="175" t="s">
        <v>130</v>
      </c>
      <c r="G175" s="177">
        <v>268.47000000000003</v>
      </c>
      <c r="H175" s="176"/>
      <c r="I175" s="176">
        <f t="shared" si="20"/>
        <v>0</v>
      </c>
      <c r="J175" s="175">
        <f t="shared" si="21"/>
        <v>2792.09</v>
      </c>
      <c r="K175" s="180">
        <f t="shared" si="22"/>
        <v>0</v>
      </c>
      <c r="L175" s="180"/>
      <c r="M175" s="180">
        <f t="shared" si="23"/>
        <v>0</v>
      </c>
      <c r="N175" s="180">
        <v>10.4</v>
      </c>
      <c r="O175" s="180"/>
      <c r="P175" s="183"/>
      <c r="Q175" s="183"/>
      <c r="R175" s="183"/>
      <c r="S175" s="180">
        <f t="shared" si="24"/>
        <v>0</v>
      </c>
      <c r="T175" s="180"/>
      <c r="U175" s="180"/>
      <c r="V175" s="198"/>
      <c r="W175" s="53"/>
      <c r="Z175">
        <v>0</v>
      </c>
    </row>
    <row r="176" spans="1:26" ht="34.950000000000003" customHeight="1" x14ac:dyDescent="0.3">
      <c r="A176" s="181"/>
      <c r="B176" s="213">
        <v>67</v>
      </c>
      <c r="C176" s="182" t="s">
        <v>236</v>
      </c>
      <c r="D176" s="317" t="s">
        <v>237</v>
      </c>
      <c r="E176" s="317"/>
      <c r="F176" s="175" t="s">
        <v>130</v>
      </c>
      <c r="G176" s="177">
        <v>183.48</v>
      </c>
      <c r="H176" s="176"/>
      <c r="I176" s="176">
        <f t="shared" si="20"/>
        <v>0</v>
      </c>
      <c r="J176" s="175">
        <f t="shared" si="21"/>
        <v>2095.34</v>
      </c>
      <c r="K176" s="180">
        <f t="shared" si="22"/>
        <v>0</v>
      </c>
      <c r="L176" s="180"/>
      <c r="M176" s="180">
        <f t="shared" si="23"/>
        <v>0</v>
      </c>
      <c r="N176" s="180">
        <v>11.42</v>
      </c>
      <c r="O176" s="180"/>
      <c r="P176" s="183"/>
      <c r="Q176" s="183"/>
      <c r="R176" s="183"/>
      <c r="S176" s="180">
        <f t="shared" si="24"/>
        <v>0</v>
      </c>
      <c r="T176" s="180"/>
      <c r="U176" s="180"/>
      <c r="V176" s="198"/>
      <c r="W176" s="53"/>
      <c r="Z176">
        <v>0</v>
      </c>
    </row>
    <row r="177" spans="1:26" ht="34.950000000000003" customHeight="1" x14ac:dyDescent="0.3">
      <c r="A177" s="181"/>
      <c r="B177" s="213">
        <v>68</v>
      </c>
      <c r="C177" s="182" t="s">
        <v>238</v>
      </c>
      <c r="D177" s="317" t="s">
        <v>239</v>
      </c>
      <c r="E177" s="317"/>
      <c r="F177" s="175" t="s">
        <v>156</v>
      </c>
      <c r="G177" s="177">
        <v>32</v>
      </c>
      <c r="H177" s="176"/>
      <c r="I177" s="176">
        <f t="shared" si="20"/>
        <v>0</v>
      </c>
      <c r="J177" s="175">
        <f t="shared" si="21"/>
        <v>528.64</v>
      </c>
      <c r="K177" s="180">
        <f t="shared" si="22"/>
        <v>0</v>
      </c>
      <c r="L177" s="180"/>
      <c r="M177" s="180">
        <f t="shared" si="23"/>
        <v>0</v>
      </c>
      <c r="N177" s="180">
        <v>16.52</v>
      </c>
      <c r="O177" s="180"/>
      <c r="P177" s="183"/>
      <c r="Q177" s="183"/>
      <c r="R177" s="183"/>
      <c r="S177" s="180">
        <f t="shared" si="24"/>
        <v>0</v>
      </c>
      <c r="T177" s="180"/>
      <c r="U177" s="180"/>
      <c r="V177" s="198"/>
      <c r="W177" s="53"/>
      <c r="Z177">
        <v>0</v>
      </c>
    </row>
    <row r="178" spans="1:26" ht="34.950000000000003" customHeight="1" x14ac:dyDescent="0.3">
      <c r="A178" s="181"/>
      <c r="B178" s="213">
        <v>69</v>
      </c>
      <c r="C178" s="182" t="s">
        <v>240</v>
      </c>
      <c r="D178" s="317" t="s">
        <v>241</v>
      </c>
      <c r="E178" s="317"/>
      <c r="F178" s="175" t="s">
        <v>216</v>
      </c>
      <c r="G178" s="177">
        <v>91.6</v>
      </c>
      <c r="H178" s="176"/>
      <c r="I178" s="176">
        <f t="shared" si="20"/>
        <v>0</v>
      </c>
      <c r="J178" s="175">
        <f t="shared" si="21"/>
        <v>319.68</v>
      </c>
      <c r="K178" s="180">
        <f t="shared" si="22"/>
        <v>0</v>
      </c>
      <c r="L178" s="180"/>
      <c r="M178" s="180">
        <f t="shared" si="23"/>
        <v>0</v>
      </c>
      <c r="N178" s="180">
        <v>3.49</v>
      </c>
      <c r="O178" s="180"/>
      <c r="P178" s="183">
        <v>7.9900000000000006E-3</v>
      </c>
      <c r="Q178" s="183"/>
      <c r="R178" s="183">
        <v>7.9900000000000006E-3</v>
      </c>
      <c r="S178" s="180">
        <f t="shared" si="24"/>
        <v>0.73199999999999998</v>
      </c>
      <c r="T178" s="180"/>
      <c r="U178" s="180"/>
      <c r="V178" s="198"/>
      <c r="W178" s="53"/>
      <c r="Z178">
        <v>0</v>
      </c>
    </row>
    <row r="179" spans="1:26" ht="34.950000000000003" customHeight="1" x14ac:dyDescent="0.3">
      <c r="A179" s="181"/>
      <c r="B179" s="214">
        <v>70</v>
      </c>
      <c r="C179" s="190" t="s">
        <v>242</v>
      </c>
      <c r="D179" s="318" t="s">
        <v>243</v>
      </c>
      <c r="E179" s="318"/>
      <c r="F179" s="184" t="s">
        <v>216</v>
      </c>
      <c r="G179" s="186">
        <v>45.8</v>
      </c>
      <c r="H179" s="185"/>
      <c r="I179" s="185">
        <f t="shared" si="20"/>
        <v>0</v>
      </c>
      <c r="J179" s="184">
        <f t="shared" si="21"/>
        <v>840.89</v>
      </c>
      <c r="K179" s="189">
        <f t="shared" si="22"/>
        <v>0</v>
      </c>
      <c r="L179" s="189"/>
      <c r="M179" s="189">
        <f t="shared" si="23"/>
        <v>0</v>
      </c>
      <c r="N179" s="189">
        <v>18.36</v>
      </c>
      <c r="O179" s="189"/>
      <c r="P179" s="191"/>
      <c r="Q179" s="191"/>
      <c r="R179" s="191"/>
      <c r="S179" s="189">
        <f t="shared" si="24"/>
        <v>0</v>
      </c>
      <c r="T179" s="189"/>
      <c r="U179" s="189"/>
      <c r="V179" s="201"/>
      <c r="W179" s="53"/>
      <c r="Z179">
        <v>0</v>
      </c>
    </row>
    <row r="180" spans="1:26" ht="34.950000000000003" customHeight="1" x14ac:dyDescent="0.3">
      <c r="A180" s="181"/>
      <c r="B180" s="214">
        <v>71</v>
      </c>
      <c r="C180" s="190" t="s">
        <v>244</v>
      </c>
      <c r="D180" s="318" t="s">
        <v>245</v>
      </c>
      <c r="E180" s="318"/>
      <c r="F180" s="184" t="s">
        <v>216</v>
      </c>
      <c r="G180" s="186">
        <v>45.8</v>
      </c>
      <c r="H180" s="185"/>
      <c r="I180" s="185">
        <f t="shared" si="20"/>
        <v>0</v>
      </c>
      <c r="J180" s="184">
        <f t="shared" si="21"/>
        <v>957.68</v>
      </c>
      <c r="K180" s="189">
        <f t="shared" si="22"/>
        <v>0</v>
      </c>
      <c r="L180" s="189"/>
      <c r="M180" s="189">
        <f t="shared" si="23"/>
        <v>0</v>
      </c>
      <c r="N180" s="189">
        <v>20.91</v>
      </c>
      <c r="O180" s="189"/>
      <c r="P180" s="191"/>
      <c r="Q180" s="191"/>
      <c r="R180" s="191"/>
      <c r="S180" s="189">
        <f t="shared" si="24"/>
        <v>0</v>
      </c>
      <c r="T180" s="189"/>
      <c r="U180" s="189"/>
      <c r="V180" s="201"/>
      <c r="W180" s="53"/>
      <c r="Z180">
        <v>0</v>
      </c>
    </row>
    <row r="181" spans="1:26" x14ac:dyDescent="0.3">
      <c r="A181" s="10"/>
      <c r="B181" s="212"/>
      <c r="C181" s="174">
        <v>6</v>
      </c>
      <c r="D181" s="314" t="s">
        <v>72</v>
      </c>
      <c r="E181" s="314"/>
      <c r="F181" s="10"/>
      <c r="G181" s="173"/>
      <c r="H181" s="140"/>
      <c r="I181" s="142">
        <f>ROUND((SUM(I158:I180))/1,2)</f>
        <v>0</v>
      </c>
      <c r="J181" s="10"/>
      <c r="K181" s="10"/>
      <c r="L181" s="10">
        <f>ROUND((SUM(L158:L180))/1,2)</f>
        <v>0</v>
      </c>
      <c r="M181" s="10">
        <f>ROUND((SUM(M158:M180))/1,2)</f>
        <v>0</v>
      </c>
      <c r="N181" s="10"/>
      <c r="O181" s="10"/>
      <c r="P181" s="10"/>
      <c r="Q181" s="10"/>
      <c r="R181" s="10"/>
      <c r="S181" s="10">
        <f>ROUND((SUM(S158:S180))/1,2)</f>
        <v>101.29</v>
      </c>
      <c r="T181" s="10"/>
      <c r="U181" s="10"/>
      <c r="V181" s="199">
        <f>ROUND((SUM(V158:V180))/1,2)</f>
        <v>0</v>
      </c>
      <c r="W181" s="217"/>
      <c r="X181" s="139"/>
      <c r="Y181" s="139"/>
      <c r="Z181" s="139"/>
    </row>
    <row r="182" spans="1:26" x14ac:dyDescent="0.3">
      <c r="A182" s="1"/>
      <c r="B182" s="208"/>
      <c r="C182" s="1"/>
      <c r="D182" s="1"/>
      <c r="E182" s="1"/>
      <c r="F182" s="1"/>
      <c r="G182" s="167"/>
      <c r="H182" s="133"/>
      <c r="I182" s="13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200"/>
      <c r="W182" s="53"/>
    </row>
    <row r="183" spans="1:26" x14ac:dyDescent="0.3">
      <c r="A183" s="10"/>
      <c r="B183" s="212"/>
      <c r="C183" s="174">
        <v>9</v>
      </c>
      <c r="D183" s="314" t="s">
        <v>73</v>
      </c>
      <c r="E183" s="314"/>
      <c r="F183" s="10"/>
      <c r="G183" s="173"/>
      <c r="H183" s="140"/>
      <c r="I183" s="14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97"/>
      <c r="W183" s="217"/>
      <c r="X183" s="139"/>
      <c r="Y183" s="139"/>
      <c r="Z183" s="139"/>
    </row>
    <row r="184" spans="1:26" ht="34.950000000000003" customHeight="1" x14ac:dyDescent="0.3">
      <c r="A184" s="181"/>
      <c r="B184" s="213">
        <v>72</v>
      </c>
      <c r="C184" s="182" t="s">
        <v>246</v>
      </c>
      <c r="D184" s="317" t="s">
        <v>247</v>
      </c>
      <c r="E184" s="317"/>
      <c r="F184" s="175" t="s">
        <v>130</v>
      </c>
      <c r="G184" s="177">
        <v>685.5</v>
      </c>
      <c r="H184" s="176"/>
      <c r="I184" s="176">
        <f t="shared" ref="I184:I191" si="25">ROUND(G184*(H184),2)</f>
        <v>0</v>
      </c>
      <c r="J184" s="175">
        <f t="shared" ref="J184:J191" si="26">ROUND(G184*(N184),2)</f>
        <v>1213.3399999999999</v>
      </c>
      <c r="K184" s="180">
        <f t="shared" ref="K184:K191" si="27">ROUND(G184*(O184),2)</f>
        <v>0</v>
      </c>
      <c r="L184" s="180"/>
      <c r="M184" s="180">
        <f t="shared" ref="M184:M191" si="28">ROUND(G184*(H184),2)</f>
        <v>0</v>
      </c>
      <c r="N184" s="180">
        <v>1.77</v>
      </c>
      <c r="O184" s="180"/>
      <c r="P184" s="183">
        <v>2.3990000000000001E-2</v>
      </c>
      <c r="Q184" s="183"/>
      <c r="R184" s="183">
        <v>2.3990000000000001E-2</v>
      </c>
      <c r="S184" s="180">
        <f t="shared" ref="S184:S191" si="29">ROUND(G184*(P184),3)</f>
        <v>16.445</v>
      </c>
      <c r="T184" s="180"/>
      <c r="U184" s="180"/>
      <c r="V184" s="198"/>
      <c r="W184" s="53"/>
      <c r="Z184">
        <v>0</v>
      </c>
    </row>
    <row r="185" spans="1:26" ht="34.950000000000003" customHeight="1" x14ac:dyDescent="0.3">
      <c r="A185" s="181"/>
      <c r="B185" s="213">
        <v>73</v>
      </c>
      <c r="C185" s="182" t="s">
        <v>248</v>
      </c>
      <c r="D185" s="317" t="s">
        <v>249</v>
      </c>
      <c r="E185" s="317"/>
      <c r="F185" s="175" t="s">
        <v>130</v>
      </c>
      <c r="G185" s="177">
        <v>4113</v>
      </c>
      <c r="H185" s="176"/>
      <c r="I185" s="176">
        <f t="shared" si="25"/>
        <v>0</v>
      </c>
      <c r="J185" s="175">
        <f t="shared" si="26"/>
        <v>2303.2800000000002</v>
      </c>
      <c r="K185" s="180">
        <f t="shared" si="27"/>
        <v>0</v>
      </c>
      <c r="L185" s="180"/>
      <c r="M185" s="180">
        <f t="shared" si="28"/>
        <v>0</v>
      </c>
      <c r="N185" s="180">
        <v>0.56000000000000005</v>
      </c>
      <c r="O185" s="180"/>
      <c r="P185" s="183"/>
      <c r="Q185" s="183"/>
      <c r="R185" s="183"/>
      <c r="S185" s="180">
        <f t="shared" si="29"/>
        <v>0</v>
      </c>
      <c r="T185" s="180"/>
      <c r="U185" s="180"/>
      <c r="V185" s="198"/>
      <c r="W185" s="53"/>
      <c r="Z185">
        <v>0</v>
      </c>
    </row>
    <row r="186" spans="1:26" ht="34.950000000000003" customHeight="1" x14ac:dyDescent="0.3">
      <c r="A186" s="181"/>
      <c r="B186" s="213">
        <v>74</v>
      </c>
      <c r="C186" s="182" t="s">
        <v>250</v>
      </c>
      <c r="D186" s="317" t="s">
        <v>251</v>
      </c>
      <c r="E186" s="317"/>
      <c r="F186" s="175" t="s">
        <v>130</v>
      </c>
      <c r="G186" s="177">
        <v>685.5</v>
      </c>
      <c r="H186" s="176"/>
      <c r="I186" s="176">
        <f t="shared" si="25"/>
        <v>0</v>
      </c>
      <c r="J186" s="175">
        <f t="shared" si="26"/>
        <v>781.47</v>
      </c>
      <c r="K186" s="180">
        <f t="shared" si="27"/>
        <v>0</v>
      </c>
      <c r="L186" s="180"/>
      <c r="M186" s="180">
        <f t="shared" si="28"/>
        <v>0</v>
      </c>
      <c r="N186" s="180">
        <v>1.1400000000000001</v>
      </c>
      <c r="O186" s="180"/>
      <c r="P186" s="183">
        <v>2.3990000000000001E-2</v>
      </c>
      <c r="Q186" s="183"/>
      <c r="R186" s="183">
        <v>2.3990000000000001E-2</v>
      </c>
      <c r="S186" s="180">
        <f t="shared" si="29"/>
        <v>16.445</v>
      </c>
      <c r="T186" s="180"/>
      <c r="U186" s="180"/>
      <c r="V186" s="198"/>
      <c r="W186" s="53"/>
      <c r="Z186">
        <v>0</v>
      </c>
    </row>
    <row r="187" spans="1:26" ht="34.950000000000003" customHeight="1" x14ac:dyDescent="0.3">
      <c r="A187" s="181"/>
      <c r="B187" s="213">
        <v>75</v>
      </c>
      <c r="C187" s="182" t="s">
        <v>252</v>
      </c>
      <c r="D187" s="317" t="s">
        <v>253</v>
      </c>
      <c r="E187" s="317"/>
      <c r="F187" s="175" t="s">
        <v>130</v>
      </c>
      <c r="G187" s="177">
        <v>451.95</v>
      </c>
      <c r="H187" s="176"/>
      <c r="I187" s="176">
        <f t="shared" si="25"/>
        <v>0</v>
      </c>
      <c r="J187" s="175">
        <f t="shared" si="26"/>
        <v>2119.65</v>
      </c>
      <c r="K187" s="180">
        <f t="shared" si="27"/>
        <v>0</v>
      </c>
      <c r="L187" s="180"/>
      <c r="M187" s="180">
        <f t="shared" si="28"/>
        <v>0</v>
      </c>
      <c r="N187" s="180">
        <v>4.6899999999999995</v>
      </c>
      <c r="O187" s="180"/>
      <c r="P187" s="183">
        <v>6.1800000000000006E-3</v>
      </c>
      <c r="Q187" s="183"/>
      <c r="R187" s="183">
        <v>6.1800000000000006E-3</v>
      </c>
      <c r="S187" s="180">
        <f t="shared" si="29"/>
        <v>2.7930000000000001</v>
      </c>
      <c r="T187" s="180"/>
      <c r="U187" s="180"/>
      <c r="V187" s="198"/>
      <c r="W187" s="53"/>
      <c r="Z187">
        <v>0</v>
      </c>
    </row>
    <row r="188" spans="1:26" ht="34.950000000000003" customHeight="1" x14ac:dyDescent="0.3">
      <c r="A188" s="181"/>
      <c r="B188" s="213">
        <v>76</v>
      </c>
      <c r="C188" s="182" t="s">
        <v>254</v>
      </c>
      <c r="D188" s="317" t="s">
        <v>255</v>
      </c>
      <c r="E188" s="317"/>
      <c r="F188" s="175" t="s">
        <v>130</v>
      </c>
      <c r="G188" s="177">
        <v>451.95</v>
      </c>
      <c r="H188" s="176"/>
      <c r="I188" s="176">
        <f t="shared" si="25"/>
        <v>0</v>
      </c>
      <c r="J188" s="175">
        <f t="shared" si="26"/>
        <v>998.81</v>
      </c>
      <c r="K188" s="180">
        <f t="shared" si="27"/>
        <v>0</v>
      </c>
      <c r="L188" s="180"/>
      <c r="M188" s="180">
        <f t="shared" si="28"/>
        <v>0</v>
      </c>
      <c r="N188" s="180">
        <v>2.21</v>
      </c>
      <c r="O188" s="180"/>
      <c r="P188" s="183">
        <v>5.0000000000000002E-5</v>
      </c>
      <c r="Q188" s="183"/>
      <c r="R188" s="183">
        <v>5.0000000000000002E-5</v>
      </c>
      <c r="S188" s="180">
        <f t="shared" si="29"/>
        <v>2.3E-2</v>
      </c>
      <c r="T188" s="180"/>
      <c r="U188" s="180"/>
      <c r="V188" s="198"/>
      <c r="W188" s="53"/>
      <c r="Z188">
        <v>0</v>
      </c>
    </row>
    <row r="189" spans="1:26" ht="34.950000000000003" customHeight="1" x14ac:dyDescent="0.3">
      <c r="A189" s="181"/>
      <c r="B189" s="213">
        <v>77</v>
      </c>
      <c r="C189" s="182" t="s">
        <v>256</v>
      </c>
      <c r="D189" s="317" t="s">
        <v>257</v>
      </c>
      <c r="E189" s="317"/>
      <c r="F189" s="175" t="s">
        <v>156</v>
      </c>
      <c r="G189" s="177">
        <v>10</v>
      </c>
      <c r="H189" s="176"/>
      <c r="I189" s="176">
        <f t="shared" si="25"/>
        <v>0</v>
      </c>
      <c r="J189" s="175">
        <f t="shared" si="26"/>
        <v>601.79999999999995</v>
      </c>
      <c r="K189" s="180">
        <f t="shared" si="27"/>
        <v>0</v>
      </c>
      <c r="L189" s="180"/>
      <c r="M189" s="180">
        <f t="shared" si="28"/>
        <v>0</v>
      </c>
      <c r="N189" s="180">
        <v>60.18</v>
      </c>
      <c r="O189" s="180"/>
      <c r="P189" s="183"/>
      <c r="Q189" s="183"/>
      <c r="R189" s="183"/>
      <c r="S189" s="180">
        <f t="shared" si="29"/>
        <v>0</v>
      </c>
      <c r="T189" s="180"/>
      <c r="U189" s="180"/>
      <c r="V189" s="198"/>
      <c r="W189" s="53"/>
      <c r="Z189">
        <v>0</v>
      </c>
    </row>
    <row r="190" spans="1:26" ht="34.950000000000003" customHeight="1" x14ac:dyDescent="0.3">
      <c r="A190" s="181"/>
      <c r="B190" s="213">
        <v>78</v>
      </c>
      <c r="C190" s="182" t="s">
        <v>258</v>
      </c>
      <c r="D190" s="317" t="s">
        <v>259</v>
      </c>
      <c r="E190" s="317"/>
      <c r="F190" s="175" t="s">
        <v>107</v>
      </c>
      <c r="G190" s="177">
        <v>220.8</v>
      </c>
      <c r="H190" s="176"/>
      <c r="I190" s="176">
        <f t="shared" si="25"/>
        <v>0</v>
      </c>
      <c r="J190" s="175">
        <f t="shared" si="26"/>
        <v>1170.24</v>
      </c>
      <c r="K190" s="180">
        <f t="shared" si="27"/>
        <v>0</v>
      </c>
      <c r="L190" s="180"/>
      <c r="M190" s="180">
        <f t="shared" si="28"/>
        <v>0</v>
      </c>
      <c r="N190" s="180">
        <v>5.3</v>
      </c>
      <c r="O190" s="180"/>
      <c r="P190" s="183"/>
      <c r="Q190" s="183"/>
      <c r="R190" s="183"/>
      <c r="S190" s="180">
        <f t="shared" si="29"/>
        <v>0</v>
      </c>
      <c r="T190" s="180"/>
      <c r="U190" s="180"/>
      <c r="V190" s="198"/>
      <c r="W190" s="53"/>
      <c r="Z190">
        <v>0</v>
      </c>
    </row>
    <row r="191" spans="1:26" ht="34.950000000000003" customHeight="1" x14ac:dyDescent="0.3">
      <c r="A191" s="181"/>
      <c r="B191" s="213">
        <v>79</v>
      </c>
      <c r="C191" s="182" t="s">
        <v>260</v>
      </c>
      <c r="D191" s="317" t="s">
        <v>1220</v>
      </c>
      <c r="E191" s="317"/>
      <c r="F191" s="175" t="s">
        <v>261</v>
      </c>
      <c r="G191" s="177">
        <v>1</v>
      </c>
      <c r="H191" s="176"/>
      <c r="I191" s="176">
        <f t="shared" si="25"/>
        <v>0</v>
      </c>
      <c r="J191" s="175">
        <f t="shared" si="26"/>
        <v>14076</v>
      </c>
      <c r="K191" s="180">
        <f t="shared" si="27"/>
        <v>0</v>
      </c>
      <c r="L191" s="180"/>
      <c r="M191" s="180">
        <f t="shared" si="28"/>
        <v>0</v>
      </c>
      <c r="N191" s="180">
        <v>14076</v>
      </c>
      <c r="O191" s="180"/>
      <c r="P191" s="183"/>
      <c r="Q191" s="183"/>
      <c r="R191" s="183"/>
      <c r="S191" s="180">
        <f t="shared" si="29"/>
        <v>0</v>
      </c>
      <c r="T191" s="180"/>
      <c r="U191" s="180"/>
      <c r="V191" s="198"/>
      <c r="W191" s="53"/>
      <c r="Z191">
        <v>0</v>
      </c>
    </row>
    <row r="192" spans="1:26" x14ac:dyDescent="0.3">
      <c r="A192" s="10"/>
      <c r="B192" s="212"/>
      <c r="C192" s="174">
        <v>9</v>
      </c>
      <c r="D192" s="314" t="s">
        <v>73</v>
      </c>
      <c r="E192" s="314"/>
      <c r="F192" s="10"/>
      <c r="G192" s="173"/>
      <c r="H192" s="140"/>
      <c r="I192" s="142">
        <f>ROUND((SUM(I183:I191))/1,2)</f>
        <v>0</v>
      </c>
      <c r="J192" s="10"/>
      <c r="K192" s="10"/>
      <c r="L192" s="10">
        <f>ROUND((SUM(L183:L191))/1,2)</f>
        <v>0</v>
      </c>
      <c r="M192" s="10">
        <f>ROUND((SUM(M183:M191))/1,2)</f>
        <v>0</v>
      </c>
      <c r="N192" s="10"/>
      <c r="O192" s="10"/>
      <c r="P192" s="10"/>
      <c r="Q192" s="10"/>
      <c r="R192" s="10"/>
      <c r="S192" s="10">
        <f>ROUND((SUM(S183:S191))/1,2)</f>
        <v>35.71</v>
      </c>
      <c r="T192" s="10"/>
      <c r="U192" s="10"/>
      <c r="V192" s="199">
        <f>ROUND((SUM(V183:V191))/1,2)</f>
        <v>0</v>
      </c>
      <c r="W192" s="217"/>
      <c r="X192" s="139"/>
      <c r="Y192" s="139"/>
      <c r="Z192" s="139"/>
    </row>
    <row r="193" spans="1:26" x14ac:dyDescent="0.3">
      <c r="A193" s="1"/>
      <c r="B193" s="208"/>
      <c r="C193" s="1"/>
      <c r="D193" s="1"/>
      <c r="E193" s="1"/>
      <c r="F193" s="1"/>
      <c r="G193" s="167"/>
      <c r="H193" s="133"/>
      <c r="I193" s="13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200"/>
      <c r="W193" s="53"/>
    </row>
    <row r="194" spans="1:26" x14ac:dyDescent="0.3">
      <c r="A194" s="10"/>
      <c r="B194" s="212"/>
      <c r="C194" s="174">
        <v>99</v>
      </c>
      <c r="D194" s="314" t="s">
        <v>74</v>
      </c>
      <c r="E194" s="314"/>
      <c r="F194" s="10"/>
      <c r="G194" s="173"/>
      <c r="H194" s="140"/>
      <c r="I194" s="14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97"/>
      <c r="W194" s="217"/>
      <c r="X194" s="139"/>
      <c r="Y194" s="139"/>
      <c r="Z194" s="139"/>
    </row>
    <row r="195" spans="1:26" ht="34.950000000000003" customHeight="1" x14ac:dyDescent="0.3">
      <c r="A195" s="181"/>
      <c r="B195" s="213">
        <v>80</v>
      </c>
      <c r="C195" s="182" t="s">
        <v>262</v>
      </c>
      <c r="D195" s="317" t="s">
        <v>263</v>
      </c>
      <c r="E195" s="317"/>
      <c r="F195" s="175" t="s">
        <v>135</v>
      </c>
      <c r="G195" s="177">
        <v>423.64400000000001</v>
      </c>
      <c r="H195" s="176"/>
      <c r="I195" s="176">
        <f>ROUND(G195*(H195),2)</f>
        <v>0</v>
      </c>
      <c r="J195" s="175">
        <f>ROUND(G195*(N195),2)</f>
        <v>2376.64</v>
      </c>
      <c r="K195" s="180">
        <f>ROUND(G195*(O195),2)</f>
        <v>0</v>
      </c>
      <c r="L195" s="180"/>
      <c r="M195" s="180">
        <f>ROUND(G195*(H195),2)</f>
        <v>0</v>
      </c>
      <c r="N195" s="180">
        <v>5.61</v>
      </c>
      <c r="O195" s="180"/>
      <c r="P195" s="183"/>
      <c r="Q195" s="183"/>
      <c r="R195" s="183"/>
      <c r="S195" s="180">
        <f>ROUND(G195*(P195),3)</f>
        <v>0</v>
      </c>
      <c r="T195" s="180"/>
      <c r="U195" s="180"/>
      <c r="V195" s="198"/>
      <c r="W195" s="53"/>
      <c r="Z195">
        <v>0</v>
      </c>
    </row>
    <row r="196" spans="1:26" ht="34.950000000000003" customHeight="1" x14ac:dyDescent="0.3">
      <c r="A196" s="181"/>
      <c r="B196" s="213">
        <v>81</v>
      </c>
      <c r="C196" s="182" t="s">
        <v>264</v>
      </c>
      <c r="D196" s="317" t="s">
        <v>265</v>
      </c>
      <c r="E196" s="317"/>
      <c r="F196" s="175" t="s">
        <v>135</v>
      </c>
      <c r="G196" s="177">
        <v>423.64400000000001</v>
      </c>
      <c r="H196" s="176"/>
      <c r="I196" s="176">
        <f>ROUND(G196*(H196),2)</f>
        <v>0</v>
      </c>
      <c r="J196" s="175">
        <f>ROUND(G196*(N196),2)</f>
        <v>1673.39</v>
      </c>
      <c r="K196" s="180">
        <f>ROUND(G196*(O196),2)</f>
        <v>0</v>
      </c>
      <c r="L196" s="180"/>
      <c r="M196" s="180">
        <f>ROUND(G196*(H196),2)</f>
        <v>0</v>
      </c>
      <c r="N196" s="180">
        <v>3.95</v>
      </c>
      <c r="O196" s="180"/>
      <c r="P196" s="183"/>
      <c r="Q196" s="183"/>
      <c r="R196" s="183"/>
      <c r="S196" s="180">
        <f>ROUND(G196*(P196),3)</f>
        <v>0</v>
      </c>
      <c r="T196" s="180"/>
      <c r="U196" s="180"/>
      <c r="V196" s="198"/>
      <c r="W196" s="53"/>
      <c r="Z196">
        <v>0</v>
      </c>
    </row>
    <row r="197" spans="1:26" x14ac:dyDescent="0.3">
      <c r="A197" s="10"/>
      <c r="B197" s="212"/>
      <c r="C197" s="174">
        <v>99</v>
      </c>
      <c r="D197" s="314" t="s">
        <v>74</v>
      </c>
      <c r="E197" s="314"/>
      <c r="F197" s="10"/>
      <c r="G197" s="173"/>
      <c r="H197" s="140"/>
      <c r="I197" s="142">
        <f>ROUND((SUM(I194:I196))/1,2)</f>
        <v>0</v>
      </c>
      <c r="J197" s="10"/>
      <c r="K197" s="10"/>
      <c r="L197" s="10">
        <f>ROUND((SUM(L194:L196))/1,2)</f>
        <v>0</v>
      </c>
      <c r="M197" s="10">
        <f>ROUND((SUM(M194:M196))/1,2)</f>
        <v>0</v>
      </c>
      <c r="N197" s="10"/>
      <c r="O197" s="10"/>
      <c r="P197" s="10"/>
      <c r="Q197" s="10"/>
      <c r="R197" s="10"/>
      <c r="S197" s="10">
        <f>ROUND((SUM(S194:S196))/1,2)</f>
        <v>0</v>
      </c>
      <c r="T197" s="10"/>
      <c r="U197" s="10"/>
      <c r="V197" s="199">
        <f>ROUND((SUM(V194:V196))/1,2)</f>
        <v>0</v>
      </c>
      <c r="W197" s="217"/>
      <c r="X197" s="139"/>
      <c r="Y197" s="139"/>
      <c r="Z197" s="139"/>
    </row>
    <row r="198" spans="1:26" x14ac:dyDescent="0.3">
      <c r="A198" s="1"/>
      <c r="B198" s="208"/>
      <c r="C198" s="1"/>
      <c r="D198" s="1"/>
      <c r="E198" s="1"/>
      <c r="F198" s="1"/>
      <c r="G198" s="167"/>
      <c r="H198" s="133"/>
      <c r="I198" s="13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200"/>
      <c r="W198" s="53"/>
    </row>
    <row r="199" spans="1:26" x14ac:dyDescent="0.3">
      <c r="A199" s="10"/>
      <c r="B199" s="212"/>
      <c r="C199" s="10"/>
      <c r="D199" s="315" t="s">
        <v>67</v>
      </c>
      <c r="E199" s="315"/>
      <c r="F199" s="10"/>
      <c r="G199" s="173"/>
      <c r="H199" s="140"/>
      <c r="I199" s="142">
        <f>ROUND((SUM(I96:I198))/2,2)</f>
        <v>0</v>
      </c>
      <c r="J199" s="10"/>
      <c r="K199" s="10"/>
      <c r="L199" s="140">
        <f>ROUND((SUM(L96:L198))/2,2)</f>
        <v>0</v>
      </c>
      <c r="M199" s="140">
        <f>ROUND((SUM(M96:M198))/2,2)</f>
        <v>0</v>
      </c>
      <c r="N199" s="10"/>
      <c r="O199" s="10"/>
      <c r="P199" s="192"/>
      <c r="Q199" s="10"/>
      <c r="R199" s="10"/>
      <c r="S199" s="192">
        <f>ROUND((SUM(S96:S198))/2,2)</f>
        <v>649.51</v>
      </c>
      <c r="T199" s="10"/>
      <c r="U199" s="10"/>
      <c r="V199" s="199">
        <f>ROUND((SUM(V96:V198))/2,2)</f>
        <v>0</v>
      </c>
      <c r="W199" s="53"/>
    </row>
    <row r="200" spans="1:26" x14ac:dyDescent="0.3">
      <c r="A200" s="1"/>
      <c r="B200" s="208"/>
      <c r="C200" s="1"/>
      <c r="D200" s="1"/>
      <c r="E200" s="1"/>
      <c r="F200" s="1"/>
      <c r="G200" s="167"/>
      <c r="H200" s="133"/>
      <c r="I200" s="13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00"/>
      <c r="W200" s="53"/>
    </row>
    <row r="201" spans="1:26" x14ac:dyDescent="0.3">
      <c r="A201" s="10"/>
      <c r="B201" s="212"/>
      <c r="C201" s="10"/>
      <c r="D201" s="315" t="s">
        <v>75</v>
      </c>
      <c r="E201" s="315"/>
      <c r="F201" s="10"/>
      <c r="G201" s="173"/>
      <c r="H201" s="140"/>
      <c r="I201" s="14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97"/>
      <c r="W201" s="217"/>
      <c r="X201" s="139"/>
      <c r="Y201" s="139"/>
      <c r="Z201" s="139"/>
    </row>
    <row r="202" spans="1:26" x14ac:dyDescent="0.3">
      <c r="A202" s="10"/>
      <c r="B202" s="212"/>
      <c r="C202" s="174">
        <v>711</v>
      </c>
      <c r="D202" s="314" t="s">
        <v>76</v>
      </c>
      <c r="E202" s="314"/>
      <c r="F202" s="10"/>
      <c r="G202" s="173"/>
      <c r="H202" s="140"/>
      <c r="I202" s="14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97"/>
      <c r="W202" s="217"/>
      <c r="X202" s="139"/>
      <c r="Y202" s="139"/>
      <c r="Z202" s="139"/>
    </row>
    <row r="203" spans="1:26" ht="34.950000000000003" customHeight="1" x14ac:dyDescent="0.3">
      <c r="A203" s="181"/>
      <c r="B203" s="213">
        <v>82</v>
      </c>
      <c r="C203" s="182" t="s">
        <v>266</v>
      </c>
      <c r="D203" s="317" t="s">
        <v>267</v>
      </c>
      <c r="E203" s="317"/>
      <c r="F203" s="175" t="s">
        <v>130</v>
      </c>
      <c r="G203" s="177">
        <v>261.42</v>
      </c>
      <c r="H203" s="176"/>
      <c r="I203" s="176">
        <f t="shared" ref="I203:I209" si="30">ROUND(G203*(H203),2)</f>
        <v>0</v>
      </c>
      <c r="J203" s="175">
        <f t="shared" ref="J203:J209" si="31">ROUND(G203*(N203),2)</f>
        <v>47.06</v>
      </c>
      <c r="K203" s="180">
        <f t="shared" ref="K203:K209" si="32">ROUND(G203*(O203),2)</f>
        <v>0</v>
      </c>
      <c r="L203" s="180"/>
      <c r="M203" s="180">
        <f t="shared" ref="M203:M209" si="33">ROUND(G203*(H203),2)</f>
        <v>0</v>
      </c>
      <c r="N203" s="180">
        <v>0.18</v>
      </c>
      <c r="O203" s="180"/>
      <c r="P203" s="183"/>
      <c r="Q203" s="183"/>
      <c r="R203" s="183"/>
      <c r="S203" s="180">
        <f t="shared" ref="S203:S209" si="34">ROUND(G203*(P203),3)</f>
        <v>0</v>
      </c>
      <c r="T203" s="180"/>
      <c r="U203" s="180"/>
      <c r="V203" s="198"/>
      <c r="W203" s="53"/>
      <c r="Z203">
        <v>0</v>
      </c>
    </row>
    <row r="204" spans="1:26" ht="34.950000000000003" customHeight="1" x14ac:dyDescent="0.3">
      <c r="A204" s="181"/>
      <c r="B204" s="214">
        <v>83</v>
      </c>
      <c r="C204" s="190" t="s">
        <v>268</v>
      </c>
      <c r="D204" s="318" t="s">
        <v>1221</v>
      </c>
      <c r="E204" s="318"/>
      <c r="F204" s="184" t="s">
        <v>135</v>
      </c>
      <c r="G204" s="186">
        <v>0.08</v>
      </c>
      <c r="H204" s="185"/>
      <c r="I204" s="185">
        <f t="shared" si="30"/>
        <v>0</v>
      </c>
      <c r="J204" s="184">
        <f t="shared" si="31"/>
        <v>123.22</v>
      </c>
      <c r="K204" s="189">
        <f t="shared" si="32"/>
        <v>0</v>
      </c>
      <c r="L204" s="189"/>
      <c r="M204" s="189">
        <f t="shared" si="33"/>
        <v>0</v>
      </c>
      <c r="N204" s="189">
        <v>1540.2</v>
      </c>
      <c r="O204" s="189"/>
      <c r="P204" s="191"/>
      <c r="Q204" s="191"/>
      <c r="R204" s="191"/>
      <c r="S204" s="189">
        <f t="shared" si="34"/>
        <v>0</v>
      </c>
      <c r="T204" s="189"/>
      <c r="U204" s="189"/>
      <c r="V204" s="201"/>
      <c r="W204" s="53"/>
      <c r="Z204">
        <v>0</v>
      </c>
    </row>
    <row r="205" spans="1:26" ht="34.950000000000003" customHeight="1" x14ac:dyDescent="0.3">
      <c r="A205" s="181"/>
      <c r="B205" s="213">
        <v>84</v>
      </c>
      <c r="C205" s="182" t="s">
        <v>269</v>
      </c>
      <c r="D205" s="317" t="s">
        <v>270</v>
      </c>
      <c r="E205" s="317"/>
      <c r="F205" s="175" t="s">
        <v>130</v>
      </c>
      <c r="G205" s="177">
        <v>522.84</v>
      </c>
      <c r="H205" s="176"/>
      <c r="I205" s="176">
        <f t="shared" si="30"/>
        <v>0</v>
      </c>
      <c r="J205" s="175">
        <f t="shared" si="31"/>
        <v>967.25</v>
      </c>
      <c r="K205" s="180">
        <f t="shared" si="32"/>
        <v>0</v>
      </c>
      <c r="L205" s="180"/>
      <c r="M205" s="180">
        <f t="shared" si="33"/>
        <v>0</v>
      </c>
      <c r="N205" s="180">
        <v>1.85</v>
      </c>
      <c r="O205" s="180"/>
      <c r="P205" s="183">
        <v>5.4000000000000001E-4</v>
      </c>
      <c r="Q205" s="183"/>
      <c r="R205" s="183">
        <v>5.4000000000000001E-4</v>
      </c>
      <c r="S205" s="180">
        <f t="shared" si="34"/>
        <v>0.28199999999999997</v>
      </c>
      <c r="T205" s="180"/>
      <c r="U205" s="180"/>
      <c r="V205" s="198"/>
      <c r="W205" s="53"/>
      <c r="Z205">
        <v>0</v>
      </c>
    </row>
    <row r="206" spans="1:26" ht="34.950000000000003" customHeight="1" x14ac:dyDescent="0.3">
      <c r="A206" s="181"/>
      <c r="B206" s="214">
        <v>85</v>
      </c>
      <c r="C206" s="190" t="s">
        <v>271</v>
      </c>
      <c r="D206" s="318" t="s">
        <v>1222</v>
      </c>
      <c r="E206" s="318"/>
      <c r="F206" s="184" t="s">
        <v>130</v>
      </c>
      <c r="G206" s="186">
        <v>601.27</v>
      </c>
      <c r="H206" s="185"/>
      <c r="I206" s="185">
        <f t="shared" si="30"/>
        <v>0</v>
      </c>
      <c r="J206" s="184">
        <f t="shared" si="31"/>
        <v>1966.15</v>
      </c>
      <c r="K206" s="189">
        <f t="shared" si="32"/>
        <v>0</v>
      </c>
      <c r="L206" s="189"/>
      <c r="M206" s="189">
        <f t="shared" si="33"/>
        <v>0</v>
      </c>
      <c r="N206" s="189">
        <v>3.27</v>
      </c>
      <c r="O206" s="189"/>
      <c r="P206" s="191"/>
      <c r="Q206" s="191"/>
      <c r="R206" s="191"/>
      <c r="S206" s="189">
        <f t="shared" si="34"/>
        <v>0</v>
      </c>
      <c r="T206" s="189"/>
      <c r="U206" s="189"/>
      <c r="V206" s="201"/>
      <c r="W206" s="53"/>
      <c r="Z206">
        <v>0</v>
      </c>
    </row>
    <row r="207" spans="1:26" ht="34.950000000000003" customHeight="1" x14ac:dyDescent="0.3">
      <c r="A207" s="181"/>
      <c r="B207" s="213">
        <v>86</v>
      </c>
      <c r="C207" s="182" t="s">
        <v>272</v>
      </c>
      <c r="D207" s="317" t="s">
        <v>1223</v>
      </c>
      <c r="E207" s="317"/>
      <c r="F207" s="175" t="s">
        <v>130</v>
      </c>
      <c r="G207" s="177">
        <v>111.21</v>
      </c>
      <c r="H207" s="176"/>
      <c r="I207" s="176">
        <f t="shared" si="30"/>
        <v>0</v>
      </c>
      <c r="J207" s="175">
        <f t="shared" si="31"/>
        <v>2064.06</v>
      </c>
      <c r="K207" s="180">
        <f t="shared" si="32"/>
        <v>0</v>
      </c>
      <c r="L207" s="180"/>
      <c r="M207" s="180">
        <f t="shared" si="33"/>
        <v>0</v>
      </c>
      <c r="N207" s="180">
        <v>18.559999999999999</v>
      </c>
      <c r="O207" s="180"/>
      <c r="P207" s="183"/>
      <c r="Q207" s="183"/>
      <c r="R207" s="183"/>
      <c r="S207" s="180">
        <f t="shared" si="34"/>
        <v>0</v>
      </c>
      <c r="T207" s="180"/>
      <c r="U207" s="180"/>
      <c r="V207" s="198"/>
      <c r="W207" s="53"/>
      <c r="Z207">
        <v>0</v>
      </c>
    </row>
    <row r="208" spans="1:26" ht="34.950000000000003" customHeight="1" x14ac:dyDescent="0.3">
      <c r="A208" s="181"/>
      <c r="B208" s="213">
        <v>87</v>
      </c>
      <c r="C208" s="182" t="s">
        <v>273</v>
      </c>
      <c r="D208" s="317" t="s">
        <v>274</v>
      </c>
      <c r="E208" s="317"/>
      <c r="F208" s="175" t="s">
        <v>275</v>
      </c>
      <c r="G208" s="177">
        <v>3</v>
      </c>
      <c r="H208" s="178"/>
      <c r="I208" s="176">
        <f t="shared" si="30"/>
        <v>0</v>
      </c>
      <c r="J208" s="175">
        <f t="shared" si="31"/>
        <v>155.08000000000001</v>
      </c>
      <c r="K208" s="180">
        <f t="shared" si="32"/>
        <v>0</v>
      </c>
      <c r="L208" s="180"/>
      <c r="M208" s="180">
        <f t="shared" si="33"/>
        <v>0</v>
      </c>
      <c r="N208" s="180">
        <v>51.69359903335571</v>
      </c>
      <c r="O208" s="180"/>
      <c r="P208" s="183"/>
      <c r="Q208" s="183"/>
      <c r="R208" s="183"/>
      <c r="S208" s="180">
        <f t="shared" si="34"/>
        <v>0</v>
      </c>
      <c r="T208" s="180"/>
      <c r="U208" s="180"/>
      <c r="V208" s="198"/>
      <c r="W208" s="53"/>
      <c r="Z208">
        <v>0</v>
      </c>
    </row>
    <row r="209" spans="1:26" ht="34.950000000000003" customHeight="1" x14ac:dyDescent="0.3">
      <c r="A209" s="181"/>
      <c r="B209" s="213">
        <v>88</v>
      </c>
      <c r="C209" s="182" t="s">
        <v>276</v>
      </c>
      <c r="D209" s="317" t="s">
        <v>277</v>
      </c>
      <c r="E209" s="317"/>
      <c r="F209" s="175" t="s">
        <v>275</v>
      </c>
      <c r="G209" s="177">
        <v>0.6</v>
      </c>
      <c r="H209" s="178"/>
      <c r="I209" s="176">
        <f t="shared" si="30"/>
        <v>0</v>
      </c>
      <c r="J209" s="175">
        <f t="shared" si="31"/>
        <v>31.02</v>
      </c>
      <c r="K209" s="180">
        <f t="shared" si="32"/>
        <v>0</v>
      </c>
      <c r="L209" s="180"/>
      <c r="M209" s="180">
        <f t="shared" si="33"/>
        <v>0</v>
      </c>
      <c r="N209" s="180">
        <v>51.69359903335571</v>
      </c>
      <c r="O209" s="180"/>
      <c r="P209" s="183"/>
      <c r="Q209" s="183"/>
      <c r="R209" s="183"/>
      <c r="S209" s="180">
        <f t="shared" si="34"/>
        <v>0</v>
      </c>
      <c r="T209" s="180"/>
      <c r="U209" s="180"/>
      <c r="V209" s="198"/>
      <c r="W209" s="53"/>
      <c r="Z209">
        <v>0</v>
      </c>
    </row>
    <row r="210" spans="1:26" x14ac:dyDescent="0.3">
      <c r="A210" s="10"/>
      <c r="B210" s="212"/>
      <c r="C210" s="174">
        <v>711</v>
      </c>
      <c r="D210" s="314" t="s">
        <v>76</v>
      </c>
      <c r="E210" s="314"/>
      <c r="F210" s="10"/>
      <c r="G210" s="173"/>
      <c r="H210" s="140"/>
      <c r="I210" s="142">
        <f>ROUND((SUM(I202:I209))/1,2)</f>
        <v>0</v>
      </c>
      <c r="J210" s="10"/>
      <c r="K210" s="10"/>
      <c r="L210" s="10">
        <f>ROUND((SUM(L202:L209))/1,2)</f>
        <v>0</v>
      </c>
      <c r="M210" s="10">
        <f>ROUND((SUM(M202:M209))/1,2)</f>
        <v>0</v>
      </c>
      <c r="N210" s="10"/>
      <c r="O210" s="10"/>
      <c r="P210" s="10"/>
      <c r="Q210" s="10"/>
      <c r="R210" s="10"/>
      <c r="S210" s="10">
        <f>ROUND((SUM(S202:S209))/1,2)</f>
        <v>0.28000000000000003</v>
      </c>
      <c r="T210" s="10"/>
      <c r="U210" s="10"/>
      <c r="V210" s="199">
        <f>ROUND((SUM(V202:V209))/1,2)</f>
        <v>0</v>
      </c>
      <c r="W210" s="217"/>
      <c r="X210" s="139"/>
      <c r="Y210" s="139"/>
      <c r="Z210" s="139"/>
    </row>
    <row r="211" spans="1:26" x14ac:dyDescent="0.3">
      <c r="A211" s="1"/>
      <c r="B211" s="208"/>
      <c r="C211" s="1"/>
      <c r="D211" s="1"/>
      <c r="E211" s="1"/>
      <c r="F211" s="1"/>
      <c r="G211" s="167"/>
      <c r="H211" s="133"/>
      <c r="I211" s="13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200"/>
      <c r="W211" s="53"/>
    </row>
    <row r="212" spans="1:26" x14ac:dyDescent="0.3">
      <c r="A212" s="10"/>
      <c r="B212" s="212"/>
      <c r="C212" s="174">
        <v>713</v>
      </c>
      <c r="D212" s="314" t="s">
        <v>77</v>
      </c>
      <c r="E212" s="314"/>
      <c r="F212" s="10"/>
      <c r="G212" s="173"/>
      <c r="H212" s="140"/>
      <c r="I212" s="14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97"/>
      <c r="W212" s="217"/>
      <c r="X212" s="139"/>
      <c r="Y212" s="139"/>
      <c r="Z212" s="139"/>
    </row>
    <row r="213" spans="1:26" ht="34.950000000000003" customHeight="1" x14ac:dyDescent="0.3">
      <c r="A213" s="181"/>
      <c r="B213" s="213">
        <v>89</v>
      </c>
      <c r="C213" s="182" t="s">
        <v>278</v>
      </c>
      <c r="D213" s="317" t="s">
        <v>279</v>
      </c>
      <c r="E213" s="317"/>
      <c r="F213" s="175" t="s">
        <v>130</v>
      </c>
      <c r="G213" s="177">
        <v>522.84</v>
      </c>
      <c r="H213" s="176"/>
      <c r="I213" s="176">
        <f t="shared" ref="I213:I222" si="35">ROUND(G213*(H213),2)</f>
        <v>0</v>
      </c>
      <c r="J213" s="175">
        <f t="shared" ref="J213:J222" si="36">ROUND(G213*(N213),2)</f>
        <v>449.64</v>
      </c>
      <c r="K213" s="180">
        <f t="shared" ref="K213:K222" si="37">ROUND(G213*(O213),2)</f>
        <v>0</v>
      </c>
      <c r="L213" s="180"/>
      <c r="M213" s="180">
        <f t="shared" ref="M213:M222" si="38">ROUND(G213*(H213),2)</f>
        <v>0</v>
      </c>
      <c r="N213" s="180">
        <v>0.86</v>
      </c>
      <c r="O213" s="180"/>
      <c r="P213" s="183"/>
      <c r="Q213" s="183"/>
      <c r="R213" s="183"/>
      <c r="S213" s="180">
        <f t="shared" ref="S213:S222" si="39">ROUND(G213*(P213),3)</f>
        <v>0</v>
      </c>
      <c r="T213" s="180"/>
      <c r="U213" s="180"/>
      <c r="V213" s="198"/>
      <c r="W213" s="53"/>
      <c r="Z213">
        <v>0</v>
      </c>
    </row>
    <row r="214" spans="1:26" ht="34.950000000000003" customHeight="1" x14ac:dyDescent="0.3">
      <c r="A214" s="181"/>
      <c r="B214" s="214">
        <v>90</v>
      </c>
      <c r="C214" s="190" t="s">
        <v>280</v>
      </c>
      <c r="D214" s="318" t="s">
        <v>281</v>
      </c>
      <c r="E214" s="318"/>
      <c r="F214" s="184" t="s">
        <v>130</v>
      </c>
      <c r="G214" s="186">
        <v>300.7</v>
      </c>
      <c r="H214" s="185"/>
      <c r="I214" s="185">
        <f t="shared" si="35"/>
        <v>0</v>
      </c>
      <c r="J214" s="184">
        <f t="shared" si="36"/>
        <v>1235.8800000000001</v>
      </c>
      <c r="K214" s="189">
        <f t="shared" si="37"/>
        <v>0</v>
      </c>
      <c r="L214" s="189"/>
      <c r="M214" s="189">
        <f t="shared" si="38"/>
        <v>0</v>
      </c>
      <c r="N214" s="189">
        <v>4.1100000000000003</v>
      </c>
      <c r="O214" s="189"/>
      <c r="P214" s="191"/>
      <c r="Q214" s="191"/>
      <c r="R214" s="191"/>
      <c r="S214" s="189">
        <f t="shared" si="39"/>
        <v>0</v>
      </c>
      <c r="T214" s="189"/>
      <c r="U214" s="189"/>
      <c r="V214" s="201"/>
      <c r="W214" s="53"/>
      <c r="Z214">
        <v>0</v>
      </c>
    </row>
    <row r="215" spans="1:26" ht="34.950000000000003" customHeight="1" x14ac:dyDescent="0.3">
      <c r="A215" s="181"/>
      <c r="B215" s="214">
        <v>91</v>
      </c>
      <c r="C215" s="190" t="s">
        <v>282</v>
      </c>
      <c r="D215" s="318" t="s">
        <v>1224</v>
      </c>
      <c r="E215" s="318"/>
      <c r="F215" s="184" t="s">
        <v>130</v>
      </c>
      <c r="G215" s="186">
        <v>300.7</v>
      </c>
      <c r="H215" s="185"/>
      <c r="I215" s="185">
        <f t="shared" si="35"/>
        <v>0</v>
      </c>
      <c r="J215" s="184">
        <f t="shared" si="36"/>
        <v>5274.28</v>
      </c>
      <c r="K215" s="189">
        <f t="shared" si="37"/>
        <v>0</v>
      </c>
      <c r="L215" s="189"/>
      <c r="M215" s="189">
        <f t="shared" si="38"/>
        <v>0</v>
      </c>
      <c r="N215" s="189">
        <v>17.54</v>
      </c>
      <c r="O215" s="189"/>
      <c r="P215" s="191"/>
      <c r="Q215" s="191"/>
      <c r="R215" s="191"/>
      <c r="S215" s="189">
        <f t="shared" si="39"/>
        <v>0</v>
      </c>
      <c r="T215" s="189"/>
      <c r="U215" s="189"/>
      <c r="V215" s="201"/>
      <c r="W215" s="53"/>
      <c r="Z215">
        <v>0</v>
      </c>
    </row>
    <row r="216" spans="1:26" ht="34.950000000000003" customHeight="1" x14ac:dyDescent="0.3">
      <c r="A216" s="181"/>
      <c r="B216" s="214">
        <v>92</v>
      </c>
      <c r="C216" s="190" t="s">
        <v>283</v>
      </c>
      <c r="D216" s="318" t="s">
        <v>1225</v>
      </c>
      <c r="E216" s="318"/>
      <c r="F216" s="184" t="s">
        <v>130</v>
      </c>
      <c r="G216" s="186">
        <v>300.7</v>
      </c>
      <c r="H216" s="185"/>
      <c r="I216" s="185">
        <f t="shared" si="35"/>
        <v>0</v>
      </c>
      <c r="J216" s="184">
        <f t="shared" si="36"/>
        <v>6901.07</v>
      </c>
      <c r="K216" s="189">
        <f t="shared" si="37"/>
        <v>0</v>
      </c>
      <c r="L216" s="189"/>
      <c r="M216" s="189">
        <f t="shared" si="38"/>
        <v>0</v>
      </c>
      <c r="N216" s="189">
        <v>22.95</v>
      </c>
      <c r="O216" s="189"/>
      <c r="P216" s="191"/>
      <c r="Q216" s="191"/>
      <c r="R216" s="191"/>
      <c r="S216" s="189">
        <f t="shared" si="39"/>
        <v>0</v>
      </c>
      <c r="T216" s="189"/>
      <c r="U216" s="189"/>
      <c r="V216" s="201"/>
      <c r="W216" s="53"/>
      <c r="Z216">
        <v>0</v>
      </c>
    </row>
    <row r="217" spans="1:26" ht="34.950000000000003" customHeight="1" x14ac:dyDescent="0.3">
      <c r="A217" s="181"/>
      <c r="B217" s="213">
        <v>93</v>
      </c>
      <c r="C217" s="182" t="s">
        <v>284</v>
      </c>
      <c r="D217" s="317" t="s">
        <v>285</v>
      </c>
      <c r="E217" s="317"/>
      <c r="F217" s="175" t="s">
        <v>130</v>
      </c>
      <c r="G217" s="177">
        <v>451.95</v>
      </c>
      <c r="H217" s="176"/>
      <c r="I217" s="176">
        <f t="shared" si="35"/>
        <v>0</v>
      </c>
      <c r="J217" s="175">
        <f t="shared" si="36"/>
        <v>524.26</v>
      </c>
      <c r="K217" s="180">
        <f t="shared" si="37"/>
        <v>0</v>
      </c>
      <c r="L217" s="180"/>
      <c r="M217" s="180">
        <f t="shared" si="38"/>
        <v>0</v>
      </c>
      <c r="N217" s="180">
        <v>1.1599999999999999</v>
      </c>
      <c r="O217" s="180"/>
      <c r="P217" s="183"/>
      <c r="Q217" s="183"/>
      <c r="R217" s="183"/>
      <c r="S217" s="180">
        <f t="shared" si="39"/>
        <v>0</v>
      </c>
      <c r="T217" s="180"/>
      <c r="U217" s="180"/>
      <c r="V217" s="198"/>
      <c r="W217" s="53"/>
      <c r="Z217">
        <v>0</v>
      </c>
    </row>
    <row r="218" spans="1:26" ht="34.950000000000003" customHeight="1" x14ac:dyDescent="0.3">
      <c r="A218" s="181"/>
      <c r="B218" s="214">
        <v>94</v>
      </c>
      <c r="C218" s="190" t="s">
        <v>286</v>
      </c>
      <c r="D218" s="318" t="s">
        <v>1294</v>
      </c>
      <c r="E218" s="318"/>
      <c r="F218" s="184" t="s">
        <v>130</v>
      </c>
      <c r="G218" s="186">
        <v>260.31</v>
      </c>
      <c r="H218" s="185"/>
      <c r="I218" s="185">
        <f t="shared" si="35"/>
        <v>0</v>
      </c>
      <c r="J218" s="184">
        <f t="shared" si="36"/>
        <v>3053.44</v>
      </c>
      <c r="K218" s="189">
        <f t="shared" si="37"/>
        <v>0</v>
      </c>
      <c r="L218" s="189"/>
      <c r="M218" s="189">
        <f t="shared" si="38"/>
        <v>0</v>
      </c>
      <c r="N218" s="189">
        <v>11.73</v>
      </c>
      <c r="O218" s="189"/>
      <c r="P218" s="191"/>
      <c r="Q218" s="191"/>
      <c r="R218" s="191"/>
      <c r="S218" s="189">
        <f t="shared" si="39"/>
        <v>0</v>
      </c>
      <c r="T218" s="189"/>
      <c r="U218" s="189"/>
      <c r="V218" s="201"/>
      <c r="W218" s="53"/>
      <c r="Z218">
        <v>0</v>
      </c>
    </row>
    <row r="219" spans="1:26" ht="34.950000000000003" customHeight="1" x14ac:dyDescent="0.3">
      <c r="A219" s="181"/>
      <c r="B219" s="214">
        <v>95</v>
      </c>
      <c r="C219" s="190" t="s">
        <v>287</v>
      </c>
      <c r="D219" s="318" t="s">
        <v>1295</v>
      </c>
      <c r="E219" s="318"/>
      <c r="F219" s="184" t="s">
        <v>130</v>
      </c>
      <c r="G219" s="186">
        <v>259.43</v>
      </c>
      <c r="H219" s="185"/>
      <c r="I219" s="185">
        <f t="shared" si="35"/>
        <v>0</v>
      </c>
      <c r="J219" s="184">
        <f t="shared" si="36"/>
        <v>5079.6400000000003</v>
      </c>
      <c r="K219" s="189">
        <f t="shared" si="37"/>
        <v>0</v>
      </c>
      <c r="L219" s="189"/>
      <c r="M219" s="189">
        <f t="shared" si="38"/>
        <v>0</v>
      </c>
      <c r="N219" s="189">
        <v>19.579999999999998</v>
      </c>
      <c r="O219" s="189"/>
      <c r="P219" s="191"/>
      <c r="Q219" s="191"/>
      <c r="R219" s="191"/>
      <c r="S219" s="189">
        <f t="shared" si="39"/>
        <v>0</v>
      </c>
      <c r="T219" s="189"/>
      <c r="U219" s="189"/>
      <c r="V219" s="201"/>
      <c r="W219" s="53"/>
      <c r="Z219">
        <v>0</v>
      </c>
    </row>
    <row r="220" spans="1:26" ht="34.950000000000003" customHeight="1" x14ac:dyDescent="0.3">
      <c r="A220" s="181"/>
      <c r="B220" s="214">
        <v>96</v>
      </c>
      <c r="C220" s="190" t="s">
        <v>288</v>
      </c>
      <c r="D220" s="318" t="s">
        <v>289</v>
      </c>
      <c r="E220" s="318"/>
      <c r="F220" s="184" t="s">
        <v>130</v>
      </c>
      <c r="G220" s="186">
        <v>519.74</v>
      </c>
      <c r="H220" s="185"/>
      <c r="I220" s="185">
        <f t="shared" si="35"/>
        <v>0</v>
      </c>
      <c r="J220" s="184">
        <f t="shared" si="36"/>
        <v>504.15</v>
      </c>
      <c r="K220" s="189">
        <f t="shared" si="37"/>
        <v>0</v>
      </c>
      <c r="L220" s="189"/>
      <c r="M220" s="189">
        <f t="shared" si="38"/>
        <v>0</v>
      </c>
      <c r="N220" s="189">
        <v>0.97</v>
      </c>
      <c r="O220" s="189"/>
      <c r="P220" s="191"/>
      <c r="Q220" s="191"/>
      <c r="R220" s="191"/>
      <c r="S220" s="189">
        <f t="shared" si="39"/>
        <v>0</v>
      </c>
      <c r="T220" s="189"/>
      <c r="U220" s="189"/>
      <c r="V220" s="201"/>
      <c r="W220" s="53"/>
      <c r="Z220">
        <v>0</v>
      </c>
    </row>
    <row r="221" spans="1:26" ht="34.950000000000003" customHeight="1" x14ac:dyDescent="0.3">
      <c r="A221" s="181"/>
      <c r="B221" s="213">
        <v>97</v>
      </c>
      <c r="C221" s="182" t="s">
        <v>290</v>
      </c>
      <c r="D221" s="317" t="s">
        <v>291</v>
      </c>
      <c r="E221" s="317"/>
      <c r="F221" s="175" t="s">
        <v>275</v>
      </c>
      <c r="G221" s="177">
        <v>1.5</v>
      </c>
      <c r="H221" s="178"/>
      <c r="I221" s="176">
        <f t="shared" si="35"/>
        <v>0</v>
      </c>
      <c r="J221" s="175">
        <f t="shared" si="36"/>
        <v>345.35</v>
      </c>
      <c r="K221" s="180">
        <f t="shared" si="37"/>
        <v>0</v>
      </c>
      <c r="L221" s="180"/>
      <c r="M221" s="180">
        <f t="shared" si="38"/>
        <v>0</v>
      </c>
      <c r="N221" s="180">
        <v>230.23439569473265</v>
      </c>
      <c r="O221" s="180"/>
      <c r="P221" s="183"/>
      <c r="Q221" s="183"/>
      <c r="R221" s="183"/>
      <c r="S221" s="180">
        <f t="shared" si="39"/>
        <v>0</v>
      </c>
      <c r="T221" s="180"/>
      <c r="U221" s="180"/>
      <c r="V221" s="198"/>
      <c r="W221" s="53"/>
      <c r="Z221">
        <v>0</v>
      </c>
    </row>
    <row r="222" spans="1:26" ht="34.950000000000003" customHeight="1" x14ac:dyDescent="0.3">
      <c r="A222" s="181"/>
      <c r="B222" s="213">
        <v>98</v>
      </c>
      <c r="C222" s="182" t="s">
        <v>292</v>
      </c>
      <c r="D222" s="317" t="s">
        <v>293</v>
      </c>
      <c r="E222" s="317"/>
      <c r="F222" s="175" t="s">
        <v>275</v>
      </c>
      <c r="G222" s="177">
        <v>0.5</v>
      </c>
      <c r="H222" s="178"/>
      <c r="I222" s="176">
        <f t="shared" si="35"/>
        <v>0</v>
      </c>
      <c r="J222" s="175">
        <f t="shared" si="36"/>
        <v>115.12</v>
      </c>
      <c r="K222" s="180">
        <f t="shared" si="37"/>
        <v>0</v>
      </c>
      <c r="L222" s="180"/>
      <c r="M222" s="180">
        <f t="shared" si="38"/>
        <v>0</v>
      </c>
      <c r="N222" s="180">
        <v>230.23439569473265</v>
      </c>
      <c r="O222" s="180"/>
      <c r="P222" s="183"/>
      <c r="Q222" s="183"/>
      <c r="R222" s="183"/>
      <c r="S222" s="180">
        <f t="shared" si="39"/>
        <v>0</v>
      </c>
      <c r="T222" s="180"/>
      <c r="U222" s="180"/>
      <c r="V222" s="198"/>
      <c r="W222" s="53"/>
      <c r="Z222">
        <v>0</v>
      </c>
    </row>
    <row r="223" spans="1:26" x14ac:dyDescent="0.3">
      <c r="A223" s="10"/>
      <c r="B223" s="212"/>
      <c r="C223" s="174">
        <v>713</v>
      </c>
      <c r="D223" s="314" t="s">
        <v>77</v>
      </c>
      <c r="E223" s="314"/>
      <c r="F223" s="10"/>
      <c r="G223" s="173"/>
      <c r="H223" s="140"/>
      <c r="I223" s="142">
        <f>ROUND((SUM(I212:I222))/1,2)</f>
        <v>0</v>
      </c>
      <c r="J223" s="10"/>
      <c r="K223" s="10"/>
      <c r="L223" s="10">
        <f>ROUND((SUM(L212:L222))/1,2)</f>
        <v>0</v>
      </c>
      <c r="M223" s="10">
        <f>ROUND((SUM(M212:M222))/1,2)</f>
        <v>0</v>
      </c>
      <c r="N223" s="10"/>
      <c r="O223" s="10"/>
      <c r="P223" s="10"/>
      <c r="Q223" s="10"/>
      <c r="R223" s="10"/>
      <c r="S223" s="10">
        <f>ROUND((SUM(S212:S222))/1,2)</f>
        <v>0</v>
      </c>
      <c r="T223" s="10"/>
      <c r="U223" s="10"/>
      <c r="V223" s="199">
        <f>ROUND((SUM(V212:V222))/1,2)</f>
        <v>0</v>
      </c>
      <c r="W223" s="217"/>
      <c r="X223" s="139"/>
      <c r="Y223" s="139"/>
      <c r="Z223" s="139"/>
    </row>
    <row r="224" spans="1:26" x14ac:dyDescent="0.3">
      <c r="A224" s="1"/>
      <c r="B224" s="208"/>
      <c r="C224" s="1"/>
      <c r="D224" s="1"/>
      <c r="E224" s="1"/>
      <c r="F224" s="1"/>
      <c r="G224" s="167"/>
      <c r="H224" s="133"/>
      <c r="I224" s="13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200"/>
      <c r="W224" s="53"/>
    </row>
    <row r="225" spans="1:26" x14ac:dyDescent="0.3">
      <c r="A225" s="10"/>
      <c r="B225" s="212"/>
      <c r="C225" s="174">
        <v>762</v>
      </c>
      <c r="D225" s="314" t="s">
        <v>78</v>
      </c>
      <c r="E225" s="314"/>
      <c r="F225" s="10"/>
      <c r="G225" s="173"/>
      <c r="H225" s="140"/>
      <c r="I225" s="14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97"/>
      <c r="W225" s="217"/>
      <c r="X225" s="139"/>
      <c r="Y225" s="139"/>
      <c r="Z225" s="139"/>
    </row>
    <row r="226" spans="1:26" ht="34.950000000000003" customHeight="1" x14ac:dyDescent="0.3">
      <c r="A226" s="181"/>
      <c r="B226" s="213">
        <v>99</v>
      </c>
      <c r="C226" s="182" t="s">
        <v>294</v>
      </c>
      <c r="D226" s="317" t="s">
        <v>295</v>
      </c>
      <c r="E226" s="317"/>
      <c r="F226" s="175" t="s">
        <v>130</v>
      </c>
      <c r="G226" s="177">
        <v>224</v>
      </c>
      <c r="H226" s="176"/>
      <c r="I226" s="176">
        <f t="shared" ref="I226:I232" si="40">ROUND(G226*(H226),2)</f>
        <v>0</v>
      </c>
      <c r="J226" s="175">
        <f t="shared" ref="J226:J232" si="41">ROUND(G226*(N226),2)</f>
        <v>174.72</v>
      </c>
      <c r="K226" s="180">
        <f t="shared" ref="K226:K232" si="42">ROUND(G226*(O226),2)</f>
        <v>0</v>
      </c>
      <c r="L226" s="180"/>
      <c r="M226" s="180">
        <f t="shared" ref="M226:M232" si="43">ROUND(G226*(H226),2)</f>
        <v>0</v>
      </c>
      <c r="N226" s="180">
        <v>0.78</v>
      </c>
      <c r="O226" s="180"/>
      <c r="P226" s="183"/>
      <c r="Q226" s="183"/>
      <c r="R226" s="183"/>
      <c r="S226" s="180">
        <f t="shared" ref="S226:S232" si="44">ROUND(G226*(P226),3)</f>
        <v>0</v>
      </c>
      <c r="T226" s="180"/>
      <c r="U226" s="180"/>
      <c r="V226" s="198"/>
      <c r="W226" s="53"/>
      <c r="Z226">
        <v>0</v>
      </c>
    </row>
    <row r="227" spans="1:26" ht="34.950000000000003" customHeight="1" x14ac:dyDescent="0.3">
      <c r="A227" s="181"/>
      <c r="B227" s="213">
        <v>100</v>
      </c>
      <c r="C227" s="182" t="s">
        <v>296</v>
      </c>
      <c r="D227" s="317" t="s">
        <v>297</v>
      </c>
      <c r="E227" s="317"/>
      <c r="F227" s="175" t="s">
        <v>130</v>
      </c>
      <c r="G227" s="177">
        <v>336</v>
      </c>
      <c r="H227" s="176"/>
      <c r="I227" s="176">
        <f t="shared" si="40"/>
        <v>0</v>
      </c>
      <c r="J227" s="175">
        <f t="shared" si="41"/>
        <v>668.64</v>
      </c>
      <c r="K227" s="180">
        <f t="shared" si="42"/>
        <v>0</v>
      </c>
      <c r="L227" s="180"/>
      <c r="M227" s="180">
        <f t="shared" si="43"/>
        <v>0</v>
      </c>
      <c r="N227" s="180">
        <v>1.99</v>
      </c>
      <c r="O227" s="180"/>
      <c r="P227" s="183"/>
      <c r="Q227" s="183"/>
      <c r="R227" s="183"/>
      <c r="S227" s="180">
        <f t="shared" si="44"/>
        <v>0</v>
      </c>
      <c r="T227" s="180"/>
      <c r="U227" s="180"/>
      <c r="V227" s="198"/>
      <c r="W227" s="53"/>
      <c r="Z227">
        <v>0</v>
      </c>
    </row>
    <row r="228" spans="1:26" ht="34.950000000000003" customHeight="1" x14ac:dyDescent="0.3">
      <c r="A228" s="181"/>
      <c r="B228" s="213">
        <v>101</v>
      </c>
      <c r="C228" s="182" t="s">
        <v>298</v>
      </c>
      <c r="D228" s="317" t="s">
        <v>299</v>
      </c>
      <c r="E228" s="317"/>
      <c r="F228" s="175" t="s">
        <v>107</v>
      </c>
      <c r="G228" s="177">
        <v>4.47</v>
      </c>
      <c r="H228" s="176"/>
      <c r="I228" s="176">
        <f t="shared" si="40"/>
        <v>0</v>
      </c>
      <c r="J228" s="175">
        <f t="shared" si="41"/>
        <v>227.97</v>
      </c>
      <c r="K228" s="180">
        <f t="shared" si="42"/>
        <v>0</v>
      </c>
      <c r="L228" s="180"/>
      <c r="M228" s="180">
        <f t="shared" si="43"/>
        <v>0</v>
      </c>
      <c r="N228" s="180">
        <v>51</v>
      </c>
      <c r="O228" s="180"/>
      <c r="P228" s="183">
        <v>2.3100000000000002E-2</v>
      </c>
      <c r="Q228" s="183"/>
      <c r="R228" s="183">
        <v>2.3100000000000002E-2</v>
      </c>
      <c r="S228" s="180">
        <f t="shared" si="44"/>
        <v>0.10299999999999999</v>
      </c>
      <c r="T228" s="180"/>
      <c r="U228" s="180"/>
      <c r="V228" s="198"/>
      <c r="W228" s="53"/>
      <c r="Z228">
        <v>0</v>
      </c>
    </row>
    <row r="229" spans="1:26" ht="34.950000000000003" customHeight="1" x14ac:dyDescent="0.3">
      <c r="A229" s="181"/>
      <c r="B229" s="214">
        <v>102</v>
      </c>
      <c r="C229" s="190" t="s">
        <v>300</v>
      </c>
      <c r="D229" s="318" t="s">
        <v>301</v>
      </c>
      <c r="E229" s="318"/>
      <c r="F229" s="184" t="s">
        <v>107</v>
      </c>
      <c r="G229" s="186">
        <v>4.95</v>
      </c>
      <c r="H229" s="185"/>
      <c r="I229" s="185">
        <f t="shared" si="40"/>
        <v>0</v>
      </c>
      <c r="J229" s="184">
        <f t="shared" si="41"/>
        <v>1055.24</v>
      </c>
      <c r="K229" s="189">
        <f t="shared" si="42"/>
        <v>0</v>
      </c>
      <c r="L229" s="189"/>
      <c r="M229" s="189">
        <f t="shared" si="43"/>
        <v>0</v>
      </c>
      <c r="N229" s="189">
        <v>213.18</v>
      </c>
      <c r="O229" s="189"/>
      <c r="P229" s="191"/>
      <c r="Q229" s="191"/>
      <c r="R229" s="191"/>
      <c r="S229" s="189">
        <f t="shared" si="44"/>
        <v>0</v>
      </c>
      <c r="T229" s="189"/>
      <c r="U229" s="189"/>
      <c r="V229" s="201"/>
      <c r="W229" s="53"/>
      <c r="Z229">
        <v>0</v>
      </c>
    </row>
    <row r="230" spans="1:26" ht="34.950000000000003" customHeight="1" x14ac:dyDescent="0.3">
      <c r="A230" s="181"/>
      <c r="B230" s="213">
        <v>103</v>
      </c>
      <c r="C230" s="182" t="s">
        <v>302</v>
      </c>
      <c r="D230" s="317" t="s">
        <v>303</v>
      </c>
      <c r="E230" s="317"/>
      <c r="F230" s="175" t="s">
        <v>130</v>
      </c>
      <c r="G230" s="177">
        <v>85.58</v>
      </c>
      <c r="H230" s="176"/>
      <c r="I230" s="176">
        <f t="shared" si="40"/>
        <v>0</v>
      </c>
      <c r="J230" s="175">
        <f t="shared" si="41"/>
        <v>210.53</v>
      </c>
      <c r="K230" s="180">
        <f t="shared" si="42"/>
        <v>0</v>
      </c>
      <c r="L230" s="180"/>
      <c r="M230" s="180">
        <f t="shared" si="43"/>
        <v>0</v>
      </c>
      <c r="N230" s="180">
        <v>2.46</v>
      </c>
      <c r="O230" s="180"/>
      <c r="P230" s="183"/>
      <c r="Q230" s="183"/>
      <c r="R230" s="183"/>
      <c r="S230" s="180">
        <f t="shared" si="44"/>
        <v>0</v>
      </c>
      <c r="T230" s="180"/>
      <c r="U230" s="180"/>
      <c r="V230" s="198"/>
      <c r="W230" s="53"/>
      <c r="Z230">
        <v>0</v>
      </c>
    </row>
    <row r="231" spans="1:26" ht="34.950000000000003" customHeight="1" x14ac:dyDescent="0.3">
      <c r="A231" s="181"/>
      <c r="B231" s="213">
        <v>104</v>
      </c>
      <c r="C231" s="182" t="s">
        <v>304</v>
      </c>
      <c r="D231" s="317" t="s">
        <v>305</v>
      </c>
      <c r="E231" s="317"/>
      <c r="F231" s="175" t="s">
        <v>275</v>
      </c>
      <c r="G231" s="177">
        <v>4.3</v>
      </c>
      <c r="H231" s="178"/>
      <c r="I231" s="176">
        <f t="shared" si="40"/>
        <v>0</v>
      </c>
      <c r="J231" s="175">
        <f t="shared" si="41"/>
        <v>100.44</v>
      </c>
      <c r="K231" s="180">
        <f t="shared" si="42"/>
        <v>0</v>
      </c>
      <c r="L231" s="180"/>
      <c r="M231" s="180">
        <f t="shared" si="43"/>
        <v>0</v>
      </c>
      <c r="N231" s="180">
        <v>23.357999563217163</v>
      </c>
      <c r="O231" s="180"/>
      <c r="P231" s="183"/>
      <c r="Q231" s="183"/>
      <c r="R231" s="183"/>
      <c r="S231" s="180">
        <f t="shared" si="44"/>
        <v>0</v>
      </c>
      <c r="T231" s="180"/>
      <c r="U231" s="180"/>
      <c r="V231" s="198"/>
      <c r="W231" s="53"/>
      <c r="Z231">
        <v>0</v>
      </c>
    </row>
    <row r="232" spans="1:26" ht="34.950000000000003" customHeight="1" x14ac:dyDescent="0.3">
      <c r="A232" s="181"/>
      <c r="B232" s="213">
        <v>105</v>
      </c>
      <c r="C232" s="182" t="s">
        <v>306</v>
      </c>
      <c r="D232" s="317" t="s">
        <v>307</v>
      </c>
      <c r="E232" s="317"/>
      <c r="F232" s="175" t="s">
        <v>275</v>
      </c>
      <c r="G232" s="177">
        <v>1.1000000000000001</v>
      </c>
      <c r="H232" s="178"/>
      <c r="I232" s="176">
        <f t="shared" si="40"/>
        <v>0</v>
      </c>
      <c r="J232" s="175">
        <f t="shared" si="41"/>
        <v>25.69</v>
      </c>
      <c r="K232" s="180">
        <f t="shared" si="42"/>
        <v>0</v>
      </c>
      <c r="L232" s="180"/>
      <c r="M232" s="180">
        <f t="shared" si="43"/>
        <v>0</v>
      </c>
      <c r="N232" s="180">
        <v>23.357999563217163</v>
      </c>
      <c r="O232" s="180"/>
      <c r="P232" s="183"/>
      <c r="Q232" s="183"/>
      <c r="R232" s="183"/>
      <c r="S232" s="180">
        <f t="shared" si="44"/>
        <v>0</v>
      </c>
      <c r="T232" s="180"/>
      <c r="U232" s="180"/>
      <c r="V232" s="198"/>
      <c r="W232" s="53"/>
      <c r="Z232">
        <v>0</v>
      </c>
    </row>
    <row r="233" spans="1:26" x14ac:dyDescent="0.3">
      <c r="A233" s="10"/>
      <c r="B233" s="212"/>
      <c r="C233" s="174">
        <v>762</v>
      </c>
      <c r="D233" s="314" t="s">
        <v>78</v>
      </c>
      <c r="E233" s="314"/>
      <c r="F233" s="10"/>
      <c r="G233" s="173"/>
      <c r="H233" s="140"/>
      <c r="I233" s="142">
        <f>ROUND((SUM(I225:I232))/1,2)</f>
        <v>0</v>
      </c>
      <c r="J233" s="10"/>
      <c r="K233" s="10"/>
      <c r="L233" s="10">
        <f>ROUND((SUM(L225:L232))/1,2)</f>
        <v>0</v>
      </c>
      <c r="M233" s="10">
        <f>ROUND((SUM(M225:M232))/1,2)</f>
        <v>0</v>
      </c>
      <c r="N233" s="10"/>
      <c r="O233" s="10"/>
      <c r="P233" s="10"/>
      <c r="Q233" s="10"/>
      <c r="R233" s="10"/>
      <c r="S233" s="10">
        <f>ROUND((SUM(S225:S232))/1,2)</f>
        <v>0.1</v>
      </c>
      <c r="T233" s="10"/>
      <c r="U233" s="10"/>
      <c r="V233" s="199">
        <f>ROUND((SUM(V225:V232))/1,2)</f>
        <v>0</v>
      </c>
      <c r="W233" s="217"/>
      <c r="X233" s="139"/>
      <c r="Y233" s="139"/>
      <c r="Z233" s="139"/>
    </row>
    <row r="234" spans="1:26" x14ac:dyDescent="0.3">
      <c r="A234" s="1"/>
      <c r="B234" s="208"/>
      <c r="C234" s="1"/>
      <c r="D234" s="1"/>
      <c r="E234" s="1"/>
      <c r="F234" s="1"/>
      <c r="G234" s="167"/>
      <c r="H234" s="133"/>
      <c r="I234" s="13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200"/>
      <c r="W234" s="53"/>
    </row>
    <row r="235" spans="1:26" x14ac:dyDescent="0.3">
      <c r="A235" s="10"/>
      <c r="B235" s="212"/>
      <c r="C235" s="174">
        <v>763</v>
      </c>
      <c r="D235" s="314" t="s">
        <v>79</v>
      </c>
      <c r="E235" s="314"/>
      <c r="F235" s="10"/>
      <c r="G235" s="173"/>
      <c r="H235" s="140"/>
      <c r="I235" s="14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97"/>
      <c r="W235" s="217"/>
      <c r="X235" s="139"/>
      <c r="Y235" s="139"/>
      <c r="Z235" s="139"/>
    </row>
    <row r="236" spans="1:26" ht="34.950000000000003" customHeight="1" x14ac:dyDescent="0.3">
      <c r="A236" s="181"/>
      <c r="B236" s="213">
        <v>106</v>
      </c>
      <c r="C236" s="182" t="s">
        <v>308</v>
      </c>
      <c r="D236" s="317" t="s">
        <v>309</v>
      </c>
      <c r="E236" s="317"/>
      <c r="F236" s="175" t="s">
        <v>130</v>
      </c>
      <c r="G236" s="177">
        <v>226.36</v>
      </c>
      <c r="H236" s="176"/>
      <c r="I236" s="176">
        <f>ROUND(G236*(H236),2)</f>
        <v>0</v>
      </c>
      <c r="J236" s="175">
        <f>ROUND(G236*(N236),2)</f>
        <v>4893.8999999999996</v>
      </c>
      <c r="K236" s="180">
        <f>ROUND(G236*(O236),2)</f>
        <v>0</v>
      </c>
      <c r="L236" s="180"/>
      <c r="M236" s="180">
        <f>ROUND(G236*(H236),2)</f>
        <v>0</v>
      </c>
      <c r="N236" s="180">
        <v>21.62</v>
      </c>
      <c r="O236" s="180"/>
      <c r="P236" s="183">
        <v>1.6959999999999999E-2</v>
      </c>
      <c r="Q236" s="183"/>
      <c r="R236" s="183">
        <v>1.6959999999999999E-2</v>
      </c>
      <c r="S236" s="180">
        <f>ROUND(G236*(P236),3)</f>
        <v>3.839</v>
      </c>
      <c r="T236" s="180"/>
      <c r="U236" s="180"/>
      <c r="V236" s="198"/>
      <c r="W236" s="53"/>
      <c r="Z236">
        <v>0</v>
      </c>
    </row>
    <row r="237" spans="1:26" ht="34.950000000000003" customHeight="1" x14ac:dyDescent="0.3">
      <c r="A237" s="181"/>
      <c r="B237" s="213">
        <v>107</v>
      </c>
      <c r="C237" s="182" t="s">
        <v>310</v>
      </c>
      <c r="D237" s="317" t="s">
        <v>311</v>
      </c>
      <c r="E237" s="317"/>
      <c r="F237" s="175" t="s">
        <v>130</v>
      </c>
      <c r="G237" s="177">
        <v>261.42</v>
      </c>
      <c r="H237" s="176"/>
      <c r="I237" s="176">
        <f>ROUND(G237*(H237),2)</f>
        <v>0</v>
      </c>
      <c r="J237" s="175">
        <f>ROUND(G237*(N237),2)</f>
        <v>9931.35</v>
      </c>
      <c r="K237" s="180">
        <f>ROUND(G237*(O237),2)</f>
        <v>0</v>
      </c>
      <c r="L237" s="180"/>
      <c r="M237" s="180">
        <f>ROUND(G237*(H237),2)</f>
        <v>0</v>
      </c>
      <c r="N237" s="180">
        <v>37.99</v>
      </c>
      <c r="O237" s="180"/>
      <c r="P237" s="183"/>
      <c r="Q237" s="183"/>
      <c r="R237" s="183"/>
      <c r="S237" s="180">
        <f>ROUND(G237*(P237),3)</f>
        <v>0</v>
      </c>
      <c r="T237" s="180"/>
      <c r="U237" s="180"/>
      <c r="V237" s="198"/>
      <c r="W237" s="53"/>
      <c r="Z237">
        <v>0</v>
      </c>
    </row>
    <row r="238" spans="1:26" ht="34.950000000000003" customHeight="1" x14ac:dyDescent="0.3">
      <c r="A238" s="181"/>
      <c r="B238" s="213">
        <v>108</v>
      </c>
      <c r="C238" s="182" t="s">
        <v>312</v>
      </c>
      <c r="D238" s="317" t="s">
        <v>313</v>
      </c>
      <c r="E238" s="317"/>
      <c r="F238" s="175" t="s">
        <v>275</v>
      </c>
      <c r="G238" s="177">
        <v>6.8</v>
      </c>
      <c r="H238" s="178"/>
      <c r="I238" s="176">
        <f>ROUND(G238*(H238),2)</f>
        <v>0</v>
      </c>
      <c r="J238" s="175">
        <f>ROUND(G238*(N238),2)</f>
        <v>1008.29</v>
      </c>
      <c r="K238" s="180">
        <f>ROUND(G238*(O238),2)</f>
        <v>0</v>
      </c>
      <c r="L238" s="180"/>
      <c r="M238" s="180">
        <f>ROUND(G238*(H238),2)</f>
        <v>0</v>
      </c>
      <c r="N238" s="180">
        <v>148.27739722728731</v>
      </c>
      <c r="O238" s="180"/>
      <c r="P238" s="183"/>
      <c r="Q238" s="183"/>
      <c r="R238" s="183"/>
      <c r="S238" s="180">
        <f>ROUND(G238*(P238),3)</f>
        <v>0</v>
      </c>
      <c r="T238" s="180"/>
      <c r="U238" s="180"/>
      <c r="V238" s="198"/>
      <c r="W238" s="53"/>
      <c r="Z238">
        <v>0</v>
      </c>
    </row>
    <row r="239" spans="1:26" ht="34.950000000000003" customHeight="1" x14ac:dyDescent="0.3">
      <c r="A239" s="181"/>
      <c r="B239" s="213">
        <v>109</v>
      </c>
      <c r="C239" s="182" t="s">
        <v>314</v>
      </c>
      <c r="D239" s="317" t="s">
        <v>315</v>
      </c>
      <c r="E239" s="317"/>
      <c r="F239" s="175" t="s">
        <v>275</v>
      </c>
      <c r="G239" s="177">
        <v>3.7</v>
      </c>
      <c r="H239" s="178"/>
      <c r="I239" s="176">
        <f>ROUND(G239*(H239),2)</f>
        <v>0</v>
      </c>
      <c r="J239" s="175">
        <f>ROUND(G239*(N239),2)</f>
        <v>548.63</v>
      </c>
      <c r="K239" s="180">
        <f>ROUND(G239*(O239),2)</f>
        <v>0</v>
      </c>
      <c r="L239" s="180"/>
      <c r="M239" s="180">
        <f>ROUND(G239*(H239),2)</f>
        <v>0</v>
      </c>
      <c r="N239" s="180">
        <v>148.27739722728731</v>
      </c>
      <c r="O239" s="180"/>
      <c r="P239" s="183"/>
      <c r="Q239" s="183"/>
      <c r="R239" s="183"/>
      <c r="S239" s="180">
        <f>ROUND(G239*(P239),3)</f>
        <v>0</v>
      </c>
      <c r="T239" s="180"/>
      <c r="U239" s="180"/>
      <c r="V239" s="198"/>
      <c r="W239" s="53"/>
      <c r="Z239">
        <v>0</v>
      </c>
    </row>
    <row r="240" spans="1:26" x14ac:dyDescent="0.3">
      <c r="A240" s="10"/>
      <c r="B240" s="212"/>
      <c r="C240" s="174">
        <v>763</v>
      </c>
      <c r="D240" s="314" t="s">
        <v>79</v>
      </c>
      <c r="E240" s="314"/>
      <c r="F240" s="10"/>
      <c r="G240" s="173"/>
      <c r="H240" s="140"/>
      <c r="I240" s="142">
        <f>ROUND((SUM(I235:I239))/1,2)</f>
        <v>0</v>
      </c>
      <c r="J240" s="10"/>
      <c r="K240" s="10"/>
      <c r="L240" s="10">
        <f>ROUND((SUM(L235:L239))/1,2)</f>
        <v>0</v>
      </c>
      <c r="M240" s="10">
        <f>ROUND((SUM(M235:M239))/1,2)</f>
        <v>0</v>
      </c>
      <c r="N240" s="10"/>
      <c r="O240" s="10"/>
      <c r="P240" s="10"/>
      <c r="Q240" s="10"/>
      <c r="R240" s="10"/>
      <c r="S240" s="10">
        <f>ROUND((SUM(S235:S239))/1,2)</f>
        <v>3.84</v>
      </c>
      <c r="T240" s="10"/>
      <c r="U240" s="10"/>
      <c r="V240" s="199">
        <f>ROUND((SUM(V235:V239))/1,2)</f>
        <v>0</v>
      </c>
      <c r="W240" s="217"/>
      <c r="X240" s="139"/>
      <c r="Y240" s="139"/>
      <c r="Z240" s="139"/>
    </row>
    <row r="241" spans="1:26" x14ac:dyDescent="0.3">
      <c r="A241" s="1"/>
      <c r="B241" s="208"/>
      <c r="C241" s="1"/>
      <c r="D241" s="1"/>
      <c r="E241" s="1"/>
      <c r="F241" s="1"/>
      <c r="G241" s="167"/>
      <c r="H241" s="133"/>
      <c r="I241" s="13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00"/>
      <c r="W241" s="53"/>
    </row>
    <row r="242" spans="1:26" x14ac:dyDescent="0.3">
      <c r="A242" s="10"/>
      <c r="B242" s="212"/>
      <c r="C242" s="174">
        <v>764</v>
      </c>
      <c r="D242" s="314" t="s">
        <v>80</v>
      </c>
      <c r="E242" s="314"/>
      <c r="F242" s="10"/>
      <c r="G242" s="173"/>
      <c r="H242" s="140"/>
      <c r="I242" s="14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97"/>
      <c r="W242" s="217"/>
      <c r="X242" s="139"/>
      <c r="Y242" s="139"/>
      <c r="Z242" s="139"/>
    </row>
    <row r="243" spans="1:26" ht="34.950000000000003" customHeight="1" x14ac:dyDescent="0.3">
      <c r="A243" s="181"/>
      <c r="B243" s="213">
        <v>110</v>
      </c>
      <c r="C243" s="182" t="s">
        <v>316</v>
      </c>
      <c r="D243" s="317" t="s">
        <v>317</v>
      </c>
      <c r="E243" s="317"/>
      <c r="F243" s="175" t="s">
        <v>216</v>
      </c>
      <c r="G243" s="177">
        <v>79</v>
      </c>
      <c r="H243" s="176"/>
      <c r="I243" s="176">
        <f t="shared" ref="I243:I249" si="45">ROUND(G243*(H243),2)</f>
        <v>0</v>
      </c>
      <c r="J243" s="175">
        <f t="shared" ref="J243:J249" si="46">ROUND(G243*(N243),2)</f>
        <v>677.03</v>
      </c>
      <c r="K243" s="180">
        <f t="shared" ref="K243:K249" si="47">ROUND(G243*(O243),2)</f>
        <v>0</v>
      </c>
      <c r="L243" s="180"/>
      <c r="M243" s="180">
        <f t="shared" ref="M243:M249" si="48">ROUND(G243*(H243),2)</f>
        <v>0</v>
      </c>
      <c r="N243" s="180">
        <v>8.57</v>
      </c>
      <c r="O243" s="180"/>
      <c r="P243" s="183"/>
      <c r="Q243" s="183"/>
      <c r="R243" s="183"/>
      <c r="S243" s="180">
        <f t="shared" ref="S243:S249" si="49">ROUND(G243*(P243),3)</f>
        <v>0</v>
      </c>
      <c r="T243" s="180"/>
      <c r="U243" s="180"/>
      <c r="V243" s="198"/>
      <c r="W243" s="53"/>
      <c r="Z243">
        <v>0</v>
      </c>
    </row>
    <row r="244" spans="1:26" ht="34.950000000000003" customHeight="1" x14ac:dyDescent="0.3">
      <c r="A244" s="181"/>
      <c r="B244" s="213">
        <v>111</v>
      </c>
      <c r="C244" s="182" t="s">
        <v>318</v>
      </c>
      <c r="D244" s="317" t="s">
        <v>319</v>
      </c>
      <c r="E244" s="317"/>
      <c r="F244" s="175" t="s">
        <v>156</v>
      </c>
      <c r="G244" s="177">
        <v>3</v>
      </c>
      <c r="H244" s="176"/>
      <c r="I244" s="176">
        <f t="shared" si="45"/>
        <v>0</v>
      </c>
      <c r="J244" s="175">
        <f t="shared" si="46"/>
        <v>39.479999999999997</v>
      </c>
      <c r="K244" s="180">
        <f t="shared" si="47"/>
        <v>0</v>
      </c>
      <c r="L244" s="180"/>
      <c r="M244" s="180">
        <f t="shared" si="48"/>
        <v>0</v>
      </c>
      <c r="N244" s="180">
        <v>13.16</v>
      </c>
      <c r="O244" s="180"/>
      <c r="P244" s="183">
        <v>4.1700000000000001E-3</v>
      </c>
      <c r="Q244" s="183"/>
      <c r="R244" s="183">
        <v>4.1700000000000001E-3</v>
      </c>
      <c r="S244" s="180">
        <f t="shared" si="49"/>
        <v>1.2999999999999999E-2</v>
      </c>
      <c r="T244" s="180"/>
      <c r="U244" s="180"/>
      <c r="V244" s="198"/>
      <c r="W244" s="53"/>
      <c r="Z244">
        <v>0</v>
      </c>
    </row>
    <row r="245" spans="1:26" ht="34.950000000000003" customHeight="1" x14ac:dyDescent="0.3">
      <c r="A245" s="181"/>
      <c r="B245" s="213">
        <v>112</v>
      </c>
      <c r="C245" s="182" t="s">
        <v>320</v>
      </c>
      <c r="D245" s="317" t="s">
        <v>321</v>
      </c>
      <c r="E245" s="317"/>
      <c r="F245" s="175" t="s">
        <v>216</v>
      </c>
      <c r="G245" s="177">
        <v>79</v>
      </c>
      <c r="H245" s="176"/>
      <c r="I245" s="176">
        <f t="shared" si="45"/>
        <v>0</v>
      </c>
      <c r="J245" s="175">
        <f t="shared" si="46"/>
        <v>1023.05</v>
      </c>
      <c r="K245" s="180">
        <f t="shared" si="47"/>
        <v>0</v>
      </c>
      <c r="L245" s="180"/>
      <c r="M245" s="180">
        <f t="shared" si="48"/>
        <v>0</v>
      </c>
      <c r="N245" s="180">
        <v>12.95</v>
      </c>
      <c r="O245" s="180"/>
      <c r="P245" s="183">
        <v>6.9899999999999997E-3</v>
      </c>
      <c r="Q245" s="183"/>
      <c r="R245" s="183">
        <v>6.9899999999999997E-3</v>
      </c>
      <c r="S245" s="180">
        <f t="shared" si="49"/>
        <v>0.55200000000000005</v>
      </c>
      <c r="T245" s="180"/>
      <c r="U245" s="180"/>
      <c r="V245" s="198"/>
      <c r="W245" s="53"/>
      <c r="Z245">
        <v>0</v>
      </c>
    </row>
    <row r="246" spans="1:26" ht="34.950000000000003" customHeight="1" x14ac:dyDescent="0.3">
      <c r="A246" s="181"/>
      <c r="B246" s="213">
        <v>113</v>
      </c>
      <c r="C246" s="182" t="s">
        <v>322</v>
      </c>
      <c r="D246" s="317" t="s">
        <v>323</v>
      </c>
      <c r="E246" s="317"/>
      <c r="F246" s="175" t="s">
        <v>156</v>
      </c>
      <c r="G246" s="177">
        <v>4</v>
      </c>
      <c r="H246" s="176"/>
      <c r="I246" s="176">
        <f t="shared" si="45"/>
        <v>0</v>
      </c>
      <c r="J246" s="175">
        <f t="shared" si="46"/>
        <v>56.72</v>
      </c>
      <c r="K246" s="180">
        <f t="shared" si="47"/>
        <v>0</v>
      </c>
      <c r="L246" s="180"/>
      <c r="M246" s="180">
        <f t="shared" si="48"/>
        <v>0</v>
      </c>
      <c r="N246" s="180">
        <v>14.18</v>
      </c>
      <c r="O246" s="180"/>
      <c r="P246" s="183">
        <v>1.65E-3</v>
      </c>
      <c r="Q246" s="183"/>
      <c r="R246" s="183">
        <v>1.65E-3</v>
      </c>
      <c r="S246" s="180">
        <f t="shared" si="49"/>
        <v>7.0000000000000001E-3</v>
      </c>
      <c r="T246" s="180"/>
      <c r="U246" s="180"/>
      <c r="V246" s="198"/>
      <c r="W246" s="53"/>
      <c r="Z246">
        <v>0</v>
      </c>
    </row>
    <row r="247" spans="1:26" ht="34.950000000000003" customHeight="1" x14ac:dyDescent="0.3">
      <c r="A247" s="181"/>
      <c r="B247" s="213">
        <v>114</v>
      </c>
      <c r="C247" s="182" t="s">
        <v>324</v>
      </c>
      <c r="D247" s="317" t="s">
        <v>325</v>
      </c>
      <c r="E247" s="317"/>
      <c r="F247" s="175" t="s">
        <v>216</v>
      </c>
      <c r="G247" s="177">
        <v>27.8</v>
      </c>
      <c r="H247" s="176"/>
      <c r="I247" s="176">
        <f t="shared" si="45"/>
        <v>0</v>
      </c>
      <c r="J247" s="175">
        <f t="shared" si="46"/>
        <v>331.65</v>
      </c>
      <c r="K247" s="180">
        <f t="shared" si="47"/>
        <v>0</v>
      </c>
      <c r="L247" s="180"/>
      <c r="M247" s="180">
        <f t="shared" si="48"/>
        <v>0</v>
      </c>
      <c r="N247" s="180">
        <v>11.93</v>
      </c>
      <c r="O247" s="180"/>
      <c r="P247" s="183">
        <v>4.1599999999999996E-3</v>
      </c>
      <c r="Q247" s="183"/>
      <c r="R247" s="183">
        <v>4.1599999999999996E-3</v>
      </c>
      <c r="S247" s="180">
        <f t="shared" si="49"/>
        <v>0.11600000000000001</v>
      </c>
      <c r="T247" s="180"/>
      <c r="U247" s="180"/>
      <c r="V247" s="198"/>
      <c r="W247" s="53"/>
      <c r="Z247">
        <v>0</v>
      </c>
    </row>
    <row r="248" spans="1:26" ht="34.950000000000003" customHeight="1" x14ac:dyDescent="0.3">
      <c r="A248" s="181"/>
      <c r="B248" s="213">
        <v>115</v>
      </c>
      <c r="C248" s="182" t="s">
        <v>326</v>
      </c>
      <c r="D248" s="317" t="s">
        <v>327</v>
      </c>
      <c r="E248" s="317"/>
      <c r="F248" s="175" t="s">
        <v>275</v>
      </c>
      <c r="G248" s="177">
        <v>1.7</v>
      </c>
      <c r="H248" s="178"/>
      <c r="I248" s="176">
        <f t="shared" si="45"/>
        <v>0</v>
      </c>
      <c r="J248" s="175">
        <f t="shared" si="46"/>
        <v>36.19</v>
      </c>
      <c r="K248" s="180">
        <f t="shared" si="47"/>
        <v>0</v>
      </c>
      <c r="L248" s="180"/>
      <c r="M248" s="180">
        <f t="shared" si="48"/>
        <v>0</v>
      </c>
      <c r="N248" s="180">
        <v>21.28739960193634</v>
      </c>
      <c r="O248" s="180"/>
      <c r="P248" s="183"/>
      <c r="Q248" s="183"/>
      <c r="R248" s="183"/>
      <c r="S248" s="180">
        <f t="shared" si="49"/>
        <v>0</v>
      </c>
      <c r="T248" s="180"/>
      <c r="U248" s="180"/>
      <c r="V248" s="198"/>
      <c r="W248" s="53"/>
      <c r="Z248">
        <v>0</v>
      </c>
    </row>
    <row r="249" spans="1:26" ht="34.950000000000003" customHeight="1" x14ac:dyDescent="0.3">
      <c r="A249" s="181"/>
      <c r="B249" s="213">
        <v>116</v>
      </c>
      <c r="C249" s="182" t="s">
        <v>328</v>
      </c>
      <c r="D249" s="317" t="s">
        <v>329</v>
      </c>
      <c r="E249" s="317"/>
      <c r="F249" s="175" t="s">
        <v>275</v>
      </c>
      <c r="G249" s="177">
        <v>1.2</v>
      </c>
      <c r="H249" s="178"/>
      <c r="I249" s="176">
        <f t="shared" si="45"/>
        <v>0</v>
      </c>
      <c r="J249" s="175">
        <f t="shared" si="46"/>
        <v>25.54</v>
      </c>
      <c r="K249" s="180">
        <f t="shared" si="47"/>
        <v>0</v>
      </c>
      <c r="L249" s="180"/>
      <c r="M249" s="180">
        <f t="shared" si="48"/>
        <v>0</v>
      </c>
      <c r="N249" s="180">
        <v>21.28739960193634</v>
      </c>
      <c r="O249" s="180"/>
      <c r="P249" s="183"/>
      <c r="Q249" s="183"/>
      <c r="R249" s="183"/>
      <c r="S249" s="180">
        <f t="shared" si="49"/>
        <v>0</v>
      </c>
      <c r="T249" s="180"/>
      <c r="U249" s="180"/>
      <c r="V249" s="198"/>
      <c r="W249" s="53"/>
      <c r="Z249">
        <v>0</v>
      </c>
    </row>
    <row r="250" spans="1:26" x14ac:dyDescent="0.3">
      <c r="A250" s="10"/>
      <c r="B250" s="212"/>
      <c r="C250" s="174">
        <v>764</v>
      </c>
      <c r="D250" s="314" t="s">
        <v>80</v>
      </c>
      <c r="E250" s="314"/>
      <c r="F250" s="10"/>
      <c r="G250" s="173"/>
      <c r="H250" s="140"/>
      <c r="I250" s="142">
        <f>ROUND((SUM(I242:I249))/1,2)</f>
        <v>0</v>
      </c>
      <c r="J250" s="10"/>
      <c r="K250" s="10"/>
      <c r="L250" s="10">
        <f>ROUND((SUM(L242:L249))/1,2)</f>
        <v>0</v>
      </c>
      <c r="M250" s="10">
        <f>ROUND((SUM(M242:M249))/1,2)</f>
        <v>0</v>
      </c>
      <c r="N250" s="10"/>
      <c r="O250" s="10"/>
      <c r="P250" s="10"/>
      <c r="Q250" s="10"/>
      <c r="R250" s="10"/>
      <c r="S250" s="10">
        <f>ROUND((SUM(S242:S249))/1,2)</f>
        <v>0.69</v>
      </c>
      <c r="T250" s="10"/>
      <c r="U250" s="10"/>
      <c r="V250" s="199">
        <f>ROUND((SUM(V242:V249))/1,2)</f>
        <v>0</v>
      </c>
      <c r="W250" s="217"/>
      <c r="X250" s="139"/>
      <c r="Y250" s="139"/>
      <c r="Z250" s="139"/>
    </row>
    <row r="251" spans="1:26" x14ac:dyDescent="0.3">
      <c r="A251" s="1"/>
      <c r="B251" s="208"/>
      <c r="C251" s="1"/>
      <c r="D251" s="1"/>
      <c r="E251" s="1"/>
      <c r="F251" s="1"/>
      <c r="G251" s="167"/>
      <c r="H251" s="133"/>
      <c r="I251" s="13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00"/>
      <c r="W251" s="53"/>
    </row>
    <row r="252" spans="1:26" x14ac:dyDescent="0.3">
      <c r="A252" s="10"/>
      <c r="B252" s="212"/>
      <c r="C252" s="174">
        <v>765</v>
      </c>
      <c r="D252" s="314" t="s">
        <v>81</v>
      </c>
      <c r="E252" s="314"/>
      <c r="F252" s="10"/>
      <c r="G252" s="173"/>
      <c r="H252" s="140"/>
      <c r="I252" s="14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97"/>
      <c r="W252" s="217"/>
      <c r="X252" s="139"/>
      <c r="Y252" s="139"/>
      <c r="Z252" s="139"/>
    </row>
    <row r="253" spans="1:26" ht="34.950000000000003" customHeight="1" x14ac:dyDescent="0.3">
      <c r="A253" s="181"/>
      <c r="B253" s="213">
        <v>117</v>
      </c>
      <c r="C253" s="182" t="s">
        <v>330</v>
      </c>
      <c r="D253" s="317" t="s">
        <v>1226</v>
      </c>
      <c r="E253" s="317"/>
      <c r="F253" s="175" t="s">
        <v>130</v>
      </c>
      <c r="G253" s="177">
        <v>336</v>
      </c>
      <c r="H253" s="176"/>
      <c r="I253" s="176">
        <f>ROUND(G253*(H253),2)</f>
        <v>0</v>
      </c>
      <c r="J253" s="175">
        <f>ROUND(G253*(N253),2)</f>
        <v>6787.2</v>
      </c>
      <c r="K253" s="180">
        <f>ROUND(G253*(O253),2)</f>
        <v>0</v>
      </c>
      <c r="L253" s="180"/>
      <c r="M253" s="180">
        <f>ROUND(G253*(H253),2)</f>
        <v>0</v>
      </c>
      <c r="N253" s="180">
        <v>20.2</v>
      </c>
      <c r="O253" s="180"/>
      <c r="P253" s="183"/>
      <c r="Q253" s="183"/>
      <c r="R253" s="183"/>
      <c r="S253" s="180">
        <f>ROUND(G253*(P253),3)</f>
        <v>0</v>
      </c>
      <c r="T253" s="180"/>
      <c r="U253" s="180"/>
      <c r="V253" s="198"/>
      <c r="W253" s="53"/>
      <c r="Z253">
        <v>0</v>
      </c>
    </row>
    <row r="254" spans="1:26" ht="34.950000000000003" customHeight="1" x14ac:dyDescent="0.3">
      <c r="A254" s="181"/>
      <c r="B254" s="213">
        <v>118</v>
      </c>
      <c r="C254" s="182" t="s">
        <v>331</v>
      </c>
      <c r="D254" s="317" t="s">
        <v>1227</v>
      </c>
      <c r="E254" s="317"/>
      <c r="F254" s="175" t="s">
        <v>130</v>
      </c>
      <c r="G254" s="177">
        <v>336</v>
      </c>
      <c r="H254" s="176"/>
      <c r="I254" s="176">
        <f>ROUND(G254*(H254),2)</f>
        <v>0</v>
      </c>
      <c r="J254" s="175">
        <f>ROUND(G254*(N254),2)</f>
        <v>752.64</v>
      </c>
      <c r="K254" s="180">
        <f>ROUND(G254*(O254),2)</f>
        <v>0</v>
      </c>
      <c r="L254" s="180"/>
      <c r="M254" s="180">
        <f>ROUND(G254*(H254),2)</f>
        <v>0</v>
      </c>
      <c r="N254" s="180">
        <v>2.2400000000000002</v>
      </c>
      <c r="O254" s="180"/>
      <c r="P254" s="183"/>
      <c r="Q254" s="183"/>
      <c r="R254" s="183"/>
      <c r="S254" s="180">
        <f>ROUND(G254*(P254),3)</f>
        <v>0</v>
      </c>
      <c r="T254" s="180"/>
      <c r="U254" s="180"/>
      <c r="V254" s="198"/>
      <c r="W254" s="53"/>
      <c r="Z254">
        <v>0</v>
      </c>
    </row>
    <row r="255" spans="1:26" ht="34.950000000000003" customHeight="1" x14ac:dyDescent="0.3">
      <c r="A255" s="181"/>
      <c r="B255" s="213">
        <v>119</v>
      </c>
      <c r="C255" s="182" t="s">
        <v>332</v>
      </c>
      <c r="D255" s="317" t="s">
        <v>333</v>
      </c>
      <c r="E255" s="317"/>
      <c r="F255" s="175" t="s">
        <v>275</v>
      </c>
      <c r="G255" s="177">
        <v>6.3</v>
      </c>
      <c r="H255" s="178"/>
      <c r="I255" s="176">
        <f>ROUND(G255*(H255),2)</f>
        <v>0</v>
      </c>
      <c r="J255" s="175">
        <f>ROUND(G255*(N255),2)</f>
        <v>475.01</v>
      </c>
      <c r="K255" s="180">
        <f>ROUND(G255*(O255),2)</f>
        <v>0</v>
      </c>
      <c r="L255" s="180"/>
      <c r="M255" s="180">
        <f>ROUND(G255*(H255),2)</f>
        <v>0</v>
      </c>
      <c r="N255" s="180">
        <v>75.398398590087893</v>
      </c>
      <c r="O255" s="180"/>
      <c r="P255" s="183"/>
      <c r="Q255" s="183"/>
      <c r="R255" s="183"/>
      <c r="S255" s="180">
        <f>ROUND(G255*(P255),3)</f>
        <v>0</v>
      </c>
      <c r="T255" s="180"/>
      <c r="U255" s="180"/>
      <c r="V255" s="198"/>
      <c r="W255" s="53"/>
      <c r="Z255">
        <v>0</v>
      </c>
    </row>
    <row r="256" spans="1:26" ht="34.950000000000003" customHeight="1" x14ac:dyDescent="0.3">
      <c r="A256" s="181"/>
      <c r="B256" s="213">
        <v>120</v>
      </c>
      <c r="C256" s="182" t="s">
        <v>334</v>
      </c>
      <c r="D256" s="317" t="s">
        <v>335</v>
      </c>
      <c r="E256" s="317"/>
      <c r="F256" s="175" t="s">
        <v>275</v>
      </c>
      <c r="G256" s="177">
        <v>3.3</v>
      </c>
      <c r="H256" s="178"/>
      <c r="I256" s="176">
        <f>ROUND(G256*(H256),2)</f>
        <v>0</v>
      </c>
      <c r="J256" s="175">
        <f>ROUND(G256*(N256),2)</f>
        <v>248.81</v>
      </c>
      <c r="K256" s="180">
        <f>ROUND(G256*(O256),2)</f>
        <v>0</v>
      </c>
      <c r="L256" s="180"/>
      <c r="M256" s="180">
        <f>ROUND(G256*(H256),2)</f>
        <v>0</v>
      </c>
      <c r="N256" s="180">
        <v>75.398398590087893</v>
      </c>
      <c r="O256" s="180"/>
      <c r="P256" s="183"/>
      <c r="Q256" s="183"/>
      <c r="R256" s="183"/>
      <c r="S256" s="180">
        <f>ROUND(G256*(P256),3)</f>
        <v>0</v>
      </c>
      <c r="T256" s="180"/>
      <c r="U256" s="180"/>
      <c r="V256" s="198"/>
      <c r="W256" s="53"/>
      <c r="Z256">
        <v>0</v>
      </c>
    </row>
    <row r="257" spans="1:26" x14ac:dyDescent="0.3">
      <c r="A257" s="10"/>
      <c r="B257" s="212"/>
      <c r="C257" s="174">
        <v>765</v>
      </c>
      <c r="D257" s="314" t="s">
        <v>81</v>
      </c>
      <c r="E257" s="314"/>
      <c r="F257" s="10"/>
      <c r="G257" s="173"/>
      <c r="H257" s="140"/>
      <c r="I257" s="142">
        <f>ROUND((SUM(I252:I256))/1,2)</f>
        <v>0</v>
      </c>
      <c r="J257" s="10"/>
      <c r="K257" s="10"/>
      <c r="L257" s="10">
        <f>ROUND((SUM(L252:L256))/1,2)</f>
        <v>0</v>
      </c>
      <c r="M257" s="10">
        <f>ROUND((SUM(M252:M256))/1,2)</f>
        <v>0</v>
      </c>
      <c r="N257" s="10"/>
      <c r="O257" s="10"/>
      <c r="P257" s="10"/>
      <c r="Q257" s="10"/>
      <c r="R257" s="10"/>
      <c r="S257" s="10">
        <f>ROUND((SUM(S252:S256))/1,2)</f>
        <v>0</v>
      </c>
      <c r="T257" s="10"/>
      <c r="U257" s="10"/>
      <c r="V257" s="199">
        <f>ROUND((SUM(V252:V256))/1,2)</f>
        <v>0</v>
      </c>
      <c r="W257" s="217"/>
      <c r="X257" s="139"/>
      <c r="Y257" s="139"/>
      <c r="Z257" s="139"/>
    </row>
    <row r="258" spans="1:26" x14ac:dyDescent="0.3">
      <c r="A258" s="1"/>
      <c r="B258" s="208"/>
      <c r="C258" s="1"/>
      <c r="D258" s="1"/>
      <c r="E258" s="1"/>
      <c r="F258" s="1"/>
      <c r="G258" s="167"/>
      <c r="H258" s="133"/>
      <c r="I258" s="13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00"/>
      <c r="W258" s="53"/>
    </row>
    <row r="259" spans="1:26" x14ac:dyDescent="0.3">
      <c r="A259" s="10"/>
      <c r="B259" s="212"/>
      <c r="C259" s="174">
        <v>766</v>
      </c>
      <c r="D259" s="314" t="s">
        <v>82</v>
      </c>
      <c r="E259" s="314"/>
      <c r="F259" s="10"/>
      <c r="G259" s="173"/>
      <c r="H259" s="140"/>
      <c r="I259" s="14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97"/>
      <c r="W259" s="217"/>
      <c r="X259" s="139"/>
      <c r="Y259" s="139"/>
      <c r="Z259" s="139"/>
    </row>
    <row r="260" spans="1:26" ht="34.950000000000003" customHeight="1" x14ac:dyDescent="0.3">
      <c r="A260" s="181"/>
      <c r="B260" s="213">
        <v>121</v>
      </c>
      <c r="C260" s="182" t="s">
        <v>336</v>
      </c>
      <c r="D260" s="317" t="s">
        <v>337</v>
      </c>
      <c r="E260" s="317"/>
      <c r="F260" s="175" t="s">
        <v>156</v>
      </c>
      <c r="G260" s="177">
        <v>32</v>
      </c>
      <c r="H260" s="176"/>
      <c r="I260" s="176">
        <f>ROUND(G260*(H260),2)</f>
        <v>0</v>
      </c>
      <c r="J260" s="175">
        <f>ROUND(G260*(N260),2)</f>
        <v>212.16</v>
      </c>
      <c r="K260" s="180">
        <f>ROUND(G260*(O260),2)</f>
        <v>0</v>
      </c>
      <c r="L260" s="180"/>
      <c r="M260" s="180">
        <f>ROUND(G260*(H260),2)</f>
        <v>0</v>
      </c>
      <c r="N260" s="180">
        <v>6.63</v>
      </c>
      <c r="O260" s="180"/>
      <c r="P260" s="183"/>
      <c r="Q260" s="183"/>
      <c r="R260" s="183"/>
      <c r="S260" s="180">
        <f>ROUND(G260*(P260),3)</f>
        <v>0</v>
      </c>
      <c r="T260" s="180"/>
      <c r="U260" s="180"/>
      <c r="V260" s="198"/>
      <c r="W260" s="53"/>
      <c r="Z260">
        <v>0</v>
      </c>
    </row>
    <row r="261" spans="1:26" ht="34.950000000000003" customHeight="1" x14ac:dyDescent="0.3">
      <c r="A261" s="181"/>
      <c r="B261" s="214">
        <v>122</v>
      </c>
      <c r="C261" s="190" t="s">
        <v>338</v>
      </c>
      <c r="D261" s="318" t="s">
        <v>339</v>
      </c>
      <c r="E261" s="318"/>
      <c r="F261" s="184" t="s">
        <v>156</v>
      </c>
      <c r="G261" s="186">
        <v>4</v>
      </c>
      <c r="H261" s="185"/>
      <c r="I261" s="185">
        <f>ROUND(G261*(H261),2)</f>
        <v>0</v>
      </c>
      <c r="J261" s="184">
        <f>ROUND(G261*(N261),2)</f>
        <v>238.68</v>
      </c>
      <c r="K261" s="189">
        <f>ROUND(G261*(O261),2)</f>
        <v>0</v>
      </c>
      <c r="L261" s="189"/>
      <c r="M261" s="189">
        <f>ROUND(G261*(H261),2)</f>
        <v>0</v>
      </c>
      <c r="N261" s="189">
        <v>59.67</v>
      </c>
      <c r="O261" s="189"/>
      <c r="P261" s="191"/>
      <c r="Q261" s="191"/>
      <c r="R261" s="191"/>
      <c r="S261" s="189">
        <f>ROUND(G261*(P261),3)</f>
        <v>0</v>
      </c>
      <c r="T261" s="189"/>
      <c r="U261" s="189"/>
      <c r="V261" s="201"/>
      <c r="W261" s="53"/>
      <c r="Z261">
        <v>0</v>
      </c>
    </row>
    <row r="262" spans="1:26" ht="34.950000000000003" customHeight="1" x14ac:dyDescent="0.3">
      <c r="A262" s="181"/>
      <c r="B262" s="214">
        <v>123</v>
      </c>
      <c r="C262" s="190" t="s">
        <v>340</v>
      </c>
      <c r="D262" s="318" t="s">
        <v>341</v>
      </c>
      <c r="E262" s="318"/>
      <c r="F262" s="184" t="s">
        <v>156</v>
      </c>
      <c r="G262" s="186">
        <v>28</v>
      </c>
      <c r="H262" s="185"/>
      <c r="I262" s="185">
        <f>ROUND(G262*(H262),2)</f>
        <v>0</v>
      </c>
      <c r="J262" s="184">
        <f>ROUND(G262*(N262),2)</f>
        <v>1793.68</v>
      </c>
      <c r="K262" s="189">
        <f>ROUND(G262*(O262),2)</f>
        <v>0</v>
      </c>
      <c r="L262" s="189"/>
      <c r="M262" s="189">
        <f>ROUND(G262*(H262),2)</f>
        <v>0</v>
      </c>
      <c r="N262" s="189">
        <v>64.06</v>
      </c>
      <c r="O262" s="189"/>
      <c r="P262" s="191"/>
      <c r="Q262" s="191"/>
      <c r="R262" s="191"/>
      <c r="S262" s="189">
        <f>ROUND(G262*(P262),3)</f>
        <v>0</v>
      </c>
      <c r="T262" s="189"/>
      <c r="U262" s="189"/>
      <c r="V262" s="201"/>
      <c r="W262" s="53"/>
      <c r="Z262">
        <v>0</v>
      </c>
    </row>
    <row r="263" spans="1:26" ht="34.950000000000003" customHeight="1" x14ac:dyDescent="0.3">
      <c r="A263" s="181"/>
      <c r="B263" s="213">
        <v>124</v>
      </c>
      <c r="C263" s="182" t="s">
        <v>342</v>
      </c>
      <c r="D263" s="317" t="s">
        <v>343</v>
      </c>
      <c r="E263" s="317"/>
      <c r="F263" s="175" t="s">
        <v>275</v>
      </c>
      <c r="G263" s="177">
        <v>1</v>
      </c>
      <c r="H263" s="178"/>
      <c r="I263" s="176">
        <f>ROUND(G263*(H263),2)</f>
        <v>0</v>
      </c>
      <c r="J263" s="175">
        <f>ROUND(G263*(N263),2)</f>
        <v>22.44</v>
      </c>
      <c r="K263" s="180">
        <f>ROUND(G263*(O263),2)</f>
        <v>0</v>
      </c>
      <c r="L263" s="180"/>
      <c r="M263" s="180">
        <f>ROUND(G263*(H263),2)</f>
        <v>0</v>
      </c>
      <c r="N263" s="180">
        <v>22.439999580383301</v>
      </c>
      <c r="O263" s="180"/>
      <c r="P263" s="183"/>
      <c r="Q263" s="183"/>
      <c r="R263" s="183"/>
      <c r="S263" s="180">
        <f>ROUND(G263*(P263),3)</f>
        <v>0</v>
      </c>
      <c r="T263" s="180"/>
      <c r="U263" s="180"/>
      <c r="V263" s="198"/>
      <c r="W263" s="53"/>
      <c r="Z263">
        <v>0</v>
      </c>
    </row>
    <row r="264" spans="1:26" ht="34.950000000000003" customHeight="1" x14ac:dyDescent="0.3">
      <c r="A264" s="181"/>
      <c r="B264" s="213">
        <v>125</v>
      </c>
      <c r="C264" s="182" t="s">
        <v>344</v>
      </c>
      <c r="D264" s="317" t="s">
        <v>345</v>
      </c>
      <c r="E264" s="317"/>
      <c r="F264" s="175" t="s">
        <v>275</v>
      </c>
      <c r="G264" s="177">
        <v>0.8</v>
      </c>
      <c r="H264" s="178"/>
      <c r="I264" s="176">
        <f>ROUND(G264*(H264),2)</f>
        <v>0</v>
      </c>
      <c r="J264" s="175">
        <f>ROUND(G264*(N264),2)</f>
        <v>17.95</v>
      </c>
      <c r="K264" s="180">
        <f>ROUND(G264*(O264),2)</f>
        <v>0</v>
      </c>
      <c r="L264" s="180"/>
      <c r="M264" s="180">
        <f>ROUND(G264*(H264),2)</f>
        <v>0</v>
      </c>
      <c r="N264" s="180">
        <v>22.439999580383301</v>
      </c>
      <c r="O264" s="180"/>
      <c r="P264" s="183"/>
      <c r="Q264" s="183"/>
      <c r="R264" s="183"/>
      <c r="S264" s="180">
        <f>ROUND(G264*(P264),3)</f>
        <v>0</v>
      </c>
      <c r="T264" s="180"/>
      <c r="U264" s="180"/>
      <c r="V264" s="198"/>
      <c r="W264" s="53"/>
      <c r="Z264">
        <v>0</v>
      </c>
    </row>
    <row r="265" spans="1:26" x14ac:dyDescent="0.3">
      <c r="A265" s="10"/>
      <c r="B265" s="212"/>
      <c r="C265" s="174">
        <v>766</v>
      </c>
      <c r="D265" s="314" t="s">
        <v>82</v>
      </c>
      <c r="E265" s="314"/>
      <c r="F265" s="10"/>
      <c r="G265" s="173"/>
      <c r="H265" s="140"/>
      <c r="I265" s="142">
        <f>ROUND((SUM(I259:I264))/1,2)</f>
        <v>0</v>
      </c>
      <c r="J265" s="10"/>
      <c r="K265" s="10"/>
      <c r="L265" s="10">
        <f>ROUND((SUM(L259:L264))/1,2)</f>
        <v>0</v>
      </c>
      <c r="M265" s="10">
        <f>ROUND((SUM(M259:M264))/1,2)</f>
        <v>0</v>
      </c>
      <c r="N265" s="10"/>
      <c r="O265" s="10"/>
      <c r="P265" s="10"/>
      <c r="Q265" s="10"/>
      <c r="R265" s="10"/>
      <c r="S265" s="10">
        <f>ROUND((SUM(S259:S264))/1,2)</f>
        <v>0</v>
      </c>
      <c r="T265" s="10"/>
      <c r="U265" s="10"/>
      <c r="V265" s="199">
        <f>ROUND((SUM(V259:V264))/1,2)</f>
        <v>0</v>
      </c>
      <c r="W265" s="217"/>
      <c r="X265" s="139"/>
      <c r="Y265" s="139"/>
      <c r="Z265" s="139"/>
    </row>
    <row r="266" spans="1:26" x14ac:dyDescent="0.3">
      <c r="A266" s="1"/>
      <c r="B266" s="208"/>
      <c r="C266" s="1"/>
      <c r="D266" s="1"/>
      <c r="E266" s="1"/>
      <c r="F266" s="1"/>
      <c r="G266" s="167"/>
      <c r="H266" s="133"/>
      <c r="I266" s="13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00"/>
      <c r="W266" s="53"/>
    </row>
    <row r="267" spans="1:26" x14ac:dyDescent="0.3">
      <c r="A267" s="10"/>
      <c r="B267" s="212"/>
      <c r="C267" s="174">
        <v>767</v>
      </c>
      <c r="D267" s="314" t="s">
        <v>83</v>
      </c>
      <c r="E267" s="314"/>
      <c r="F267" s="10"/>
      <c r="G267" s="173"/>
      <c r="H267" s="140"/>
      <c r="I267" s="14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97"/>
      <c r="W267" s="217"/>
      <c r="X267" s="139"/>
      <c r="Y267" s="139"/>
      <c r="Z267" s="139"/>
    </row>
    <row r="268" spans="1:26" ht="34.950000000000003" customHeight="1" x14ac:dyDescent="0.3">
      <c r="A268" s="181"/>
      <c r="B268" s="213">
        <v>126</v>
      </c>
      <c r="C268" s="182" t="s">
        <v>346</v>
      </c>
      <c r="D268" s="317" t="s">
        <v>347</v>
      </c>
      <c r="E268" s="317"/>
      <c r="F268" s="175" t="s">
        <v>156</v>
      </c>
      <c r="G268" s="177">
        <v>4</v>
      </c>
      <c r="H268" s="176"/>
      <c r="I268" s="176">
        <f t="shared" ref="I268:I282" si="50">ROUND(G268*(H268),2)</f>
        <v>0</v>
      </c>
      <c r="J268" s="175">
        <f t="shared" ref="J268:J282" si="51">ROUND(G268*(N268),2)</f>
        <v>326.39999999999998</v>
      </c>
      <c r="K268" s="180">
        <f t="shared" ref="K268:K282" si="52">ROUND(G268*(O268),2)</f>
        <v>0</v>
      </c>
      <c r="L268" s="180"/>
      <c r="M268" s="180">
        <f t="shared" ref="M268:M282" si="53">ROUND(G268*(H268),2)</f>
        <v>0</v>
      </c>
      <c r="N268" s="180">
        <v>81.599999999999994</v>
      </c>
      <c r="O268" s="180"/>
      <c r="P268" s="183"/>
      <c r="Q268" s="183"/>
      <c r="R268" s="183"/>
      <c r="S268" s="180">
        <f t="shared" ref="S268:S282" si="54">ROUND(G268*(P268),3)</f>
        <v>0</v>
      </c>
      <c r="T268" s="180"/>
      <c r="U268" s="180"/>
      <c r="V268" s="198"/>
      <c r="W268" s="53"/>
      <c r="Z268">
        <v>0</v>
      </c>
    </row>
    <row r="269" spans="1:26" ht="34.950000000000003" customHeight="1" x14ac:dyDescent="0.3">
      <c r="A269" s="181"/>
      <c r="B269" s="213">
        <v>127</v>
      </c>
      <c r="C269" s="182" t="s">
        <v>348</v>
      </c>
      <c r="D269" s="317" t="s">
        <v>349</v>
      </c>
      <c r="E269" s="317"/>
      <c r="F269" s="175" t="s">
        <v>156</v>
      </c>
      <c r="G269" s="177">
        <v>1</v>
      </c>
      <c r="H269" s="176"/>
      <c r="I269" s="176">
        <f t="shared" si="50"/>
        <v>0</v>
      </c>
      <c r="J269" s="175">
        <f t="shared" si="51"/>
        <v>153</v>
      </c>
      <c r="K269" s="180">
        <f t="shared" si="52"/>
        <v>0</v>
      </c>
      <c r="L269" s="180"/>
      <c r="M269" s="180">
        <f t="shared" si="53"/>
        <v>0</v>
      </c>
      <c r="N269" s="180">
        <v>153</v>
      </c>
      <c r="O269" s="180"/>
      <c r="P269" s="183"/>
      <c r="Q269" s="183"/>
      <c r="R269" s="183"/>
      <c r="S269" s="180">
        <f t="shared" si="54"/>
        <v>0</v>
      </c>
      <c r="T269" s="180"/>
      <c r="U269" s="180"/>
      <c r="V269" s="198"/>
      <c r="W269" s="53"/>
      <c r="Z269">
        <v>0</v>
      </c>
    </row>
    <row r="270" spans="1:26" ht="34.950000000000003" customHeight="1" x14ac:dyDescent="0.3">
      <c r="A270" s="181"/>
      <c r="B270" s="213">
        <v>128</v>
      </c>
      <c r="C270" s="182" t="s">
        <v>350</v>
      </c>
      <c r="D270" s="317" t="s">
        <v>351</v>
      </c>
      <c r="E270" s="317"/>
      <c r="F270" s="175" t="s">
        <v>156</v>
      </c>
      <c r="G270" s="177">
        <v>2</v>
      </c>
      <c r="H270" s="176"/>
      <c r="I270" s="176">
        <f t="shared" si="50"/>
        <v>0</v>
      </c>
      <c r="J270" s="175">
        <f t="shared" si="51"/>
        <v>520.20000000000005</v>
      </c>
      <c r="K270" s="180">
        <f t="shared" si="52"/>
        <v>0</v>
      </c>
      <c r="L270" s="180"/>
      <c r="M270" s="180">
        <f t="shared" si="53"/>
        <v>0</v>
      </c>
      <c r="N270" s="180">
        <v>260.10000000000002</v>
      </c>
      <c r="O270" s="180"/>
      <c r="P270" s="183"/>
      <c r="Q270" s="183"/>
      <c r="R270" s="183"/>
      <c r="S270" s="180">
        <f t="shared" si="54"/>
        <v>0</v>
      </c>
      <c r="T270" s="180"/>
      <c r="U270" s="180"/>
      <c r="V270" s="198"/>
      <c r="W270" s="53"/>
      <c r="Z270">
        <v>0</v>
      </c>
    </row>
    <row r="271" spans="1:26" ht="34.950000000000003" customHeight="1" x14ac:dyDescent="0.3">
      <c r="A271" s="181"/>
      <c r="B271" s="213">
        <v>129</v>
      </c>
      <c r="C271" s="182" t="s">
        <v>352</v>
      </c>
      <c r="D271" s="317" t="s">
        <v>353</v>
      </c>
      <c r="E271" s="317"/>
      <c r="F271" s="175" t="s">
        <v>156</v>
      </c>
      <c r="G271" s="177">
        <v>10</v>
      </c>
      <c r="H271" s="176"/>
      <c r="I271" s="176">
        <f t="shared" si="50"/>
        <v>0</v>
      </c>
      <c r="J271" s="175">
        <f t="shared" si="51"/>
        <v>3182.4</v>
      </c>
      <c r="K271" s="180">
        <f t="shared" si="52"/>
        <v>0</v>
      </c>
      <c r="L271" s="180"/>
      <c r="M271" s="180">
        <f t="shared" si="53"/>
        <v>0</v>
      </c>
      <c r="N271" s="180">
        <v>318.24</v>
      </c>
      <c r="O271" s="180"/>
      <c r="P271" s="183"/>
      <c r="Q271" s="183"/>
      <c r="R271" s="183"/>
      <c r="S271" s="180">
        <f t="shared" si="54"/>
        <v>0</v>
      </c>
      <c r="T271" s="180"/>
      <c r="U271" s="180"/>
      <c r="V271" s="198"/>
      <c r="W271" s="53"/>
      <c r="Z271">
        <v>0</v>
      </c>
    </row>
    <row r="272" spans="1:26" ht="34.950000000000003" customHeight="1" x14ac:dyDescent="0.3">
      <c r="A272" s="181"/>
      <c r="B272" s="213">
        <v>130</v>
      </c>
      <c r="C272" s="182" t="s">
        <v>354</v>
      </c>
      <c r="D272" s="317" t="s">
        <v>355</v>
      </c>
      <c r="E272" s="317"/>
      <c r="F272" s="175" t="s">
        <v>156</v>
      </c>
      <c r="G272" s="177">
        <v>6</v>
      </c>
      <c r="H272" s="176"/>
      <c r="I272" s="176">
        <f t="shared" si="50"/>
        <v>0</v>
      </c>
      <c r="J272" s="175">
        <f t="shared" si="51"/>
        <v>2601</v>
      </c>
      <c r="K272" s="180">
        <f t="shared" si="52"/>
        <v>0</v>
      </c>
      <c r="L272" s="180"/>
      <c r="M272" s="180">
        <f t="shared" si="53"/>
        <v>0</v>
      </c>
      <c r="N272" s="180">
        <v>433.5</v>
      </c>
      <c r="O272" s="180"/>
      <c r="P272" s="183"/>
      <c r="Q272" s="183"/>
      <c r="R272" s="183"/>
      <c r="S272" s="180">
        <f t="shared" si="54"/>
        <v>0</v>
      </c>
      <c r="T272" s="180"/>
      <c r="U272" s="180"/>
      <c r="V272" s="198"/>
      <c r="W272" s="53"/>
      <c r="Z272">
        <v>0</v>
      </c>
    </row>
    <row r="273" spans="1:26" ht="34.950000000000003" customHeight="1" x14ac:dyDescent="0.3">
      <c r="A273" s="181"/>
      <c r="B273" s="213">
        <v>131</v>
      </c>
      <c r="C273" s="182" t="s">
        <v>356</v>
      </c>
      <c r="D273" s="317" t="s">
        <v>357</v>
      </c>
      <c r="E273" s="317"/>
      <c r="F273" s="175" t="s">
        <v>156</v>
      </c>
      <c r="G273" s="177">
        <v>9</v>
      </c>
      <c r="H273" s="176"/>
      <c r="I273" s="176">
        <f t="shared" si="50"/>
        <v>0</v>
      </c>
      <c r="J273" s="175">
        <f t="shared" si="51"/>
        <v>7536.78</v>
      </c>
      <c r="K273" s="180">
        <f t="shared" si="52"/>
        <v>0</v>
      </c>
      <c r="L273" s="180"/>
      <c r="M273" s="180">
        <f t="shared" si="53"/>
        <v>0</v>
      </c>
      <c r="N273" s="180">
        <v>837.42</v>
      </c>
      <c r="O273" s="180"/>
      <c r="P273" s="183"/>
      <c r="Q273" s="183"/>
      <c r="R273" s="183"/>
      <c r="S273" s="180">
        <f t="shared" si="54"/>
        <v>0</v>
      </c>
      <c r="T273" s="180"/>
      <c r="U273" s="180"/>
      <c r="V273" s="198"/>
      <c r="W273" s="53"/>
      <c r="Z273">
        <v>0</v>
      </c>
    </row>
    <row r="274" spans="1:26" ht="34.950000000000003" customHeight="1" x14ac:dyDescent="0.3">
      <c r="A274" s="181"/>
      <c r="B274" s="213">
        <v>132</v>
      </c>
      <c r="C274" s="182" t="s">
        <v>358</v>
      </c>
      <c r="D274" s="317" t="s">
        <v>359</v>
      </c>
      <c r="E274" s="317"/>
      <c r="F274" s="175" t="s">
        <v>156</v>
      </c>
      <c r="G274" s="177">
        <v>2</v>
      </c>
      <c r="H274" s="176"/>
      <c r="I274" s="176">
        <f t="shared" si="50"/>
        <v>0</v>
      </c>
      <c r="J274" s="175">
        <f t="shared" si="51"/>
        <v>383.52</v>
      </c>
      <c r="K274" s="180">
        <f t="shared" si="52"/>
        <v>0</v>
      </c>
      <c r="L274" s="180"/>
      <c r="M274" s="180">
        <f t="shared" si="53"/>
        <v>0</v>
      </c>
      <c r="N274" s="180">
        <v>191.76</v>
      </c>
      <c r="O274" s="180"/>
      <c r="P274" s="183"/>
      <c r="Q274" s="183"/>
      <c r="R274" s="183"/>
      <c r="S274" s="180">
        <f t="shared" si="54"/>
        <v>0</v>
      </c>
      <c r="T274" s="180"/>
      <c r="U274" s="180"/>
      <c r="V274" s="198"/>
      <c r="W274" s="53"/>
      <c r="Z274">
        <v>0</v>
      </c>
    </row>
    <row r="275" spans="1:26" ht="34.950000000000003" customHeight="1" x14ac:dyDescent="0.3">
      <c r="A275" s="181"/>
      <c r="B275" s="213">
        <v>133</v>
      </c>
      <c r="C275" s="182" t="s">
        <v>360</v>
      </c>
      <c r="D275" s="317" t="s">
        <v>361</v>
      </c>
      <c r="E275" s="317"/>
      <c r="F275" s="175" t="s">
        <v>156</v>
      </c>
      <c r="G275" s="177">
        <v>3</v>
      </c>
      <c r="H275" s="176"/>
      <c r="I275" s="176">
        <f t="shared" si="50"/>
        <v>0</v>
      </c>
      <c r="J275" s="175">
        <f t="shared" si="51"/>
        <v>3702.6</v>
      </c>
      <c r="K275" s="180">
        <f t="shared" si="52"/>
        <v>0</v>
      </c>
      <c r="L275" s="180"/>
      <c r="M275" s="180">
        <f t="shared" si="53"/>
        <v>0</v>
      </c>
      <c r="N275" s="180">
        <v>1234.2</v>
      </c>
      <c r="O275" s="180"/>
      <c r="P275" s="183"/>
      <c r="Q275" s="183"/>
      <c r="R275" s="183"/>
      <c r="S275" s="180">
        <f t="shared" si="54"/>
        <v>0</v>
      </c>
      <c r="T275" s="180"/>
      <c r="U275" s="180"/>
      <c r="V275" s="198"/>
      <c r="W275" s="53"/>
      <c r="Z275">
        <v>0</v>
      </c>
    </row>
    <row r="276" spans="1:26" ht="34.950000000000003" customHeight="1" x14ac:dyDescent="0.3">
      <c r="A276" s="181"/>
      <c r="B276" s="213">
        <v>134</v>
      </c>
      <c r="C276" s="182" t="s">
        <v>362</v>
      </c>
      <c r="D276" s="317" t="s">
        <v>363</v>
      </c>
      <c r="E276" s="317"/>
      <c r="F276" s="175" t="s">
        <v>156</v>
      </c>
      <c r="G276" s="177">
        <v>2</v>
      </c>
      <c r="H276" s="176"/>
      <c r="I276" s="176">
        <f t="shared" si="50"/>
        <v>0</v>
      </c>
      <c r="J276" s="175">
        <f t="shared" si="51"/>
        <v>3692.4</v>
      </c>
      <c r="K276" s="180">
        <f t="shared" si="52"/>
        <v>0</v>
      </c>
      <c r="L276" s="180"/>
      <c r="M276" s="180">
        <f t="shared" si="53"/>
        <v>0</v>
      </c>
      <c r="N276" s="180">
        <v>1846.2</v>
      </c>
      <c r="O276" s="180"/>
      <c r="P276" s="183"/>
      <c r="Q276" s="183"/>
      <c r="R276" s="183"/>
      <c r="S276" s="180">
        <f t="shared" si="54"/>
        <v>0</v>
      </c>
      <c r="T276" s="180"/>
      <c r="U276" s="180"/>
      <c r="V276" s="198"/>
      <c r="W276" s="53"/>
      <c r="Z276">
        <v>0</v>
      </c>
    </row>
    <row r="277" spans="1:26" ht="34.950000000000003" customHeight="1" x14ac:dyDescent="0.3">
      <c r="A277" s="181"/>
      <c r="B277" s="213">
        <v>135</v>
      </c>
      <c r="C277" s="182" t="s">
        <v>364</v>
      </c>
      <c r="D277" s="317" t="s">
        <v>365</v>
      </c>
      <c r="E277" s="317"/>
      <c r="F277" s="175" t="s">
        <v>366</v>
      </c>
      <c r="G277" s="177">
        <v>2850</v>
      </c>
      <c r="H277" s="176"/>
      <c r="I277" s="176">
        <f t="shared" si="50"/>
        <v>0</v>
      </c>
      <c r="J277" s="175">
        <f t="shared" si="51"/>
        <v>2565</v>
      </c>
      <c r="K277" s="180">
        <f t="shared" si="52"/>
        <v>0</v>
      </c>
      <c r="L277" s="180"/>
      <c r="M277" s="180">
        <f t="shared" si="53"/>
        <v>0</v>
      </c>
      <c r="N277" s="180">
        <v>0.9</v>
      </c>
      <c r="O277" s="180"/>
      <c r="P277" s="183">
        <v>9.0000000000000006E-5</v>
      </c>
      <c r="Q277" s="183"/>
      <c r="R277" s="183">
        <v>9.0000000000000006E-5</v>
      </c>
      <c r="S277" s="180">
        <f t="shared" si="54"/>
        <v>0.25700000000000001</v>
      </c>
      <c r="T277" s="180"/>
      <c r="U277" s="180"/>
      <c r="V277" s="198"/>
      <c r="W277" s="53"/>
      <c r="Z277">
        <v>0</v>
      </c>
    </row>
    <row r="278" spans="1:26" ht="34.950000000000003" customHeight="1" x14ac:dyDescent="0.3">
      <c r="A278" s="181"/>
      <c r="B278" s="214">
        <v>136</v>
      </c>
      <c r="C278" s="190" t="s">
        <v>367</v>
      </c>
      <c r="D278" s="318" t="s">
        <v>368</v>
      </c>
      <c r="E278" s="318"/>
      <c r="F278" s="184" t="s">
        <v>366</v>
      </c>
      <c r="G278" s="186">
        <v>2850</v>
      </c>
      <c r="H278" s="185"/>
      <c r="I278" s="185">
        <f t="shared" si="50"/>
        <v>0</v>
      </c>
      <c r="J278" s="184">
        <f t="shared" si="51"/>
        <v>5757</v>
      </c>
      <c r="K278" s="189">
        <f t="shared" si="52"/>
        <v>0</v>
      </c>
      <c r="L278" s="189"/>
      <c r="M278" s="189">
        <f t="shared" si="53"/>
        <v>0</v>
      </c>
      <c r="N278" s="189">
        <v>2.02</v>
      </c>
      <c r="O278" s="189"/>
      <c r="P278" s="191"/>
      <c r="Q278" s="191"/>
      <c r="R278" s="191"/>
      <c r="S278" s="189">
        <f t="shared" si="54"/>
        <v>0</v>
      </c>
      <c r="T278" s="189"/>
      <c r="U278" s="189"/>
      <c r="V278" s="201"/>
      <c r="W278" s="53"/>
      <c r="Z278">
        <v>0</v>
      </c>
    </row>
    <row r="279" spans="1:26" ht="34.950000000000003" customHeight="1" x14ac:dyDescent="0.3">
      <c r="A279" s="181"/>
      <c r="B279" s="213">
        <v>137</v>
      </c>
      <c r="C279" s="182" t="s">
        <v>369</v>
      </c>
      <c r="D279" s="317" t="s">
        <v>370</v>
      </c>
      <c r="E279" s="317"/>
      <c r="F279" s="175" t="s">
        <v>216</v>
      </c>
      <c r="G279" s="177">
        <v>9.1999999999999993</v>
      </c>
      <c r="H279" s="176"/>
      <c r="I279" s="176">
        <f t="shared" si="50"/>
        <v>0</v>
      </c>
      <c r="J279" s="175">
        <f t="shared" si="51"/>
        <v>138.91999999999999</v>
      </c>
      <c r="K279" s="180">
        <f t="shared" si="52"/>
        <v>0</v>
      </c>
      <c r="L279" s="180"/>
      <c r="M279" s="180">
        <f t="shared" si="53"/>
        <v>0</v>
      </c>
      <c r="N279" s="180">
        <v>15.1</v>
      </c>
      <c r="O279" s="180"/>
      <c r="P279" s="183">
        <v>7.0000000000000007E-5</v>
      </c>
      <c r="Q279" s="183"/>
      <c r="R279" s="183">
        <v>7.0000000000000007E-5</v>
      </c>
      <c r="S279" s="180">
        <f t="shared" si="54"/>
        <v>1E-3</v>
      </c>
      <c r="T279" s="180"/>
      <c r="U279" s="180"/>
      <c r="V279" s="198"/>
      <c r="W279" s="53"/>
      <c r="Z279">
        <v>0</v>
      </c>
    </row>
    <row r="280" spans="1:26" ht="34.950000000000003" customHeight="1" x14ac:dyDescent="0.3">
      <c r="A280" s="181"/>
      <c r="B280" s="214">
        <v>138</v>
      </c>
      <c r="C280" s="190" t="s">
        <v>371</v>
      </c>
      <c r="D280" s="318" t="s">
        <v>372</v>
      </c>
      <c r="E280" s="318"/>
      <c r="F280" s="184" t="s">
        <v>216</v>
      </c>
      <c r="G280" s="186">
        <v>9.1999999999999993</v>
      </c>
      <c r="H280" s="185"/>
      <c r="I280" s="185">
        <f t="shared" si="50"/>
        <v>0</v>
      </c>
      <c r="J280" s="184">
        <f t="shared" si="51"/>
        <v>769.49</v>
      </c>
      <c r="K280" s="189">
        <f t="shared" si="52"/>
        <v>0</v>
      </c>
      <c r="L280" s="189"/>
      <c r="M280" s="189">
        <f t="shared" si="53"/>
        <v>0</v>
      </c>
      <c r="N280" s="189">
        <v>83.64</v>
      </c>
      <c r="O280" s="189"/>
      <c r="P280" s="191"/>
      <c r="Q280" s="191"/>
      <c r="R280" s="191"/>
      <c r="S280" s="189">
        <f t="shared" si="54"/>
        <v>0</v>
      </c>
      <c r="T280" s="189"/>
      <c r="U280" s="189"/>
      <c r="V280" s="201"/>
      <c r="W280" s="53"/>
      <c r="Z280">
        <v>0</v>
      </c>
    </row>
    <row r="281" spans="1:26" ht="34.950000000000003" customHeight="1" x14ac:dyDescent="0.3">
      <c r="A281" s="181"/>
      <c r="B281" s="213">
        <v>139</v>
      </c>
      <c r="C281" s="182" t="s">
        <v>373</v>
      </c>
      <c r="D281" s="317" t="s">
        <v>374</v>
      </c>
      <c r="E281" s="317"/>
      <c r="F281" s="175" t="s">
        <v>275</v>
      </c>
      <c r="G281" s="177">
        <v>1.2</v>
      </c>
      <c r="H281" s="178"/>
      <c r="I281" s="176">
        <f t="shared" si="50"/>
        <v>0</v>
      </c>
      <c r="J281" s="175">
        <f t="shared" si="51"/>
        <v>375.85</v>
      </c>
      <c r="K281" s="180">
        <f t="shared" si="52"/>
        <v>0</v>
      </c>
      <c r="L281" s="180"/>
      <c r="M281" s="180">
        <f t="shared" si="53"/>
        <v>0</v>
      </c>
      <c r="N281" s="180">
        <v>313.21139414310454</v>
      </c>
      <c r="O281" s="180"/>
      <c r="P281" s="183"/>
      <c r="Q281" s="183"/>
      <c r="R281" s="183"/>
      <c r="S281" s="180">
        <f t="shared" si="54"/>
        <v>0</v>
      </c>
      <c r="T281" s="180"/>
      <c r="U281" s="180"/>
      <c r="V281" s="198"/>
      <c r="W281" s="53"/>
      <c r="Z281">
        <v>0</v>
      </c>
    </row>
    <row r="282" spans="1:26" ht="34.950000000000003" customHeight="1" x14ac:dyDescent="0.3">
      <c r="A282" s="181"/>
      <c r="B282" s="213">
        <v>140</v>
      </c>
      <c r="C282" s="182" t="s">
        <v>375</v>
      </c>
      <c r="D282" s="317" t="s">
        <v>376</v>
      </c>
      <c r="E282" s="317"/>
      <c r="F282" s="175" t="s">
        <v>275</v>
      </c>
      <c r="G282" s="177">
        <v>0.6</v>
      </c>
      <c r="H282" s="178"/>
      <c r="I282" s="176">
        <f t="shared" si="50"/>
        <v>0</v>
      </c>
      <c r="J282" s="175">
        <f t="shared" si="51"/>
        <v>187.93</v>
      </c>
      <c r="K282" s="180">
        <f t="shared" si="52"/>
        <v>0</v>
      </c>
      <c r="L282" s="180"/>
      <c r="M282" s="180">
        <f t="shared" si="53"/>
        <v>0</v>
      </c>
      <c r="N282" s="180">
        <v>313.21139414310454</v>
      </c>
      <c r="O282" s="180"/>
      <c r="P282" s="183"/>
      <c r="Q282" s="183"/>
      <c r="R282" s="183"/>
      <c r="S282" s="180">
        <f t="shared" si="54"/>
        <v>0</v>
      </c>
      <c r="T282" s="180"/>
      <c r="U282" s="180"/>
      <c r="V282" s="198"/>
      <c r="W282" s="53"/>
      <c r="Z282">
        <v>0</v>
      </c>
    </row>
    <row r="283" spans="1:26" x14ac:dyDescent="0.3">
      <c r="A283" s="10"/>
      <c r="B283" s="212"/>
      <c r="C283" s="174">
        <v>767</v>
      </c>
      <c r="D283" s="314" t="s">
        <v>83</v>
      </c>
      <c r="E283" s="314"/>
      <c r="F283" s="10"/>
      <c r="G283" s="173"/>
      <c r="H283" s="140"/>
      <c r="I283" s="142">
        <f>ROUND((SUM(I267:I282))/1,2)</f>
        <v>0</v>
      </c>
      <c r="J283" s="10"/>
      <c r="K283" s="10"/>
      <c r="L283" s="10">
        <f>ROUND((SUM(L267:L282))/1,2)</f>
        <v>0</v>
      </c>
      <c r="M283" s="10">
        <f>ROUND((SUM(M267:M282))/1,2)</f>
        <v>0</v>
      </c>
      <c r="N283" s="10"/>
      <c r="O283" s="10"/>
      <c r="P283" s="10"/>
      <c r="Q283" s="10"/>
      <c r="R283" s="10"/>
      <c r="S283" s="10">
        <f>ROUND((SUM(S267:S282))/1,2)</f>
        <v>0.26</v>
      </c>
      <c r="T283" s="10"/>
      <c r="U283" s="10"/>
      <c r="V283" s="199">
        <f>ROUND((SUM(V267:V282))/1,2)</f>
        <v>0</v>
      </c>
      <c r="W283" s="217"/>
      <c r="X283" s="139"/>
      <c r="Y283" s="139"/>
      <c r="Z283" s="139"/>
    </row>
    <row r="284" spans="1:26" x14ac:dyDescent="0.3">
      <c r="A284" s="1"/>
      <c r="B284" s="208"/>
      <c r="C284" s="1"/>
      <c r="D284" s="1"/>
      <c r="E284" s="1"/>
      <c r="F284" s="1"/>
      <c r="G284" s="167"/>
      <c r="H284" s="133"/>
      <c r="I284" s="133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200"/>
      <c r="W284" s="53"/>
    </row>
    <row r="285" spans="1:26" x14ac:dyDescent="0.3">
      <c r="A285" s="10"/>
      <c r="B285" s="212"/>
      <c r="C285" s="174">
        <v>771</v>
      </c>
      <c r="D285" s="314" t="s">
        <v>84</v>
      </c>
      <c r="E285" s="314"/>
      <c r="F285" s="10"/>
      <c r="G285" s="173"/>
      <c r="H285" s="140"/>
      <c r="I285" s="14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97"/>
      <c r="W285" s="217"/>
      <c r="X285" s="139"/>
      <c r="Y285" s="139"/>
      <c r="Z285" s="139"/>
    </row>
    <row r="286" spans="1:26" ht="34.950000000000003" customHeight="1" x14ac:dyDescent="0.3">
      <c r="A286" s="181"/>
      <c r="B286" s="213">
        <v>141</v>
      </c>
      <c r="C286" s="182" t="s">
        <v>377</v>
      </c>
      <c r="D286" s="317" t="s">
        <v>378</v>
      </c>
      <c r="E286" s="317"/>
      <c r="F286" s="175" t="s">
        <v>216</v>
      </c>
      <c r="G286" s="177">
        <v>58.7</v>
      </c>
      <c r="H286" s="176"/>
      <c r="I286" s="176">
        <f t="shared" ref="I286:I291" si="55">ROUND(G286*(H286),2)</f>
        <v>0</v>
      </c>
      <c r="J286" s="175">
        <f t="shared" ref="J286:J291" si="56">ROUND(G286*(N286),2)</f>
        <v>201.34</v>
      </c>
      <c r="K286" s="180">
        <f t="shared" ref="K286:K291" si="57">ROUND(G286*(O286),2)</f>
        <v>0</v>
      </c>
      <c r="L286" s="180"/>
      <c r="M286" s="180">
        <f t="shared" ref="M286:M291" si="58">ROUND(G286*(H286),2)</f>
        <v>0</v>
      </c>
      <c r="N286" s="180">
        <v>3.43</v>
      </c>
      <c r="O286" s="180"/>
      <c r="P286" s="183"/>
      <c r="Q286" s="183"/>
      <c r="R286" s="183"/>
      <c r="S286" s="180">
        <f t="shared" ref="S286:S291" si="59">ROUND(G286*(P286),3)</f>
        <v>0</v>
      </c>
      <c r="T286" s="180"/>
      <c r="U286" s="180"/>
      <c r="V286" s="198"/>
      <c r="W286" s="53"/>
      <c r="Z286">
        <v>0</v>
      </c>
    </row>
    <row r="287" spans="1:26" ht="34.950000000000003" customHeight="1" x14ac:dyDescent="0.3">
      <c r="A287" s="181"/>
      <c r="B287" s="213">
        <v>142</v>
      </c>
      <c r="C287" s="182" t="s">
        <v>379</v>
      </c>
      <c r="D287" s="317" t="s">
        <v>380</v>
      </c>
      <c r="E287" s="317"/>
      <c r="F287" s="175" t="s">
        <v>130</v>
      </c>
      <c r="G287" s="177">
        <v>91.13</v>
      </c>
      <c r="H287" s="176"/>
      <c r="I287" s="176">
        <f t="shared" si="55"/>
        <v>0</v>
      </c>
      <c r="J287" s="175">
        <f t="shared" si="56"/>
        <v>14.58</v>
      </c>
      <c r="K287" s="180">
        <f t="shared" si="57"/>
        <v>0</v>
      </c>
      <c r="L287" s="180"/>
      <c r="M287" s="180">
        <f t="shared" si="58"/>
        <v>0</v>
      </c>
      <c r="N287" s="180">
        <v>0.16</v>
      </c>
      <c r="O287" s="180"/>
      <c r="P287" s="183"/>
      <c r="Q287" s="183"/>
      <c r="R287" s="183"/>
      <c r="S287" s="180">
        <f t="shared" si="59"/>
        <v>0</v>
      </c>
      <c r="T287" s="180"/>
      <c r="U287" s="180"/>
      <c r="V287" s="198"/>
      <c r="W287" s="53"/>
      <c r="Z287">
        <v>0</v>
      </c>
    </row>
    <row r="288" spans="1:26" ht="34.950000000000003" customHeight="1" x14ac:dyDescent="0.3">
      <c r="A288" s="181"/>
      <c r="B288" s="213">
        <v>143</v>
      </c>
      <c r="C288" s="182" t="s">
        <v>381</v>
      </c>
      <c r="D288" s="317" t="s">
        <v>382</v>
      </c>
      <c r="E288" s="317"/>
      <c r="F288" s="175" t="s">
        <v>130</v>
      </c>
      <c r="G288" s="177">
        <v>82.32</v>
      </c>
      <c r="H288" s="176"/>
      <c r="I288" s="176">
        <f t="shared" si="55"/>
        <v>0</v>
      </c>
      <c r="J288" s="175">
        <f t="shared" si="56"/>
        <v>1191.99</v>
      </c>
      <c r="K288" s="180">
        <f t="shared" si="57"/>
        <v>0</v>
      </c>
      <c r="L288" s="180"/>
      <c r="M288" s="180">
        <f t="shared" si="58"/>
        <v>0</v>
      </c>
      <c r="N288" s="180">
        <v>14.48</v>
      </c>
      <c r="O288" s="180"/>
      <c r="P288" s="183">
        <v>4.3369999999999999E-2</v>
      </c>
      <c r="Q288" s="183"/>
      <c r="R288" s="183">
        <v>4.3369999999999999E-2</v>
      </c>
      <c r="S288" s="180">
        <f t="shared" si="59"/>
        <v>3.57</v>
      </c>
      <c r="T288" s="180"/>
      <c r="U288" s="180"/>
      <c r="V288" s="198"/>
      <c r="W288" s="53"/>
      <c r="Z288">
        <v>0</v>
      </c>
    </row>
    <row r="289" spans="1:26" ht="34.950000000000003" customHeight="1" x14ac:dyDescent="0.3">
      <c r="A289" s="181"/>
      <c r="B289" s="214">
        <v>144</v>
      </c>
      <c r="C289" s="190" t="s">
        <v>383</v>
      </c>
      <c r="D289" s="318" t="s">
        <v>384</v>
      </c>
      <c r="E289" s="318"/>
      <c r="F289" s="184" t="s">
        <v>130</v>
      </c>
      <c r="G289" s="186">
        <v>95.7</v>
      </c>
      <c r="H289" s="185"/>
      <c r="I289" s="185">
        <f t="shared" si="55"/>
        <v>0</v>
      </c>
      <c r="J289" s="184">
        <f t="shared" si="56"/>
        <v>995.28</v>
      </c>
      <c r="K289" s="189">
        <f t="shared" si="57"/>
        <v>0</v>
      </c>
      <c r="L289" s="189"/>
      <c r="M289" s="189">
        <f t="shared" si="58"/>
        <v>0</v>
      </c>
      <c r="N289" s="189">
        <v>10.4</v>
      </c>
      <c r="O289" s="189"/>
      <c r="P289" s="191"/>
      <c r="Q289" s="191"/>
      <c r="R289" s="191"/>
      <c r="S289" s="189">
        <f t="shared" si="59"/>
        <v>0</v>
      </c>
      <c r="T289" s="189"/>
      <c r="U289" s="189"/>
      <c r="V289" s="201"/>
      <c r="W289" s="53"/>
      <c r="Z289">
        <v>0</v>
      </c>
    </row>
    <row r="290" spans="1:26" ht="34.950000000000003" customHeight="1" x14ac:dyDescent="0.3">
      <c r="A290" s="181"/>
      <c r="B290" s="213">
        <v>145</v>
      </c>
      <c r="C290" s="182" t="s">
        <v>385</v>
      </c>
      <c r="D290" s="317" t="s">
        <v>386</v>
      </c>
      <c r="E290" s="317"/>
      <c r="F290" s="175" t="s">
        <v>275</v>
      </c>
      <c r="G290" s="177">
        <v>4.9000000000000004</v>
      </c>
      <c r="H290" s="178"/>
      <c r="I290" s="176">
        <f t="shared" si="55"/>
        <v>0</v>
      </c>
      <c r="J290" s="175">
        <f t="shared" si="56"/>
        <v>117.8</v>
      </c>
      <c r="K290" s="180">
        <f t="shared" si="57"/>
        <v>0</v>
      </c>
      <c r="L290" s="180"/>
      <c r="M290" s="180">
        <f t="shared" si="58"/>
        <v>0</v>
      </c>
      <c r="N290" s="180">
        <v>24.041399550437927</v>
      </c>
      <c r="O290" s="180"/>
      <c r="P290" s="183"/>
      <c r="Q290" s="183"/>
      <c r="R290" s="183"/>
      <c r="S290" s="180">
        <f t="shared" si="59"/>
        <v>0</v>
      </c>
      <c r="T290" s="180"/>
      <c r="U290" s="180"/>
      <c r="V290" s="198"/>
      <c r="W290" s="53"/>
      <c r="Z290">
        <v>0</v>
      </c>
    </row>
    <row r="291" spans="1:26" ht="34.950000000000003" customHeight="1" x14ac:dyDescent="0.3">
      <c r="A291" s="181"/>
      <c r="B291" s="213">
        <v>146</v>
      </c>
      <c r="C291" s="182" t="s">
        <v>387</v>
      </c>
      <c r="D291" s="317" t="s">
        <v>388</v>
      </c>
      <c r="E291" s="317"/>
      <c r="F291" s="175" t="s">
        <v>275</v>
      </c>
      <c r="G291" s="177">
        <v>1.1000000000000001</v>
      </c>
      <c r="H291" s="178"/>
      <c r="I291" s="176">
        <f t="shared" si="55"/>
        <v>0</v>
      </c>
      <c r="J291" s="175">
        <f t="shared" si="56"/>
        <v>26.45</v>
      </c>
      <c r="K291" s="180">
        <f t="shared" si="57"/>
        <v>0</v>
      </c>
      <c r="L291" s="180"/>
      <c r="M291" s="180">
        <f t="shared" si="58"/>
        <v>0</v>
      </c>
      <c r="N291" s="180">
        <v>24.041399550437927</v>
      </c>
      <c r="O291" s="180"/>
      <c r="P291" s="183"/>
      <c r="Q291" s="183"/>
      <c r="R291" s="183"/>
      <c r="S291" s="180">
        <f t="shared" si="59"/>
        <v>0</v>
      </c>
      <c r="T291" s="180"/>
      <c r="U291" s="180"/>
      <c r="V291" s="198"/>
      <c r="W291" s="53"/>
      <c r="Z291">
        <v>0</v>
      </c>
    </row>
    <row r="292" spans="1:26" x14ac:dyDescent="0.3">
      <c r="A292" s="10"/>
      <c r="B292" s="212"/>
      <c r="C292" s="174">
        <v>771</v>
      </c>
      <c r="D292" s="314" t="s">
        <v>84</v>
      </c>
      <c r="E292" s="314"/>
      <c r="F292" s="10"/>
      <c r="G292" s="173"/>
      <c r="H292" s="140"/>
      <c r="I292" s="142">
        <f>ROUND((SUM(I285:I291))/1,2)</f>
        <v>0</v>
      </c>
      <c r="J292" s="10"/>
      <c r="K292" s="10"/>
      <c r="L292" s="10">
        <f>ROUND((SUM(L285:L291))/1,2)</f>
        <v>0</v>
      </c>
      <c r="M292" s="10">
        <f>ROUND((SUM(M285:M291))/1,2)</f>
        <v>0</v>
      </c>
      <c r="N292" s="10"/>
      <c r="O292" s="10"/>
      <c r="P292" s="10"/>
      <c r="Q292" s="10"/>
      <c r="R292" s="10"/>
      <c r="S292" s="10">
        <f>ROUND((SUM(S285:S291))/1,2)</f>
        <v>3.57</v>
      </c>
      <c r="T292" s="10"/>
      <c r="U292" s="10"/>
      <c r="V292" s="199">
        <f>ROUND((SUM(V285:V291))/1,2)</f>
        <v>0</v>
      </c>
      <c r="W292" s="217"/>
      <c r="X292" s="139"/>
      <c r="Y292" s="139"/>
      <c r="Z292" s="139"/>
    </row>
    <row r="293" spans="1:26" x14ac:dyDescent="0.3">
      <c r="A293" s="1"/>
      <c r="B293" s="208"/>
      <c r="C293" s="1"/>
      <c r="D293" s="1"/>
      <c r="E293" s="1"/>
      <c r="F293" s="1"/>
      <c r="G293" s="167"/>
      <c r="H293" s="133"/>
      <c r="I293" s="133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200"/>
      <c r="W293" s="53"/>
    </row>
    <row r="294" spans="1:26" x14ac:dyDescent="0.3">
      <c r="A294" s="10"/>
      <c r="B294" s="212"/>
      <c r="C294" s="174">
        <v>776</v>
      </c>
      <c r="D294" s="314" t="s">
        <v>85</v>
      </c>
      <c r="E294" s="314"/>
      <c r="F294" s="10"/>
      <c r="G294" s="173"/>
      <c r="H294" s="140"/>
      <c r="I294" s="14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97"/>
      <c r="W294" s="217"/>
      <c r="X294" s="139"/>
      <c r="Y294" s="139"/>
      <c r="Z294" s="139"/>
    </row>
    <row r="295" spans="1:26" ht="34.950000000000003" customHeight="1" x14ac:dyDescent="0.3">
      <c r="A295" s="181"/>
      <c r="B295" s="213">
        <v>147</v>
      </c>
      <c r="C295" s="182" t="s">
        <v>389</v>
      </c>
      <c r="D295" s="317" t="s">
        <v>390</v>
      </c>
      <c r="E295" s="317"/>
      <c r="F295" s="175" t="s">
        <v>216</v>
      </c>
      <c r="G295" s="177">
        <v>362.7</v>
      </c>
      <c r="H295" s="176"/>
      <c r="I295" s="176">
        <f t="shared" ref="I295:I300" si="60">ROUND(G295*(H295),2)</f>
        <v>0</v>
      </c>
      <c r="J295" s="175">
        <f t="shared" ref="J295:J300" si="61">ROUND(G295*(N295),2)</f>
        <v>217.62</v>
      </c>
      <c r="K295" s="180">
        <f t="shared" ref="K295:K300" si="62">ROUND(G295*(O295),2)</f>
        <v>0</v>
      </c>
      <c r="L295" s="180"/>
      <c r="M295" s="180">
        <f t="shared" ref="M295:M300" si="63">ROUND(G295*(H295),2)</f>
        <v>0</v>
      </c>
      <c r="N295" s="180">
        <v>0.6</v>
      </c>
      <c r="O295" s="180"/>
      <c r="P295" s="183">
        <v>1.0000000000000001E-5</v>
      </c>
      <c r="Q295" s="183"/>
      <c r="R295" s="183">
        <v>1.0000000000000001E-5</v>
      </c>
      <c r="S295" s="180">
        <f t="shared" ref="S295:S300" si="64">ROUND(G295*(P295),3)</f>
        <v>4.0000000000000001E-3</v>
      </c>
      <c r="T295" s="180"/>
      <c r="U295" s="180"/>
      <c r="V295" s="198"/>
      <c r="W295" s="53"/>
      <c r="Z295">
        <v>0</v>
      </c>
    </row>
    <row r="296" spans="1:26" ht="34.950000000000003" customHeight="1" x14ac:dyDescent="0.3">
      <c r="A296" s="181"/>
      <c r="B296" s="214">
        <v>148</v>
      </c>
      <c r="C296" s="190" t="s">
        <v>391</v>
      </c>
      <c r="D296" s="318" t="s">
        <v>392</v>
      </c>
      <c r="E296" s="318"/>
      <c r="F296" s="184" t="s">
        <v>216</v>
      </c>
      <c r="G296" s="186">
        <v>373.6</v>
      </c>
      <c r="H296" s="185"/>
      <c r="I296" s="185">
        <f t="shared" si="60"/>
        <v>0</v>
      </c>
      <c r="J296" s="184">
        <f t="shared" si="61"/>
        <v>511.83</v>
      </c>
      <c r="K296" s="189">
        <f t="shared" si="62"/>
        <v>0</v>
      </c>
      <c r="L296" s="189"/>
      <c r="M296" s="189">
        <f t="shared" si="63"/>
        <v>0</v>
      </c>
      <c r="N296" s="189">
        <v>1.37</v>
      </c>
      <c r="O296" s="189"/>
      <c r="P296" s="191"/>
      <c r="Q296" s="191"/>
      <c r="R296" s="191"/>
      <c r="S296" s="189">
        <f t="shared" si="64"/>
        <v>0</v>
      </c>
      <c r="T296" s="189"/>
      <c r="U296" s="189"/>
      <c r="V296" s="201"/>
      <c r="W296" s="53"/>
      <c r="Z296">
        <v>0</v>
      </c>
    </row>
    <row r="297" spans="1:26" ht="34.950000000000003" customHeight="1" x14ac:dyDescent="0.3">
      <c r="A297" s="181"/>
      <c r="B297" s="213">
        <v>149</v>
      </c>
      <c r="C297" s="182" t="s">
        <v>393</v>
      </c>
      <c r="D297" s="317" t="s">
        <v>394</v>
      </c>
      <c r="E297" s="317"/>
      <c r="F297" s="175" t="s">
        <v>130</v>
      </c>
      <c r="G297" s="177">
        <v>369.63</v>
      </c>
      <c r="H297" s="176"/>
      <c r="I297" s="176">
        <f t="shared" si="60"/>
        <v>0</v>
      </c>
      <c r="J297" s="175">
        <f t="shared" si="61"/>
        <v>1208.69</v>
      </c>
      <c r="K297" s="180">
        <f t="shared" si="62"/>
        <v>0</v>
      </c>
      <c r="L297" s="180"/>
      <c r="M297" s="180">
        <f t="shared" si="63"/>
        <v>0</v>
      </c>
      <c r="N297" s="180">
        <v>3.27</v>
      </c>
      <c r="O297" s="180"/>
      <c r="P297" s="183">
        <v>2.3000000000000001E-4</v>
      </c>
      <c r="Q297" s="183"/>
      <c r="R297" s="183">
        <v>2.3000000000000001E-4</v>
      </c>
      <c r="S297" s="180">
        <f t="shared" si="64"/>
        <v>8.5000000000000006E-2</v>
      </c>
      <c r="T297" s="180"/>
      <c r="U297" s="180"/>
      <c r="V297" s="198"/>
      <c r="W297" s="53"/>
      <c r="Z297">
        <v>0</v>
      </c>
    </row>
    <row r="298" spans="1:26" ht="34.950000000000003" customHeight="1" x14ac:dyDescent="0.3">
      <c r="A298" s="181"/>
      <c r="B298" s="214">
        <v>150</v>
      </c>
      <c r="C298" s="190" t="s">
        <v>395</v>
      </c>
      <c r="D298" s="318" t="s">
        <v>396</v>
      </c>
      <c r="E298" s="318"/>
      <c r="F298" s="184" t="s">
        <v>130</v>
      </c>
      <c r="G298" s="186">
        <v>388.1</v>
      </c>
      <c r="H298" s="185"/>
      <c r="I298" s="185">
        <f t="shared" si="60"/>
        <v>0</v>
      </c>
      <c r="J298" s="184">
        <f t="shared" si="61"/>
        <v>4071.17</v>
      </c>
      <c r="K298" s="189">
        <f t="shared" si="62"/>
        <v>0</v>
      </c>
      <c r="L298" s="189"/>
      <c r="M298" s="189">
        <f t="shared" si="63"/>
        <v>0</v>
      </c>
      <c r="N298" s="189">
        <v>10.49</v>
      </c>
      <c r="O298" s="189"/>
      <c r="P298" s="191"/>
      <c r="Q298" s="191"/>
      <c r="R298" s="191"/>
      <c r="S298" s="189">
        <f t="shared" si="64"/>
        <v>0</v>
      </c>
      <c r="T298" s="189"/>
      <c r="U298" s="189"/>
      <c r="V298" s="201"/>
      <c r="W298" s="53"/>
      <c r="Z298">
        <v>0</v>
      </c>
    </row>
    <row r="299" spans="1:26" ht="34.950000000000003" customHeight="1" x14ac:dyDescent="0.3">
      <c r="A299" s="181"/>
      <c r="B299" s="213">
        <v>151</v>
      </c>
      <c r="C299" s="182" t="s">
        <v>397</v>
      </c>
      <c r="D299" s="317" t="s">
        <v>398</v>
      </c>
      <c r="E299" s="317"/>
      <c r="F299" s="175" t="s">
        <v>275</v>
      </c>
      <c r="G299" s="177">
        <v>0.4</v>
      </c>
      <c r="H299" s="178"/>
      <c r="I299" s="176">
        <f t="shared" si="60"/>
        <v>0</v>
      </c>
      <c r="J299" s="175">
        <f t="shared" si="61"/>
        <v>24.04</v>
      </c>
      <c r="K299" s="180">
        <f t="shared" si="62"/>
        <v>0</v>
      </c>
      <c r="L299" s="180"/>
      <c r="M299" s="180">
        <f t="shared" si="63"/>
        <v>0</v>
      </c>
      <c r="N299" s="180">
        <v>60.088198876380915</v>
      </c>
      <c r="O299" s="180"/>
      <c r="P299" s="183"/>
      <c r="Q299" s="183"/>
      <c r="R299" s="183"/>
      <c r="S299" s="180">
        <f t="shared" si="64"/>
        <v>0</v>
      </c>
      <c r="T299" s="180"/>
      <c r="U299" s="180"/>
      <c r="V299" s="198"/>
      <c r="W299" s="53"/>
      <c r="Z299">
        <v>0</v>
      </c>
    </row>
    <row r="300" spans="1:26" ht="34.950000000000003" customHeight="1" x14ac:dyDescent="0.3">
      <c r="A300" s="181"/>
      <c r="B300" s="213">
        <v>152</v>
      </c>
      <c r="C300" s="182" t="s">
        <v>399</v>
      </c>
      <c r="D300" s="317" t="s">
        <v>400</v>
      </c>
      <c r="E300" s="317"/>
      <c r="F300" s="175" t="s">
        <v>275</v>
      </c>
      <c r="G300" s="177">
        <v>0.3</v>
      </c>
      <c r="H300" s="178"/>
      <c r="I300" s="176">
        <f t="shared" si="60"/>
        <v>0</v>
      </c>
      <c r="J300" s="175">
        <f t="shared" si="61"/>
        <v>18.03</v>
      </c>
      <c r="K300" s="180">
        <f t="shared" si="62"/>
        <v>0</v>
      </c>
      <c r="L300" s="180"/>
      <c r="M300" s="180">
        <f t="shared" si="63"/>
        <v>0</v>
      </c>
      <c r="N300" s="180">
        <v>60.088198876380915</v>
      </c>
      <c r="O300" s="180"/>
      <c r="P300" s="183"/>
      <c r="Q300" s="183"/>
      <c r="R300" s="183"/>
      <c r="S300" s="180">
        <f t="shared" si="64"/>
        <v>0</v>
      </c>
      <c r="T300" s="180"/>
      <c r="U300" s="180"/>
      <c r="V300" s="198"/>
      <c r="W300" s="53"/>
      <c r="Z300">
        <v>0</v>
      </c>
    </row>
    <row r="301" spans="1:26" x14ac:dyDescent="0.3">
      <c r="A301" s="10"/>
      <c r="B301" s="212"/>
      <c r="C301" s="174">
        <v>776</v>
      </c>
      <c r="D301" s="314" t="s">
        <v>85</v>
      </c>
      <c r="E301" s="314"/>
      <c r="F301" s="10"/>
      <c r="G301" s="173"/>
      <c r="H301" s="140"/>
      <c r="I301" s="142">
        <f>ROUND((SUM(I294:I300))/1,2)</f>
        <v>0</v>
      </c>
      <c r="J301" s="10"/>
      <c r="K301" s="10"/>
      <c r="L301" s="10">
        <f>ROUND((SUM(L294:L300))/1,2)</f>
        <v>0</v>
      </c>
      <c r="M301" s="10">
        <f>ROUND((SUM(M294:M300))/1,2)</f>
        <v>0</v>
      </c>
      <c r="N301" s="10"/>
      <c r="O301" s="10"/>
      <c r="P301" s="10"/>
      <c r="Q301" s="10"/>
      <c r="R301" s="10"/>
      <c r="S301" s="10">
        <f>ROUND((SUM(S294:S300))/1,2)</f>
        <v>0.09</v>
      </c>
      <c r="T301" s="10"/>
      <c r="U301" s="10"/>
      <c r="V301" s="199">
        <f>ROUND((SUM(V294:V300))/1,2)</f>
        <v>0</v>
      </c>
      <c r="W301" s="217"/>
      <c r="X301" s="139"/>
      <c r="Y301" s="139"/>
      <c r="Z301" s="139"/>
    </row>
    <row r="302" spans="1:26" x14ac:dyDescent="0.3">
      <c r="A302" s="1"/>
      <c r="B302" s="208"/>
      <c r="C302" s="1"/>
      <c r="D302" s="1"/>
      <c r="E302" s="1"/>
      <c r="F302" s="1"/>
      <c r="G302" s="167"/>
      <c r="H302" s="133"/>
      <c r="I302" s="133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200"/>
      <c r="W302" s="53"/>
    </row>
    <row r="303" spans="1:26" x14ac:dyDescent="0.3">
      <c r="A303" s="10"/>
      <c r="B303" s="212"/>
      <c r="C303" s="174">
        <v>781</v>
      </c>
      <c r="D303" s="314" t="s">
        <v>86</v>
      </c>
      <c r="E303" s="314"/>
      <c r="F303" s="10"/>
      <c r="G303" s="173"/>
      <c r="H303" s="140"/>
      <c r="I303" s="14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97"/>
      <c r="W303" s="217"/>
      <c r="X303" s="139"/>
      <c r="Y303" s="139"/>
      <c r="Z303" s="139"/>
    </row>
    <row r="304" spans="1:26" ht="34.950000000000003" customHeight="1" x14ac:dyDescent="0.3">
      <c r="A304" s="181"/>
      <c r="B304" s="213">
        <v>153</v>
      </c>
      <c r="C304" s="182" t="s">
        <v>401</v>
      </c>
      <c r="D304" s="317" t="s">
        <v>402</v>
      </c>
      <c r="E304" s="317"/>
      <c r="F304" s="175" t="s">
        <v>130</v>
      </c>
      <c r="G304" s="177">
        <v>281.83999999999997</v>
      </c>
      <c r="H304" s="176"/>
      <c r="I304" s="176">
        <f>ROUND(G304*(H304),2)</f>
        <v>0</v>
      </c>
      <c r="J304" s="175">
        <f>ROUND(G304*(N304),2)</f>
        <v>4340.34</v>
      </c>
      <c r="K304" s="180">
        <f>ROUND(G304*(O304),2)</f>
        <v>0</v>
      </c>
      <c r="L304" s="180"/>
      <c r="M304" s="180">
        <f>ROUND(G304*(H304),2)</f>
        <v>0</v>
      </c>
      <c r="N304" s="180">
        <v>15.4</v>
      </c>
      <c r="O304" s="180"/>
      <c r="P304" s="183">
        <v>2.9340000000000001E-2</v>
      </c>
      <c r="Q304" s="183"/>
      <c r="R304" s="183">
        <v>2.9340000000000001E-2</v>
      </c>
      <c r="S304" s="180">
        <f>ROUND(G304*(P304),3)</f>
        <v>8.2690000000000001</v>
      </c>
      <c r="T304" s="180"/>
      <c r="U304" s="180"/>
      <c r="V304" s="198"/>
      <c r="W304" s="53"/>
      <c r="Z304">
        <v>0</v>
      </c>
    </row>
    <row r="305" spans="1:26" ht="34.950000000000003" customHeight="1" x14ac:dyDescent="0.3">
      <c r="A305" s="181"/>
      <c r="B305" s="214">
        <v>154</v>
      </c>
      <c r="C305" s="190" t="s">
        <v>403</v>
      </c>
      <c r="D305" s="318" t="s">
        <v>404</v>
      </c>
      <c r="E305" s="318"/>
      <c r="F305" s="184" t="s">
        <v>130</v>
      </c>
      <c r="G305" s="186">
        <v>295.95</v>
      </c>
      <c r="H305" s="185"/>
      <c r="I305" s="185">
        <f>ROUND(G305*(H305),2)</f>
        <v>0</v>
      </c>
      <c r="J305" s="184">
        <f>ROUND(G305*(N305),2)</f>
        <v>3193.3</v>
      </c>
      <c r="K305" s="189">
        <f>ROUND(G305*(O305),2)</f>
        <v>0</v>
      </c>
      <c r="L305" s="189"/>
      <c r="M305" s="189">
        <f>ROUND(G305*(H305),2)</f>
        <v>0</v>
      </c>
      <c r="N305" s="189">
        <v>10.79</v>
      </c>
      <c r="O305" s="189"/>
      <c r="P305" s="191"/>
      <c r="Q305" s="191"/>
      <c r="R305" s="191"/>
      <c r="S305" s="189">
        <f>ROUND(G305*(P305),3)</f>
        <v>0</v>
      </c>
      <c r="T305" s="189"/>
      <c r="U305" s="189"/>
      <c r="V305" s="201"/>
      <c r="W305" s="53"/>
      <c r="Z305">
        <v>0</v>
      </c>
    </row>
    <row r="306" spans="1:26" ht="34.950000000000003" customHeight="1" x14ac:dyDescent="0.3">
      <c r="A306" s="181"/>
      <c r="B306" s="213">
        <v>155</v>
      </c>
      <c r="C306" s="182" t="s">
        <v>405</v>
      </c>
      <c r="D306" s="317" t="s">
        <v>380</v>
      </c>
      <c r="E306" s="317"/>
      <c r="F306" s="175" t="s">
        <v>130</v>
      </c>
      <c r="G306" s="177">
        <v>281.83999999999997</v>
      </c>
      <c r="H306" s="176"/>
      <c r="I306" s="176">
        <f>ROUND(G306*(H306),2)</f>
        <v>0</v>
      </c>
      <c r="J306" s="175">
        <f>ROUND(G306*(N306),2)</f>
        <v>22.55</v>
      </c>
      <c r="K306" s="180">
        <f>ROUND(G306*(O306),2)</f>
        <v>0</v>
      </c>
      <c r="L306" s="180"/>
      <c r="M306" s="180">
        <f>ROUND(G306*(H306),2)</f>
        <v>0</v>
      </c>
      <c r="N306" s="180">
        <v>0.08</v>
      </c>
      <c r="O306" s="180"/>
      <c r="P306" s="183">
        <v>2.7E-4</v>
      </c>
      <c r="Q306" s="183"/>
      <c r="R306" s="183">
        <v>2.7E-4</v>
      </c>
      <c r="S306" s="180">
        <f>ROUND(G306*(P306),3)</f>
        <v>7.5999999999999998E-2</v>
      </c>
      <c r="T306" s="180"/>
      <c r="U306" s="180"/>
      <c r="V306" s="198"/>
      <c r="W306" s="53"/>
      <c r="Z306">
        <v>0</v>
      </c>
    </row>
    <row r="307" spans="1:26" ht="34.950000000000003" customHeight="1" x14ac:dyDescent="0.3">
      <c r="A307" s="181"/>
      <c r="B307" s="213">
        <v>156</v>
      </c>
      <c r="C307" s="182" t="s">
        <v>406</v>
      </c>
      <c r="D307" s="317" t="s">
        <v>407</v>
      </c>
      <c r="E307" s="317"/>
      <c r="F307" s="175" t="s">
        <v>275</v>
      </c>
      <c r="G307" s="177">
        <v>2.5</v>
      </c>
      <c r="H307" s="178"/>
      <c r="I307" s="176">
        <f>ROUND(G307*(H307),2)</f>
        <v>0</v>
      </c>
      <c r="J307" s="175">
        <f>ROUND(G307*(N307),2)</f>
        <v>188.93</v>
      </c>
      <c r="K307" s="180">
        <f>ROUND(G307*(O307),2)</f>
        <v>0</v>
      </c>
      <c r="L307" s="180"/>
      <c r="M307" s="180">
        <f>ROUND(G307*(H307),2)</f>
        <v>0</v>
      </c>
      <c r="N307" s="180">
        <v>75.571798586845404</v>
      </c>
      <c r="O307" s="180"/>
      <c r="P307" s="183"/>
      <c r="Q307" s="183"/>
      <c r="R307" s="183"/>
      <c r="S307" s="180">
        <f>ROUND(G307*(P307),3)</f>
        <v>0</v>
      </c>
      <c r="T307" s="180"/>
      <c r="U307" s="180"/>
      <c r="V307" s="198"/>
      <c r="W307" s="53"/>
      <c r="Z307">
        <v>0</v>
      </c>
    </row>
    <row r="308" spans="1:26" ht="34.950000000000003" customHeight="1" x14ac:dyDescent="0.3">
      <c r="A308" s="181"/>
      <c r="B308" s="213">
        <v>157</v>
      </c>
      <c r="C308" s="182" t="s">
        <v>408</v>
      </c>
      <c r="D308" s="317" t="s">
        <v>409</v>
      </c>
      <c r="E308" s="317"/>
      <c r="F308" s="175" t="s">
        <v>275</v>
      </c>
      <c r="G308" s="177">
        <v>0.6</v>
      </c>
      <c r="H308" s="178"/>
      <c r="I308" s="176">
        <f>ROUND(G308*(H308),2)</f>
        <v>0</v>
      </c>
      <c r="J308" s="175">
        <f>ROUND(G308*(N308),2)</f>
        <v>45.34</v>
      </c>
      <c r="K308" s="180">
        <f>ROUND(G308*(O308),2)</f>
        <v>0</v>
      </c>
      <c r="L308" s="180"/>
      <c r="M308" s="180">
        <f>ROUND(G308*(H308),2)</f>
        <v>0</v>
      </c>
      <c r="N308" s="180">
        <v>75.571798586845404</v>
      </c>
      <c r="O308" s="180"/>
      <c r="P308" s="183"/>
      <c r="Q308" s="183"/>
      <c r="R308" s="183"/>
      <c r="S308" s="180">
        <f>ROUND(G308*(P308),3)</f>
        <v>0</v>
      </c>
      <c r="T308" s="180"/>
      <c r="U308" s="180"/>
      <c r="V308" s="198"/>
      <c r="W308" s="53"/>
      <c r="Z308">
        <v>0</v>
      </c>
    </row>
    <row r="309" spans="1:26" x14ac:dyDescent="0.3">
      <c r="A309" s="10"/>
      <c r="B309" s="212"/>
      <c r="C309" s="174">
        <v>781</v>
      </c>
      <c r="D309" s="314" t="s">
        <v>86</v>
      </c>
      <c r="E309" s="314"/>
      <c r="F309" s="10"/>
      <c r="G309" s="173"/>
      <c r="H309" s="140"/>
      <c r="I309" s="142">
        <f>ROUND((SUM(I303:I308))/1,2)</f>
        <v>0</v>
      </c>
      <c r="J309" s="10"/>
      <c r="K309" s="10"/>
      <c r="L309" s="10">
        <f>ROUND((SUM(L303:L308))/1,2)</f>
        <v>0</v>
      </c>
      <c r="M309" s="10">
        <f>ROUND((SUM(M303:M308))/1,2)</f>
        <v>0</v>
      </c>
      <c r="N309" s="10"/>
      <c r="O309" s="10"/>
      <c r="P309" s="10"/>
      <c r="Q309" s="10"/>
      <c r="R309" s="10"/>
      <c r="S309" s="10">
        <f>ROUND((SUM(S303:S308))/1,2)</f>
        <v>8.35</v>
      </c>
      <c r="T309" s="10"/>
      <c r="U309" s="10"/>
      <c r="V309" s="199">
        <f>ROUND((SUM(V303:V308))/1,2)</f>
        <v>0</v>
      </c>
      <c r="W309" s="217"/>
      <c r="X309" s="139"/>
      <c r="Y309" s="139"/>
      <c r="Z309" s="139"/>
    </row>
    <row r="310" spans="1:26" x14ac:dyDescent="0.3">
      <c r="A310" s="1"/>
      <c r="B310" s="208"/>
      <c r="C310" s="1"/>
      <c r="D310" s="1"/>
      <c r="E310" s="1"/>
      <c r="F310" s="1"/>
      <c r="G310" s="167"/>
      <c r="H310" s="133"/>
      <c r="I310" s="133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00"/>
      <c r="W310" s="53"/>
    </row>
    <row r="311" spans="1:26" x14ac:dyDescent="0.3">
      <c r="A311" s="10"/>
      <c r="B311" s="212"/>
      <c r="C311" s="174">
        <v>783</v>
      </c>
      <c r="D311" s="314" t="s">
        <v>87</v>
      </c>
      <c r="E311" s="314"/>
      <c r="F311" s="10"/>
      <c r="G311" s="173"/>
      <c r="H311" s="140"/>
      <c r="I311" s="14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97"/>
      <c r="W311" s="217"/>
      <c r="X311" s="139"/>
      <c r="Y311" s="139"/>
      <c r="Z311" s="139"/>
    </row>
    <row r="312" spans="1:26" ht="34.950000000000003" customHeight="1" x14ac:dyDescent="0.3">
      <c r="A312" s="181"/>
      <c r="B312" s="213">
        <v>158</v>
      </c>
      <c r="C312" s="182" t="s">
        <v>410</v>
      </c>
      <c r="D312" s="317" t="s">
        <v>411</v>
      </c>
      <c r="E312" s="317"/>
      <c r="F312" s="175" t="s">
        <v>130</v>
      </c>
      <c r="G312" s="177">
        <v>52.25</v>
      </c>
      <c r="H312" s="176"/>
      <c r="I312" s="176">
        <f>ROUND(G312*(H312),2)</f>
        <v>0</v>
      </c>
      <c r="J312" s="175">
        <f>ROUND(G312*(N312),2)</f>
        <v>314.55</v>
      </c>
      <c r="K312" s="180">
        <f>ROUND(G312*(O312),2)</f>
        <v>0</v>
      </c>
      <c r="L312" s="180"/>
      <c r="M312" s="180">
        <f>ROUND(G312*(H312),2)</f>
        <v>0</v>
      </c>
      <c r="N312" s="180">
        <v>6.02</v>
      </c>
      <c r="O312" s="180"/>
      <c r="P312" s="183">
        <v>2.8000000000000003E-4</v>
      </c>
      <c r="Q312" s="183"/>
      <c r="R312" s="183">
        <v>2.8000000000000003E-4</v>
      </c>
      <c r="S312" s="180">
        <f>ROUND(G312*(P312),3)</f>
        <v>1.4999999999999999E-2</v>
      </c>
      <c r="T312" s="180"/>
      <c r="U312" s="180"/>
      <c r="V312" s="198"/>
      <c r="W312" s="53"/>
      <c r="Z312">
        <v>0</v>
      </c>
    </row>
    <row r="313" spans="1:26" ht="34.950000000000003" customHeight="1" x14ac:dyDescent="0.3">
      <c r="A313" s="181"/>
      <c r="B313" s="213">
        <v>159</v>
      </c>
      <c r="C313" s="182" t="s">
        <v>412</v>
      </c>
      <c r="D313" s="317" t="s">
        <v>413</v>
      </c>
      <c r="E313" s="317"/>
      <c r="F313" s="175" t="s">
        <v>130</v>
      </c>
      <c r="G313" s="177">
        <v>52.25</v>
      </c>
      <c r="H313" s="176"/>
      <c r="I313" s="176">
        <f>ROUND(G313*(H313),2)</f>
        <v>0</v>
      </c>
      <c r="J313" s="175">
        <f>ROUND(G313*(N313),2)</f>
        <v>103.98</v>
      </c>
      <c r="K313" s="180">
        <f>ROUND(G313*(O313),2)</f>
        <v>0</v>
      </c>
      <c r="L313" s="180"/>
      <c r="M313" s="180">
        <f>ROUND(G313*(H313),2)</f>
        <v>0</v>
      </c>
      <c r="N313" s="180">
        <v>1.99</v>
      </c>
      <c r="O313" s="180"/>
      <c r="P313" s="183">
        <v>7.9999999999999993E-5</v>
      </c>
      <c r="Q313" s="183"/>
      <c r="R313" s="183">
        <v>7.9999999999999993E-5</v>
      </c>
      <c r="S313" s="180">
        <f>ROUND(G313*(P313),3)</f>
        <v>4.0000000000000001E-3</v>
      </c>
      <c r="T313" s="180"/>
      <c r="U313" s="180"/>
      <c r="V313" s="198"/>
      <c r="W313" s="53"/>
      <c r="Z313">
        <v>0</v>
      </c>
    </row>
    <row r="314" spans="1:26" ht="34.950000000000003" customHeight="1" x14ac:dyDescent="0.3">
      <c r="A314" s="181"/>
      <c r="B314" s="213">
        <v>160</v>
      </c>
      <c r="C314" s="182" t="s">
        <v>414</v>
      </c>
      <c r="D314" s="317" t="s">
        <v>1228</v>
      </c>
      <c r="E314" s="317"/>
      <c r="F314" s="175" t="s">
        <v>130</v>
      </c>
      <c r="G314" s="177">
        <v>445.16</v>
      </c>
      <c r="H314" s="176"/>
      <c r="I314" s="176">
        <f>ROUND(G314*(H314),2)</f>
        <v>0</v>
      </c>
      <c r="J314" s="175">
        <f>ROUND(G314*(N314),2)</f>
        <v>952.64</v>
      </c>
      <c r="K314" s="180">
        <f>ROUND(G314*(O314),2)</f>
        <v>0</v>
      </c>
      <c r="L314" s="180"/>
      <c r="M314" s="180">
        <f>ROUND(G314*(H314),2)</f>
        <v>0</v>
      </c>
      <c r="N314" s="180">
        <v>2.14</v>
      </c>
      <c r="O314" s="180"/>
      <c r="P314" s="183">
        <v>3.1999999999999997E-4</v>
      </c>
      <c r="Q314" s="183"/>
      <c r="R314" s="183">
        <v>3.1999999999999997E-4</v>
      </c>
      <c r="S314" s="180">
        <f>ROUND(G314*(P314),3)</f>
        <v>0.14199999999999999</v>
      </c>
      <c r="T314" s="180"/>
      <c r="U314" s="180"/>
      <c r="V314" s="198"/>
      <c r="W314" s="53"/>
      <c r="Z314">
        <v>0</v>
      </c>
    </row>
    <row r="315" spans="1:26" ht="34.950000000000003" customHeight="1" x14ac:dyDescent="0.3">
      <c r="A315" s="181"/>
      <c r="B315" s="213">
        <v>161</v>
      </c>
      <c r="C315" s="182" t="s">
        <v>415</v>
      </c>
      <c r="D315" s="317" t="s">
        <v>1229</v>
      </c>
      <c r="E315" s="317"/>
      <c r="F315" s="175" t="s">
        <v>130</v>
      </c>
      <c r="G315" s="177">
        <v>445.16</v>
      </c>
      <c r="H315" s="176"/>
      <c r="I315" s="176">
        <f>ROUND(G315*(H315),2)</f>
        <v>0</v>
      </c>
      <c r="J315" s="175">
        <f>ROUND(G315*(N315),2)</f>
        <v>819.09</v>
      </c>
      <c r="K315" s="180">
        <f>ROUND(G315*(O315),2)</f>
        <v>0</v>
      </c>
      <c r="L315" s="180"/>
      <c r="M315" s="180">
        <f>ROUND(G315*(H315),2)</f>
        <v>0</v>
      </c>
      <c r="N315" s="180">
        <v>1.8399999999999999</v>
      </c>
      <c r="O315" s="180"/>
      <c r="P315" s="183">
        <v>3.3E-4</v>
      </c>
      <c r="Q315" s="183"/>
      <c r="R315" s="183">
        <v>3.3E-4</v>
      </c>
      <c r="S315" s="180">
        <f>ROUND(G315*(P315),3)</f>
        <v>0.14699999999999999</v>
      </c>
      <c r="T315" s="180"/>
      <c r="U315" s="180"/>
      <c r="V315" s="198"/>
      <c r="W315" s="53"/>
      <c r="Z315">
        <v>0</v>
      </c>
    </row>
    <row r="316" spans="1:26" x14ac:dyDescent="0.3">
      <c r="A316" s="10"/>
      <c r="B316" s="212"/>
      <c r="C316" s="174">
        <v>783</v>
      </c>
      <c r="D316" s="314" t="s">
        <v>87</v>
      </c>
      <c r="E316" s="314"/>
      <c r="F316" s="10"/>
      <c r="G316" s="173"/>
      <c r="H316" s="140"/>
      <c r="I316" s="142">
        <f>ROUND((SUM(I311:I315))/1,2)</f>
        <v>0</v>
      </c>
      <c r="J316" s="10"/>
      <c r="K316" s="10"/>
      <c r="L316" s="10">
        <f>ROUND((SUM(L311:L315))/1,2)</f>
        <v>0</v>
      </c>
      <c r="M316" s="10">
        <f>ROUND((SUM(M311:M315))/1,2)</f>
        <v>0</v>
      </c>
      <c r="N316" s="10"/>
      <c r="O316" s="10"/>
      <c r="P316" s="10"/>
      <c r="Q316" s="10"/>
      <c r="R316" s="10"/>
      <c r="S316" s="10">
        <f>ROUND((SUM(S311:S315))/1,2)</f>
        <v>0.31</v>
      </c>
      <c r="T316" s="10"/>
      <c r="U316" s="10"/>
      <c r="V316" s="199">
        <f>ROUND((SUM(V311:V315))/1,2)</f>
        <v>0</v>
      </c>
      <c r="W316" s="217"/>
      <c r="X316" s="139"/>
      <c r="Y316" s="139"/>
      <c r="Z316" s="139"/>
    </row>
    <row r="317" spans="1:26" x14ac:dyDescent="0.3">
      <c r="A317" s="1"/>
      <c r="B317" s="208"/>
      <c r="C317" s="1"/>
      <c r="D317" s="1"/>
      <c r="E317" s="1"/>
      <c r="F317" s="1"/>
      <c r="G317" s="167"/>
      <c r="H317" s="133"/>
      <c r="I317" s="133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00"/>
      <c r="W317" s="53"/>
    </row>
    <row r="318" spans="1:26" x14ac:dyDescent="0.3">
      <c r="A318" s="10"/>
      <c r="B318" s="212"/>
      <c r="C318" s="174">
        <v>784</v>
      </c>
      <c r="D318" s="314" t="s">
        <v>88</v>
      </c>
      <c r="E318" s="314"/>
      <c r="F318" s="10"/>
      <c r="G318" s="173"/>
      <c r="H318" s="140"/>
      <c r="I318" s="14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97"/>
      <c r="W318" s="217"/>
      <c r="X318" s="139"/>
      <c r="Y318" s="139"/>
      <c r="Z318" s="139"/>
    </row>
    <row r="319" spans="1:26" ht="34.950000000000003" customHeight="1" x14ac:dyDescent="0.3">
      <c r="A319" s="181"/>
      <c r="B319" s="213">
        <v>162</v>
      </c>
      <c r="C319" s="182" t="s">
        <v>416</v>
      </c>
      <c r="D319" s="317" t="s">
        <v>1230</v>
      </c>
      <c r="E319" s="317"/>
      <c r="F319" s="175" t="s">
        <v>130</v>
      </c>
      <c r="G319" s="177">
        <v>1850.7</v>
      </c>
      <c r="H319" s="176"/>
      <c r="I319" s="176">
        <f>ROUND(G319*(H319),2)</f>
        <v>0</v>
      </c>
      <c r="J319" s="175">
        <f>ROUND(G319*(N319),2)</f>
        <v>3090.67</v>
      </c>
      <c r="K319" s="180">
        <f>ROUND(G319*(O319),2)</f>
        <v>0</v>
      </c>
      <c r="L319" s="180"/>
      <c r="M319" s="180">
        <f>ROUND(G319*(H319),2)</f>
        <v>0</v>
      </c>
      <c r="N319" s="180">
        <v>1.67</v>
      </c>
      <c r="O319" s="180"/>
      <c r="P319" s="183"/>
      <c r="Q319" s="183"/>
      <c r="R319" s="183"/>
      <c r="S319" s="180">
        <f>ROUND(G319*(P319),3)</f>
        <v>0</v>
      </c>
      <c r="T319" s="180"/>
      <c r="U319" s="180"/>
      <c r="V319" s="198"/>
      <c r="W319" s="53"/>
      <c r="Z319">
        <v>0</v>
      </c>
    </row>
    <row r="320" spans="1:26" x14ac:dyDescent="0.3">
      <c r="A320" s="10"/>
      <c r="B320" s="212"/>
      <c r="C320" s="174">
        <v>784</v>
      </c>
      <c r="D320" s="314" t="s">
        <v>88</v>
      </c>
      <c r="E320" s="314"/>
      <c r="F320" s="10"/>
      <c r="G320" s="173"/>
      <c r="H320" s="140"/>
      <c r="I320" s="142">
        <f>ROUND((SUM(I318:I319))/1,2)</f>
        <v>0</v>
      </c>
      <c r="J320" s="10"/>
      <c r="K320" s="10"/>
      <c r="L320" s="10">
        <f>ROUND((SUM(L318:L319))/1,2)</f>
        <v>0</v>
      </c>
      <c r="M320" s="10">
        <f>ROUND((SUM(M318:M319))/1,2)</f>
        <v>0</v>
      </c>
      <c r="N320" s="10"/>
      <c r="O320" s="10"/>
      <c r="P320" s="192"/>
      <c r="Q320" s="1"/>
      <c r="R320" s="1"/>
      <c r="S320" s="192">
        <f>ROUND((SUM(S318:S319))/1,2)</f>
        <v>0</v>
      </c>
      <c r="T320" s="2"/>
      <c r="U320" s="2"/>
      <c r="V320" s="199">
        <f>ROUND((SUM(V318:V319))/1,2)</f>
        <v>0</v>
      </c>
      <c r="W320" s="53"/>
    </row>
    <row r="321" spans="1:26" x14ac:dyDescent="0.3">
      <c r="A321" s="1"/>
      <c r="B321" s="208"/>
      <c r="C321" s="1"/>
      <c r="D321" s="1"/>
      <c r="E321" s="1"/>
      <c r="F321" s="1"/>
      <c r="G321" s="167"/>
      <c r="H321" s="133"/>
      <c r="I321" s="133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00"/>
      <c r="W321" s="53"/>
    </row>
    <row r="322" spans="1:26" x14ac:dyDescent="0.3">
      <c r="A322" s="10"/>
      <c r="B322" s="212"/>
      <c r="C322" s="10"/>
      <c r="D322" s="315" t="s">
        <v>75</v>
      </c>
      <c r="E322" s="315"/>
      <c r="F322" s="10"/>
      <c r="G322" s="173"/>
      <c r="H322" s="140"/>
      <c r="I322" s="142">
        <f>ROUND((SUM(I201:I321))/2,2)</f>
        <v>0</v>
      </c>
      <c r="J322" s="10"/>
      <c r="K322" s="10"/>
      <c r="L322" s="10">
        <f>ROUND((SUM(L201:L321))/2,2)</f>
        <v>0</v>
      </c>
      <c r="M322" s="10">
        <f>ROUND((SUM(M201:M321))/2,2)</f>
        <v>0</v>
      </c>
      <c r="N322" s="10"/>
      <c r="O322" s="10"/>
      <c r="P322" s="192"/>
      <c r="Q322" s="1"/>
      <c r="R322" s="1"/>
      <c r="S322" s="192">
        <f>ROUND((SUM(S201:S321))/2,2)</f>
        <v>17.489999999999998</v>
      </c>
      <c r="T322" s="1"/>
      <c r="U322" s="1"/>
      <c r="V322" s="199">
        <f>ROUND((SUM(V201:V321))/2,2)</f>
        <v>0</v>
      </c>
      <c r="W322" s="53"/>
    </row>
    <row r="323" spans="1:26" x14ac:dyDescent="0.3">
      <c r="A323" s="1"/>
      <c r="B323" s="215"/>
      <c r="C323" s="193"/>
      <c r="D323" s="316" t="s">
        <v>89</v>
      </c>
      <c r="E323" s="316"/>
      <c r="F323" s="193"/>
      <c r="G323" s="194"/>
      <c r="H323" s="195"/>
      <c r="I323" s="195">
        <f>ROUND((SUM(I96:I322))/3,2)</f>
        <v>0</v>
      </c>
      <c r="J323" s="193"/>
      <c r="K323" s="193">
        <f>ROUND((SUM(K96:K322))/3,2)</f>
        <v>0</v>
      </c>
      <c r="L323" s="193">
        <f>ROUND((SUM(L96:L322))/3,2)</f>
        <v>0</v>
      </c>
      <c r="M323" s="193">
        <f>ROUND((SUM(M96:M322))/3,2)</f>
        <v>0</v>
      </c>
      <c r="N323" s="193"/>
      <c r="O323" s="193"/>
      <c r="P323" s="194"/>
      <c r="Q323" s="193"/>
      <c r="R323" s="193"/>
      <c r="S323" s="194">
        <f>ROUND((SUM(S96:S322))/3,2)</f>
        <v>666.99</v>
      </c>
      <c r="T323" s="193"/>
      <c r="U323" s="193"/>
      <c r="V323" s="202">
        <f>ROUND((SUM(V96:V322))/3,2)</f>
        <v>0</v>
      </c>
      <c r="W323" s="53"/>
      <c r="Z323">
        <f>(SUM(Z96:Z322))</f>
        <v>0</v>
      </c>
    </row>
  </sheetData>
  <mergeCells count="272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3:D73"/>
    <mergeCell ref="B61:D61"/>
    <mergeCell ref="B62:D62"/>
    <mergeCell ref="B63:D63"/>
    <mergeCell ref="B65:D65"/>
    <mergeCell ref="B66:D66"/>
    <mergeCell ref="B67:D67"/>
    <mergeCell ref="B55:D55"/>
    <mergeCell ref="B56:D56"/>
    <mergeCell ref="B57:D57"/>
    <mergeCell ref="B58:D58"/>
    <mergeCell ref="B59:D59"/>
    <mergeCell ref="B60:D60"/>
    <mergeCell ref="D96:E96"/>
    <mergeCell ref="D97:E97"/>
    <mergeCell ref="D98:E98"/>
    <mergeCell ref="D99:E99"/>
    <mergeCell ref="D100:E100"/>
    <mergeCell ref="D101:E101"/>
    <mergeCell ref="B81:D81"/>
    <mergeCell ref="B85:V85"/>
    <mergeCell ref="H1:I1"/>
    <mergeCell ref="B87:E87"/>
    <mergeCell ref="B88:E88"/>
    <mergeCell ref="B89:E89"/>
    <mergeCell ref="I87:P87"/>
    <mergeCell ref="B74:D74"/>
    <mergeCell ref="B75:D75"/>
    <mergeCell ref="B76:D76"/>
    <mergeCell ref="B77:D77"/>
    <mergeCell ref="B78:D78"/>
    <mergeCell ref="B79:D79"/>
    <mergeCell ref="B68:D68"/>
    <mergeCell ref="B69:D69"/>
    <mergeCell ref="B70:D70"/>
    <mergeCell ref="B71:D71"/>
    <mergeCell ref="B72:D72"/>
    <mergeCell ref="D109:E109"/>
    <mergeCell ref="D110:E110"/>
    <mergeCell ref="D111:E111"/>
    <mergeCell ref="D112:E112"/>
    <mergeCell ref="D113:E113"/>
    <mergeCell ref="D114:E114"/>
    <mergeCell ref="D102:E102"/>
    <mergeCell ref="D103:E103"/>
    <mergeCell ref="D104:E104"/>
    <mergeCell ref="D105:E105"/>
    <mergeCell ref="D106:E106"/>
    <mergeCell ref="D107:E107"/>
    <mergeCell ref="D121:E121"/>
    <mergeCell ref="D122:E122"/>
    <mergeCell ref="D123:E123"/>
    <mergeCell ref="D125:E125"/>
    <mergeCell ref="D126:E126"/>
    <mergeCell ref="D127:E127"/>
    <mergeCell ref="D115:E115"/>
    <mergeCell ref="D116:E116"/>
    <mergeCell ref="D117:E117"/>
    <mergeCell ref="D118:E118"/>
    <mergeCell ref="D119:E119"/>
    <mergeCell ref="D120:E120"/>
    <mergeCell ref="D134:E134"/>
    <mergeCell ref="D135:E135"/>
    <mergeCell ref="D136:E136"/>
    <mergeCell ref="D137:E137"/>
    <mergeCell ref="D138:E138"/>
    <mergeCell ref="D140:E140"/>
    <mergeCell ref="D128:E128"/>
    <mergeCell ref="D129:E129"/>
    <mergeCell ref="D130:E130"/>
    <mergeCell ref="D131:E131"/>
    <mergeCell ref="D132:E132"/>
    <mergeCell ref="D133:E133"/>
    <mergeCell ref="D147:E147"/>
    <mergeCell ref="D148:E148"/>
    <mergeCell ref="D149:E149"/>
    <mergeCell ref="D150:E150"/>
    <mergeCell ref="D151:E151"/>
    <mergeCell ref="D152:E152"/>
    <mergeCell ref="D141:E141"/>
    <mergeCell ref="D142:E142"/>
    <mergeCell ref="D143:E143"/>
    <mergeCell ref="D144:E144"/>
    <mergeCell ref="D145:E145"/>
    <mergeCell ref="D146:E146"/>
    <mergeCell ref="D160:E160"/>
    <mergeCell ref="D161:E161"/>
    <mergeCell ref="D162:E162"/>
    <mergeCell ref="D163:E163"/>
    <mergeCell ref="D164:E164"/>
    <mergeCell ref="D165:E165"/>
    <mergeCell ref="D153:E153"/>
    <mergeCell ref="D154:E154"/>
    <mergeCell ref="D155:E155"/>
    <mergeCell ref="D156:E156"/>
    <mergeCell ref="D158:E158"/>
    <mergeCell ref="D159:E159"/>
    <mergeCell ref="D172:E172"/>
    <mergeCell ref="D173:E173"/>
    <mergeCell ref="D174:E174"/>
    <mergeCell ref="D175:E175"/>
    <mergeCell ref="D176:E176"/>
    <mergeCell ref="D177:E177"/>
    <mergeCell ref="D166:E166"/>
    <mergeCell ref="D167:E167"/>
    <mergeCell ref="D168:E168"/>
    <mergeCell ref="D169:E169"/>
    <mergeCell ref="D170:E170"/>
    <mergeCell ref="D171:E171"/>
    <mergeCell ref="D185:E185"/>
    <mergeCell ref="D186:E186"/>
    <mergeCell ref="D187:E187"/>
    <mergeCell ref="D188:E188"/>
    <mergeCell ref="D189:E189"/>
    <mergeCell ref="D190:E190"/>
    <mergeCell ref="D178:E178"/>
    <mergeCell ref="D179:E179"/>
    <mergeCell ref="D180:E180"/>
    <mergeCell ref="D181:E181"/>
    <mergeCell ref="D183:E183"/>
    <mergeCell ref="D184:E184"/>
    <mergeCell ref="D199:E199"/>
    <mergeCell ref="D201:E201"/>
    <mergeCell ref="D202:E202"/>
    <mergeCell ref="D203:E203"/>
    <mergeCell ref="D204:E204"/>
    <mergeCell ref="D205:E205"/>
    <mergeCell ref="D191:E191"/>
    <mergeCell ref="D192:E192"/>
    <mergeCell ref="D194:E194"/>
    <mergeCell ref="D195:E195"/>
    <mergeCell ref="D196:E196"/>
    <mergeCell ref="D197:E197"/>
    <mergeCell ref="D213:E213"/>
    <mergeCell ref="D214:E214"/>
    <mergeCell ref="D215:E215"/>
    <mergeCell ref="D216:E216"/>
    <mergeCell ref="D217:E217"/>
    <mergeCell ref="D218:E218"/>
    <mergeCell ref="D206:E206"/>
    <mergeCell ref="D207:E207"/>
    <mergeCell ref="D208:E208"/>
    <mergeCell ref="D209:E209"/>
    <mergeCell ref="D210:E210"/>
    <mergeCell ref="D212:E212"/>
    <mergeCell ref="D226:E226"/>
    <mergeCell ref="D227:E227"/>
    <mergeCell ref="D228:E228"/>
    <mergeCell ref="D229:E229"/>
    <mergeCell ref="D230:E230"/>
    <mergeCell ref="D231:E231"/>
    <mergeCell ref="D219:E219"/>
    <mergeCell ref="D220:E220"/>
    <mergeCell ref="D221:E221"/>
    <mergeCell ref="D222:E222"/>
    <mergeCell ref="D223:E223"/>
    <mergeCell ref="D225:E225"/>
    <mergeCell ref="D239:E239"/>
    <mergeCell ref="D240:E240"/>
    <mergeCell ref="D242:E242"/>
    <mergeCell ref="D243:E243"/>
    <mergeCell ref="D244:E244"/>
    <mergeCell ref="D245:E245"/>
    <mergeCell ref="D232:E232"/>
    <mergeCell ref="D233:E233"/>
    <mergeCell ref="D235:E235"/>
    <mergeCell ref="D236:E236"/>
    <mergeCell ref="D237:E237"/>
    <mergeCell ref="D238:E238"/>
    <mergeCell ref="D253:E253"/>
    <mergeCell ref="D254:E254"/>
    <mergeCell ref="D255:E255"/>
    <mergeCell ref="D256:E256"/>
    <mergeCell ref="D257:E257"/>
    <mergeCell ref="D259:E259"/>
    <mergeCell ref="D246:E246"/>
    <mergeCell ref="D247:E247"/>
    <mergeCell ref="D248:E248"/>
    <mergeCell ref="D249:E249"/>
    <mergeCell ref="D250:E250"/>
    <mergeCell ref="D252:E252"/>
    <mergeCell ref="D267:E267"/>
    <mergeCell ref="D268:E268"/>
    <mergeCell ref="D269:E269"/>
    <mergeCell ref="D270:E270"/>
    <mergeCell ref="D271:E271"/>
    <mergeCell ref="D272:E272"/>
    <mergeCell ref="D260:E260"/>
    <mergeCell ref="D261:E261"/>
    <mergeCell ref="D262:E262"/>
    <mergeCell ref="D263:E263"/>
    <mergeCell ref="D264:E264"/>
    <mergeCell ref="D265:E265"/>
    <mergeCell ref="D279:E279"/>
    <mergeCell ref="D280:E280"/>
    <mergeCell ref="D281:E281"/>
    <mergeCell ref="D282:E282"/>
    <mergeCell ref="D283:E283"/>
    <mergeCell ref="D285:E285"/>
    <mergeCell ref="D273:E273"/>
    <mergeCell ref="D274:E274"/>
    <mergeCell ref="D275:E275"/>
    <mergeCell ref="D276:E276"/>
    <mergeCell ref="D277:E277"/>
    <mergeCell ref="D278:E278"/>
    <mergeCell ref="D292:E292"/>
    <mergeCell ref="D294:E294"/>
    <mergeCell ref="D295:E295"/>
    <mergeCell ref="D296:E296"/>
    <mergeCell ref="D297:E297"/>
    <mergeCell ref="D298:E298"/>
    <mergeCell ref="D286:E286"/>
    <mergeCell ref="D287:E287"/>
    <mergeCell ref="D288:E288"/>
    <mergeCell ref="D289:E289"/>
    <mergeCell ref="D290:E290"/>
    <mergeCell ref="D291:E291"/>
    <mergeCell ref="D306:E306"/>
    <mergeCell ref="D307:E307"/>
    <mergeCell ref="D308:E308"/>
    <mergeCell ref="D309:E309"/>
    <mergeCell ref="D311:E311"/>
    <mergeCell ref="D312:E312"/>
    <mergeCell ref="D299:E299"/>
    <mergeCell ref="D300:E300"/>
    <mergeCell ref="D301:E301"/>
    <mergeCell ref="D303:E303"/>
    <mergeCell ref="D304:E304"/>
    <mergeCell ref="D305:E305"/>
    <mergeCell ref="D320:E320"/>
    <mergeCell ref="D322:E322"/>
    <mergeCell ref="D323:E323"/>
    <mergeCell ref="D313:E313"/>
    <mergeCell ref="D314:E314"/>
    <mergeCell ref="D315:E315"/>
    <mergeCell ref="D316:E316"/>
    <mergeCell ref="D318:E318"/>
    <mergeCell ref="D319:E319"/>
  </mergeCells>
  <hyperlinks>
    <hyperlink ref="B1:C1" location="A2:A2" tooltip="Klikni na prechod ku Kryciemu listu..." display="Krycí list rozpočtu" xr:uid="{1CDE481F-A294-4CF2-91CE-7691B4AAE71F}"/>
    <hyperlink ref="E1:F1" location="A54:A54" tooltip="Klikni na prechod ku rekapitulácii..." display="Rekapitulácia rozpočtu" xr:uid="{78C6D428-8800-4A60-BF44-42CF74BCF483}"/>
    <hyperlink ref="H1:I1" location="B95:B95" tooltip="Klikni na prechod ku Rozpočet..." display="Rozpočet" xr:uid="{2A7D611C-BAAA-42F5-8D56-902CF13C93E9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Rozšírenie kapacity materskej školy v obci Bačkov / SO 01 Vlastný objekt - ASR</oddHeader>
    <oddFooter>&amp;RStrana &amp;P z &amp;N    &amp;L&amp;7Spracované systémom Systematic® Kalkulus, tel.: 051 77 10 585</oddFooter>
  </headerFooter>
  <rowBreaks count="2" manualBreakCount="2">
    <brk id="40" max="16383" man="1"/>
    <brk id="8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C1262-A1B9-4CAE-B4E0-01008B2B1053}">
  <dimension ref="A1:AA133"/>
  <sheetViews>
    <sheetView workbookViewId="0">
      <pane ySplit="1" topLeftCell="A110" activePane="bottomLeft" state="frozen"/>
      <selection pane="bottomLeft" activeCell="D88" sqref="D88:E88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22</v>
      </c>
      <c r="C1" s="325"/>
      <c r="D1" s="12"/>
      <c r="E1" s="382" t="s">
        <v>0</v>
      </c>
      <c r="F1" s="383"/>
      <c r="G1" s="13"/>
      <c r="H1" s="324" t="s">
        <v>90</v>
      </c>
      <c r="I1" s="325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22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1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417</v>
      </c>
      <c r="C4" s="32"/>
      <c r="D4" s="25"/>
      <c r="E4" s="25"/>
      <c r="F4" s="44" t="s">
        <v>24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25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26</v>
      </c>
      <c r="C6" s="32"/>
      <c r="D6" s="44" t="s">
        <v>27</v>
      </c>
      <c r="E6" s="25"/>
      <c r="F6" s="44" t="s">
        <v>28</v>
      </c>
      <c r="G6" s="44" t="s">
        <v>29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30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33</v>
      </c>
      <c r="C8" s="46"/>
      <c r="D8" s="28"/>
      <c r="E8" s="28"/>
      <c r="F8" s="50" t="s">
        <v>34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31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33</v>
      </c>
      <c r="C10" s="32"/>
      <c r="D10" s="25"/>
      <c r="E10" s="25"/>
      <c r="F10" s="44" t="s">
        <v>34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32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33</v>
      </c>
      <c r="C12" s="32"/>
      <c r="D12" s="25"/>
      <c r="E12" s="25"/>
      <c r="F12" s="44" t="s">
        <v>34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56</v>
      </c>
      <c r="D14" s="61" t="s">
        <v>57</v>
      </c>
      <c r="E14" s="66" t="s">
        <v>58</v>
      </c>
      <c r="F14" s="375" t="s">
        <v>40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35</v>
      </c>
      <c r="C15" s="63"/>
      <c r="D15" s="58"/>
      <c r="E15" s="67"/>
      <c r="F15" s="377" t="s">
        <v>41</v>
      </c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36</v>
      </c>
      <c r="C16" s="92"/>
      <c r="D16" s="93"/>
      <c r="E16" s="94"/>
      <c r="F16" s="378" t="s">
        <v>42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(SUM(Z79:Z132))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37</v>
      </c>
      <c r="C17" s="63">
        <f>'SO 15260'!E58</f>
        <v>0</v>
      </c>
      <c r="D17" s="58">
        <f>'SO 15260'!F58</f>
        <v>0</v>
      </c>
      <c r="E17" s="67">
        <f>'SO 15260'!G58</f>
        <v>0</v>
      </c>
      <c r="F17" s="379" t="s">
        <v>43</v>
      </c>
      <c r="G17" s="369"/>
      <c r="H17" s="352"/>
      <c r="I17" s="25"/>
      <c r="J17" s="25"/>
      <c r="K17" s="26"/>
      <c r="L17" s="26"/>
      <c r="M17" s="26"/>
      <c r="N17" s="26"/>
      <c r="O17" s="74"/>
      <c r="P17" s="83"/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38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39</v>
      </c>
      <c r="C19" s="65"/>
      <c r="D19" s="60"/>
      <c r="E19" s="69">
        <f>SUM(E15:E18)</f>
        <v>0</v>
      </c>
      <c r="F19" s="364" t="s">
        <v>39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49</v>
      </c>
      <c r="C20" s="57"/>
      <c r="D20" s="95"/>
      <c r="E20" s="96"/>
      <c r="F20" s="353" t="s">
        <v>49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50</v>
      </c>
      <c r="C21" s="51"/>
      <c r="D21" s="91"/>
      <c r="E21" s="70">
        <f>((E15*U22*0)+(E16*V22*0)+(E17*W22*0))/100</f>
        <v>0</v>
      </c>
      <c r="F21" s="368" t="s">
        <v>53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51</v>
      </c>
      <c r="C22" s="34"/>
      <c r="D22" s="72"/>
      <c r="E22" s="71">
        <f>((E15*U23*0)+(E16*V23*0)+(E17*W23*0))/100</f>
        <v>0</v>
      </c>
      <c r="F22" s="368" t="s">
        <v>54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52</v>
      </c>
      <c r="C23" s="34"/>
      <c r="D23" s="72"/>
      <c r="E23" s="71">
        <f>((E15*U24*0)+(E16*V24*0)+(E17*W24*0))/100</f>
        <v>0</v>
      </c>
      <c r="F23" s="368" t="s">
        <v>55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39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61</v>
      </c>
      <c r="C26" s="98"/>
      <c r="D26" s="100"/>
      <c r="E26" s="106"/>
      <c r="F26" s="353" t="s">
        <v>44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45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46</v>
      </c>
      <c r="G28" s="359"/>
      <c r="H28" s="218">
        <f>P27-SUM('SO 15260'!K79:'SO 15260'!K132)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47</v>
      </c>
      <c r="G29" s="361"/>
      <c r="H29" s="33">
        <f>SUM('SO 15260'!K79:'SO 15260'!K132)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48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59</v>
      </c>
      <c r="C32" s="102"/>
      <c r="D32" s="19"/>
      <c r="E32" s="111" t="s">
        <v>60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1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1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329" t="s">
        <v>30</v>
      </c>
      <c r="C46" s="330"/>
      <c r="D46" s="330"/>
      <c r="E46" s="331"/>
      <c r="F46" s="346" t="s">
        <v>27</v>
      </c>
      <c r="G46" s="330"/>
      <c r="H46" s="33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329" t="s">
        <v>31</v>
      </c>
      <c r="C47" s="330"/>
      <c r="D47" s="330"/>
      <c r="E47" s="331"/>
      <c r="F47" s="346" t="s">
        <v>25</v>
      </c>
      <c r="G47" s="330"/>
      <c r="H47" s="33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329" t="s">
        <v>32</v>
      </c>
      <c r="C48" s="330"/>
      <c r="D48" s="330"/>
      <c r="E48" s="331"/>
      <c r="F48" s="346" t="s">
        <v>65</v>
      </c>
      <c r="G48" s="330"/>
      <c r="H48" s="33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347" t="s">
        <v>1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417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66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62</v>
      </c>
      <c r="C54" s="342"/>
      <c r="D54" s="129"/>
      <c r="E54" s="129" t="s">
        <v>56</v>
      </c>
      <c r="F54" s="129" t="s">
        <v>57</v>
      </c>
      <c r="G54" s="129" t="s">
        <v>39</v>
      </c>
      <c r="H54" s="129" t="s">
        <v>63</v>
      </c>
      <c r="I54" s="129" t="s">
        <v>64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8" t="s">
        <v>418</v>
      </c>
      <c r="C55" s="319"/>
      <c r="D55" s="319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7"/>
      <c r="X55" s="139"/>
      <c r="Y55" s="139"/>
      <c r="Z55" s="139"/>
    </row>
    <row r="56" spans="1:26" x14ac:dyDescent="0.3">
      <c r="A56" s="10"/>
      <c r="B56" s="335" t="s">
        <v>419</v>
      </c>
      <c r="C56" s="336"/>
      <c r="D56" s="336"/>
      <c r="E56" s="140">
        <f>'SO 15260'!L114</f>
        <v>0</v>
      </c>
      <c r="F56" s="140">
        <f>'SO 15260'!M114</f>
        <v>0</v>
      </c>
      <c r="G56" s="140">
        <f>'SO 15260'!I114</f>
        <v>0</v>
      </c>
      <c r="H56" s="141">
        <f>'SO 15260'!S114</f>
        <v>0.28000000000000003</v>
      </c>
      <c r="I56" s="141">
        <f>'SO 15260'!V114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7"/>
      <c r="X56" s="139"/>
      <c r="Y56" s="139"/>
      <c r="Z56" s="139"/>
    </row>
    <row r="57" spans="1:26" x14ac:dyDescent="0.3">
      <c r="A57" s="10"/>
      <c r="B57" s="335" t="s">
        <v>420</v>
      </c>
      <c r="C57" s="336"/>
      <c r="D57" s="336"/>
      <c r="E57" s="140">
        <f>'SO 15260'!L122</f>
        <v>0</v>
      </c>
      <c r="F57" s="140">
        <f>'SO 15260'!M122</f>
        <v>0</v>
      </c>
      <c r="G57" s="140">
        <f>'SO 15260'!I122</f>
        <v>0</v>
      </c>
      <c r="H57" s="141">
        <f>'SO 15260'!S122</f>
        <v>0</v>
      </c>
      <c r="I57" s="141">
        <f>'SO 15260'!V122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7"/>
      <c r="X57" s="139"/>
      <c r="Y57" s="139"/>
      <c r="Z57" s="139"/>
    </row>
    <row r="58" spans="1:26" x14ac:dyDescent="0.3">
      <c r="A58" s="10"/>
      <c r="B58" s="337" t="s">
        <v>418</v>
      </c>
      <c r="C58" s="315"/>
      <c r="D58" s="315"/>
      <c r="E58" s="142">
        <f>'SO 15260'!L124</f>
        <v>0</v>
      </c>
      <c r="F58" s="142">
        <f>'SO 15260'!M124</f>
        <v>0</v>
      </c>
      <c r="G58" s="142">
        <f>'SO 15260'!I124</f>
        <v>0</v>
      </c>
      <c r="H58" s="143">
        <f>'SO 15260'!S124</f>
        <v>0.28000000000000003</v>
      </c>
      <c r="I58" s="143">
        <f>'SO 15260'!V124</f>
        <v>0</v>
      </c>
      <c r="J58" s="143"/>
      <c r="K58" s="143"/>
      <c r="L58" s="143"/>
      <c r="M58" s="143"/>
      <c r="N58" s="143"/>
      <c r="O58" s="143"/>
      <c r="P58" s="143"/>
      <c r="Q58" s="139"/>
      <c r="R58" s="139"/>
      <c r="S58" s="139"/>
      <c r="T58" s="139"/>
      <c r="U58" s="139"/>
      <c r="V58" s="152"/>
      <c r="W58" s="217"/>
      <c r="X58" s="139"/>
      <c r="Y58" s="139"/>
      <c r="Z58" s="139"/>
    </row>
    <row r="59" spans="1:26" x14ac:dyDescent="0.3">
      <c r="A59" s="1"/>
      <c r="B59" s="208"/>
      <c r="C59" s="1"/>
      <c r="D59" s="1"/>
      <c r="E59" s="133"/>
      <c r="F59" s="133"/>
      <c r="G59" s="133"/>
      <c r="H59" s="134"/>
      <c r="I59" s="134"/>
      <c r="J59" s="134"/>
      <c r="K59" s="134"/>
      <c r="L59" s="134"/>
      <c r="M59" s="134"/>
      <c r="N59" s="134"/>
      <c r="O59" s="134"/>
      <c r="P59" s="134"/>
      <c r="V59" s="153"/>
      <c r="W59" s="53"/>
    </row>
    <row r="60" spans="1:26" x14ac:dyDescent="0.3">
      <c r="A60" s="10"/>
      <c r="B60" s="337" t="s">
        <v>8</v>
      </c>
      <c r="C60" s="315"/>
      <c r="D60" s="315"/>
      <c r="E60" s="140"/>
      <c r="F60" s="140"/>
      <c r="G60" s="140"/>
      <c r="H60" s="141"/>
      <c r="I60" s="141"/>
      <c r="J60" s="141"/>
      <c r="K60" s="141"/>
      <c r="L60" s="141"/>
      <c r="M60" s="141"/>
      <c r="N60" s="141"/>
      <c r="O60" s="141"/>
      <c r="P60" s="141"/>
      <c r="Q60" s="139"/>
      <c r="R60" s="139"/>
      <c r="S60" s="139"/>
      <c r="T60" s="139"/>
      <c r="U60" s="139"/>
      <c r="V60" s="152"/>
      <c r="W60" s="217"/>
      <c r="X60" s="139"/>
      <c r="Y60" s="139"/>
      <c r="Z60" s="139"/>
    </row>
    <row r="61" spans="1:26" x14ac:dyDescent="0.3">
      <c r="A61" s="10"/>
      <c r="B61" s="335" t="s">
        <v>421</v>
      </c>
      <c r="C61" s="336"/>
      <c r="D61" s="336"/>
      <c r="E61" s="140">
        <f>'SO 15260'!L130</f>
        <v>0</v>
      </c>
      <c r="F61" s="140">
        <f>'SO 15260'!M130</f>
        <v>0</v>
      </c>
      <c r="G61" s="140">
        <f>'SO 15260'!I130</f>
        <v>0</v>
      </c>
      <c r="H61" s="141">
        <f>'SO 15260'!S130</f>
        <v>0</v>
      </c>
      <c r="I61" s="141">
        <f>'SO 15260'!V130</f>
        <v>0</v>
      </c>
      <c r="J61" s="141"/>
      <c r="K61" s="141"/>
      <c r="L61" s="141"/>
      <c r="M61" s="141"/>
      <c r="N61" s="141"/>
      <c r="O61" s="141"/>
      <c r="P61" s="141"/>
      <c r="Q61" s="139"/>
      <c r="R61" s="139"/>
      <c r="S61" s="139"/>
      <c r="T61" s="139"/>
      <c r="U61" s="139"/>
      <c r="V61" s="152"/>
      <c r="W61" s="217"/>
      <c r="X61" s="139"/>
      <c r="Y61" s="139"/>
      <c r="Z61" s="139"/>
    </row>
    <row r="62" spans="1:26" x14ac:dyDescent="0.3">
      <c r="A62" s="10"/>
      <c r="B62" s="337" t="s">
        <v>8</v>
      </c>
      <c r="C62" s="315"/>
      <c r="D62" s="315"/>
      <c r="E62" s="142">
        <f>'SO 15260'!L132</f>
        <v>0</v>
      </c>
      <c r="F62" s="142">
        <f>'SO 15260'!M132</f>
        <v>0</v>
      </c>
      <c r="G62" s="142">
        <f>'SO 15260'!I132</f>
        <v>0</v>
      </c>
      <c r="H62" s="143">
        <f>'SO 15260'!S132</f>
        <v>0</v>
      </c>
      <c r="I62" s="143">
        <f>'SO 15260'!V132</f>
        <v>0</v>
      </c>
      <c r="J62" s="143"/>
      <c r="K62" s="143"/>
      <c r="L62" s="143"/>
      <c r="M62" s="143"/>
      <c r="N62" s="143"/>
      <c r="O62" s="143"/>
      <c r="P62" s="143"/>
      <c r="Q62" s="139"/>
      <c r="R62" s="139"/>
      <c r="S62" s="139"/>
      <c r="T62" s="139"/>
      <c r="U62" s="139"/>
      <c r="V62" s="152"/>
      <c r="W62" s="217"/>
      <c r="X62" s="139"/>
      <c r="Y62" s="139"/>
      <c r="Z62" s="139"/>
    </row>
    <row r="63" spans="1:26" x14ac:dyDescent="0.3">
      <c r="A63" s="1"/>
      <c r="B63" s="208"/>
      <c r="C63" s="1"/>
      <c r="D63" s="1"/>
      <c r="E63" s="133"/>
      <c r="F63" s="133"/>
      <c r="G63" s="133"/>
      <c r="H63" s="134"/>
      <c r="I63" s="134"/>
      <c r="J63" s="134"/>
      <c r="K63" s="134"/>
      <c r="L63" s="134"/>
      <c r="M63" s="134"/>
      <c r="N63" s="134"/>
      <c r="O63" s="134"/>
      <c r="P63" s="134"/>
      <c r="V63" s="153"/>
      <c r="W63" s="53"/>
    </row>
    <row r="64" spans="1:26" x14ac:dyDescent="0.3">
      <c r="A64" s="144"/>
      <c r="B64" s="320" t="s">
        <v>89</v>
      </c>
      <c r="C64" s="321"/>
      <c r="D64" s="321"/>
      <c r="E64" s="146">
        <f>'SO 15260'!L133</f>
        <v>0</v>
      </c>
      <c r="F64" s="146">
        <f>'SO 15260'!M133</f>
        <v>0</v>
      </c>
      <c r="G64" s="146">
        <f>'SO 15260'!I133</f>
        <v>0</v>
      </c>
      <c r="H64" s="147">
        <f>'SO 15260'!S133</f>
        <v>0.28000000000000003</v>
      </c>
      <c r="I64" s="147">
        <f>'SO 15260'!V133</f>
        <v>0</v>
      </c>
      <c r="J64" s="148"/>
      <c r="K64" s="148"/>
      <c r="L64" s="148"/>
      <c r="M64" s="148"/>
      <c r="N64" s="148"/>
      <c r="O64" s="148"/>
      <c r="P64" s="148"/>
      <c r="Q64" s="149"/>
      <c r="R64" s="149"/>
      <c r="S64" s="149"/>
      <c r="T64" s="149"/>
      <c r="U64" s="149"/>
      <c r="V64" s="154"/>
      <c r="W64" s="217"/>
      <c r="X64" s="145"/>
      <c r="Y64" s="145"/>
      <c r="Z64" s="145"/>
    </row>
    <row r="65" spans="1:26" x14ac:dyDescent="0.3">
      <c r="A65" s="15"/>
      <c r="B65" s="42"/>
      <c r="C65" s="3"/>
      <c r="D65" s="3"/>
      <c r="E65" s="14"/>
      <c r="F65" s="14"/>
      <c r="G65" s="14"/>
      <c r="H65" s="155"/>
      <c r="I65" s="155"/>
      <c r="J65" s="155"/>
      <c r="K65" s="155"/>
      <c r="L65" s="155"/>
      <c r="M65" s="155"/>
      <c r="N65" s="155"/>
      <c r="O65" s="155"/>
      <c r="P65" s="155"/>
      <c r="Q65" s="11"/>
      <c r="R65" s="11"/>
      <c r="S65" s="11"/>
      <c r="T65" s="11"/>
      <c r="U65" s="11"/>
      <c r="V65" s="11"/>
      <c r="W65" s="53"/>
    </row>
    <row r="66" spans="1:26" x14ac:dyDescent="0.3">
      <c r="A66" s="15"/>
      <c r="B66" s="42"/>
      <c r="C66" s="3"/>
      <c r="D66" s="3"/>
      <c r="E66" s="14"/>
      <c r="F66" s="14"/>
      <c r="G66" s="14"/>
      <c r="H66" s="155"/>
      <c r="I66" s="155"/>
      <c r="J66" s="155"/>
      <c r="K66" s="155"/>
      <c r="L66" s="155"/>
      <c r="M66" s="155"/>
      <c r="N66" s="155"/>
      <c r="O66" s="155"/>
      <c r="P66" s="155"/>
      <c r="Q66" s="11"/>
      <c r="R66" s="11"/>
      <c r="S66" s="11"/>
      <c r="T66" s="11"/>
      <c r="U66" s="11"/>
      <c r="V66" s="11"/>
      <c r="W66" s="53"/>
    </row>
    <row r="67" spans="1:26" x14ac:dyDescent="0.3">
      <c r="A67" s="15"/>
      <c r="B67" s="38"/>
      <c r="C67" s="8"/>
      <c r="D67" s="8"/>
      <c r="E67" s="27"/>
      <c r="F67" s="27"/>
      <c r="G67" s="27"/>
      <c r="H67" s="156"/>
      <c r="I67" s="156"/>
      <c r="J67" s="156"/>
      <c r="K67" s="156"/>
      <c r="L67" s="156"/>
      <c r="M67" s="156"/>
      <c r="N67" s="156"/>
      <c r="O67" s="156"/>
      <c r="P67" s="156"/>
      <c r="Q67" s="16"/>
      <c r="R67" s="16"/>
      <c r="S67" s="16"/>
      <c r="T67" s="16"/>
      <c r="U67" s="16"/>
      <c r="V67" s="16"/>
      <c r="W67" s="53"/>
    </row>
    <row r="68" spans="1:26" ht="34.950000000000003" customHeight="1" x14ac:dyDescent="0.3">
      <c r="A68" s="1"/>
      <c r="B68" s="322" t="s">
        <v>90</v>
      </c>
      <c r="C68" s="323"/>
      <c r="D68" s="323"/>
      <c r="E68" s="323"/>
      <c r="F68" s="323"/>
      <c r="G68" s="323"/>
      <c r="H68" s="323"/>
      <c r="I68" s="323"/>
      <c r="J68" s="323"/>
      <c r="K68" s="323"/>
      <c r="L68" s="323"/>
      <c r="M68" s="323"/>
      <c r="N68" s="323"/>
      <c r="O68" s="323"/>
      <c r="P68" s="323"/>
      <c r="Q68" s="323"/>
      <c r="R68" s="323"/>
      <c r="S68" s="323"/>
      <c r="T68" s="323"/>
      <c r="U68" s="323"/>
      <c r="V68" s="323"/>
      <c r="W68" s="53"/>
    </row>
    <row r="69" spans="1:26" x14ac:dyDescent="0.3">
      <c r="A69" s="15"/>
      <c r="B69" s="97"/>
      <c r="C69" s="19"/>
      <c r="D69" s="19"/>
      <c r="E69" s="99"/>
      <c r="F69" s="99"/>
      <c r="G69" s="99"/>
      <c r="H69" s="170"/>
      <c r="I69" s="170"/>
      <c r="J69" s="170"/>
      <c r="K69" s="170"/>
      <c r="L69" s="170"/>
      <c r="M69" s="170"/>
      <c r="N69" s="170"/>
      <c r="O69" s="170"/>
      <c r="P69" s="170"/>
      <c r="Q69" s="20"/>
      <c r="R69" s="20"/>
      <c r="S69" s="20"/>
      <c r="T69" s="20"/>
      <c r="U69" s="20"/>
      <c r="V69" s="20"/>
      <c r="W69" s="53"/>
    </row>
    <row r="70" spans="1:26" ht="19.95" customHeight="1" x14ac:dyDescent="0.3">
      <c r="A70" s="203"/>
      <c r="B70" s="326" t="s">
        <v>30</v>
      </c>
      <c r="C70" s="327"/>
      <c r="D70" s="327"/>
      <c r="E70" s="328"/>
      <c r="F70" s="168"/>
      <c r="G70" s="168"/>
      <c r="H70" s="169" t="s">
        <v>101</v>
      </c>
      <c r="I70" s="332" t="s">
        <v>102</v>
      </c>
      <c r="J70" s="333"/>
      <c r="K70" s="333"/>
      <c r="L70" s="333"/>
      <c r="M70" s="333"/>
      <c r="N70" s="333"/>
      <c r="O70" s="333"/>
      <c r="P70" s="334"/>
      <c r="Q70" s="18"/>
      <c r="R70" s="18"/>
      <c r="S70" s="18"/>
      <c r="T70" s="18"/>
      <c r="U70" s="18"/>
      <c r="V70" s="18"/>
      <c r="W70" s="53"/>
    </row>
    <row r="71" spans="1:26" ht="19.95" customHeight="1" x14ac:dyDescent="0.3">
      <c r="A71" s="203"/>
      <c r="B71" s="329" t="s">
        <v>31</v>
      </c>
      <c r="C71" s="330"/>
      <c r="D71" s="330"/>
      <c r="E71" s="331"/>
      <c r="F71" s="164"/>
      <c r="G71" s="164"/>
      <c r="H71" s="165" t="s">
        <v>25</v>
      </c>
      <c r="I71" s="16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203"/>
      <c r="B72" s="329" t="s">
        <v>32</v>
      </c>
      <c r="C72" s="330"/>
      <c r="D72" s="330"/>
      <c r="E72" s="331"/>
      <c r="F72" s="164"/>
      <c r="G72" s="164"/>
      <c r="H72" s="165" t="s">
        <v>103</v>
      </c>
      <c r="I72" s="165" t="s">
        <v>29</v>
      </c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207" t="s">
        <v>104</v>
      </c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7" t="s">
        <v>417</v>
      </c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42"/>
      <c r="C75" s="3"/>
      <c r="D75" s="3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15"/>
      <c r="B76" s="42"/>
      <c r="C76" s="3"/>
      <c r="D76" s="3"/>
      <c r="E76" s="14"/>
      <c r="F76" s="14"/>
      <c r="G76" s="14"/>
      <c r="H76" s="155"/>
      <c r="I76" s="155"/>
      <c r="J76" s="155"/>
      <c r="K76" s="155"/>
      <c r="L76" s="155"/>
      <c r="M76" s="155"/>
      <c r="N76" s="155"/>
      <c r="O76" s="155"/>
      <c r="P76" s="155"/>
      <c r="Q76" s="11"/>
      <c r="R76" s="11"/>
      <c r="S76" s="11"/>
      <c r="T76" s="11"/>
      <c r="U76" s="11"/>
      <c r="V76" s="11"/>
      <c r="W76" s="53"/>
    </row>
    <row r="77" spans="1:26" ht="19.95" customHeight="1" x14ac:dyDescent="0.3">
      <c r="A77" s="15"/>
      <c r="B77" s="209" t="s">
        <v>66</v>
      </c>
      <c r="C77" s="166"/>
      <c r="D77" s="166"/>
      <c r="E77" s="14"/>
      <c r="F77" s="14"/>
      <c r="G77" s="14"/>
      <c r="H77" s="155"/>
      <c r="I77" s="155"/>
      <c r="J77" s="155"/>
      <c r="K77" s="155"/>
      <c r="L77" s="155"/>
      <c r="M77" s="155"/>
      <c r="N77" s="155"/>
      <c r="O77" s="155"/>
      <c r="P77" s="155"/>
      <c r="Q77" s="11"/>
      <c r="R77" s="11"/>
      <c r="S77" s="11"/>
      <c r="T77" s="11"/>
      <c r="U77" s="11"/>
      <c r="V77" s="11"/>
      <c r="W77" s="53"/>
    </row>
    <row r="78" spans="1:26" x14ac:dyDescent="0.3">
      <c r="A78" s="2"/>
      <c r="B78" s="210" t="s">
        <v>91</v>
      </c>
      <c r="C78" s="129" t="s">
        <v>92</v>
      </c>
      <c r="D78" s="129" t="s">
        <v>93</v>
      </c>
      <c r="E78" s="157"/>
      <c r="F78" s="157" t="s">
        <v>94</v>
      </c>
      <c r="G78" s="157" t="s">
        <v>95</v>
      </c>
      <c r="H78" s="158" t="s">
        <v>96</v>
      </c>
      <c r="I78" s="158" t="s">
        <v>97</v>
      </c>
      <c r="J78" s="158"/>
      <c r="K78" s="158"/>
      <c r="L78" s="158"/>
      <c r="M78" s="158"/>
      <c r="N78" s="158"/>
      <c r="O78" s="158"/>
      <c r="P78" s="158" t="s">
        <v>98</v>
      </c>
      <c r="Q78" s="159"/>
      <c r="R78" s="159"/>
      <c r="S78" s="129" t="s">
        <v>99</v>
      </c>
      <c r="T78" s="160"/>
      <c r="U78" s="160"/>
      <c r="V78" s="129" t="s">
        <v>100</v>
      </c>
      <c r="W78" s="53"/>
    </row>
    <row r="79" spans="1:26" x14ac:dyDescent="0.3">
      <c r="A79" s="10"/>
      <c r="B79" s="211"/>
      <c r="C79" s="171"/>
      <c r="D79" s="319" t="s">
        <v>418</v>
      </c>
      <c r="E79" s="319"/>
      <c r="F79" s="136"/>
      <c r="G79" s="172"/>
      <c r="H79" s="136"/>
      <c r="I79" s="136"/>
      <c r="J79" s="137"/>
      <c r="K79" s="137"/>
      <c r="L79" s="137"/>
      <c r="M79" s="137"/>
      <c r="N79" s="137"/>
      <c r="O79" s="137"/>
      <c r="P79" s="137"/>
      <c r="Q79" s="135"/>
      <c r="R79" s="135"/>
      <c r="S79" s="135"/>
      <c r="T79" s="135"/>
      <c r="U79" s="135"/>
      <c r="V79" s="196"/>
      <c r="W79" s="217"/>
      <c r="X79" s="139"/>
      <c r="Y79" s="139"/>
      <c r="Z79" s="139"/>
    </row>
    <row r="80" spans="1:26" x14ac:dyDescent="0.3">
      <c r="A80" s="10"/>
      <c r="B80" s="212"/>
      <c r="C80" s="174">
        <v>921</v>
      </c>
      <c r="D80" s="314" t="s">
        <v>419</v>
      </c>
      <c r="E80" s="314"/>
      <c r="F80" s="140"/>
      <c r="G80" s="173"/>
      <c r="H80" s="140"/>
      <c r="I80" s="140"/>
      <c r="J80" s="141"/>
      <c r="K80" s="141"/>
      <c r="L80" s="141"/>
      <c r="M80" s="141"/>
      <c r="N80" s="141"/>
      <c r="O80" s="141"/>
      <c r="P80" s="141"/>
      <c r="Q80" s="10"/>
      <c r="R80" s="10"/>
      <c r="S80" s="10"/>
      <c r="T80" s="10"/>
      <c r="U80" s="10"/>
      <c r="V80" s="197"/>
      <c r="W80" s="217"/>
      <c r="X80" s="139"/>
      <c r="Y80" s="139"/>
      <c r="Z80" s="139"/>
    </row>
    <row r="81" spans="1:26" ht="25.05" customHeight="1" x14ac:dyDescent="0.3">
      <c r="A81" s="181"/>
      <c r="B81" s="213">
        <v>1</v>
      </c>
      <c r="C81" s="182" t="s">
        <v>422</v>
      </c>
      <c r="D81" s="317" t="s">
        <v>423</v>
      </c>
      <c r="E81" s="317"/>
      <c r="F81" s="176" t="s">
        <v>424</v>
      </c>
      <c r="G81" s="177">
        <v>45</v>
      </c>
      <c r="H81" s="176"/>
      <c r="I81" s="176">
        <f t="shared" ref="I81:I113" si="0">ROUND(G81*(H81),2)</f>
        <v>0</v>
      </c>
      <c r="J81" s="178">
        <f t="shared" ref="J81:J113" si="1">ROUND(G81*(N81),2)</f>
        <v>41.4</v>
      </c>
      <c r="K81" s="179">
        <f t="shared" ref="K81:K113" si="2">ROUND(G81*(O81),2)</f>
        <v>0</v>
      </c>
      <c r="L81" s="179"/>
      <c r="M81" s="179">
        <f t="shared" ref="M81:M110" si="3">ROUND(G81*(H81),2)</f>
        <v>0</v>
      </c>
      <c r="N81" s="179">
        <v>0.92</v>
      </c>
      <c r="O81" s="179"/>
      <c r="P81" s="183"/>
      <c r="Q81" s="183"/>
      <c r="R81" s="183"/>
      <c r="S81" s="180">
        <f t="shared" ref="S81:S113" si="4">ROUND(G81*(P81),3)</f>
        <v>0</v>
      </c>
      <c r="T81" s="180"/>
      <c r="U81" s="180"/>
      <c r="V81" s="198"/>
      <c r="W81" s="53"/>
      <c r="Z81">
        <v>0</v>
      </c>
    </row>
    <row r="82" spans="1:26" ht="25.05" customHeight="1" x14ac:dyDescent="0.3">
      <c r="A82" s="181"/>
      <c r="B82" s="214">
        <v>2</v>
      </c>
      <c r="C82" s="190" t="s">
        <v>425</v>
      </c>
      <c r="D82" s="318" t="s">
        <v>426</v>
      </c>
      <c r="E82" s="318"/>
      <c r="F82" s="185" t="s">
        <v>427</v>
      </c>
      <c r="G82" s="186">
        <v>44.51</v>
      </c>
      <c r="H82" s="185"/>
      <c r="I82" s="185">
        <f t="shared" si="0"/>
        <v>0</v>
      </c>
      <c r="J82" s="187">
        <f t="shared" si="1"/>
        <v>59.2</v>
      </c>
      <c r="K82" s="188">
        <f t="shared" si="2"/>
        <v>0</v>
      </c>
      <c r="L82" s="188"/>
      <c r="M82" s="188">
        <f t="shared" si="3"/>
        <v>0</v>
      </c>
      <c r="N82" s="188">
        <v>1.33</v>
      </c>
      <c r="O82" s="188"/>
      <c r="P82" s="191">
        <v>1E-3</v>
      </c>
      <c r="Q82" s="191"/>
      <c r="R82" s="191">
        <v>1E-3</v>
      </c>
      <c r="S82" s="189">
        <f t="shared" si="4"/>
        <v>4.4999999999999998E-2</v>
      </c>
      <c r="T82" s="189"/>
      <c r="U82" s="189"/>
      <c r="V82" s="201"/>
      <c r="W82" s="53"/>
      <c r="Z82">
        <v>0</v>
      </c>
    </row>
    <row r="83" spans="1:26" ht="25.05" customHeight="1" x14ac:dyDescent="0.3">
      <c r="A83" s="181"/>
      <c r="B83" s="213">
        <v>3</v>
      </c>
      <c r="C83" s="182" t="s">
        <v>422</v>
      </c>
      <c r="D83" s="317" t="s">
        <v>423</v>
      </c>
      <c r="E83" s="317"/>
      <c r="F83" s="176" t="s">
        <v>424</v>
      </c>
      <c r="G83" s="177">
        <v>10</v>
      </c>
      <c r="H83" s="176"/>
      <c r="I83" s="176">
        <f t="shared" si="0"/>
        <v>0</v>
      </c>
      <c r="J83" s="178">
        <f t="shared" si="1"/>
        <v>9.1999999999999993</v>
      </c>
      <c r="K83" s="179">
        <f t="shared" si="2"/>
        <v>0</v>
      </c>
      <c r="L83" s="179"/>
      <c r="M83" s="179">
        <f t="shared" si="3"/>
        <v>0</v>
      </c>
      <c r="N83" s="179">
        <v>0.92</v>
      </c>
      <c r="O83" s="179"/>
      <c r="P83" s="183"/>
      <c r="Q83" s="183"/>
      <c r="R83" s="183"/>
      <c r="S83" s="180">
        <f t="shared" si="4"/>
        <v>0</v>
      </c>
      <c r="T83" s="180"/>
      <c r="U83" s="180"/>
      <c r="V83" s="198"/>
      <c r="W83" s="53"/>
      <c r="Z83">
        <v>0</v>
      </c>
    </row>
    <row r="84" spans="1:26" ht="25.05" customHeight="1" x14ac:dyDescent="0.3">
      <c r="A84" s="181"/>
      <c r="B84" s="214">
        <v>4</v>
      </c>
      <c r="C84" s="190" t="s">
        <v>428</v>
      </c>
      <c r="D84" s="318" t="s">
        <v>429</v>
      </c>
      <c r="E84" s="318"/>
      <c r="F84" s="185" t="s">
        <v>430</v>
      </c>
      <c r="G84" s="186">
        <v>2</v>
      </c>
      <c r="H84" s="185"/>
      <c r="I84" s="185">
        <f t="shared" si="0"/>
        <v>0</v>
      </c>
      <c r="J84" s="187">
        <f t="shared" si="1"/>
        <v>1.64</v>
      </c>
      <c r="K84" s="188">
        <f t="shared" si="2"/>
        <v>0</v>
      </c>
      <c r="L84" s="188"/>
      <c r="M84" s="188">
        <f t="shared" si="3"/>
        <v>0</v>
      </c>
      <c r="N84" s="188">
        <v>0.82</v>
      </c>
      <c r="O84" s="188"/>
      <c r="P84" s="191"/>
      <c r="Q84" s="191"/>
      <c r="R84" s="191"/>
      <c r="S84" s="189">
        <f t="shared" si="4"/>
        <v>0</v>
      </c>
      <c r="T84" s="189"/>
      <c r="U84" s="189"/>
      <c r="V84" s="201"/>
      <c r="W84" s="53"/>
      <c r="Z84">
        <v>0</v>
      </c>
    </row>
    <row r="85" spans="1:26" ht="25.05" customHeight="1" x14ac:dyDescent="0.3">
      <c r="A85" s="181"/>
      <c r="B85" s="214">
        <v>5</v>
      </c>
      <c r="C85" s="190" t="s">
        <v>431</v>
      </c>
      <c r="D85" s="318" t="s">
        <v>432</v>
      </c>
      <c r="E85" s="318"/>
      <c r="F85" s="185" t="s">
        <v>427</v>
      </c>
      <c r="G85" s="186">
        <v>9.891</v>
      </c>
      <c r="H85" s="185"/>
      <c r="I85" s="185">
        <f t="shared" si="0"/>
        <v>0</v>
      </c>
      <c r="J85" s="187">
        <f t="shared" si="1"/>
        <v>15.13</v>
      </c>
      <c r="K85" s="188">
        <f t="shared" si="2"/>
        <v>0</v>
      </c>
      <c r="L85" s="188"/>
      <c r="M85" s="188">
        <f t="shared" si="3"/>
        <v>0</v>
      </c>
      <c r="N85" s="188">
        <v>1.53</v>
      </c>
      <c r="O85" s="188"/>
      <c r="P85" s="191">
        <v>1E-3</v>
      </c>
      <c r="Q85" s="191"/>
      <c r="R85" s="191">
        <v>1E-3</v>
      </c>
      <c r="S85" s="189">
        <f t="shared" si="4"/>
        <v>0.01</v>
      </c>
      <c r="T85" s="189"/>
      <c r="U85" s="189"/>
      <c r="V85" s="201"/>
      <c r="W85" s="53"/>
      <c r="Z85">
        <v>0</v>
      </c>
    </row>
    <row r="86" spans="1:26" ht="25.05" customHeight="1" x14ac:dyDescent="0.3">
      <c r="A86" s="181"/>
      <c r="B86" s="213">
        <v>6</v>
      </c>
      <c r="C86" s="182" t="s">
        <v>433</v>
      </c>
      <c r="D86" s="317" t="s">
        <v>434</v>
      </c>
      <c r="E86" s="317"/>
      <c r="F86" s="176" t="s">
        <v>424</v>
      </c>
      <c r="G86" s="177">
        <v>90</v>
      </c>
      <c r="H86" s="176"/>
      <c r="I86" s="176">
        <f t="shared" si="0"/>
        <v>0</v>
      </c>
      <c r="J86" s="178">
        <f t="shared" si="1"/>
        <v>596.70000000000005</v>
      </c>
      <c r="K86" s="179">
        <f t="shared" si="2"/>
        <v>0</v>
      </c>
      <c r="L86" s="179"/>
      <c r="M86" s="179">
        <f t="shared" si="3"/>
        <v>0</v>
      </c>
      <c r="N86" s="179">
        <v>6.63</v>
      </c>
      <c r="O86" s="179"/>
      <c r="P86" s="183"/>
      <c r="Q86" s="183"/>
      <c r="R86" s="183"/>
      <c r="S86" s="180">
        <f t="shared" si="4"/>
        <v>0</v>
      </c>
      <c r="T86" s="180"/>
      <c r="U86" s="180"/>
      <c r="V86" s="198"/>
      <c r="W86" s="53"/>
      <c r="Z86">
        <v>0</v>
      </c>
    </row>
    <row r="87" spans="1:26" ht="25.05" customHeight="1" x14ac:dyDescent="0.3">
      <c r="A87" s="181"/>
      <c r="B87" s="214">
        <v>7</v>
      </c>
      <c r="C87" s="190" t="s">
        <v>435</v>
      </c>
      <c r="D87" s="318" t="s">
        <v>436</v>
      </c>
      <c r="E87" s="318"/>
      <c r="F87" s="185" t="s">
        <v>427</v>
      </c>
      <c r="G87" s="186">
        <v>35.909999999999997</v>
      </c>
      <c r="H87" s="185"/>
      <c r="I87" s="185">
        <f t="shared" si="0"/>
        <v>0</v>
      </c>
      <c r="J87" s="187">
        <f t="shared" si="1"/>
        <v>66.069999999999993</v>
      </c>
      <c r="K87" s="188">
        <f t="shared" si="2"/>
        <v>0</v>
      </c>
      <c r="L87" s="188"/>
      <c r="M87" s="188">
        <f t="shared" si="3"/>
        <v>0</v>
      </c>
      <c r="N87" s="188">
        <v>1.8399999999999999</v>
      </c>
      <c r="O87" s="188"/>
      <c r="P87" s="191"/>
      <c r="Q87" s="191"/>
      <c r="R87" s="191"/>
      <c r="S87" s="189">
        <f t="shared" si="4"/>
        <v>0</v>
      </c>
      <c r="T87" s="189"/>
      <c r="U87" s="189"/>
      <c r="V87" s="201"/>
      <c r="W87" s="53"/>
      <c r="Z87">
        <v>0</v>
      </c>
    </row>
    <row r="88" spans="1:26" ht="25.05" customHeight="1" x14ac:dyDescent="0.3">
      <c r="A88" s="181"/>
      <c r="B88" s="214">
        <v>8</v>
      </c>
      <c r="C88" s="190" t="s">
        <v>437</v>
      </c>
      <c r="D88" s="318" t="s">
        <v>438</v>
      </c>
      <c r="E88" s="318"/>
      <c r="F88" s="185" t="s">
        <v>430</v>
      </c>
      <c r="G88" s="186">
        <v>40</v>
      </c>
      <c r="H88" s="185"/>
      <c r="I88" s="185">
        <f t="shared" si="0"/>
        <v>0</v>
      </c>
      <c r="J88" s="187">
        <f t="shared" si="1"/>
        <v>48.8</v>
      </c>
      <c r="K88" s="188">
        <f t="shared" si="2"/>
        <v>0</v>
      </c>
      <c r="L88" s="188"/>
      <c r="M88" s="188">
        <f t="shared" si="3"/>
        <v>0</v>
      </c>
      <c r="N88" s="188">
        <v>1.22</v>
      </c>
      <c r="O88" s="188"/>
      <c r="P88" s="191"/>
      <c r="Q88" s="191"/>
      <c r="R88" s="191"/>
      <c r="S88" s="189">
        <f t="shared" si="4"/>
        <v>0</v>
      </c>
      <c r="T88" s="189"/>
      <c r="U88" s="189"/>
      <c r="V88" s="201"/>
      <c r="W88" s="53"/>
      <c r="Z88">
        <v>0</v>
      </c>
    </row>
    <row r="89" spans="1:26" ht="25.05" customHeight="1" x14ac:dyDescent="0.3">
      <c r="A89" s="181"/>
      <c r="B89" s="214">
        <v>9</v>
      </c>
      <c r="C89" s="190" t="s">
        <v>439</v>
      </c>
      <c r="D89" s="318" t="s">
        <v>440</v>
      </c>
      <c r="E89" s="318"/>
      <c r="F89" s="185" t="s">
        <v>430</v>
      </c>
      <c r="G89" s="186">
        <v>102.857</v>
      </c>
      <c r="H89" s="185"/>
      <c r="I89" s="185">
        <f t="shared" si="0"/>
        <v>0</v>
      </c>
      <c r="J89" s="187">
        <f t="shared" si="1"/>
        <v>346.63</v>
      </c>
      <c r="K89" s="188">
        <f t="shared" si="2"/>
        <v>0</v>
      </c>
      <c r="L89" s="188"/>
      <c r="M89" s="188">
        <f t="shared" si="3"/>
        <v>0</v>
      </c>
      <c r="N89" s="188">
        <v>3.37</v>
      </c>
      <c r="O89" s="188"/>
      <c r="P89" s="191">
        <v>8.4000000000000003E-4</v>
      </c>
      <c r="Q89" s="191"/>
      <c r="R89" s="191">
        <v>8.4000000000000003E-4</v>
      </c>
      <c r="S89" s="189">
        <f t="shared" si="4"/>
        <v>8.5999999999999993E-2</v>
      </c>
      <c r="T89" s="189"/>
      <c r="U89" s="189"/>
      <c r="V89" s="201"/>
      <c r="W89" s="53"/>
      <c r="Z89">
        <v>0</v>
      </c>
    </row>
    <row r="90" spans="1:26" ht="25.05" customHeight="1" x14ac:dyDescent="0.3">
      <c r="A90" s="181"/>
      <c r="B90" s="214">
        <v>10</v>
      </c>
      <c r="C90" s="190" t="s">
        <v>441</v>
      </c>
      <c r="D90" s="318" t="s">
        <v>442</v>
      </c>
      <c r="E90" s="318"/>
      <c r="F90" s="185" t="s">
        <v>430</v>
      </c>
      <c r="G90" s="186">
        <v>85</v>
      </c>
      <c r="H90" s="185"/>
      <c r="I90" s="185">
        <f t="shared" si="0"/>
        <v>0</v>
      </c>
      <c r="J90" s="187">
        <f t="shared" si="1"/>
        <v>86.7</v>
      </c>
      <c r="K90" s="188">
        <f t="shared" si="2"/>
        <v>0</v>
      </c>
      <c r="L90" s="188"/>
      <c r="M90" s="188">
        <f t="shared" si="3"/>
        <v>0</v>
      </c>
      <c r="N90" s="188">
        <v>1.02</v>
      </c>
      <c r="O90" s="188"/>
      <c r="P90" s="191">
        <v>3.2000000000000003E-4</v>
      </c>
      <c r="Q90" s="191"/>
      <c r="R90" s="191">
        <v>3.2000000000000003E-4</v>
      </c>
      <c r="S90" s="189">
        <f t="shared" si="4"/>
        <v>2.7E-2</v>
      </c>
      <c r="T90" s="189"/>
      <c r="U90" s="189"/>
      <c r="V90" s="201"/>
      <c r="W90" s="53"/>
      <c r="Z90">
        <v>0</v>
      </c>
    </row>
    <row r="91" spans="1:26" ht="25.05" customHeight="1" x14ac:dyDescent="0.3">
      <c r="A91" s="181"/>
      <c r="B91" s="214">
        <v>11</v>
      </c>
      <c r="C91" s="190" t="s">
        <v>443</v>
      </c>
      <c r="D91" s="318" t="s">
        <v>444</v>
      </c>
      <c r="E91" s="318"/>
      <c r="F91" s="185" t="s">
        <v>430</v>
      </c>
      <c r="G91" s="186">
        <v>22</v>
      </c>
      <c r="H91" s="185"/>
      <c r="I91" s="185">
        <f t="shared" si="0"/>
        <v>0</v>
      </c>
      <c r="J91" s="187">
        <f t="shared" si="1"/>
        <v>44.88</v>
      </c>
      <c r="K91" s="188">
        <f t="shared" si="2"/>
        <v>0</v>
      </c>
      <c r="L91" s="188"/>
      <c r="M91" s="188">
        <f t="shared" si="3"/>
        <v>0</v>
      </c>
      <c r="N91" s="188">
        <v>2.04</v>
      </c>
      <c r="O91" s="188"/>
      <c r="P91" s="191">
        <v>4.8999999999999998E-4</v>
      </c>
      <c r="Q91" s="191"/>
      <c r="R91" s="191">
        <v>4.8999999999999998E-4</v>
      </c>
      <c r="S91" s="189">
        <f t="shared" si="4"/>
        <v>1.0999999999999999E-2</v>
      </c>
      <c r="T91" s="189"/>
      <c r="U91" s="189"/>
      <c r="V91" s="201"/>
      <c r="W91" s="53"/>
      <c r="Z91">
        <v>0</v>
      </c>
    </row>
    <row r="92" spans="1:26" ht="25.05" customHeight="1" x14ac:dyDescent="0.3">
      <c r="A92" s="181"/>
      <c r="B92" s="214">
        <v>12</v>
      </c>
      <c r="C92" s="190" t="s">
        <v>445</v>
      </c>
      <c r="D92" s="318" t="s">
        <v>446</v>
      </c>
      <c r="E92" s="318"/>
      <c r="F92" s="185" t="s">
        <v>430</v>
      </c>
      <c r="G92" s="186">
        <v>18</v>
      </c>
      <c r="H92" s="185"/>
      <c r="I92" s="185">
        <f t="shared" si="0"/>
        <v>0</v>
      </c>
      <c r="J92" s="187">
        <f t="shared" si="1"/>
        <v>10.98</v>
      </c>
      <c r="K92" s="188">
        <f t="shared" si="2"/>
        <v>0</v>
      </c>
      <c r="L92" s="188"/>
      <c r="M92" s="188">
        <f t="shared" si="3"/>
        <v>0</v>
      </c>
      <c r="N92" s="188">
        <v>0.61</v>
      </c>
      <c r="O92" s="188"/>
      <c r="P92" s="191">
        <v>1.9000000000000001E-4</v>
      </c>
      <c r="Q92" s="191"/>
      <c r="R92" s="191">
        <v>1.9000000000000001E-4</v>
      </c>
      <c r="S92" s="189">
        <f t="shared" si="4"/>
        <v>3.0000000000000001E-3</v>
      </c>
      <c r="T92" s="189"/>
      <c r="U92" s="189"/>
      <c r="V92" s="201"/>
      <c r="W92" s="53"/>
      <c r="Z92">
        <v>0</v>
      </c>
    </row>
    <row r="93" spans="1:26" ht="25.05" customHeight="1" x14ac:dyDescent="0.3">
      <c r="A93" s="181"/>
      <c r="B93" s="213">
        <v>13</v>
      </c>
      <c r="C93" s="182" t="s">
        <v>447</v>
      </c>
      <c r="D93" s="317" t="s">
        <v>448</v>
      </c>
      <c r="E93" s="317"/>
      <c r="F93" s="176" t="s">
        <v>430</v>
      </c>
      <c r="G93" s="177">
        <v>3</v>
      </c>
      <c r="H93" s="176"/>
      <c r="I93" s="176">
        <f t="shared" si="0"/>
        <v>0</v>
      </c>
      <c r="J93" s="178">
        <f t="shared" si="1"/>
        <v>17.760000000000002</v>
      </c>
      <c r="K93" s="179">
        <f t="shared" si="2"/>
        <v>0</v>
      </c>
      <c r="L93" s="179"/>
      <c r="M93" s="179">
        <f t="shared" si="3"/>
        <v>0</v>
      </c>
      <c r="N93" s="179">
        <v>5.92</v>
      </c>
      <c r="O93" s="179"/>
      <c r="P93" s="183"/>
      <c r="Q93" s="183"/>
      <c r="R93" s="183"/>
      <c r="S93" s="180">
        <f t="shared" si="4"/>
        <v>0</v>
      </c>
      <c r="T93" s="180"/>
      <c r="U93" s="180"/>
      <c r="V93" s="198"/>
      <c r="W93" s="53"/>
      <c r="Z93">
        <v>0</v>
      </c>
    </row>
    <row r="94" spans="1:26" ht="25.05" customHeight="1" x14ac:dyDescent="0.3">
      <c r="A94" s="181"/>
      <c r="B94" s="214">
        <v>14</v>
      </c>
      <c r="C94" s="190" t="s">
        <v>449</v>
      </c>
      <c r="D94" s="318" t="s">
        <v>450</v>
      </c>
      <c r="E94" s="318"/>
      <c r="F94" s="185" t="s">
        <v>430</v>
      </c>
      <c r="G94" s="186">
        <v>3</v>
      </c>
      <c r="H94" s="185"/>
      <c r="I94" s="185">
        <f t="shared" si="0"/>
        <v>0</v>
      </c>
      <c r="J94" s="187">
        <f t="shared" si="1"/>
        <v>5.82</v>
      </c>
      <c r="K94" s="188">
        <f t="shared" si="2"/>
        <v>0</v>
      </c>
      <c r="L94" s="188"/>
      <c r="M94" s="188">
        <f t="shared" si="3"/>
        <v>0</v>
      </c>
      <c r="N94" s="188">
        <v>1.94</v>
      </c>
      <c r="O94" s="188"/>
      <c r="P94" s="191">
        <v>6.2E-4</v>
      </c>
      <c r="Q94" s="191"/>
      <c r="R94" s="191">
        <v>6.2E-4</v>
      </c>
      <c r="S94" s="189">
        <f t="shared" si="4"/>
        <v>2E-3</v>
      </c>
      <c r="T94" s="189"/>
      <c r="U94" s="189"/>
      <c r="V94" s="201"/>
      <c r="W94" s="53"/>
      <c r="Z94">
        <v>0</v>
      </c>
    </row>
    <row r="95" spans="1:26" ht="25.05" customHeight="1" x14ac:dyDescent="0.3">
      <c r="A95" s="181"/>
      <c r="B95" s="214">
        <v>15</v>
      </c>
      <c r="C95" s="190" t="s">
        <v>451</v>
      </c>
      <c r="D95" s="318" t="s">
        <v>452</v>
      </c>
      <c r="E95" s="318"/>
      <c r="F95" s="185" t="s">
        <v>430</v>
      </c>
      <c r="G95" s="186">
        <v>3</v>
      </c>
      <c r="H95" s="185"/>
      <c r="I95" s="185">
        <f t="shared" si="0"/>
        <v>0</v>
      </c>
      <c r="J95" s="187">
        <f t="shared" si="1"/>
        <v>11.94</v>
      </c>
      <c r="K95" s="188">
        <f t="shared" si="2"/>
        <v>0</v>
      </c>
      <c r="L95" s="188"/>
      <c r="M95" s="188">
        <f t="shared" si="3"/>
        <v>0</v>
      </c>
      <c r="N95" s="188">
        <v>3.98</v>
      </c>
      <c r="O95" s="188"/>
      <c r="P95" s="191">
        <v>1.07E-3</v>
      </c>
      <c r="Q95" s="191"/>
      <c r="R95" s="191">
        <v>1.07E-3</v>
      </c>
      <c r="S95" s="189">
        <f t="shared" si="4"/>
        <v>3.0000000000000001E-3</v>
      </c>
      <c r="T95" s="189"/>
      <c r="U95" s="189"/>
      <c r="V95" s="201"/>
      <c r="W95" s="53"/>
      <c r="Z95">
        <v>0</v>
      </c>
    </row>
    <row r="96" spans="1:26" ht="25.05" customHeight="1" x14ac:dyDescent="0.3">
      <c r="A96" s="181"/>
      <c r="B96" s="214">
        <v>16</v>
      </c>
      <c r="C96" s="190" t="s">
        <v>453</v>
      </c>
      <c r="D96" s="318" t="s">
        <v>454</v>
      </c>
      <c r="E96" s="318"/>
      <c r="F96" s="185" t="s">
        <v>430</v>
      </c>
      <c r="G96" s="186">
        <v>3</v>
      </c>
      <c r="H96" s="185"/>
      <c r="I96" s="185">
        <f t="shared" si="0"/>
        <v>0</v>
      </c>
      <c r="J96" s="187">
        <f t="shared" si="1"/>
        <v>3.66</v>
      </c>
      <c r="K96" s="188">
        <f t="shared" si="2"/>
        <v>0</v>
      </c>
      <c r="L96" s="188"/>
      <c r="M96" s="188">
        <f t="shared" si="3"/>
        <v>0</v>
      </c>
      <c r="N96" s="188">
        <v>1.22</v>
      </c>
      <c r="O96" s="188"/>
      <c r="P96" s="191">
        <v>6.9999999999999999E-4</v>
      </c>
      <c r="Q96" s="191"/>
      <c r="R96" s="191">
        <v>6.9999999999999999E-4</v>
      </c>
      <c r="S96" s="189">
        <f t="shared" si="4"/>
        <v>2E-3</v>
      </c>
      <c r="T96" s="189"/>
      <c r="U96" s="189"/>
      <c r="V96" s="201"/>
      <c r="W96" s="53"/>
      <c r="Z96">
        <v>0</v>
      </c>
    </row>
    <row r="97" spans="1:26" ht="25.05" customHeight="1" x14ac:dyDescent="0.3">
      <c r="A97" s="181"/>
      <c r="B97" s="214">
        <v>17</v>
      </c>
      <c r="C97" s="190" t="s">
        <v>455</v>
      </c>
      <c r="D97" s="318" t="s">
        <v>456</v>
      </c>
      <c r="E97" s="318"/>
      <c r="F97" s="185" t="s">
        <v>430</v>
      </c>
      <c r="G97" s="186">
        <v>3</v>
      </c>
      <c r="H97" s="185"/>
      <c r="I97" s="185">
        <f t="shared" si="0"/>
        <v>0</v>
      </c>
      <c r="J97" s="187">
        <f t="shared" si="1"/>
        <v>4.29</v>
      </c>
      <c r="K97" s="188">
        <f t="shared" si="2"/>
        <v>0</v>
      </c>
      <c r="L97" s="188"/>
      <c r="M97" s="188">
        <f t="shared" si="3"/>
        <v>0</v>
      </c>
      <c r="N97" s="188">
        <v>1.43</v>
      </c>
      <c r="O97" s="188"/>
      <c r="P97" s="191">
        <v>8.0000000000000004E-4</v>
      </c>
      <c r="Q97" s="191"/>
      <c r="R97" s="191">
        <v>8.0000000000000004E-4</v>
      </c>
      <c r="S97" s="189">
        <f t="shared" si="4"/>
        <v>2E-3</v>
      </c>
      <c r="T97" s="189"/>
      <c r="U97" s="189"/>
      <c r="V97" s="201"/>
      <c r="W97" s="53"/>
      <c r="Z97">
        <v>0</v>
      </c>
    </row>
    <row r="98" spans="1:26" ht="25.05" customHeight="1" x14ac:dyDescent="0.3">
      <c r="A98" s="181"/>
      <c r="B98" s="214">
        <v>18</v>
      </c>
      <c r="C98" s="190" t="s">
        <v>457</v>
      </c>
      <c r="D98" s="318" t="s">
        <v>458</v>
      </c>
      <c r="E98" s="318"/>
      <c r="F98" s="185" t="s">
        <v>430</v>
      </c>
      <c r="G98" s="186">
        <v>6</v>
      </c>
      <c r="H98" s="185"/>
      <c r="I98" s="185">
        <f t="shared" si="0"/>
        <v>0</v>
      </c>
      <c r="J98" s="187">
        <f t="shared" si="1"/>
        <v>7.98</v>
      </c>
      <c r="K98" s="188">
        <f t="shared" si="2"/>
        <v>0</v>
      </c>
      <c r="L98" s="188"/>
      <c r="M98" s="188">
        <f t="shared" si="3"/>
        <v>0</v>
      </c>
      <c r="N98" s="188">
        <v>1.33</v>
      </c>
      <c r="O98" s="188"/>
      <c r="P98" s="191"/>
      <c r="Q98" s="191"/>
      <c r="R98" s="191"/>
      <c r="S98" s="189">
        <f t="shared" si="4"/>
        <v>0</v>
      </c>
      <c r="T98" s="189"/>
      <c r="U98" s="189"/>
      <c r="V98" s="201"/>
      <c r="W98" s="53"/>
      <c r="Z98">
        <v>0</v>
      </c>
    </row>
    <row r="99" spans="1:26" ht="25.05" customHeight="1" x14ac:dyDescent="0.3">
      <c r="A99" s="181"/>
      <c r="B99" s="213">
        <v>19</v>
      </c>
      <c r="C99" s="182" t="s">
        <v>459</v>
      </c>
      <c r="D99" s="317" t="s">
        <v>460</v>
      </c>
      <c r="E99" s="317"/>
      <c r="F99" s="176" t="s">
        <v>430</v>
      </c>
      <c r="G99" s="177">
        <v>24</v>
      </c>
      <c r="H99" s="176"/>
      <c r="I99" s="176">
        <f t="shared" si="0"/>
        <v>0</v>
      </c>
      <c r="J99" s="178">
        <f t="shared" si="1"/>
        <v>73.44</v>
      </c>
      <c r="K99" s="179">
        <f t="shared" si="2"/>
        <v>0</v>
      </c>
      <c r="L99" s="179"/>
      <c r="M99" s="179">
        <f t="shared" si="3"/>
        <v>0</v>
      </c>
      <c r="N99" s="179">
        <v>3.06</v>
      </c>
      <c r="O99" s="179"/>
      <c r="P99" s="183"/>
      <c r="Q99" s="183"/>
      <c r="R99" s="183"/>
      <c r="S99" s="180">
        <f t="shared" si="4"/>
        <v>0</v>
      </c>
      <c r="T99" s="180"/>
      <c r="U99" s="180"/>
      <c r="V99" s="198"/>
      <c r="W99" s="53"/>
      <c r="Z99">
        <v>0</v>
      </c>
    </row>
    <row r="100" spans="1:26" ht="25.05" customHeight="1" x14ac:dyDescent="0.3">
      <c r="A100" s="181"/>
      <c r="B100" s="213">
        <v>20</v>
      </c>
      <c r="C100" s="182" t="s">
        <v>461</v>
      </c>
      <c r="D100" s="317" t="s">
        <v>462</v>
      </c>
      <c r="E100" s="317"/>
      <c r="F100" s="176" t="s">
        <v>430</v>
      </c>
      <c r="G100" s="177">
        <v>24</v>
      </c>
      <c r="H100" s="176"/>
      <c r="I100" s="176">
        <f t="shared" si="0"/>
        <v>0</v>
      </c>
      <c r="J100" s="178">
        <f t="shared" si="1"/>
        <v>102.72</v>
      </c>
      <c r="K100" s="179">
        <f t="shared" si="2"/>
        <v>0</v>
      </c>
      <c r="L100" s="179"/>
      <c r="M100" s="179">
        <f t="shared" si="3"/>
        <v>0</v>
      </c>
      <c r="N100" s="179">
        <v>4.28</v>
      </c>
      <c r="O100" s="179"/>
      <c r="P100" s="183"/>
      <c r="Q100" s="183"/>
      <c r="R100" s="183"/>
      <c r="S100" s="180">
        <f t="shared" si="4"/>
        <v>0</v>
      </c>
      <c r="T100" s="180"/>
      <c r="U100" s="180"/>
      <c r="V100" s="198"/>
      <c r="W100" s="53"/>
      <c r="Z100">
        <v>0</v>
      </c>
    </row>
    <row r="101" spans="1:26" ht="25.05" customHeight="1" x14ac:dyDescent="0.3">
      <c r="A101" s="181"/>
      <c r="B101" s="214">
        <v>21</v>
      </c>
      <c r="C101" s="190" t="s">
        <v>463</v>
      </c>
      <c r="D101" s="318" t="s">
        <v>464</v>
      </c>
      <c r="E101" s="318"/>
      <c r="F101" s="185" t="s">
        <v>430</v>
      </c>
      <c r="G101" s="186">
        <v>6</v>
      </c>
      <c r="H101" s="185"/>
      <c r="I101" s="185">
        <f t="shared" si="0"/>
        <v>0</v>
      </c>
      <c r="J101" s="187">
        <f t="shared" si="1"/>
        <v>12.24</v>
      </c>
      <c r="K101" s="188">
        <f t="shared" si="2"/>
        <v>0</v>
      </c>
      <c r="L101" s="188"/>
      <c r="M101" s="188">
        <f t="shared" si="3"/>
        <v>0</v>
      </c>
      <c r="N101" s="188">
        <v>2.04</v>
      </c>
      <c r="O101" s="188"/>
      <c r="P101" s="191"/>
      <c r="Q101" s="191"/>
      <c r="R101" s="191"/>
      <c r="S101" s="189">
        <f t="shared" si="4"/>
        <v>0</v>
      </c>
      <c r="T101" s="189"/>
      <c r="U101" s="189"/>
      <c r="V101" s="201"/>
      <c r="W101" s="53"/>
      <c r="Z101">
        <v>0</v>
      </c>
    </row>
    <row r="102" spans="1:26" ht="25.05" customHeight="1" x14ac:dyDescent="0.3">
      <c r="A102" s="181"/>
      <c r="B102" s="214">
        <v>22</v>
      </c>
      <c r="C102" s="190" t="s">
        <v>465</v>
      </c>
      <c r="D102" s="318" t="s">
        <v>466</v>
      </c>
      <c r="E102" s="318"/>
      <c r="F102" s="185" t="s">
        <v>430</v>
      </c>
      <c r="G102" s="186">
        <v>8</v>
      </c>
      <c r="H102" s="185"/>
      <c r="I102" s="185">
        <f t="shared" si="0"/>
        <v>0</v>
      </c>
      <c r="J102" s="187">
        <f t="shared" si="1"/>
        <v>7.36</v>
      </c>
      <c r="K102" s="188">
        <f t="shared" si="2"/>
        <v>0</v>
      </c>
      <c r="L102" s="188"/>
      <c r="M102" s="188">
        <f t="shared" si="3"/>
        <v>0</v>
      </c>
      <c r="N102" s="188">
        <v>0.92</v>
      </c>
      <c r="O102" s="188"/>
      <c r="P102" s="191"/>
      <c r="Q102" s="191"/>
      <c r="R102" s="191"/>
      <c r="S102" s="189">
        <f t="shared" si="4"/>
        <v>0</v>
      </c>
      <c r="T102" s="189"/>
      <c r="U102" s="189"/>
      <c r="V102" s="201"/>
      <c r="W102" s="53"/>
      <c r="Z102">
        <v>0</v>
      </c>
    </row>
    <row r="103" spans="1:26" ht="25.05" customHeight="1" x14ac:dyDescent="0.3">
      <c r="A103" s="181"/>
      <c r="B103" s="213">
        <v>23</v>
      </c>
      <c r="C103" s="182" t="s">
        <v>467</v>
      </c>
      <c r="D103" s="317" t="s">
        <v>468</v>
      </c>
      <c r="E103" s="317"/>
      <c r="F103" s="176" t="s">
        <v>430</v>
      </c>
      <c r="G103" s="177">
        <v>12</v>
      </c>
      <c r="H103" s="176"/>
      <c r="I103" s="176">
        <f t="shared" si="0"/>
        <v>0</v>
      </c>
      <c r="J103" s="178">
        <f t="shared" si="1"/>
        <v>211.8</v>
      </c>
      <c r="K103" s="179">
        <f t="shared" si="2"/>
        <v>0</v>
      </c>
      <c r="L103" s="179"/>
      <c r="M103" s="179">
        <f t="shared" si="3"/>
        <v>0</v>
      </c>
      <c r="N103" s="179">
        <v>17.649999999999999</v>
      </c>
      <c r="O103" s="179"/>
      <c r="P103" s="183"/>
      <c r="Q103" s="183"/>
      <c r="R103" s="183"/>
      <c r="S103" s="180">
        <f t="shared" si="4"/>
        <v>0</v>
      </c>
      <c r="T103" s="180"/>
      <c r="U103" s="180"/>
      <c r="V103" s="198"/>
      <c r="W103" s="53"/>
      <c r="Z103">
        <v>0</v>
      </c>
    </row>
    <row r="104" spans="1:26" ht="25.05" customHeight="1" x14ac:dyDescent="0.3">
      <c r="A104" s="181"/>
      <c r="B104" s="214">
        <v>24</v>
      </c>
      <c r="C104" s="190" t="s">
        <v>469</v>
      </c>
      <c r="D104" s="318" t="s">
        <v>470</v>
      </c>
      <c r="E104" s="318"/>
      <c r="F104" s="185" t="s">
        <v>430</v>
      </c>
      <c r="G104" s="186">
        <v>12</v>
      </c>
      <c r="H104" s="185"/>
      <c r="I104" s="185">
        <f t="shared" si="0"/>
        <v>0</v>
      </c>
      <c r="J104" s="187">
        <f t="shared" si="1"/>
        <v>234.96</v>
      </c>
      <c r="K104" s="188">
        <f t="shared" si="2"/>
        <v>0</v>
      </c>
      <c r="L104" s="188"/>
      <c r="M104" s="188">
        <f t="shared" si="3"/>
        <v>0</v>
      </c>
      <c r="N104" s="188">
        <v>19.579999999999998</v>
      </c>
      <c r="O104" s="188"/>
      <c r="P104" s="191">
        <v>5.3299999999999997E-3</v>
      </c>
      <c r="Q104" s="191"/>
      <c r="R104" s="191">
        <v>5.3299999999999997E-3</v>
      </c>
      <c r="S104" s="189">
        <f t="shared" si="4"/>
        <v>6.4000000000000001E-2</v>
      </c>
      <c r="T104" s="189"/>
      <c r="U104" s="189"/>
      <c r="V104" s="201"/>
      <c r="W104" s="53"/>
      <c r="Z104">
        <v>0</v>
      </c>
    </row>
    <row r="105" spans="1:26" ht="25.05" customHeight="1" x14ac:dyDescent="0.3">
      <c r="A105" s="181"/>
      <c r="B105" s="213">
        <v>25</v>
      </c>
      <c r="C105" s="182" t="s">
        <v>471</v>
      </c>
      <c r="D105" s="317" t="s">
        <v>472</v>
      </c>
      <c r="E105" s="317"/>
      <c r="F105" s="176" t="s">
        <v>430</v>
      </c>
      <c r="G105" s="177">
        <v>6</v>
      </c>
      <c r="H105" s="176"/>
      <c r="I105" s="176">
        <f t="shared" si="0"/>
        <v>0</v>
      </c>
      <c r="J105" s="178">
        <f t="shared" si="1"/>
        <v>63.66</v>
      </c>
      <c r="K105" s="179">
        <f t="shared" si="2"/>
        <v>0</v>
      </c>
      <c r="L105" s="179"/>
      <c r="M105" s="179">
        <f t="shared" si="3"/>
        <v>0</v>
      </c>
      <c r="N105" s="179">
        <v>10.61</v>
      </c>
      <c r="O105" s="179"/>
      <c r="P105" s="183"/>
      <c r="Q105" s="183"/>
      <c r="R105" s="183"/>
      <c r="S105" s="180">
        <f t="shared" si="4"/>
        <v>0</v>
      </c>
      <c r="T105" s="180"/>
      <c r="U105" s="180"/>
      <c r="V105" s="198"/>
      <c r="W105" s="53"/>
      <c r="Z105">
        <v>0</v>
      </c>
    </row>
    <row r="106" spans="1:26" ht="25.05" customHeight="1" x14ac:dyDescent="0.3">
      <c r="A106" s="181"/>
      <c r="B106" s="214">
        <v>26</v>
      </c>
      <c r="C106" s="190" t="s">
        <v>473</v>
      </c>
      <c r="D106" s="318" t="s">
        <v>474</v>
      </c>
      <c r="E106" s="318"/>
      <c r="F106" s="185" t="s">
        <v>430</v>
      </c>
      <c r="G106" s="186">
        <v>12</v>
      </c>
      <c r="H106" s="185"/>
      <c r="I106" s="185">
        <f t="shared" si="0"/>
        <v>0</v>
      </c>
      <c r="J106" s="187">
        <f t="shared" si="1"/>
        <v>11.04</v>
      </c>
      <c r="K106" s="188">
        <f t="shared" si="2"/>
        <v>0</v>
      </c>
      <c r="L106" s="188"/>
      <c r="M106" s="188">
        <f t="shared" si="3"/>
        <v>0</v>
      </c>
      <c r="N106" s="188">
        <v>0.92</v>
      </c>
      <c r="O106" s="188"/>
      <c r="P106" s="191">
        <v>2.7E-4</v>
      </c>
      <c r="Q106" s="191"/>
      <c r="R106" s="191">
        <v>2.7E-4</v>
      </c>
      <c r="S106" s="189">
        <f t="shared" si="4"/>
        <v>3.0000000000000001E-3</v>
      </c>
      <c r="T106" s="189"/>
      <c r="U106" s="189"/>
      <c r="V106" s="201"/>
      <c r="W106" s="53"/>
      <c r="Z106">
        <v>0</v>
      </c>
    </row>
    <row r="107" spans="1:26" ht="25.05" customHeight="1" x14ac:dyDescent="0.3">
      <c r="A107" s="181"/>
      <c r="B107" s="214">
        <v>27</v>
      </c>
      <c r="C107" s="190" t="s">
        <v>475</v>
      </c>
      <c r="D107" s="318" t="s">
        <v>476</v>
      </c>
      <c r="E107" s="318"/>
      <c r="F107" s="185" t="s">
        <v>430</v>
      </c>
      <c r="G107" s="186">
        <v>6</v>
      </c>
      <c r="H107" s="185"/>
      <c r="I107" s="185">
        <f t="shared" si="0"/>
        <v>0</v>
      </c>
      <c r="J107" s="187">
        <f t="shared" si="1"/>
        <v>34.86</v>
      </c>
      <c r="K107" s="188">
        <f t="shared" si="2"/>
        <v>0</v>
      </c>
      <c r="L107" s="188"/>
      <c r="M107" s="188">
        <f t="shared" si="3"/>
        <v>0</v>
      </c>
      <c r="N107" s="188">
        <v>5.8100000000000005</v>
      </c>
      <c r="O107" s="188"/>
      <c r="P107" s="191">
        <v>3.2100000000000002E-3</v>
      </c>
      <c r="Q107" s="191"/>
      <c r="R107" s="191">
        <v>3.2100000000000002E-3</v>
      </c>
      <c r="S107" s="189">
        <f t="shared" si="4"/>
        <v>1.9E-2</v>
      </c>
      <c r="T107" s="189"/>
      <c r="U107" s="189"/>
      <c r="V107" s="201"/>
      <c r="W107" s="53"/>
      <c r="Z107">
        <v>0</v>
      </c>
    </row>
    <row r="108" spans="1:26" ht="25.05" customHeight="1" x14ac:dyDescent="0.3">
      <c r="A108" s="181"/>
      <c r="B108" s="213">
        <v>28</v>
      </c>
      <c r="C108" s="182" t="s">
        <v>477</v>
      </c>
      <c r="D108" s="317" t="s">
        <v>478</v>
      </c>
      <c r="E108" s="317"/>
      <c r="F108" s="176" t="s">
        <v>430</v>
      </c>
      <c r="G108" s="177">
        <v>6</v>
      </c>
      <c r="H108" s="176"/>
      <c r="I108" s="176">
        <f t="shared" si="0"/>
        <v>0</v>
      </c>
      <c r="J108" s="178">
        <f t="shared" si="1"/>
        <v>12.84</v>
      </c>
      <c r="K108" s="179">
        <f t="shared" si="2"/>
        <v>0</v>
      </c>
      <c r="L108" s="179"/>
      <c r="M108" s="179">
        <f t="shared" si="3"/>
        <v>0</v>
      </c>
      <c r="N108" s="179">
        <v>2.14</v>
      </c>
      <c r="O108" s="179"/>
      <c r="P108" s="183"/>
      <c r="Q108" s="183"/>
      <c r="R108" s="183"/>
      <c r="S108" s="180">
        <f t="shared" si="4"/>
        <v>0</v>
      </c>
      <c r="T108" s="180"/>
      <c r="U108" s="180"/>
      <c r="V108" s="198"/>
      <c r="W108" s="53"/>
      <c r="Z108">
        <v>0</v>
      </c>
    </row>
    <row r="109" spans="1:26" ht="25.05" customHeight="1" x14ac:dyDescent="0.3">
      <c r="A109" s="181"/>
      <c r="B109" s="213">
        <v>29</v>
      </c>
      <c r="C109" s="182" t="s">
        <v>479</v>
      </c>
      <c r="D109" s="317" t="s">
        <v>480</v>
      </c>
      <c r="E109" s="317"/>
      <c r="F109" s="176" t="s">
        <v>430</v>
      </c>
      <c r="G109" s="177">
        <v>6</v>
      </c>
      <c r="H109" s="176"/>
      <c r="I109" s="176">
        <f t="shared" si="0"/>
        <v>0</v>
      </c>
      <c r="J109" s="178">
        <f t="shared" si="1"/>
        <v>1.86</v>
      </c>
      <c r="K109" s="179">
        <f t="shared" si="2"/>
        <v>0</v>
      </c>
      <c r="L109" s="179"/>
      <c r="M109" s="179">
        <f t="shared" si="3"/>
        <v>0</v>
      </c>
      <c r="N109" s="179">
        <v>0.31</v>
      </c>
      <c r="O109" s="179"/>
      <c r="P109" s="183"/>
      <c r="Q109" s="183"/>
      <c r="R109" s="183"/>
      <c r="S109" s="180">
        <f t="shared" si="4"/>
        <v>0</v>
      </c>
      <c r="T109" s="180"/>
      <c r="U109" s="180"/>
      <c r="V109" s="198"/>
      <c r="W109" s="53"/>
      <c r="Z109">
        <v>0</v>
      </c>
    </row>
    <row r="110" spans="1:26" ht="25.05" customHeight="1" x14ac:dyDescent="0.3">
      <c r="A110" s="181"/>
      <c r="B110" s="213">
        <v>30</v>
      </c>
      <c r="C110" s="182" t="s">
        <v>481</v>
      </c>
      <c r="D110" s="317" t="s">
        <v>482</v>
      </c>
      <c r="E110" s="317"/>
      <c r="F110" s="176" t="s">
        <v>430</v>
      </c>
      <c r="G110" s="177">
        <v>6</v>
      </c>
      <c r="H110" s="176"/>
      <c r="I110" s="176">
        <f t="shared" si="0"/>
        <v>0</v>
      </c>
      <c r="J110" s="178">
        <f t="shared" si="1"/>
        <v>1.86</v>
      </c>
      <c r="K110" s="179">
        <f t="shared" si="2"/>
        <v>0</v>
      </c>
      <c r="L110" s="179"/>
      <c r="M110" s="179">
        <f t="shared" si="3"/>
        <v>0</v>
      </c>
      <c r="N110" s="179">
        <v>0.31</v>
      </c>
      <c r="O110" s="179"/>
      <c r="P110" s="183"/>
      <c r="Q110" s="183"/>
      <c r="R110" s="183"/>
      <c r="S110" s="180">
        <f t="shared" si="4"/>
        <v>0</v>
      </c>
      <c r="T110" s="180"/>
      <c r="U110" s="180"/>
      <c r="V110" s="198"/>
      <c r="W110" s="53"/>
      <c r="Z110">
        <v>0</v>
      </c>
    </row>
    <row r="111" spans="1:26" ht="25.05" customHeight="1" x14ac:dyDescent="0.3">
      <c r="A111" s="181"/>
      <c r="B111" s="213">
        <v>31</v>
      </c>
      <c r="C111" s="182" t="s">
        <v>483</v>
      </c>
      <c r="D111" s="317" t="s">
        <v>484</v>
      </c>
      <c r="E111" s="317"/>
      <c r="F111" s="176" t="s">
        <v>485</v>
      </c>
      <c r="G111" s="177">
        <v>1</v>
      </c>
      <c r="H111" s="178"/>
      <c r="I111" s="176">
        <f t="shared" si="0"/>
        <v>0</v>
      </c>
      <c r="J111" s="178">
        <f t="shared" si="1"/>
        <v>21.47</v>
      </c>
      <c r="K111" s="179">
        <f t="shared" si="2"/>
        <v>0</v>
      </c>
      <c r="L111" s="179">
        <f>ROUND(G111*(H111),2)</f>
        <v>0</v>
      </c>
      <c r="M111" s="179"/>
      <c r="N111" s="179">
        <v>21.470999598503113</v>
      </c>
      <c r="O111" s="179"/>
      <c r="P111" s="183"/>
      <c r="Q111" s="183"/>
      <c r="R111" s="183"/>
      <c r="S111" s="180">
        <f t="shared" si="4"/>
        <v>0</v>
      </c>
      <c r="T111" s="180"/>
      <c r="U111" s="180"/>
      <c r="V111" s="198"/>
      <c r="W111" s="53"/>
      <c r="Z111">
        <v>0</v>
      </c>
    </row>
    <row r="112" spans="1:26" ht="25.05" customHeight="1" x14ac:dyDescent="0.3">
      <c r="A112" s="181"/>
      <c r="B112" s="213">
        <v>32</v>
      </c>
      <c r="C112" s="182" t="s">
        <v>486</v>
      </c>
      <c r="D112" s="317" t="s">
        <v>487</v>
      </c>
      <c r="E112" s="317"/>
      <c r="F112" s="176" t="s">
        <v>485</v>
      </c>
      <c r="G112" s="177">
        <v>3</v>
      </c>
      <c r="H112" s="178"/>
      <c r="I112" s="176">
        <f t="shared" si="0"/>
        <v>0</v>
      </c>
      <c r="J112" s="178">
        <f t="shared" si="1"/>
        <v>30.51</v>
      </c>
      <c r="K112" s="179">
        <f t="shared" si="2"/>
        <v>0</v>
      </c>
      <c r="L112" s="179">
        <f>ROUND(G112*(H112),2)</f>
        <v>0</v>
      </c>
      <c r="M112" s="179"/>
      <c r="N112" s="179">
        <v>10.169399809837342</v>
      </c>
      <c r="O112" s="179"/>
      <c r="P112" s="183"/>
      <c r="Q112" s="183"/>
      <c r="R112" s="183"/>
      <c r="S112" s="180">
        <f t="shared" si="4"/>
        <v>0</v>
      </c>
      <c r="T112" s="180"/>
      <c r="U112" s="180"/>
      <c r="V112" s="198"/>
      <c r="W112" s="53"/>
      <c r="Z112">
        <v>0</v>
      </c>
    </row>
    <row r="113" spans="1:26" ht="25.05" customHeight="1" x14ac:dyDescent="0.3">
      <c r="A113" s="181"/>
      <c r="B113" s="213">
        <v>33</v>
      </c>
      <c r="C113" s="182" t="s">
        <v>488</v>
      </c>
      <c r="D113" s="317" t="s">
        <v>489</v>
      </c>
      <c r="E113" s="317"/>
      <c r="F113" s="176" t="s">
        <v>485</v>
      </c>
      <c r="G113" s="177">
        <v>1</v>
      </c>
      <c r="H113" s="178"/>
      <c r="I113" s="176">
        <f t="shared" si="0"/>
        <v>0</v>
      </c>
      <c r="J113" s="178">
        <f t="shared" si="1"/>
        <v>21.47</v>
      </c>
      <c r="K113" s="179">
        <f t="shared" si="2"/>
        <v>0</v>
      </c>
      <c r="L113" s="179">
        <f>ROUND(G113*(H113),2)</f>
        <v>0</v>
      </c>
      <c r="M113" s="179"/>
      <c r="N113" s="179">
        <v>21.470999598503113</v>
      </c>
      <c r="O113" s="179"/>
      <c r="P113" s="183"/>
      <c r="Q113" s="183"/>
      <c r="R113" s="183"/>
      <c r="S113" s="180">
        <f t="shared" si="4"/>
        <v>0</v>
      </c>
      <c r="T113" s="180"/>
      <c r="U113" s="180"/>
      <c r="V113" s="198"/>
      <c r="W113" s="53"/>
      <c r="Z113">
        <v>0</v>
      </c>
    </row>
    <row r="114" spans="1:26" x14ac:dyDescent="0.3">
      <c r="A114" s="10"/>
      <c r="B114" s="212"/>
      <c r="C114" s="174">
        <v>921</v>
      </c>
      <c r="D114" s="314" t="s">
        <v>419</v>
      </c>
      <c r="E114" s="314"/>
      <c r="F114" s="140"/>
      <c r="G114" s="173"/>
      <c r="H114" s="140"/>
      <c r="I114" s="142">
        <f>ROUND((SUM(I80:I113))/1,2)</f>
        <v>0</v>
      </c>
      <c r="J114" s="141"/>
      <c r="K114" s="141"/>
      <c r="L114" s="141">
        <f>ROUND((SUM(L80:L113))/1,2)</f>
        <v>0</v>
      </c>
      <c r="M114" s="141">
        <f>ROUND((SUM(M80:M113))/1,2)</f>
        <v>0</v>
      </c>
      <c r="N114" s="141"/>
      <c r="O114" s="141"/>
      <c r="P114" s="141"/>
      <c r="Q114" s="10"/>
      <c r="R114" s="10"/>
      <c r="S114" s="10">
        <f>ROUND((SUM(S80:S113))/1,2)</f>
        <v>0.28000000000000003</v>
      </c>
      <c r="T114" s="10"/>
      <c r="U114" s="10"/>
      <c r="V114" s="199">
        <f>ROUND((SUM(V80:V113))/1,2)</f>
        <v>0</v>
      </c>
      <c r="W114" s="217"/>
      <c r="X114" s="139"/>
      <c r="Y114" s="139"/>
      <c r="Z114" s="139"/>
    </row>
    <row r="115" spans="1:26" x14ac:dyDescent="0.3">
      <c r="A115" s="1"/>
      <c r="B115" s="208"/>
      <c r="C115" s="1"/>
      <c r="D115" s="1"/>
      <c r="E115" s="133"/>
      <c r="F115" s="133"/>
      <c r="G115" s="167"/>
      <c r="H115" s="133"/>
      <c r="I115" s="133"/>
      <c r="J115" s="134"/>
      <c r="K115" s="134"/>
      <c r="L115" s="134"/>
      <c r="M115" s="134"/>
      <c r="N115" s="134"/>
      <c r="O115" s="134"/>
      <c r="P115" s="134"/>
      <c r="Q115" s="1"/>
      <c r="R115" s="1"/>
      <c r="S115" s="1"/>
      <c r="T115" s="1"/>
      <c r="U115" s="1"/>
      <c r="V115" s="200"/>
      <c r="W115" s="53"/>
    </row>
    <row r="116" spans="1:26" x14ac:dyDescent="0.3">
      <c r="A116" s="10"/>
      <c r="B116" s="212"/>
      <c r="C116" s="174">
        <v>946</v>
      </c>
      <c r="D116" s="314" t="s">
        <v>420</v>
      </c>
      <c r="E116" s="314"/>
      <c r="F116" s="140"/>
      <c r="G116" s="173"/>
      <c r="H116" s="140"/>
      <c r="I116" s="140"/>
      <c r="J116" s="141"/>
      <c r="K116" s="141"/>
      <c r="L116" s="141"/>
      <c r="M116" s="141"/>
      <c r="N116" s="141"/>
      <c r="O116" s="141"/>
      <c r="P116" s="141"/>
      <c r="Q116" s="10"/>
      <c r="R116" s="10"/>
      <c r="S116" s="10"/>
      <c r="T116" s="10"/>
      <c r="U116" s="10"/>
      <c r="V116" s="197"/>
      <c r="W116" s="217"/>
      <c r="X116" s="139"/>
      <c r="Y116" s="139"/>
      <c r="Z116" s="139"/>
    </row>
    <row r="117" spans="1:26" ht="25.05" customHeight="1" x14ac:dyDescent="0.3">
      <c r="A117" s="181"/>
      <c r="B117" s="213">
        <v>34</v>
      </c>
      <c r="C117" s="182" t="s">
        <v>490</v>
      </c>
      <c r="D117" s="317" t="s">
        <v>491</v>
      </c>
      <c r="E117" s="317"/>
      <c r="F117" s="176" t="s">
        <v>430</v>
      </c>
      <c r="G117" s="177">
        <v>6</v>
      </c>
      <c r="H117" s="176"/>
      <c r="I117" s="176">
        <f>ROUND(G117*(H117),2)</f>
        <v>0</v>
      </c>
      <c r="J117" s="178">
        <f>ROUND(G117*(N117),2)</f>
        <v>1619.34</v>
      </c>
      <c r="K117" s="179">
        <f>ROUND(G117*(O117),2)</f>
        <v>0</v>
      </c>
      <c r="L117" s="179"/>
      <c r="M117" s="179">
        <f>ROUND(G117*(H117),2)</f>
        <v>0</v>
      </c>
      <c r="N117" s="179">
        <v>269.89</v>
      </c>
      <c r="O117" s="179"/>
      <c r="P117" s="183"/>
      <c r="Q117" s="183"/>
      <c r="R117" s="183"/>
      <c r="S117" s="180">
        <f>ROUND(G117*(P117),3)</f>
        <v>0</v>
      </c>
      <c r="T117" s="180"/>
      <c r="U117" s="180"/>
      <c r="V117" s="198"/>
      <c r="W117" s="53"/>
      <c r="Z117">
        <v>0</v>
      </c>
    </row>
    <row r="118" spans="1:26" ht="25.05" customHeight="1" x14ac:dyDescent="0.3">
      <c r="A118" s="181"/>
      <c r="B118" s="213">
        <v>35</v>
      </c>
      <c r="C118" s="182" t="s">
        <v>492</v>
      </c>
      <c r="D118" s="317" t="s">
        <v>493</v>
      </c>
      <c r="E118" s="317"/>
      <c r="F118" s="176" t="s">
        <v>424</v>
      </c>
      <c r="G118" s="177">
        <v>40</v>
      </c>
      <c r="H118" s="176"/>
      <c r="I118" s="176">
        <f>ROUND(G118*(H118),2)</f>
        <v>0</v>
      </c>
      <c r="J118" s="178">
        <f>ROUND(G118*(N118),2)</f>
        <v>359.2</v>
      </c>
      <c r="K118" s="179">
        <f>ROUND(G118*(O118),2)</f>
        <v>0</v>
      </c>
      <c r="L118" s="179"/>
      <c r="M118" s="179">
        <f>ROUND(G118*(H118),2)</f>
        <v>0</v>
      </c>
      <c r="N118" s="179">
        <v>8.98</v>
      </c>
      <c r="O118" s="179"/>
      <c r="P118" s="183"/>
      <c r="Q118" s="183"/>
      <c r="R118" s="183"/>
      <c r="S118" s="180">
        <f>ROUND(G118*(P118),3)</f>
        <v>0</v>
      </c>
      <c r="T118" s="180"/>
      <c r="U118" s="180"/>
      <c r="V118" s="198"/>
      <c r="W118" s="53"/>
      <c r="Z118">
        <v>0</v>
      </c>
    </row>
    <row r="119" spans="1:26" ht="25.05" customHeight="1" x14ac:dyDescent="0.3">
      <c r="A119" s="181"/>
      <c r="B119" s="213">
        <v>36</v>
      </c>
      <c r="C119" s="182" t="s">
        <v>494</v>
      </c>
      <c r="D119" s="317" t="s">
        <v>495</v>
      </c>
      <c r="E119" s="317"/>
      <c r="F119" s="176" t="s">
        <v>424</v>
      </c>
      <c r="G119" s="177">
        <v>40</v>
      </c>
      <c r="H119" s="176"/>
      <c r="I119" s="176">
        <f>ROUND(G119*(H119),2)</f>
        <v>0</v>
      </c>
      <c r="J119" s="178">
        <f>ROUND(G119*(N119),2)</f>
        <v>77.599999999999994</v>
      </c>
      <c r="K119" s="179">
        <f>ROUND(G119*(O119),2)</f>
        <v>0</v>
      </c>
      <c r="L119" s="179"/>
      <c r="M119" s="179">
        <f>ROUND(G119*(H119),2)</f>
        <v>0</v>
      </c>
      <c r="N119" s="179">
        <v>1.94</v>
      </c>
      <c r="O119" s="179"/>
      <c r="P119" s="183"/>
      <c r="Q119" s="183"/>
      <c r="R119" s="183"/>
      <c r="S119" s="180">
        <f>ROUND(G119*(P119),3)</f>
        <v>0</v>
      </c>
      <c r="T119" s="180"/>
      <c r="U119" s="180"/>
      <c r="V119" s="198"/>
      <c r="W119" s="53"/>
      <c r="Z119">
        <v>0</v>
      </c>
    </row>
    <row r="120" spans="1:26" ht="25.05" customHeight="1" x14ac:dyDescent="0.3">
      <c r="A120" s="181"/>
      <c r="B120" s="213">
        <v>37</v>
      </c>
      <c r="C120" s="182" t="s">
        <v>496</v>
      </c>
      <c r="D120" s="317" t="s">
        <v>497</v>
      </c>
      <c r="E120" s="317"/>
      <c r="F120" s="176" t="s">
        <v>498</v>
      </c>
      <c r="G120" s="177">
        <v>15</v>
      </c>
      <c r="H120" s="176"/>
      <c r="I120" s="176">
        <f>ROUND(G120*(H120),2)</f>
        <v>0</v>
      </c>
      <c r="J120" s="178">
        <f>ROUND(G120*(N120),2)</f>
        <v>33.6</v>
      </c>
      <c r="K120" s="179">
        <f>ROUND(G120*(O120),2)</f>
        <v>0</v>
      </c>
      <c r="L120" s="179"/>
      <c r="M120" s="179">
        <f>ROUND(G120*(H120),2)</f>
        <v>0</v>
      </c>
      <c r="N120" s="179">
        <v>2.2400000000000002</v>
      </c>
      <c r="O120" s="179"/>
      <c r="P120" s="183"/>
      <c r="Q120" s="183"/>
      <c r="R120" s="183"/>
      <c r="S120" s="180">
        <f>ROUND(G120*(P120),3)</f>
        <v>0</v>
      </c>
      <c r="T120" s="180"/>
      <c r="U120" s="180"/>
      <c r="V120" s="198"/>
      <c r="W120" s="53"/>
      <c r="Z120">
        <v>0</v>
      </c>
    </row>
    <row r="121" spans="1:26" ht="25.05" customHeight="1" x14ac:dyDescent="0.3">
      <c r="A121" s="181"/>
      <c r="B121" s="213">
        <v>38</v>
      </c>
      <c r="C121" s="182" t="s">
        <v>488</v>
      </c>
      <c r="D121" s="317" t="s">
        <v>489</v>
      </c>
      <c r="E121" s="317"/>
      <c r="F121" s="176" t="s">
        <v>485</v>
      </c>
      <c r="G121" s="177">
        <v>1</v>
      </c>
      <c r="H121" s="178"/>
      <c r="I121" s="176">
        <f>ROUND(G121*(H121),2)</f>
        <v>0</v>
      </c>
      <c r="J121" s="178">
        <f>ROUND(G121*(N121),2)</f>
        <v>20.9</v>
      </c>
      <c r="K121" s="179">
        <f>ROUND(G121*(O121),2)</f>
        <v>0</v>
      </c>
      <c r="L121" s="179">
        <f>ROUND(G121*(H121),2)</f>
        <v>0</v>
      </c>
      <c r="M121" s="179"/>
      <c r="N121" s="179">
        <v>20.899799609184264</v>
      </c>
      <c r="O121" s="179"/>
      <c r="P121" s="183"/>
      <c r="Q121" s="183"/>
      <c r="R121" s="183"/>
      <c r="S121" s="180">
        <f>ROUND(G121*(P121),3)</f>
        <v>0</v>
      </c>
      <c r="T121" s="180"/>
      <c r="U121" s="180"/>
      <c r="V121" s="198"/>
      <c r="W121" s="53"/>
      <c r="Z121">
        <v>0</v>
      </c>
    </row>
    <row r="122" spans="1:26" x14ac:dyDescent="0.3">
      <c r="A122" s="10"/>
      <c r="B122" s="212"/>
      <c r="C122" s="174">
        <v>946</v>
      </c>
      <c r="D122" s="314" t="s">
        <v>420</v>
      </c>
      <c r="E122" s="314"/>
      <c r="F122" s="140"/>
      <c r="G122" s="173"/>
      <c r="H122" s="140"/>
      <c r="I122" s="142">
        <f>ROUND((SUM(I116:I121))/1,2)</f>
        <v>0</v>
      </c>
      <c r="J122" s="141"/>
      <c r="K122" s="141"/>
      <c r="L122" s="141">
        <f>ROUND((SUM(L116:L121))/1,2)</f>
        <v>0</v>
      </c>
      <c r="M122" s="141">
        <f>ROUND((SUM(M116:M121))/1,2)</f>
        <v>0</v>
      </c>
      <c r="N122" s="141"/>
      <c r="O122" s="141"/>
      <c r="P122" s="141"/>
      <c r="Q122" s="10"/>
      <c r="R122" s="10"/>
      <c r="S122" s="10">
        <f>ROUND((SUM(S116:S121))/1,2)</f>
        <v>0</v>
      </c>
      <c r="T122" s="10"/>
      <c r="U122" s="10"/>
      <c r="V122" s="199">
        <f>ROUND((SUM(V116:V121))/1,2)</f>
        <v>0</v>
      </c>
      <c r="W122" s="217"/>
      <c r="X122" s="139"/>
      <c r="Y122" s="139"/>
      <c r="Z122" s="139"/>
    </row>
    <row r="123" spans="1:26" x14ac:dyDescent="0.3">
      <c r="A123" s="1"/>
      <c r="B123" s="208"/>
      <c r="C123" s="1"/>
      <c r="D123" s="1"/>
      <c r="E123" s="133"/>
      <c r="F123" s="133"/>
      <c r="G123" s="167"/>
      <c r="H123" s="133"/>
      <c r="I123" s="133"/>
      <c r="J123" s="134"/>
      <c r="K123" s="134"/>
      <c r="L123" s="134"/>
      <c r="M123" s="134"/>
      <c r="N123" s="134"/>
      <c r="O123" s="134"/>
      <c r="P123" s="134"/>
      <c r="Q123" s="1"/>
      <c r="R123" s="1"/>
      <c r="S123" s="1"/>
      <c r="T123" s="1"/>
      <c r="U123" s="1"/>
      <c r="V123" s="200"/>
      <c r="W123" s="53"/>
    </row>
    <row r="124" spans="1:26" x14ac:dyDescent="0.3">
      <c r="A124" s="10"/>
      <c r="B124" s="212"/>
      <c r="C124" s="10"/>
      <c r="D124" s="315" t="s">
        <v>418</v>
      </c>
      <c r="E124" s="315"/>
      <c r="F124" s="140"/>
      <c r="G124" s="173"/>
      <c r="H124" s="140"/>
      <c r="I124" s="142">
        <f>ROUND((SUM(I79:I123))/2,2)</f>
        <v>0</v>
      </c>
      <c r="J124" s="141"/>
      <c r="K124" s="141"/>
      <c r="L124" s="140">
        <f>ROUND((SUM(L79:L123))/2,2)</f>
        <v>0</v>
      </c>
      <c r="M124" s="140">
        <f>ROUND((SUM(M79:M123))/2,2)</f>
        <v>0</v>
      </c>
      <c r="N124" s="141"/>
      <c r="O124" s="141"/>
      <c r="P124" s="192"/>
      <c r="Q124" s="10"/>
      <c r="R124" s="10"/>
      <c r="S124" s="192">
        <f>ROUND((SUM(S79:S123))/2,2)</f>
        <v>0.28000000000000003</v>
      </c>
      <c r="T124" s="10"/>
      <c r="U124" s="10"/>
      <c r="V124" s="199">
        <f>ROUND((SUM(V79:V123))/2,2)</f>
        <v>0</v>
      </c>
      <c r="W124" s="53"/>
    </row>
    <row r="125" spans="1:26" x14ac:dyDescent="0.3">
      <c r="A125" s="1"/>
      <c r="B125" s="208"/>
      <c r="C125" s="1"/>
      <c r="D125" s="1"/>
      <c r="E125" s="133"/>
      <c r="F125" s="133"/>
      <c r="G125" s="167"/>
      <c r="H125" s="133"/>
      <c r="I125" s="133"/>
      <c r="J125" s="134"/>
      <c r="K125" s="134"/>
      <c r="L125" s="134"/>
      <c r="M125" s="134"/>
      <c r="N125" s="134"/>
      <c r="O125" s="134"/>
      <c r="P125" s="134"/>
      <c r="Q125" s="1"/>
      <c r="R125" s="1"/>
      <c r="S125" s="1"/>
      <c r="T125" s="1"/>
      <c r="U125" s="1"/>
      <c r="V125" s="200"/>
      <c r="W125" s="53"/>
    </row>
    <row r="126" spans="1:26" x14ac:dyDescent="0.3">
      <c r="A126" s="10"/>
      <c r="B126" s="212"/>
      <c r="C126" s="10"/>
      <c r="D126" s="315" t="s">
        <v>8</v>
      </c>
      <c r="E126" s="315"/>
      <c r="F126" s="140"/>
      <c r="G126" s="173"/>
      <c r="H126" s="140"/>
      <c r="I126" s="140"/>
      <c r="J126" s="141"/>
      <c r="K126" s="141"/>
      <c r="L126" s="141"/>
      <c r="M126" s="141"/>
      <c r="N126" s="141"/>
      <c r="O126" s="141"/>
      <c r="P126" s="141"/>
      <c r="Q126" s="10"/>
      <c r="R126" s="10"/>
      <c r="S126" s="10"/>
      <c r="T126" s="10"/>
      <c r="U126" s="10"/>
      <c r="V126" s="197"/>
      <c r="W126" s="217"/>
      <c r="X126" s="139"/>
      <c r="Y126" s="139"/>
      <c r="Z126" s="139"/>
    </row>
    <row r="127" spans="1:26" x14ac:dyDescent="0.3">
      <c r="A127" s="10"/>
      <c r="B127" s="212"/>
      <c r="C127" s="174">
        <v>0</v>
      </c>
      <c r="D127" s="314" t="s">
        <v>421</v>
      </c>
      <c r="E127" s="314"/>
      <c r="F127" s="140"/>
      <c r="G127" s="173"/>
      <c r="H127" s="140"/>
      <c r="I127" s="140"/>
      <c r="J127" s="141"/>
      <c r="K127" s="141"/>
      <c r="L127" s="141"/>
      <c r="M127" s="141"/>
      <c r="N127" s="141"/>
      <c r="O127" s="141"/>
      <c r="P127" s="141"/>
      <c r="Q127" s="10"/>
      <c r="R127" s="10"/>
      <c r="S127" s="10"/>
      <c r="T127" s="10"/>
      <c r="U127" s="10"/>
      <c r="V127" s="197"/>
      <c r="W127" s="217"/>
      <c r="X127" s="139"/>
      <c r="Y127" s="139"/>
      <c r="Z127" s="139"/>
    </row>
    <row r="128" spans="1:26" ht="25.05" customHeight="1" x14ac:dyDescent="0.3">
      <c r="A128" s="181"/>
      <c r="B128" s="213">
        <v>39</v>
      </c>
      <c r="C128" s="182" t="s">
        <v>499</v>
      </c>
      <c r="D128" s="317" t="s">
        <v>500</v>
      </c>
      <c r="E128" s="317"/>
      <c r="F128" s="176" t="s">
        <v>501</v>
      </c>
      <c r="G128" s="177">
        <v>15</v>
      </c>
      <c r="H128" s="176"/>
      <c r="I128" s="176">
        <f>ROUND(G128*(H128),2)</f>
        <v>0</v>
      </c>
      <c r="J128" s="178">
        <f>ROUND(G128*(N128),2)</f>
        <v>194.25</v>
      </c>
      <c r="K128" s="179">
        <f>ROUND(G128*(O128),2)</f>
        <v>0</v>
      </c>
      <c r="L128" s="179"/>
      <c r="M128" s="179">
        <f>ROUND(G128*(H128),2)</f>
        <v>0</v>
      </c>
      <c r="N128" s="179">
        <v>12.95</v>
      </c>
      <c r="O128" s="179"/>
      <c r="P128" s="183"/>
      <c r="Q128" s="183"/>
      <c r="R128" s="183"/>
      <c r="S128" s="180">
        <f>ROUND(G128*(P128),3)</f>
        <v>0</v>
      </c>
      <c r="T128" s="180"/>
      <c r="U128" s="180"/>
      <c r="V128" s="198"/>
      <c r="W128" s="53"/>
      <c r="Z128">
        <v>0</v>
      </c>
    </row>
    <row r="129" spans="1:26" ht="25.05" customHeight="1" x14ac:dyDescent="0.3">
      <c r="A129" s="181"/>
      <c r="B129" s="213">
        <v>40</v>
      </c>
      <c r="C129" s="182" t="s">
        <v>502</v>
      </c>
      <c r="D129" s="317" t="s">
        <v>503</v>
      </c>
      <c r="E129" s="317"/>
      <c r="F129" s="176" t="s">
        <v>501</v>
      </c>
      <c r="G129" s="177">
        <v>10</v>
      </c>
      <c r="H129" s="176"/>
      <c r="I129" s="176">
        <f>ROUND(G129*(H129),2)</f>
        <v>0</v>
      </c>
      <c r="J129" s="178">
        <f>ROUND(G129*(N129),2)</f>
        <v>129.5</v>
      </c>
      <c r="K129" s="179">
        <f>ROUND(G129*(O129),2)</f>
        <v>0</v>
      </c>
      <c r="L129" s="179"/>
      <c r="M129" s="179">
        <f>ROUND(G129*(H129),2)</f>
        <v>0</v>
      </c>
      <c r="N129" s="179">
        <v>12.95</v>
      </c>
      <c r="O129" s="179"/>
      <c r="P129" s="183"/>
      <c r="Q129" s="183"/>
      <c r="R129" s="183"/>
      <c r="S129" s="180">
        <f>ROUND(G129*(P129),3)</f>
        <v>0</v>
      </c>
      <c r="T129" s="180"/>
      <c r="U129" s="180"/>
      <c r="V129" s="198"/>
      <c r="W129" s="53"/>
      <c r="Z129">
        <v>0</v>
      </c>
    </row>
    <row r="130" spans="1:26" x14ac:dyDescent="0.3">
      <c r="A130" s="10"/>
      <c r="B130" s="212"/>
      <c r="C130" s="174">
        <v>0</v>
      </c>
      <c r="D130" s="314" t="s">
        <v>421</v>
      </c>
      <c r="E130" s="314"/>
      <c r="F130" s="140"/>
      <c r="G130" s="173"/>
      <c r="H130" s="140"/>
      <c r="I130" s="142">
        <f>ROUND((SUM(I127:I129))/1,2)</f>
        <v>0</v>
      </c>
      <c r="J130" s="141"/>
      <c r="K130" s="141"/>
      <c r="L130" s="141">
        <f>ROUND((SUM(L127:L129))/1,2)</f>
        <v>0</v>
      </c>
      <c r="M130" s="141">
        <f>ROUND((SUM(M127:M129))/1,2)</f>
        <v>0</v>
      </c>
      <c r="N130" s="141"/>
      <c r="O130" s="141"/>
      <c r="P130" s="192"/>
      <c r="Q130" s="1"/>
      <c r="R130" s="1"/>
      <c r="S130" s="192">
        <f>ROUND((SUM(S127:S129))/1,2)</f>
        <v>0</v>
      </c>
      <c r="T130" s="2"/>
      <c r="U130" s="2"/>
      <c r="V130" s="199">
        <f>ROUND((SUM(V127:V129))/1,2)</f>
        <v>0</v>
      </c>
      <c r="W130" s="53"/>
    </row>
    <row r="131" spans="1:26" x14ac:dyDescent="0.3">
      <c r="A131" s="1"/>
      <c r="B131" s="208"/>
      <c r="C131" s="1"/>
      <c r="D131" s="1"/>
      <c r="E131" s="133"/>
      <c r="F131" s="133"/>
      <c r="G131" s="167"/>
      <c r="H131" s="133"/>
      <c r="I131" s="133"/>
      <c r="J131" s="134"/>
      <c r="K131" s="134"/>
      <c r="L131" s="134"/>
      <c r="M131" s="134"/>
      <c r="N131" s="134"/>
      <c r="O131" s="134"/>
      <c r="P131" s="134"/>
      <c r="Q131" s="1"/>
      <c r="R131" s="1"/>
      <c r="S131" s="1"/>
      <c r="T131" s="1"/>
      <c r="U131" s="1"/>
      <c r="V131" s="200"/>
      <c r="W131" s="53"/>
    </row>
    <row r="132" spans="1:26" x14ac:dyDescent="0.3">
      <c r="A132" s="10"/>
      <c r="B132" s="212"/>
      <c r="C132" s="10"/>
      <c r="D132" s="315" t="s">
        <v>8</v>
      </c>
      <c r="E132" s="315"/>
      <c r="F132" s="140"/>
      <c r="G132" s="173"/>
      <c r="H132" s="140"/>
      <c r="I132" s="142">
        <f>ROUND((SUM(I126:I131))/2,2)</f>
        <v>0</v>
      </c>
      <c r="J132" s="141"/>
      <c r="K132" s="141"/>
      <c r="L132" s="141">
        <f>ROUND((SUM(L126:L131))/2,2)</f>
        <v>0</v>
      </c>
      <c r="M132" s="141">
        <f>ROUND((SUM(M126:M131))/2,2)</f>
        <v>0</v>
      </c>
      <c r="N132" s="141"/>
      <c r="O132" s="141"/>
      <c r="P132" s="192"/>
      <c r="Q132" s="1"/>
      <c r="R132" s="1"/>
      <c r="S132" s="192">
        <f>ROUND((SUM(S126:S131))/2,2)</f>
        <v>0</v>
      </c>
      <c r="T132" s="1"/>
      <c r="U132" s="1"/>
      <c r="V132" s="199">
        <f>ROUND((SUM(V126:V131))/2,2)</f>
        <v>0</v>
      </c>
      <c r="W132" s="53"/>
    </row>
    <row r="133" spans="1:26" x14ac:dyDescent="0.3">
      <c r="A133" s="1"/>
      <c r="B133" s="215"/>
      <c r="C133" s="193"/>
      <c r="D133" s="316" t="s">
        <v>89</v>
      </c>
      <c r="E133" s="316"/>
      <c r="F133" s="195"/>
      <c r="G133" s="194"/>
      <c r="H133" s="195"/>
      <c r="I133" s="195">
        <f>ROUND((SUM(I79:I132))/3,2)</f>
        <v>0</v>
      </c>
      <c r="J133" s="219"/>
      <c r="K133" s="219">
        <f>ROUND((SUM(K79:K132))/3,2)</f>
        <v>0</v>
      </c>
      <c r="L133" s="219">
        <f>ROUND((SUM(L79:L132))/3,2)</f>
        <v>0</v>
      </c>
      <c r="M133" s="219">
        <f>ROUND((SUM(M79:M132))/3,2)</f>
        <v>0</v>
      </c>
      <c r="N133" s="219"/>
      <c r="O133" s="219"/>
      <c r="P133" s="194"/>
      <c r="Q133" s="193"/>
      <c r="R133" s="193"/>
      <c r="S133" s="194">
        <f>ROUND((SUM(S79:S132))/3,2)</f>
        <v>0.28000000000000003</v>
      </c>
      <c r="T133" s="193"/>
      <c r="U133" s="193"/>
      <c r="V133" s="202">
        <f>ROUND((SUM(V79:V132))/3,2)</f>
        <v>0</v>
      </c>
      <c r="W133" s="53"/>
      <c r="Z133">
        <f>(SUM(Z79:Z132))</f>
        <v>0</v>
      </c>
    </row>
  </sheetData>
  <mergeCells count="99">
    <mergeCell ref="F18:H18"/>
    <mergeCell ref="B1:C1"/>
    <mergeCell ref="E1:F1"/>
    <mergeCell ref="B2:V2"/>
    <mergeCell ref="B3:V3"/>
    <mergeCell ref="B7:H7"/>
    <mergeCell ref="B9:H9"/>
    <mergeCell ref="B11:H11"/>
    <mergeCell ref="F14:H14"/>
    <mergeCell ref="F15:H15"/>
    <mergeCell ref="F16:H16"/>
    <mergeCell ref="F17:H17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B48:E48"/>
    <mergeCell ref="F46:H46"/>
    <mergeCell ref="F47:H47"/>
    <mergeCell ref="F48:H48"/>
    <mergeCell ref="B49:I49"/>
    <mergeCell ref="B62:D62"/>
    <mergeCell ref="B64:D64"/>
    <mergeCell ref="B68:V68"/>
    <mergeCell ref="H1:I1"/>
    <mergeCell ref="B70:E70"/>
    <mergeCell ref="B55:D55"/>
    <mergeCell ref="B56:D56"/>
    <mergeCell ref="B57:D57"/>
    <mergeCell ref="B58:D58"/>
    <mergeCell ref="B60:D60"/>
    <mergeCell ref="B61:D61"/>
    <mergeCell ref="F31:G31"/>
    <mergeCell ref="B54:C54"/>
    <mergeCell ref="B44:V44"/>
    <mergeCell ref="B46:E46"/>
    <mergeCell ref="B47:E47"/>
    <mergeCell ref="D88:E88"/>
    <mergeCell ref="B72:E72"/>
    <mergeCell ref="I70:P70"/>
    <mergeCell ref="D79:E79"/>
    <mergeCell ref="D80:E80"/>
    <mergeCell ref="D81:E81"/>
    <mergeCell ref="D82:E82"/>
    <mergeCell ref="B71:E71"/>
    <mergeCell ref="D83:E83"/>
    <mergeCell ref="D84:E84"/>
    <mergeCell ref="D85:E85"/>
    <mergeCell ref="D86:E86"/>
    <mergeCell ref="D87:E87"/>
    <mergeCell ref="D100:E100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12:E112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27:E127"/>
    <mergeCell ref="D113:E113"/>
    <mergeCell ref="D114:E114"/>
    <mergeCell ref="D116:E116"/>
    <mergeCell ref="D117:E117"/>
    <mergeCell ref="D118:E118"/>
    <mergeCell ref="D119:E119"/>
    <mergeCell ref="D120:E120"/>
    <mergeCell ref="D121:E121"/>
    <mergeCell ref="D122:E122"/>
    <mergeCell ref="D124:E124"/>
    <mergeCell ref="D126:E126"/>
    <mergeCell ref="D128:E128"/>
    <mergeCell ref="D129:E129"/>
    <mergeCell ref="D130:E130"/>
    <mergeCell ref="D132:E132"/>
    <mergeCell ref="D133:E133"/>
  </mergeCells>
  <hyperlinks>
    <hyperlink ref="B1:C1" location="A2:A2" tooltip="Klikni na prechod ku Kryciemu listu..." display="Krycí list rozpočtu" xr:uid="{DE1C2DE6-43CB-4911-BD3E-09F29A7FB840}"/>
    <hyperlink ref="E1:F1" location="A54:A54" tooltip="Klikni na prechod ku rekapitulácii..." display="Rekapitulácia rozpočtu" xr:uid="{CEE4A5F4-7761-42AD-B348-A4B35225B607}"/>
    <hyperlink ref="H1:I1" location="B78:B78" tooltip="Klikni na prechod ku Rozpočet..." display="Rozpočet" xr:uid="{7E754FDF-09EF-4A13-82DD-869AE8F35FD9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Rozšírenie kapacity materskej školy v obci Bačkov / SO 01 Vlastný objekt - Bleskozvod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322-3D41-4EA2-8DD2-11B687CF564F}">
  <dimension ref="A1:AA182"/>
  <sheetViews>
    <sheetView workbookViewId="0">
      <pane ySplit="1" topLeftCell="A173" activePane="bottomLeft" state="frozen"/>
      <selection pane="bottomLeft" activeCell="D145" sqref="D145:E14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22</v>
      </c>
      <c r="C1" s="325"/>
      <c r="D1" s="12"/>
      <c r="E1" s="382" t="s">
        <v>0</v>
      </c>
      <c r="F1" s="383"/>
      <c r="G1" s="13"/>
      <c r="H1" s="324" t="s">
        <v>90</v>
      </c>
      <c r="I1" s="325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22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1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504</v>
      </c>
      <c r="C4" s="32"/>
      <c r="D4" s="25"/>
      <c r="E4" s="25"/>
      <c r="F4" s="44" t="s">
        <v>24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25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26</v>
      </c>
      <c r="C6" s="32"/>
      <c r="D6" s="44" t="s">
        <v>27</v>
      </c>
      <c r="E6" s="25"/>
      <c r="F6" s="44" t="s">
        <v>28</v>
      </c>
      <c r="G6" s="44" t="s">
        <v>29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30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33</v>
      </c>
      <c r="C8" s="46"/>
      <c r="D8" s="28"/>
      <c r="E8" s="28"/>
      <c r="F8" s="50" t="s">
        <v>34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31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33</v>
      </c>
      <c r="C10" s="32"/>
      <c r="D10" s="25"/>
      <c r="E10" s="25"/>
      <c r="F10" s="44" t="s">
        <v>34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32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33</v>
      </c>
      <c r="C12" s="32"/>
      <c r="D12" s="25"/>
      <c r="E12" s="25"/>
      <c r="F12" s="44" t="s">
        <v>34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56</v>
      </c>
      <c r="D14" s="61" t="s">
        <v>57</v>
      </c>
      <c r="E14" s="66" t="s">
        <v>58</v>
      </c>
      <c r="F14" s="375" t="s">
        <v>40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35</v>
      </c>
      <c r="C15" s="63"/>
      <c r="D15" s="58"/>
      <c r="E15" s="67"/>
      <c r="F15" s="377" t="s">
        <v>41</v>
      </c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36</v>
      </c>
      <c r="C16" s="92"/>
      <c r="D16" s="93"/>
      <c r="E16" s="94"/>
      <c r="F16" s="378" t="s">
        <v>42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(SUM(Z79:Z181))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37</v>
      </c>
      <c r="C17" s="63">
        <f>'SO 15261'!E58</f>
        <v>0</v>
      </c>
      <c r="D17" s="58">
        <f>'SO 15261'!F58</f>
        <v>0</v>
      </c>
      <c r="E17" s="67">
        <f>'SO 15261'!G58</f>
        <v>0</v>
      </c>
      <c r="F17" s="379" t="s">
        <v>43</v>
      </c>
      <c r="G17" s="369"/>
      <c r="H17" s="352"/>
      <c r="I17" s="25"/>
      <c r="J17" s="25"/>
      <c r="K17" s="26"/>
      <c r="L17" s="26"/>
      <c r="M17" s="26"/>
      <c r="N17" s="26"/>
      <c r="O17" s="74"/>
      <c r="P17" s="83"/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38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39</v>
      </c>
      <c r="C19" s="65"/>
      <c r="D19" s="60"/>
      <c r="E19" s="69">
        <f>SUM(E15:E18)</f>
        <v>0</v>
      </c>
      <c r="F19" s="364" t="s">
        <v>39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49</v>
      </c>
      <c r="C20" s="57"/>
      <c r="D20" s="95"/>
      <c r="E20" s="96"/>
      <c r="F20" s="353" t="s">
        <v>49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50</v>
      </c>
      <c r="C21" s="51"/>
      <c r="D21" s="91"/>
      <c r="E21" s="70">
        <f>((E15*U22*0)+(E16*V22*0)+(E17*W22*0))/100</f>
        <v>0</v>
      </c>
      <c r="F21" s="368" t="s">
        <v>53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51</v>
      </c>
      <c r="C22" s="34"/>
      <c r="D22" s="72"/>
      <c r="E22" s="71">
        <f>((E15*U23*0)+(E16*V23*0)+(E17*W23*0))/100</f>
        <v>0</v>
      </c>
      <c r="F22" s="368" t="s">
        <v>54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52</v>
      </c>
      <c r="C23" s="34"/>
      <c r="D23" s="72"/>
      <c r="E23" s="71">
        <f>((E15*U24*0)+(E16*V24*0)+(E17*W24*0))/100</f>
        <v>0</v>
      </c>
      <c r="F23" s="368" t="s">
        <v>55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39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61</v>
      </c>
      <c r="C26" s="98"/>
      <c r="D26" s="100"/>
      <c r="E26" s="106"/>
      <c r="F26" s="353" t="s">
        <v>44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45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46</v>
      </c>
      <c r="G28" s="359"/>
      <c r="H28" s="218">
        <f>P27-SUM('SO 15261'!K79:'SO 15261'!K181)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47</v>
      </c>
      <c r="G29" s="361"/>
      <c r="H29" s="33">
        <f>SUM('SO 15261'!K79:'SO 15261'!K181)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48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59</v>
      </c>
      <c r="C32" s="102"/>
      <c r="D32" s="19"/>
      <c r="E32" s="111" t="s">
        <v>60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1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1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329" t="s">
        <v>30</v>
      </c>
      <c r="C46" s="330"/>
      <c r="D46" s="330"/>
      <c r="E46" s="331"/>
      <c r="F46" s="346" t="s">
        <v>27</v>
      </c>
      <c r="G46" s="330"/>
      <c r="H46" s="33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329" t="s">
        <v>31</v>
      </c>
      <c r="C47" s="330"/>
      <c r="D47" s="330"/>
      <c r="E47" s="331"/>
      <c r="F47" s="346" t="s">
        <v>25</v>
      </c>
      <c r="G47" s="330"/>
      <c r="H47" s="33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329" t="s">
        <v>32</v>
      </c>
      <c r="C48" s="330"/>
      <c r="D48" s="330"/>
      <c r="E48" s="331"/>
      <c r="F48" s="346" t="s">
        <v>65</v>
      </c>
      <c r="G48" s="330"/>
      <c r="H48" s="33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347" t="s">
        <v>1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504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66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62</v>
      </c>
      <c r="C54" s="342"/>
      <c r="D54" s="129"/>
      <c r="E54" s="129" t="s">
        <v>56</v>
      </c>
      <c r="F54" s="129" t="s">
        <v>57</v>
      </c>
      <c r="G54" s="129" t="s">
        <v>39</v>
      </c>
      <c r="H54" s="129" t="s">
        <v>63</v>
      </c>
      <c r="I54" s="129" t="s">
        <v>64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8" t="s">
        <v>418</v>
      </c>
      <c r="C55" s="319"/>
      <c r="D55" s="319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7"/>
      <c r="X55" s="139"/>
      <c r="Y55" s="139"/>
      <c r="Z55" s="139"/>
    </row>
    <row r="56" spans="1:26" x14ac:dyDescent="0.3">
      <c r="A56" s="10"/>
      <c r="B56" s="335" t="s">
        <v>419</v>
      </c>
      <c r="C56" s="336"/>
      <c r="D56" s="336"/>
      <c r="E56" s="140">
        <f>'SO 15261'!L165</f>
        <v>0</v>
      </c>
      <c r="F56" s="140">
        <f>'SO 15261'!M165</f>
        <v>0</v>
      </c>
      <c r="G56" s="140">
        <f>'SO 15261'!I165</f>
        <v>0</v>
      </c>
      <c r="H56" s="141">
        <f>'SO 15261'!S165</f>
        <v>0.01</v>
      </c>
      <c r="I56" s="141">
        <f>'SO 15261'!V165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7"/>
      <c r="X56" s="139"/>
      <c r="Y56" s="139"/>
      <c r="Z56" s="139"/>
    </row>
    <row r="57" spans="1:26" x14ac:dyDescent="0.3">
      <c r="A57" s="10"/>
      <c r="B57" s="335" t="s">
        <v>505</v>
      </c>
      <c r="C57" s="336"/>
      <c r="D57" s="336"/>
      <c r="E57" s="140">
        <f>'SO 15261'!L169</f>
        <v>0</v>
      </c>
      <c r="F57" s="140">
        <f>'SO 15261'!M169</f>
        <v>0</v>
      </c>
      <c r="G57" s="140">
        <f>'SO 15261'!I169</f>
        <v>0</v>
      </c>
      <c r="H57" s="141">
        <f>'SO 15261'!S169</f>
        <v>0</v>
      </c>
      <c r="I57" s="141">
        <f>'SO 15261'!V169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7"/>
      <c r="X57" s="139"/>
      <c r="Y57" s="139"/>
      <c r="Z57" s="139"/>
    </row>
    <row r="58" spans="1:26" x14ac:dyDescent="0.3">
      <c r="A58" s="10"/>
      <c r="B58" s="337" t="s">
        <v>418</v>
      </c>
      <c r="C58" s="315"/>
      <c r="D58" s="315"/>
      <c r="E58" s="142">
        <f>'SO 15261'!L171</f>
        <v>0</v>
      </c>
      <c r="F58" s="142">
        <f>'SO 15261'!M171</f>
        <v>0</v>
      </c>
      <c r="G58" s="142">
        <f>'SO 15261'!I171</f>
        <v>0</v>
      </c>
      <c r="H58" s="143">
        <f>'SO 15261'!S171</f>
        <v>0.01</v>
      </c>
      <c r="I58" s="143">
        <f>'SO 15261'!V171</f>
        <v>0</v>
      </c>
      <c r="J58" s="143"/>
      <c r="K58" s="143"/>
      <c r="L58" s="143"/>
      <c r="M58" s="143"/>
      <c r="N58" s="143"/>
      <c r="O58" s="143"/>
      <c r="P58" s="143"/>
      <c r="Q58" s="139"/>
      <c r="R58" s="139"/>
      <c r="S58" s="139"/>
      <c r="T58" s="139"/>
      <c r="U58" s="139"/>
      <c r="V58" s="152"/>
      <c r="W58" s="217"/>
      <c r="X58" s="139"/>
      <c r="Y58" s="139"/>
      <c r="Z58" s="139"/>
    </row>
    <row r="59" spans="1:26" x14ac:dyDescent="0.3">
      <c r="A59" s="1"/>
      <c r="B59" s="208"/>
      <c r="C59" s="1"/>
      <c r="D59" s="1"/>
      <c r="E59" s="133"/>
      <c r="F59" s="133"/>
      <c r="G59" s="133"/>
      <c r="H59" s="134"/>
      <c r="I59" s="134"/>
      <c r="J59" s="134"/>
      <c r="K59" s="134"/>
      <c r="L59" s="134"/>
      <c r="M59" s="134"/>
      <c r="N59" s="134"/>
      <c r="O59" s="134"/>
      <c r="P59" s="134"/>
      <c r="V59" s="153"/>
      <c r="W59" s="53"/>
    </row>
    <row r="60" spans="1:26" x14ac:dyDescent="0.3">
      <c r="A60" s="10"/>
      <c r="B60" s="337" t="s">
        <v>8</v>
      </c>
      <c r="C60" s="315"/>
      <c r="D60" s="315"/>
      <c r="E60" s="140"/>
      <c r="F60" s="140"/>
      <c r="G60" s="140"/>
      <c r="H60" s="141"/>
      <c r="I60" s="141"/>
      <c r="J60" s="141"/>
      <c r="K60" s="141"/>
      <c r="L60" s="141"/>
      <c r="M60" s="141"/>
      <c r="N60" s="141"/>
      <c r="O60" s="141"/>
      <c r="P60" s="141"/>
      <c r="Q60" s="139"/>
      <c r="R60" s="139"/>
      <c r="S60" s="139"/>
      <c r="T60" s="139"/>
      <c r="U60" s="139"/>
      <c r="V60" s="152"/>
      <c r="W60" s="217"/>
      <c r="X60" s="139"/>
      <c r="Y60" s="139"/>
      <c r="Z60" s="139"/>
    </row>
    <row r="61" spans="1:26" x14ac:dyDescent="0.3">
      <c r="A61" s="10"/>
      <c r="B61" s="335" t="s">
        <v>421</v>
      </c>
      <c r="C61" s="336"/>
      <c r="D61" s="336"/>
      <c r="E61" s="140">
        <f>'SO 15261'!L179</f>
        <v>0</v>
      </c>
      <c r="F61" s="140">
        <f>'SO 15261'!M179</f>
        <v>0</v>
      </c>
      <c r="G61" s="140">
        <f>'SO 15261'!I179</f>
        <v>0</v>
      </c>
      <c r="H61" s="141">
        <f>'SO 15261'!S179</f>
        <v>0</v>
      </c>
      <c r="I61" s="141">
        <f>'SO 15261'!V179</f>
        <v>0</v>
      </c>
      <c r="J61" s="141"/>
      <c r="K61" s="141"/>
      <c r="L61" s="141"/>
      <c r="M61" s="141"/>
      <c r="N61" s="141"/>
      <c r="O61" s="141"/>
      <c r="P61" s="141"/>
      <c r="Q61" s="139"/>
      <c r="R61" s="139"/>
      <c r="S61" s="139"/>
      <c r="T61" s="139"/>
      <c r="U61" s="139"/>
      <c r="V61" s="152"/>
      <c r="W61" s="217"/>
      <c r="X61" s="139"/>
      <c r="Y61" s="139"/>
      <c r="Z61" s="139"/>
    </row>
    <row r="62" spans="1:26" x14ac:dyDescent="0.3">
      <c r="A62" s="10"/>
      <c r="B62" s="337" t="s">
        <v>8</v>
      </c>
      <c r="C62" s="315"/>
      <c r="D62" s="315"/>
      <c r="E62" s="142">
        <f>'SO 15261'!L181</f>
        <v>0</v>
      </c>
      <c r="F62" s="142">
        <f>'SO 15261'!M181</f>
        <v>0</v>
      </c>
      <c r="G62" s="142">
        <f>'SO 15261'!I181</f>
        <v>0</v>
      </c>
      <c r="H62" s="143">
        <f>'SO 15261'!S181</f>
        <v>0</v>
      </c>
      <c r="I62" s="143">
        <f>'SO 15261'!V181</f>
        <v>0</v>
      </c>
      <c r="J62" s="143"/>
      <c r="K62" s="143"/>
      <c r="L62" s="143"/>
      <c r="M62" s="143"/>
      <c r="N62" s="143"/>
      <c r="O62" s="143"/>
      <c r="P62" s="143"/>
      <c r="Q62" s="139"/>
      <c r="R62" s="139"/>
      <c r="S62" s="139"/>
      <c r="T62" s="139"/>
      <c r="U62" s="139"/>
      <c r="V62" s="152"/>
      <c r="W62" s="217"/>
      <c r="X62" s="139"/>
      <c r="Y62" s="139"/>
      <c r="Z62" s="139"/>
    </row>
    <row r="63" spans="1:26" x14ac:dyDescent="0.3">
      <c r="A63" s="1"/>
      <c r="B63" s="208"/>
      <c r="C63" s="1"/>
      <c r="D63" s="1"/>
      <c r="E63" s="133"/>
      <c r="F63" s="133"/>
      <c r="G63" s="133"/>
      <c r="H63" s="134"/>
      <c r="I63" s="134"/>
      <c r="J63" s="134"/>
      <c r="K63" s="134"/>
      <c r="L63" s="134"/>
      <c r="M63" s="134"/>
      <c r="N63" s="134"/>
      <c r="O63" s="134"/>
      <c r="P63" s="134"/>
      <c r="V63" s="153"/>
      <c r="W63" s="53"/>
    </row>
    <row r="64" spans="1:26" x14ac:dyDescent="0.3">
      <c r="A64" s="144"/>
      <c r="B64" s="320" t="s">
        <v>89</v>
      </c>
      <c r="C64" s="321"/>
      <c r="D64" s="321"/>
      <c r="E64" s="146">
        <f>'SO 15261'!L182</f>
        <v>0</v>
      </c>
      <c r="F64" s="146">
        <f>'SO 15261'!M182</f>
        <v>0</v>
      </c>
      <c r="G64" s="146">
        <f>'SO 15261'!I182</f>
        <v>0</v>
      </c>
      <c r="H64" s="147">
        <f>'SO 15261'!S182</f>
        <v>0.01</v>
      </c>
      <c r="I64" s="147">
        <f>'SO 15261'!V182</f>
        <v>0</v>
      </c>
      <c r="J64" s="148"/>
      <c r="K64" s="148"/>
      <c r="L64" s="148"/>
      <c r="M64" s="148"/>
      <c r="N64" s="148"/>
      <c r="O64" s="148"/>
      <c r="P64" s="148"/>
      <c r="Q64" s="149"/>
      <c r="R64" s="149"/>
      <c r="S64" s="149"/>
      <c r="T64" s="149"/>
      <c r="U64" s="149"/>
      <c r="V64" s="154"/>
      <c r="W64" s="217"/>
      <c r="X64" s="145"/>
      <c r="Y64" s="145"/>
      <c r="Z64" s="145"/>
    </row>
    <row r="65" spans="1:26" x14ac:dyDescent="0.3">
      <c r="A65" s="15"/>
      <c r="B65" s="42"/>
      <c r="C65" s="3"/>
      <c r="D65" s="3"/>
      <c r="E65" s="14"/>
      <c r="F65" s="14"/>
      <c r="G65" s="14"/>
      <c r="H65" s="155"/>
      <c r="I65" s="155"/>
      <c r="J65" s="155"/>
      <c r="K65" s="155"/>
      <c r="L65" s="155"/>
      <c r="M65" s="155"/>
      <c r="N65" s="155"/>
      <c r="O65" s="155"/>
      <c r="P65" s="155"/>
      <c r="Q65" s="11"/>
      <c r="R65" s="11"/>
      <c r="S65" s="11"/>
      <c r="T65" s="11"/>
      <c r="U65" s="11"/>
      <c r="V65" s="11"/>
      <c r="W65" s="53"/>
    </row>
    <row r="66" spans="1:26" x14ac:dyDescent="0.3">
      <c r="A66" s="15"/>
      <c r="B66" s="42"/>
      <c r="C66" s="3"/>
      <c r="D66" s="3"/>
      <c r="E66" s="14"/>
      <c r="F66" s="14"/>
      <c r="G66" s="14"/>
      <c r="H66" s="155"/>
      <c r="I66" s="155"/>
      <c r="J66" s="155"/>
      <c r="K66" s="155"/>
      <c r="L66" s="155"/>
      <c r="M66" s="155"/>
      <c r="N66" s="155"/>
      <c r="O66" s="155"/>
      <c r="P66" s="155"/>
      <c r="Q66" s="11"/>
      <c r="R66" s="11"/>
      <c r="S66" s="11"/>
      <c r="T66" s="11"/>
      <c r="U66" s="11"/>
      <c r="V66" s="11"/>
      <c r="W66" s="53"/>
    </row>
    <row r="67" spans="1:26" x14ac:dyDescent="0.3">
      <c r="A67" s="15"/>
      <c r="B67" s="38"/>
      <c r="C67" s="8"/>
      <c r="D67" s="8"/>
      <c r="E67" s="27"/>
      <c r="F67" s="27"/>
      <c r="G67" s="27"/>
      <c r="H67" s="156"/>
      <c r="I67" s="156"/>
      <c r="J67" s="156"/>
      <c r="K67" s="156"/>
      <c r="L67" s="156"/>
      <c r="M67" s="156"/>
      <c r="N67" s="156"/>
      <c r="O67" s="156"/>
      <c r="P67" s="156"/>
      <c r="Q67" s="16"/>
      <c r="R67" s="16"/>
      <c r="S67" s="16"/>
      <c r="T67" s="16"/>
      <c r="U67" s="16"/>
      <c r="V67" s="16"/>
      <c r="W67" s="53"/>
    </row>
    <row r="68" spans="1:26" ht="34.950000000000003" customHeight="1" x14ac:dyDescent="0.3">
      <c r="A68" s="1"/>
      <c r="B68" s="322" t="s">
        <v>90</v>
      </c>
      <c r="C68" s="323"/>
      <c r="D68" s="323"/>
      <c r="E68" s="323"/>
      <c r="F68" s="323"/>
      <c r="G68" s="323"/>
      <c r="H68" s="323"/>
      <c r="I68" s="323"/>
      <c r="J68" s="323"/>
      <c r="K68" s="323"/>
      <c r="L68" s="323"/>
      <c r="M68" s="323"/>
      <c r="N68" s="323"/>
      <c r="O68" s="323"/>
      <c r="P68" s="323"/>
      <c r="Q68" s="323"/>
      <c r="R68" s="323"/>
      <c r="S68" s="323"/>
      <c r="T68" s="323"/>
      <c r="U68" s="323"/>
      <c r="V68" s="323"/>
      <c r="W68" s="53"/>
    </row>
    <row r="69" spans="1:26" x14ac:dyDescent="0.3">
      <c r="A69" s="15"/>
      <c r="B69" s="97"/>
      <c r="C69" s="19"/>
      <c r="D69" s="19"/>
      <c r="E69" s="99"/>
      <c r="F69" s="99"/>
      <c r="G69" s="99"/>
      <c r="H69" s="170"/>
      <c r="I69" s="170"/>
      <c r="J69" s="170"/>
      <c r="K69" s="170"/>
      <c r="L69" s="170"/>
      <c r="M69" s="170"/>
      <c r="N69" s="170"/>
      <c r="O69" s="170"/>
      <c r="P69" s="170"/>
      <c r="Q69" s="20"/>
      <c r="R69" s="20"/>
      <c r="S69" s="20"/>
      <c r="T69" s="20"/>
      <c r="U69" s="20"/>
      <c r="V69" s="20"/>
      <c r="W69" s="53"/>
    </row>
    <row r="70" spans="1:26" ht="19.95" customHeight="1" x14ac:dyDescent="0.3">
      <c r="A70" s="203"/>
      <c r="B70" s="326" t="s">
        <v>30</v>
      </c>
      <c r="C70" s="327"/>
      <c r="D70" s="327"/>
      <c r="E70" s="328"/>
      <c r="F70" s="168"/>
      <c r="G70" s="168"/>
      <c r="H70" s="169" t="s">
        <v>101</v>
      </c>
      <c r="I70" s="332" t="s">
        <v>102</v>
      </c>
      <c r="J70" s="333"/>
      <c r="K70" s="333"/>
      <c r="L70" s="333"/>
      <c r="M70" s="333"/>
      <c r="N70" s="333"/>
      <c r="O70" s="333"/>
      <c r="P70" s="334"/>
      <c r="Q70" s="18"/>
      <c r="R70" s="18"/>
      <c r="S70" s="18"/>
      <c r="T70" s="18"/>
      <c r="U70" s="18"/>
      <c r="V70" s="18"/>
      <c r="W70" s="53"/>
    </row>
    <row r="71" spans="1:26" ht="19.95" customHeight="1" x14ac:dyDescent="0.3">
      <c r="A71" s="203"/>
      <c r="B71" s="329" t="s">
        <v>31</v>
      </c>
      <c r="C71" s="330"/>
      <c r="D71" s="330"/>
      <c r="E71" s="331"/>
      <c r="F71" s="164"/>
      <c r="G71" s="164"/>
      <c r="H71" s="165" t="s">
        <v>25</v>
      </c>
      <c r="I71" s="16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203"/>
      <c r="B72" s="329" t="s">
        <v>32</v>
      </c>
      <c r="C72" s="330"/>
      <c r="D72" s="330"/>
      <c r="E72" s="331"/>
      <c r="F72" s="164"/>
      <c r="G72" s="164"/>
      <c r="H72" s="165" t="s">
        <v>103</v>
      </c>
      <c r="I72" s="165" t="s">
        <v>29</v>
      </c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207" t="s">
        <v>104</v>
      </c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7" t="s">
        <v>504</v>
      </c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42"/>
      <c r="C75" s="3"/>
      <c r="D75" s="3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15"/>
      <c r="B76" s="42"/>
      <c r="C76" s="3"/>
      <c r="D76" s="3"/>
      <c r="E76" s="14"/>
      <c r="F76" s="14"/>
      <c r="G76" s="14"/>
      <c r="H76" s="155"/>
      <c r="I76" s="155"/>
      <c r="J76" s="155"/>
      <c r="K76" s="155"/>
      <c r="L76" s="155"/>
      <c r="M76" s="155"/>
      <c r="N76" s="155"/>
      <c r="O76" s="155"/>
      <c r="P76" s="155"/>
      <c r="Q76" s="11"/>
      <c r="R76" s="11"/>
      <c r="S76" s="11"/>
      <c r="T76" s="11"/>
      <c r="U76" s="11"/>
      <c r="V76" s="11"/>
      <c r="W76" s="53"/>
    </row>
    <row r="77" spans="1:26" ht="19.95" customHeight="1" x14ac:dyDescent="0.3">
      <c r="A77" s="15"/>
      <c r="B77" s="209" t="s">
        <v>66</v>
      </c>
      <c r="C77" s="166"/>
      <c r="D77" s="166"/>
      <c r="E77" s="14"/>
      <c r="F77" s="14"/>
      <c r="G77" s="14"/>
      <c r="H77" s="155"/>
      <c r="I77" s="155"/>
      <c r="J77" s="155"/>
      <c r="K77" s="155"/>
      <c r="L77" s="155"/>
      <c r="M77" s="155"/>
      <c r="N77" s="155"/>
      <c r="O77" s="155"/>
      <c r="P77" s="155"/>
      <c r="Q77" s="11"/>
      <c r="R77" s="11"/>
      <c r="S77" s="11"/>
      <c r="T77" s="11"/>
      <c r="U77" s="11"/>
      <c r="V77" s="11"/>
      <c r="W77" s="53"/>
    </row>
    <row r="78" spans="1:26" x14ac:dyDescent="0.3">
      <c r="A78" s="2"/>
      <c r="B78" s="210" t="s">
        <v>91</v>
      </c>
      <c r="C78" s="129" t="s">
        <v>92</v>
      </c>
      <c r="D78" s="129" t="s">
        <v>93</v>
      </c>
      <c r="E78" s="157"/>
      <c r="F78" s="157" t="s">
        <v>94</v>
      </c>
      <c r="G78" s="157" t="s">
        <v>95</v>
      </c>
      <c r="H78" s="158" t="s">
        <v>96</v>
      </c>
      <c r="I78" s="158" t="s">
        <v>97</v>
      </c>
      <c r="J78" s="158"/>
      <c r="K78" s="158"/>
      <c r="L78" s="158"/>
      <c r="M78" s="158"/>
      <c r="N78" s="158"/>
      <c r="O78" s="158"/>
      <c r="P78" s="158" t="s">
        <v>98</v>
      </c>
      <c r="Q78" s="159"/>
      <c r="R78" s="159"/>
      <c r="S78" s="129" t="s">
        <v>99</v>
      </c>
      <c r="T78" s="160"/>
      <c r="U78" s="160"/>
      <c r="V78" s="129" t="s">
        <v>100</v>
      </c>
      <c r="W78" s="53"/>
    </row>
    <row r="79" spans="1:26" x14ac:dyDescent="0.3">
      <c r="A79" s="10"/>
      <c r="B79" s="211"/>
      <c r="C79" s="171"/>
      <c r="D79" s="319" t="s">
        <v>418</v>
      </c>
      <c r="E79" s="319"/>
      <c r="F79" s="136"/>
      <c r="G79" s="172"/>
      <c r="H79" s="136"/>
      <c r="I79" s="136"/>
      <c r="J79" s="137"/>
      <c r="K79" s="137"/>
      <c r="L79" s="137"/>
      <c r="M79" s="137"/>
      <c r="N79" s="137"/>
      <c r="O79" s="137"/>
      <c r="P79" s="137"/>
      <c r="Q79" s="135"/>
      <c r="R79" s="135"/>
      <c r="S79" s="135"/>
      <c r="T79" s="135"/>
      <c r="U79" s="135"/>
      <c r="V79" s="196"/>
      <c r="W79" s="217"/>
      <c r="X79" s="139"/>
      <c r="Y79" s="139"/>
      <c r="Z79" s="139"/>
    </row>
    <row r="80" spans="1:26" x14ac:dyDescent="0.3">
      <c r="A80" s="10"/>
      <c r="B80" s="212"/>
      <c r="C80" s="174">
        <v>921</v>
      </c>
      <c r="D80" s="314" t="s">
        <v>419</v>
      </c>
      <c r="E80" s="314"/>
      <c r="F80" s="140"/>
      <c r="G80" s="173"/>
      <c r="H80" s="140"/>
      <c r="I80" s="140"/>
      <c r="J80" s="141"/>
      <c r="K80" s="141"/>
      <c r="L80" s="141"/>
      <c r="M80" s="141"/>
      <c r="N80" s="141"/>
      <c r="O80" s="141"/>
      <c r="P80" s="141"/>
      <c r="Q80" s="10"/>
      <c r="R80" s="10"/>
      <c r="S80" s="10"/>
      <c r="T80" s="10"/>
      <c r="U80" s="10"/>
      <c r="V80" s="197"/>
      <c r="W80" s="217"/>
      <c r="X80" s="139"/>
      <c r="Y80" s="139"/>
      <c r="Z80" s="139"/>
    </row>
    <row r="81" spans="1:26" ht="25.05" customHeight="1" x14ac:dyDescent="0.3">
      <c r="A81" s="181"/>
      <c r="B81" s="213">
        <v>1</v>
      </c>
      <c r="C81" s="182" t="s">
        <v>506</v>
      </c>
      <c r="D81" s="317" t="s">
        <v>507</v>
      </c>
      <c r="E81" s="317"/>
      <c r="F81" s="176" t="s">
        <v>424</v>
      </c>
      <c r="G81" s="177">
        <v>25</v>
      </c>
      <c r="H81" s="176"/>
      <c r="I81" s="176">
        <f t="shared" ref="I81:I112" si="0">ROUND(G81*(H81),2)</f>
        <v>0</v>
      </c>
      <c r="J81" s="178">
        <f t="shared" ref="J81:J112" si="1">ROUND(G81*(N81),2)</f>
        <v>25.5</v>
      </c>
      <c r="K81" s="179">
        <f t="shared" ref="K81:K112" si="2">ROUND(G81*(O81),2)</f>
        <v>0</v>
      </c>
      <c r="L81" s="179"/>
      <c r="M81" s="179">
        <f t="shared" ref="M81:M112" si="3">ROUND(G81*(H81),2)</f>
        <v>0</v>
      </c>
      <c r="N81" s="179">
        <v>1.02</v>
      </c>
      <c r="O81" s="179"/>
      <c r="P81" s="183"/>
      <c r="Q81" s="183"/>
      <c r="R81" s="183"/>
      <c r="S81" s="180">
        <f t="shared" ref="S81:S112" si="4">ROUND(G81*(P81),3)</f>
        <v>0</v>
      </c>
      <c r="T81" s="180"/>
      <c r="U81" s="180"/>
      <c r="V81" s="198"/>
      <c r="W81" s="53"/>
      <c r="Z81">
        <v>0</v>
      </c>
    </row>
    <row r="82" spans="1:26" ht="25.05" customHeight="1" x14ac:dyDescent="0.3">
      <c r="A82" s="181"/>
      <c r="B82" s="214">
        <v>2</v>
      </c>
      <c r="C82" s="190" t="s">
        <v>508</v>
      </c>
      <c r="D82" s="318" t="s">
        <v>509</v>
      </c>
      <c r="E82" s="318"/>
      <c r="F82" s="185" t="s">
        <v>430</v>
      </c>
      <c r="G82" s="186">
        <v>5</v>
      </c>
      <c r="H82" s="185"/>
      <c r="I82" s="185">
        <f t="shared" si="0"/>
        <v>0</v>
      </c>
      <c r="J82" s="187">
        <f t="shared" si="1"/>
        <v>1</v>
      </c>
      <c r="K82" s="188">
        <f t="shared" si="2"/>
        <v>0</v>
      </c>
      <c r="L82" s="188"/>
      <c r="M82" s="188">
        <f t="shared" si="3"/>
        <v>0</v>
      </c>
      <c r="N82" s="188">
        <v>0.2</v>
      </c>
      <c r="O82" s="188"/>
      <c r="P82" s="191"/>
      <c r="Q82" s="191"/>
      <c r="R82" s="191"/>
      <c r="S82" s="189">
        <f t="shared" si="4"/>
        <v>0</v>
      </c>
      <c r="T82" s="189"/>
      <c r="U82" s="189"/>
      <c r="V82" s="201"/>
      <c r="W82" s="53"/>
      <c r="Z82">
        <v>0</v>
      </c>
    </row>
    <row r="83" spans="1:26" ht="25.05" customHeight="1" x14ac:dyDescent="0.3">
      <c r="A83" s="181"/>
      <c r="B83" s="214">
        <v>3</v>
      </c>
      <c r="C83" s="190" t="s">
        <v>510</v>
      </c>
      <c r="D83" s="318" t="s">
        <v>511</v>
      </c>
      <c r="E83" s="318"/>
      <c r="F83" s="185" t="s">
        <v>424</v>
      </c>
      <c r="G83" s="186">
        <v>26.25</v>
      </c>
      <c r="H83" s="185"/>
      <c r="I83" s="185">
        <f t="shared" si="0"/>
        <v>0</v>
      </c>
      <c r="J83" s="187">
        <f t="shared" si="1"/>
        <v>8.14</v>
      </c>
      <c r="K83" s="188">
        <f t="shared" si="2"/>
        <v>0</v>
      </c>
      <c r="L83" s="188"/>
      <c r="M83" s="188">
        <f t="shared" si="3"/>
        <v>0</v>
      </c>
      <c r="N83" s="188">
        <v>0.31</v>
      </c>
      <c r="O83" s="188"/>
      <c r="P83" s="191"/>
      <c r="Q83" s="191"/>
      <c r="R83" s="191"/>
      <c r="S83" s="189">
        <f t="shared" si="4"/>
        <v>0</v>
      </c>
      <c r="T83" s="189"/>
      <c r="U83" s="189"/>
      <c r="V83" s="201"/>
      <c r="W83" s="53"/>
      <c r="Z83">
        <v>0</v>
      </c>
    </row>
    <row r="84" spans="1:26" ht="25.05" customHeight="1" x14ac:dyDescent="0.3">
      <c r="A84" s="181"/>
      <c r="B84" s="214">
        <v>4</v>
      </c>
      <c r="C84" s="190" t="s">
        <v>512</v>
      </c>
      <c r="D84" s="318" t="s">
        <v>513</v>
      </c>
      <c r="E84" s="318"/>
      <c r="F84" s="185" t="s">
        <v>430</v>
      </c>
      <c r="G84" s="186">
        <v>2</v>
      </c>
      <c r="H84" s="185"/>
      <c r="I84" s="185">
        <f t="shared" si="0"/>
        <v>0</v>
      </c>
      <c r="J84" s="187">
        <f t="shared" si="1"/>
        <v>0.2</v>
      </c>
      <c r="K84" s="188">
        <f t="shared" si="2"/>
        <v>0</v>
      </c>
      <c r="L84" s="188"/>
      <c r="M84" s="188">
        <f t="shared" si="3"/>
        <v>0</v>
      </c>
      <c r="N84" s="188">
        <v>0.1</v>
      </c>
      <c r="O84" s="188"/>
      <c r="P84" s="191"/>
      <c r="Q84" s="191"/>
      <c r="R84" s="191"/>
      <c r="S84" s="189">
        <f t="shared" si="4"/>
        <v>0</v>
      </c>
      <c r="T84" s="189"/>
      <c r="U84" s="189"/>
      <c r="V84" s="201"/>
      <c r="W84" s="53"/>
      <c r="Z84">
        <v>0</v>
      </c>
    </row>
    <row r="85" spans="1:26" ht="25.05" customHeight="1" x14ac:dyDescent="0.3">
      <c r="A85" s="181"/>
      <c r="B85" s="213">
        <v>5</v>
      </c>
      <c r="C85" s="182" t="s">
        <v>514</v>
      </c>
      <c r="D85" s="317" t="s">
        <v>515</v>
      </c>
      <c r="E85" s="317"/>
      <c r="F85" s="176" t="s">
        <v>424</v>
      </c>
      <c r="G85" s="177">
        <v>48</v>
      </c>
      <c r="H85" s="176"/>
      <c r="I85" s="176">
        <f t="shared" si="0"/>
        <v>0</v>
      </c>
      <c r="J85" s="178">
        <f t="shared" si="1"/>
        <v>48.96</v>
      </c>
      <c r="K85" s="179">
        <f t="shared" si="2"/>
        <v>0</v>
      </c>
      <c r="L85" s="179"/>
      <c r="M85" s="179">
        <f t="shared" si="3"/>
        <v>0</v>
      </c>
      <c r="N85" s="179">
        <v>1.02</v>
      </c>
      <c r="O85" s="179"/>
      <c r="P85" s="183"/>
      <c r="Q85" s="183"/>
      <c r="R85" s="183"/>
      <c r="S85" s="180">
        <f t="shared" si="4"/>
        <v>0</v>
      </c>
      <c r="T85" s="180"/>
      <c r="U85" s="180"/>
      <c r="V85" s="198"/>
      <c r="W85" s="53"/>
      <c r="Z85">
        <v>0</v>
      </c>
    </row>
    <row r="86" spans="1:26" ht="25.05" customHeight="1" x14ac:dyDescent="0.3">
      <c r="A86" s="181"/>
      <c r="B86" s="213">
        <v>6</v>
      </c>
      <c r="C86" s="182" t="s">
        <v>516</v>
      </c>
      <c r="D86" s="317" t="s">
        <v>517</v>
      </c>
      <c r="E86" s="317"/>
      <c r="F86" s="176" t="s">
        <v>430</v>
      </c>
      <c r="G86" s="177">
        <v>6</v>
      </c>
      <c r="H86" s="176"/>
      <c r="I86" s="176">
        <f t="shared" si="0"/>
        <v>0</v>
      </c>
      <c r="J86" s="178">
        <f t="shared" si="1"/>
        <v>1.86</v>
      </c>
      <c r="K86" s="179">
        <f t="shared" si="2"/>
        <v>0</v>
      </c>
      <c r="L86" s="179"/>
      <c r="M86" s="179">
        <f t="shared" si="3"/>
        <v>0</v>
      </c>
      <c r="N86" s="179">
        <v>0.31</v>
      </c>
      <c r="O86" s="179"/>
      <c r="P86" s="183"/>
      <c r="Q86" s="183"/>
      <c r="R86" s="183"/>
      <c r="S86" s="180">
        <f t="shared" si="4"/>
        <v>0</v>
      </c>
      <c r="T86" s="180"/>
      <c r="U86" s="180"/>
      <c r="V86" s="198"/>
      <c r="W86" s="53"/>
      <c r="Z86">
        <v>0</v>
      </c>
    </row>
    <row r="87" spans="1:26" ht="25.05" customHeight="1" x14ac:dyDescent="0.3">
      <c r="A87" s="181"/>
      <c r="B87" s="214">
        <v>7</v>
      </c>
      <c r="C87" s="190" t="s">
        <v>518</v>
      </c>
      <c r="D87" s="318" t="s">
        <v>519</v>
      </c>
      <c r="E87" s="318"/>
      <c r="F87" s="185" t="s">
        <v>430</v>
      </c>
      <c r="G87" s="186">
        <v>48</v>
      </c>
      <c r="H87" s="185"/>
      <c r="I87" s="185">
        <f t="shared" si="0"/>
        <v>0</v>
      </c>
      <c r="J87" s="187">
        <f t="shared" si="1"/>
        <v>29.28</v>
      </c>
      <c r="K87" s="188">
        <f t="shared" si="2"/>
        <v>0</v>
      </c>
      <c r="L87" s="188"/>
      <c r="M87" s="188">
        <f t="shared" si="3"/>
        <v>0</v>
      </c>
      <c r="N87" s="188">
        <v>0.61</v>
      </c>
      <c r="O87" s="188"/>
      <c r="P87" s="191"/>
      <c r="Q87" s="191"/>
      <c r="R87" s="191"/>
      <c r="S87" s="189">
        <f t="shared" si="4"/>
        <v>0</v>
      </c>
      <c r="T87" s="189"/>
      <c r="U87" s="189"/>
      <c r="V87" s="201"/>
      <c r="W87" s="53"/>
      <c r="Z87">
        <v>0</v>
      </c>
    </row>
    <row r="88" spans="1:26" ht="25.05" customHeight="1" x14ac:dyDescent="0.3">
      <c r="A88" s="181"/>
      <c r="B88" s="213">
        <v>8</v>
      </c>
      <c r="C88" s="182" t="s">
        <v>520</v>
      </c>
      <c r="D88" s="317" t="s">
        <v>521</v>
      </c>
      <c r="E88" s="317"/>
      <c r="F88" s="176" t="s">
        <v>424</v>
      </c>
      <c r="G88" s="177">
        <v>25</v>
      </c>
      <c r="H88" s="176"/>
      <c r="I88" s="176">
        <f t="shared" si="0"/>
        <v>0</v>
      </c>
      <c r="J88" s="178">
        <f t="shared" si="1"/>
        <v>51</v>
      </c>
      <c r="K88" s="179">
        <f t="shared" si="2"/>
        <v>0</v>
      </c>
      <c r="L88" s="179"/>
      <c r="M88" s="179">
        <f t="shared" si="3"/>
        <v>0</v>
      </c>
      <c r="N88" s="179">
        <v>2.04</v>
      </c>
      <c r="O88" s="179"/>
      <c r="P88" s="183"/>
      <c r="Q88" s="183"/>
      <c r="R88" s="183"/>
      <c r="S88" s="180">
        <f t="shared" si="4"/>
        <v>0</v>
      </c>
      <c r="T88" s="180"/>
      <c r="U88" s="180"/>
      <c r="V88" s="198"/>
      <c r="W88" s="53"/>
      <c r="Z88">
        <v>0</v>
      </c>
    </row>
    <row r="89" spans="1:26" ht="25.05" customHeight="1" x14ac:dyDescent="0.3">
      <c r="A89" s="181"/>
      <c r="B89" s="214">
        <v>9</v>
      </c>
      <c r="C89" s="190" t="s">
        <v>522</v>
      </c>
      <c r="D89" s="318" t="s">
        <v>523</v>
      </c>
      <c r="E89" s="318"/>
      <c r="F89" s="185" t="s">
        <v>424</v>
      </c>
      <c r="G89" s="186">
        <v>26.25</v>
      </c>
      <c r="H89" s="185"/>
      <c r="I89" s="185">
        <f t="shared" si="0"/>
        <v>0</v>
      </c>
      <c r="J89" s="187">
        <f t="shared" si="1"/>
        <v>40.159999999999997</v>
      </c>
      <c r="K89" s="188">
        <f t="shared" si="2"/>
        <v>0</v>
      </c>
      <c r="L89" s="188"/>
      <c r="M89" s="188">
        <f t="shared" si="3"/>
        <v>0</v>
      </c>
      <c r="N89" s="188">
        <v>1.53</v>
      </c>
      <c r="O89" s="188"/>
      <c r="P89" s="191">
        <v>4.0000000000000003E-5</v>
      </c>
      <c r="Q89" s="191"/>
      <c r="R89" s="191">
        <v>4.0000000000000003E-5</v>
      </c>
      <c r="S89" s="189">
        <f t="shared" si="4"/>
        <v>1E-3</v>
      </c>
      <c r="T89" s="189"/>
      <c r="U89" s="189"/>
      <c r="V89" s="201"/>
      <c r="W89" s="53"/>
      <c r="Z89">
        <v>0</v>
      </c>
    </row>
    <row r="90" spans="1:26" ht="25.05" customHeight="1" x14ac:dyDescent="0.3">
      <c r="A90" s="181"/>
      <c r="B90" s="213">
        <v>10</v>
      </c>
      <c r="C90" s="182" t="s">
        <v>524</v>
      </c>
      <c r="D90" s="317" t="s">
        <v>525</v>
      </c>
      <c r="E90" s="317"/>
      <c r="F90" s="176" t="s">
        <v>430</v>
      </c>
      <c r="G90" s="177">
        <v>117</v>
      </c>
      <c r="H90" s="176"/>
      <c r="I90" s="176">
        <f t="shared" si="0"/>
        <v>0</v>
      </c>
      <c r="J90" s="178">
        <f t="shared" si="1"/>
        <v>131.04</v>
      </c>
      <c r="K90" s="179">
        <f t="shared" si="2"/>
        <v>0</v>
      </c>
      <c r="L90" s="179"/>
      <c r="M90" s="179">
        <f t="shared" si="3"/>
        <v>0</v>
      </c>
      <c r="N90" s="179">
        <v>1.1200000000000001</v>
      </c>
      <c r="O90" s="179"/>
      <c r="P90" s="183"/>
      <c r="Q90" s="183"/>
      <c r="R90" s="183"/>
      <c r="S90" s="180">
        <f t="shared" si="4"/>
        <v>0</v>
      </c>
      <c r="T90" s="180"/>
      <c r="U90" s="180"/>
      <c r="V90" s="198"/>
      <c r="W90" s="53"/>
      <c r="Z90">
        <v>0</v>
      </c>
    </row>
    <row r="91" spans="1:26" ht="25.05" customHeight="1" x14ac:dyDescent="0.3">
      <c r="A91" s="181"/>
      <c r="B91" s="214">
        <v>11</v>
      </c>
      <c r="C91" s="190" t="s">
        <v>526</v>
      </c>
      <c r="D91" s="318" t="s">
        <v>527</v>
      </c>
      <c r="E91" s="318"/>
      <c r="F91" s="185" t="s">
        <v>430</v>
      </c>
      <c r="G91" s="186">
        <v>117</v>
      </c>
      <c r="H91" s="185"/>
      <c r="I91" s="185">
        <f t="shared" si="0"/>
        <v>0</v>
      </c>
      <c r="J91" s="187">
        <f t="shared" si="1"/>
        <v>23.4</v>
      </c>
      <c r="K91" s="188">
        <f t="shared" si="2"/>
        <v>0</v>
      </c>
      <c r="L91" s="188"/>
      <c r="M91" s="188">
        <f t="shared" si="3"/>
        <v>0</v>
      </c>
      <c r="N91" s="188">
        <v>0.2</v>
      </c>
      <c r="O91" s="188"/>
      <c r="P91" s="191"/>
      <c r="Q91" s="191"/>
      <c r="R91" s="191"/>
      <c r="S91" s="189">
        <f t="shared" si="4"/>
        <v>0</v>
      </c>
      <c r="T91" s="189"/>
      <c r="U91" s="189"/>
      <c r="V91" s="201"/>
      <c r="W91" s="53"/>
      <c r="Z91">
        <v>0</v>
      </c>
    </row>
    <row r="92" spans="1:26" ht="25.05" customHeight="1" x14ac:dyDescent="0.3">
      <c r="A92" s="181"/>
      <c r="B92" s="213">
        <v>12</v>
      </c>
      <c r="C92" s="182" t="s">
        <v>528</v>
      </c>
      <c r="D92" s="317" t="s">
        <v>529</v>
      </c>
      <c r="E92" s="317"/>
      <c r="F92" s="176" t="s">
        <v>430</v>
      </c>
      <c r="G92" s="177">
        <v>10</v>
      </c>
      <c r="H92" s="176"/>
      <c r="I92" s="176">
        <f t="shared" si="0"/>
        <v>0</v>
      </c>
      <c r="J92" s="178">
        <f t="shared" si="1"/>
        <v>23.5</v>
      </c>
      <c r="K92" s="179">
        <f t="shared" si="2"/>
        <v>0</v>
      </c>
      <c r="L92" s="179"/>
      <c r="M92" s="179">
        <f t="shared" si="3"/>
        <v>0</v>
      </c>
      <c r="N92" s="179">
        <v>2.35</v>
      </c>
      <c r="O92" s="179"/>
      <c r="P92" s="183"/>
      <c r="Q92" s="183"/>
      <c r="R92" s="183"/>
      <c r="S92" s="180">
        <f t="shared" si="4"/>
        <v>0</v>
      </c>
      <c r="T92" s="180"/>
      <c r="U92" s="180"/>
      <c r="V92" s="198"/>
      <c r="W92" s="53"/>
      <c r="Z92">
        <v>0</v>
      </c>
    </row>
    <row r="93" spans="1:26" ht="25.05" customHeight="1" x14ac:dyDescent="0.3">
      <c r="A93" s="181"/>
      <c r="B93" s="214">
        <v>13</v>
      </c>
      <c r="C93" s="190" t="s">
        <v>530</v>
      </c>
      <c r="D93" s="318" t="s">
        <v>531</v>
      </c>
      <c r="E93" s="318"/>
      <c r="F93" s="185" t="s">
        <v>430</v>
      </c>
      <c r="G93" s="186">
        <v>10</v>
      </c>
      <c r="H93" s="185"/>
      <c r="I93" s="185">
        <f t="shared" si="0"/>
        <v>0</v>
      </c>
      <c r="J93" s="187">
        <f t="shared" si="1"/>
        <v>2</v>
      </c>
      <c r="K93" s="188">
        <f t="shared" si="2"/>
        <v>0</v>
      </c>
      <c r="L93" s="188"/>
      <c r="M93" s="188">
        <f t="shared" si="3"/>
        <v>0</v>
      </c>
      <c r="N93" s="188">
        <v>0.2</v>
      </c>
      <c r="O93" s="188"/>
      <c r="P93" s="191"/>
      <c r="Q93" s="191"/>
      <c r="R93" s="191"/>
      <c r="S93" s="189">
        <f t="shared" si="4"/>
        <v>0</v>
      </c>
      <c r="T93" s="189"/>
      <c r="U93" s="189"/>
      <c r="V93" s="201"/>
      <c r="W93" s="53"/>
      <c r="Z93">
        <v>0</v>
      </c>
    </row>
    <row r="94" spans="1:26" ht="25.05" customHeight="1" x14ac:dyDescent="0.3">
      <c r="A94" s="181"/>
      <c r="B94" s="213">
        <v>14</v>
      </c>
      <c r="C94" s="182" t="s">
        <v>532</v>
      </c>
      <c r="D94" s="317" t="s">
        <v>533</v>
      </c>
      <c r="E94" s="317"/>
      <c r="F94" s="176" t="s">
        <v>430</v>
      </c>
      <c r="G94" s="177">
        <v>78</v>
      </c>
      <c r="H94" s="176"/>
      <c r="I94" s="176">
        <f t="shared" si="0"/>
        <v>0</v>
      </c>
      <c r="J94" s="178">
        <f t="shared" si="1"/>
        <v>365.82</v>
      </c>
      <c r="K94" s="179">
        <f t="shared" si="2"/>
        <v>0</v>
      </c>
      <c r="L94" s="179"/>
      <c r="M94" s="179">
        <f t="shared" si="3"/>
        <v>0</v>
      </c>
      <c r="N94" s="179">
        <v>4.6899999999999995</v>
      </c>
      <c r="O94" s="179"/>
      <c r="P94" s="183"/>
      <c r="Q94" s="183"/>
      <c r="R94" s="183"/>
      <c r="S94" s="180">
        <f t="shared" si="4"/>
        <v>0</v>
      </c>
      <c r="T94" s="180"/>
      <c r="U94" s="180"/>
      <c r="V94" s="198"/>
      <c r="W94" s="53"/>
      <c r="Z94">
        <v>0</v>
      </c>
    </row>
    <row r="95" spans="1:26" ht="25.05" customHeight="1" x14ac:dyDescent="0.3">
      <c r="A95" s="181"/>
      <c r="B95" s="214">
        <v>15</v>
      </c>
      <c r="C95" s="190" t="s">
        <v>534</v>
      </c>
      <c r="D95" s="318" t="s">
        <v>535</v>
      </c>
      <c r="E95" s="318"/>
      <c r="F95" s="185" t="s">
        <v>430</v>
      </c>
      <c r="G95" s="186">
        <v>78</v>
      </c>
      <c r="H95" s="185"/>
      <c r="I95" s="185">
        <f t="shared" si="0"/>
        <v>0</v>
      </c>
      <c r="J95" s="187">
        <f t="shared" si="1"/>
        <v>111.54</v>
      </c>
      <c r="K95" s="188">
        <f t="shared" si="2"/>
        <v>0</v>
      </c>
      <c r="L95" s="188"/>
      <c r="M95" s="188">
        <f t="shared" si="3"/>
        <v>0</v>
      </c>
      <c r="N95" s="188">
        <v>1.43</v>
      </c>
      <c r="O95" s="188"/>
      <c r="P95" s="191"/>
      <c r="Q95" s="191"/>
      <c r="R95" s="191"/>
      <c r="S95" s="189">
        <f t="shared" si="4"/>
        <v>0</v>
      </c>
      <c r="T95" s="189"/>
      <c r="U95" s="189"/>
      <c r="V95" s="201"/>
      <c r="W95" s="53"/>
      <c r="Z95">
        <v>0</v>
      </c>
    </row>
    <row r="96" spans="1:26" ht="25.05" customHeight="1" x14ac:dyDescent="0.3">
      <c r="A96" s="181"/>
      <c r="B96" s="213">
        <v>16</v>
      </c>
      <c r="C96" s="182" t="s">
        <v>536</v>
      </c>
      <c r="D96" s="317" t="s">
        <v>537</v>
      </c>
      <c r="E96" s="317"/>
      <c r="F96" s="176" t="s">
        <v>430</v>
      </c>
      <c r="G96" s="177">
        <v>12</v>
      </c>
      <c r="H96" s="176"/>
      <c r="I96" s="176">
        <f t="shared" si="0"/>
        <v>0</v>
      </c>
      <c r="J96" s="178">
        <f t="shared" si="1"/>
        <v>58.8</v>
      </c>
      <c r="K96" s="179">
        <f t="shared" si="2"/>
        <v>0</v>
      </c>
      <c r="L96" s="179"/>
      <c r="M96" s="179">
        <f t="shared" si="3"/>
        <v>0</v>
      </c>
      <c r="N96" s="179">
        <v>4.9000000000000004</v>
      </c>
      <c r="O96" s="179"/>
      <c r="P96" s="183"/>
      <c r="Q96" s="183"/>
      <c r="R96" s="183"/>
      <c r="S96" s="180">
        <f t="shared" si="4"/>
        <v>0</v>
      </c>
      <c r="T96" s="180"/>
      <c r="U96" s="180"/>
      <c r="V96" s="198"/>
      <c r="W96" s="53"/>
      <c r="Z96">
        <v>0</v>
      </c>
    </row>
    <row r="97" spans="1:26" ht="25.05" customHeight="1" x14ac:dyDescent="0.3">
      <c r="A97" s="181"/>
      <c r="B97" s="214">
        <v>17</v>
      </c>
      <c r="C97" s="190" t="s">
        <v>538</v>
      </c>
      <c r="D97" s="318" t="s">
        <v>539</v>
      </c>
      <c r="E97" s="318"/>
      <c r="F97" s="185" t="s">
        <v>430</v>
      </c>
      <c r="G97" s="186">
        <v>12</v>
      </c>
      <c r="H97" s="185"/>
      <c r="I97" s="185">
        <f t="shared" si="0"/>
        <v>0</v>
      </c>
      <c r="J97" s="187">
        <f t="shared" si="1"/>
        <v>14.64</v>
      </c>
      <c r="K97" s="188">
        <f t="shared" si="2"/>
        <v>0</v>
      </c>
      <c r="L97" s="188"/>
      <c r="M97" s="188">
        <f t="shared" si="3"/>
        <v>0</v>
      </c>
      <c r="N97" s="188">
        <v>1.22</v>
      </c>
      <c r="O97" s="188"/>
      <c r="P97" s="191"/>
      <c r="Q97" s="191"/>
      <c r="R97" s="191"/>
      <c r="S97" s="189">
        <f t="shared" si="4"/>
        <v>0</v>
      </c>
      <c r="T97" s="189"/>
      <c r="U97" s="189"/>
      <c r="V97" s="201"/>
      <c r="W97" s="53"/>
      <c r="Z97">
        <v>0</v>
      </c>
    </row>
    <row r="98" spans="1:26" ht="25.05" customHeight="1" x14ac:dyDescent="0.3">
      <c r="A98" s="181"/>
      <c r="B98" s="213">
        <v>18</v>
      </c>
      <c r="C98" s="182" t="s">
        <v>540</v>
      </c>
      <c r="D98" s="317" t="s">
        <v>541</v>
      </c>
      <c r="E98" s="317"/>
      <c r="F98" s="176" t="s">
        <v>430</v>
      </c>
      <c r="G98" s="177">
        <v>3</v>
      </c>
      <c r="H98" s="176"/>
      <c r="I98" s="176">
        <f t="shared" si="0"/>
        <v>0</v>
      </c>
      <c r="J98" s="178">
        <f t="shared" si="1"/>
        <v>13.47</v>
      </c>
      <c r="K98" s="179">
        <f t="shared" si="2"/>
        <v>0</v>
      </c>
      <c r="L98" s="179"/>
      <c r="M98" s="179">
        <f t="shared" si="3"/>
        <v>0</v>
      </c>
      <c r="N98" s="179">
        <v>4.49</v>
      </c>
      <c r="O98" s="179"/>
      <c r="P98" s="183"/>
      <c r="Q98" s="183"/>
      <c r="R98" s="183"/>
      <c r="S98" s="180">
        <f t="shared" si="4"/>
        <v>0</v>
      </c>
      <c r="T98" s="180"/>
      <c r="U98" s="180"/>
      <c r="V98" s="198"/>
      <c r="W98" s="53"/>
      <c r="Z98">
        <v>0</v>
      </c>
    </row>
    <row r="99" spans="1:26" ht="25.05" customHeight="1" x14ac:dyDescent="0.3">
      <c r="A99" s="181"/>
      <c r="B99" s="214">
        <v>19</v>
      </c>
      <c r="C99" s="190" t="s">
        <v>542</v>
      </c>
      <c r="D99" s="318" t="s">
        <v>543</v>
      </c>
      <c r="E99" s="318"/>
      <c r="F99" s="185" t="s">
        <v>430</v>
      </c>
      <c r="G99" s="186">
        <v>3</v>
      </c>
      <c r="H99" s="185"/>
      <c r="I99" s="185">
        <f t="shared" si="0"/>
        <v>0</v>
      </c>
      <c r="J99" s="187">
        <f t="shared" si="1"/>
        <v>7.95</v>
      </c>
      <c r="K99" s="188">
        <f t="shared" si="2"/>
        <v>0</v>
      </c>
      <c r="L99" s="188"/>
      <c r="M99" s="188">
        <f t="shared" si="3"/>
        <v>0</v>
      </c>
      <c r="N99" s="188">
        <v>2.65</v>
      </c>
      <c r="O99" s="188"/>
      <c r="P99" s="191"/>
      <c r="Q99" s="191"/>
      <c r="R99" s="191"/>
      <c r="S99" s="189">
        <f t="shared" si="4"/>
        <v>0</v>
      </c>
      <c r="T99" s="189"/>
      <c r="U99" s="189"/>
      <c r="V99" s="201"/>
      <c r="W99" s="53"/>
      <c r="Z99">
        <v>0</v>
      </c>
    </row>
    <row r="100" spans="1:26" ht="25.05" customHeight="1" x14ac:dyDescent="0.3">
      <c r="A100" s="181"/>
      <c r="B100" s="213">
        <v>20</v>
      </c>
      <c r="C100" s="182" t="s">
        <v>544</v>
      </c>
      <c r="D100" s="317" t="s">
        <v>545</v>
      </c>
      <c r="E100" s="317"/>
      <c r="F100" s="176" t="s">
        <v>430</v>
      </c>
      <c r="G100" s="177">
        <v>110</v>
      </c>
      <c r="H100" s="176"/>
      <c r="I100" s="176">
        <f t="shared" si="0"/>
        <v>0</v>
      </c>
      <c r="J100" s="178">
        <f t="shared" si="1"/>
        <v>157.30000000000001</v>
      </c>
      <c r="K100" s="179">
        <f t="shared" si="2"/>
        <v>0</v>
      </c>
      <c r="L100" s="179"/>
      <c r="M100" s="179">
        <f t="shared" si="3"/>
        <v>0</v>
      </c>
      <c r="N100" s="179">
        <v>1.43</v>
      </c>
      <c r="O100" s="179"/>
      <c r="P100" s="183"/>
      <c r="Q100" s="183"/>
      <c r="R100" s="183"/>
      <c r="S100" s="180">
        <f t="shared" si="4"/>
        <v>0</v>
      </c>
      <c r="T100" s="180"/>
      <c r="U100" s="180"/>
      <c r="V100" s="198"/>
      <c r="W100" s="53"/>
      <c r="Z100">
        <v>0</v>
      </c>
    </row>
    <row r="101" spans="1:26" ht="25.05" customHeight="1" x14ac:dyDescent="0.3">
      <c r="A101" s="181"/>
      <c r="B101" s="214">
        <v>21</v>
      </c>
      <c r="C101" s="190" t="s">
        <v>546</v>
      </c>
      <c r="D101" s="318" t="s">
        <v>547</v>
      </c>
      <c r="E101" s="318"/>
      <c r="F101" s="185" t="s">
        <v>430</v>
      </c>
      <c r="G101" s="186">
        <v>110</v>
      </c>
      <c r="H101" s="185"/>
      <c r="I101" s="185">
        <f t="shared" si="0"/>
        <v>0</v>
      </c>
      <c r="J101" s="187">
        <f t="shared" si="1"/>
        <v>90.2</v>
      </c>
      <c r="K101" s="188">
        <f t="shared" si="2"/>
        <v>0</v>
      </c>
      <c r="L101" s="188"/>
      <c r="M101" s="188">
        <f t="shared" si="3"/>
        <v>0</v>
      </c>
      <c r="N101" s="188">
        <v>0.82</v>
      </c>
      <c r="O101" s="188"/>
      <c r="P101" s="191"/>
      <c r="Q101" s="191"/>
      <c r="R101" s="191"/>
      <c r="S101" s="189">
        <f t="shared" si="4"/>
        <v>0</v>
      </c>
      <c r="T101" s="189"/>
      <c r="U101" s="189"/>
      <c r="V101" s="201"/>
      <c r="W101" s="53"/>
      <c r="Z101">
        <v>0</v>
      </c>
    </row>
    <row r="102" spans="1:26" ht="25.05" customHeight="1" x14ac:dyDescent="0.3">
      <c r="A102" s="181"/>
      <c r="B102" s="213">
        <v>22</v>
      </c>
      <c r="C102" s="182" t="s">
        <v>548</v>
      </c>
      <c r="D102" s="317" t="s">
        <v>549</v>
      </c>
      <c r="E102" s="317"/>
      <c r="F102" s="176" t="s">
        <v>430</v>
      </c>
      <c r="G102" s="177">
        <v>10</v>
      </c>
      <c r="H102" s="176"/>
      <c r="I102" s="176">
        <f t="shared" si="0"/>
        <v>0</v>
      </c>
      <c r="J102" s="178">
        <f t="shared" si="1"/>
        <v>51</v>
      </c>
      <c r="K102" s="179">
        <f t="shared" si="2"/>
        <v>0</v>
      </c>
      <c r="L102" s="179"/>
      <c r="M102" s="179">
        <f t="shared" si="3"/>
        <v>0</v>
      </c>
      <c r="N102" s="179">
        <v>5.0999999999999996</v>
      </c>
      <c r="O102" s="179"/>
      <c r="P102" s="183"/>
      <c r="Q102" s="183"/>
      <c r="R102" s="183"/>
      <c r="S102" s="180">
        <f t="shared" si="4"/>
        <v>0</v>
      </c>
      <c r="T102" s="180"/>
      <c r="U102" s="180"/>
      <c r="V102" s="198"/>
      <c r="W102" s="53"/>
      <c r="Z102">
        <v>0</v>
      </c>
    </row>
    <row r="103" spans="1:26" ht="25.05" customHeight="1" x14ac:dyDescent="0.3">
      <c r="A103" s="181"/>
      <c r="B103" s="214">
        <v>23</v>
      </c>
      <c r="C103" s="190" t="s">
        <v>550</v>
      </c>
      <c r="D103" s="318" t="s">
        <v>551</v>
      </c>
      <c r="E103" s="318"/>
      <c r="F103" s="185" t="s">
        <v>430</v>
      </c>
      <c r="G103" s="186">
        <v>10</v>
      </c>
      <c r="H103" s="185"/>
      <c r="I103" s="185">
        <f t="shared" si="0"/>
        <v>0</v>
      </c>
      <c r="J103" s="187">
        <f t="shared" si="1"/>
        <v>4.0999999999999996</v>
      </c>
      <c r="K103" s="188">
        <f t="shared" si="2"/>
        <v>0</v>
      </c>
      <c r="L103" s="188"/>
      <c r="M103" s="188">
        <f t="shared" si="3"/>
        <v>0</v>
      </c>
      <c r="N103" s="188">
        <v>0.41</v>
      </c>
      <c r="O103" s="188"/>
      <c r="P103" s="191"/>
      <c r="Q103" s="191"/>
      <c r="R103" s="191"/>
      <c r="S103" s="189">
        <f t="shared" si="4"/>
        <v>0</v>
      </c>
      <c r="T103" s="189"/>
      <c r="U103" s="189"/>
      <c r="V103" s="201"/>
      <c r="W103" s="53"/>
      <c r="Z103">
        <v>0</v>
      </c>
    </row>
    <row r="104" spans="1:26" ht="25.05" customHeight="1" x14ac:dyDescent="0.3">
      <c r="A104" s="181"/>
      <c r="B104" s="214">
        <v>24</v>
      </c>
      <c r="C104" s="190" t="s">
        <v>552</v>
      </c>
      <c r="D104" s="318" t="s">
        <v>553</v>
      </c>
      <c r="E104" s="318"/>
      <c r="F104" s="185" t="s">
        <v>430</v>
      </c>
      <c r="G104" s="186">
        <v>5</v>
      </c>
      <c r="H104" s="185"/>
      <c r="I104" s="185">
        <f t="shared" si="0"/>
        <v>0</v>
      </c>
      <c r="J104" s="187">
        <f t="shared" si="1"/>
        <v>2.0499999999999998</v>
      </c>
      <c r="K104" s="188">
        <f t="shared" si="2"/>
        <v>0</v>
      </c>
      <c r="L104" s="188"/>
      <c r="M104" s="188">
        <f t="shared" si="3"/>
        <v>0</v>
      </c>
      <c r="N104" s="188">
        <v>0.41</v>
      </c>
      <c r="O104" s="188"/>
      <c r="P104" s="191"/>
      <c r="Q104" s="191"/>
      <c r="R104" s="191"/>
      <c r="S104" s="189">
        <f t="shared" si="4"/>
        <v>0</v>
      </c>
      <c r="T104" s="189"/>
      <c r="U104" s="189"/>
      <c r="V104" s="201"/>
      <c r="W104" s="53"/>
      <c r="Z104">
        <v>0</v>
      </c>
    </row>
    <row r="105" spans="1:26" ht="25.05" customHeight="1" x14ac:dyDescent="0.3">
      <c r="A105" s="181"/>
      <c r="B105" s="213">
        <v>25</v>
      </c>
      <c r="C105" s="182" t="s">
        <v>554</v>
      </c>
      <c r="D105" s="317" t="s">
        <v>555</v>
      </c>
      <c r="E105" s="317"/>
      <c r="F105" s="176" t="s">
        <v>430</v>
      </c>
      <c r="G105" s="177">
        <v>1</v>
      </c>
      <c r="H105" s="176"/>
      <c r="I105" s="176">
        <f t="shared" si="0"/>
        <v>0</v>
      </c>
      <c r="J105" s="178">
        <f t="shared" si="1"/>
        <v>3.16</v>
      </c>
      <c r="K105" s="179">
        <f t="shared" si="2"/>
        <v>0</v>
      </c>
      <c r="L105" s="179"/>
      <c r="M105" s="179">
        <f t="shared" si="3"/>
        <v>0</v>
      </c>
      <c r="N105" s="179">
        <v>3.16</v>
      </c>
      <c r="O105" s="179"/>
      <c r="P105" s="183"/>
      <c r="Q105" s="183"/>
      <c r="R105" s="183"/>
      <c r="S105" s="180">
        <f t="shared" si="4"/>
        <v>0</v>
      </c>
      <c r="T105" s="180"/>
      <c r="U105" s="180"/>
      <c r="V105" s="198"/>
      <c r="W105" s="53"/>
      <c r="Z105">
        <v>0</v>
      </c>
    </row>
    <row r="106" spans="1:26" ht="25.05" customHeight="1" x14ac:dyDescent="0.3">
      <c r="A106" s="181"/>
      <c r="B106" s="214">
        <v>26</v>
      </c>
      <c r="C106" s="190" t="s">
        <v>556</v>
      </c>
      <c r="D106" s="318" t="s">
        <v>1231</v>
      </c>
      <c r="E106" s="318"/>
      <c r="F106" s="185" t="s">
        <v>430</v>
      </c>
      <c r="G106" s="186">
        <v>1</v>
      </c>
      <c r="H106" s="185"/>
      <c r="I106" s="185">
        <f t="shared" si="0"/>
        <v>0</v>
      </c>
      <c r="J106" s="187">
        <f t="shared" si="1"/>
        <v>4.28</v>
      </c>
      <c r="K106" s="188">
        <f t="shared" si="2"/>
        <v>0</v>
      </c>
      <c r="L106" s="188"/>
      <c r="M106" s="188">
        <f t="shared" si="3"/>
        <v>0</v>
      </c>
      <c r="N106" s="188">
        <v>4.28</v>
      </c>
      <c r="O106" s="188"/>
      <c r="P106" s="191">
        <v>3.3E-4</v>
      </c>
      <c r="Q106" s="191"/>
      <c r="R106" s="191">
        <v>3.3E-4</v>
      </c>
      <c r="S106" s="189">
        <f t="shared" si="4"/>
        <v>0</v>
      </c>
      <c r="T106" s="189"/>
      <c r="U106" s="189"/>
      <c r="V106" s="201"/>
      <c r="W106" s="53"/>
      <c r="Z106">
        <v>0</v>
      </c>
    </row>
    <row r="107" spans="1:26" ht="25.05" customHeight="1" x14ac:dyDescent="0.3">
      <c r="A107" s="181"/>
      <c r="B107" s="213">
        <v>27</v>
      </c>
      <c r="C107" s="182" t="s">
        <v>557</v>
      </c>
      <c r="D107" s="317" t="s">
        <v>558</v>
      </c>
      <c r="E107" s="317"/>
      <c r="F107" s="176" t="s">
        <v>430</v>
      </c>
      <c r="G107" s="177">
        <v>4</v>
      </c>
      <c r="H107" s="176"/>
      <c r="I107" s="176">
        <f t="shared" si="0"/>
        <v>0</v>
      </c>
      <c r="J107" s="178">
        <f t="shared" si="1"/>
        <v>15.92</v>
      </c>
      <c r="K107" s="179">
        <f t="shared" si="2"/>
        <v>0</v>
      </c>
      <c r="L107" s="179"/>
      <c r="M107" s="179">
        <f t="shared" si="3"/>
        <v>0</v>
      </c>
      <c r="N107" s="179">
        <v>3.98</v>
      </c>
      <c r="O107" s="179"/>
      <c r="P107" s="183"/>
      <c r="Q107" s="183"/>
      <c r="R107" s="183"/>
      <c r="S107" s="180">
        <f t="shared" si="4"/>
        <v>0</v>
      </c>
      <c r="T107" s="180"/>
      <c r="U107" s="180"/>
      <c r="V107" s="198"/>
      <c r="W107" s="53"/>
      <c r="Z107">
        <v>0</v>
      </c>
    </row>
    <row r="108" spans="1:26" ht="25.05" customHeight="1" x14ac:dyDescent="0.3">
      <c r="A108" s="181"/>
      <c r="B108" s="214">
        <v>28</v>
      </c>
      <c r="C108" s="190" t="s">
        <v>559</v>
      </c>
      <c r="D108" s="318" t="s">
        <v>1232</v>
      </c>
      <c r="E108" s="318"/>
      <c r="F108" s="185" t="s">
        <v>430</v>
      </c>
      <c r="G108" s="186">
        <v>4</v>
      </c>
      <c r="H108" s="185"/>
      <c r="I108" s="185">
        <f t="shared" si="0"/>
        <v>0</v>
      </c>
      <c r="J108" s="187">
        <f t="shared" si="1"/>
        <v>17.12</v>
      </c>
      <c r="K108" s="188">
        <f t="shared" si="2"/>
        <v>0</v>
      </c>
      <c r="L108" s="188"/>
      <c r="M108" s="188">
        <f t="shared" si="3"/>
        <v>0</v>
      </c>
      <c r="N108" s="188">
        <v>4.28</v>
      </c>
      <c r="O108" s="188"/>
      <c r="P108" s="191">
        <v>3.3E-4</v>
      </c>
      <c r="Q108" s="191"/>
      <c r="R108" s="191">
        <v>3.3E-4</v>
      </c>
      <c r="S108" s="189">
        <f t="shared" si="4"/>
        <v>1E-3</v>
      </c>
      <c r="T108" s="189"/>
      <c r="U108" s="189"/>
      <c r="V108" s="201"/>
      <c r="W108" s="53"/>
      <c r="Z108">
        <v>0</v>
      </c>
    </row>
    <row r="109" spans="1:26" ht="25.05" customHeight="1" x14ac:dyDescent="0.3">
      <c r="A109" s="181"/>
      <c r="B109" s="213">
        <v>29</v>
      </c>
      <c r="C109" s="182" t="s">
        <v>560</v>
      </c>
      <c r="D109" s="317" t="s">
        <v>561</v>
      </c>
      <c r="E109" s="317"/>
      <c r="F109" s="176" t="s">
        <v>430</v>
      </c>
      <c r="G109" s="177">
        <v>2</v>
      </c>
      <c r="H109" s="176"/>
      <c r="I109" s="176">
        <f t="shared" si="0"/>
        <v>0</v>
      </c>
      <c r="J109" s="178">
        <f t="shared" si="1"/>
        <v>7.96</v>
      </c>
      <c r="K109" s="179">
        <f t="shared" si="2"/>
        <v>0</v>
      </c>
      <c r="L109" s="179"/>
      <c r="M109" s="179">
        <f t="shared" si="3"/>
        <v>0</v>
      </c>
      <c r="N109" s="179">
        <v>3.98</v>
      </c>
      <c r="O109" s="179"/>
      <c r="P109" s="183"/>
      <c r="Q109" s="183"/>
      <c r="R109" s="183"/>
      <c r="S109" s="180">
        <f t="shared" si="4"/>
        <v>0</v>
      </c>
      <c r="T109" s="180"/>
      <c r="U109" s="180"/>
      <c r="V109" s="198"/>
      <c r="W109" s="53"/>
      <c r="Z109">
        <v>0</v>
      </c>
    </row>
    <row r="110" spans="1:26" ht="25.05" customHeight="1" x14ac:dyDescent="0.3">
      <c r="A110" s="181"/>
      <c r="B110" s="214">
        <v>30</v>
      </c>
      <c r="C110" s="190" t="s">
        <v>562</v>
      </c>
      <c r="D110" s="318" t="s">
        <v>563</v>
      </c>
      <c r="E110" s="318"/>
      <c r="F110" s="185" t="s">
        <v>430</v>
      </c>
      <c r="G110" s="186">
        <v>2</v>
      </c>
      <c r="H110" s="185"/>
      <c r="I110" s="185">
        <f t="shared" si="0"/>
        <v>0</v>
      </c>
      <c r="J110" s="187">
        <f t="shared" si="1"/>
        <v>6.94</v>
      </c>
      <c r="K110" s="188">
        <f t="shared" si="2"/>
        <v>0</v>
      </c>
      <c r="L110" s="188"/>
      <c r="M110" s="188">
        <f t="shared" si="3"/>
        <v>0</v>
      </c>
      <c r="N110" s="188">
        <v>3.4699999999999998</v>
      </c>
      <c r="O110" s="188"/>
      <c r="P110" s="191"/>
      <c r="Q110" s="191"/>
      <c r="R110" s="191"/>
      <c r="S110" s="189">
        <f t="shared" si="4"/>
        <v>0</v>
      </c>
      <c r="T110" s="189"/>
      <c r="U110" s="189"/>
      <c r="V110" s="201"/>
      <c r="W110" s="53"/>
      <c r="Z110">
        <v>0</v>
      </c>
    </row>
    <row r="111" spans="1:26" ht="25.05" customHeight="1" x14ac:dyDescent="0.3">
      <c r="A111" s="181"/>
      <c r="B111" s="213">
        <v>31</v>
      </c>
      <c r="C111" s="182" t="s">
        <v>564</v>
      </c>
      <c r="D111" s="317" t="s">
        <v>565</v>
      </c>
      <c r="E111" s="317"/>
      <c r="F111" s="176" t="s">
        <v>430</v>
      </c>
      <c r="G111" s="177">
        <v>2</v>
      </c>
      <c r="H111" s="176"/>
      <c r="I111" s="176">
        <f t="shared" si="0"/>
        <v>0</v>
      </c>
      <c r="J111" s="178">
        <f t="shared" si="1"/>
        <v>15.92</v>
      </c>
      <c r="K111" s="179">
        <f t="shared" si="2"/>
        <v>0</v>
      </c>
      <c r="L111" s="179"/>
      <c r="M111" s="179">
        <f t="shared" si="3"/>
        <v>0</v>
      </c>
      <c r="N111" s="179">
        <v>7.96</v>
      </c>
      <c r="O111" s="179"/>
      <c r="P111" s="183"/>
      <c r="Q111" s="183"/>
      <c r="R111" s="183"/>
      <c r="S111" s="180">
        <f t="shared" si="4"/>
        <v>0</v>
      </c>
      <c r="T111" s="180"/>
      <c r="U111" s="180"/>
      <c r="V111" s="198"/>
      <c r="W111" s="53"/>
      <c r="Z111">
        <v>0</v>
      </c>
    </row>
    <row r="112" spans="1:26" ht="25.05" customHeight="1" x14ac:dyDescent="0.3">
      <c r="A112" s="181"/>
      <c r="B112" s="214">
        <v>32</v>
      </c>
      <c r="C112" s="190" t="s">
        <v>566</v>
      </c>
      <c r="D112" s="318" t="s">
        <v>567</v>
      </c>
      <c r="E112" s="318"/>
      <c r="F112" s="185" t="s">
        <v>430</v>
      </c>
      <c r="G112" s="186">
        <v>2</v>
      </c>
      <c r="H112" s="185"/>
      <c r="I112" s="185">
        <f t="shared" si="0"/>
        <v>0</v>
      </c>
      <c r="J112" s="187">
        <f t="shared" si="1"/>
        <v>41</v>
      </c>
      <c r="K112" s="188">
        <f t="shared" si="2"/>
        <v>0</v>
      </c>
      <c r="L112" s="188"/>
      <c r="M112" s="188">
        <f t="shared" si="3"/>
        <v>0</v>
      </c>
      <c r="N112" s="188">
        <v>20.5</v>
      </c>
      <c r="O112" s="188"/>
      <c r="P112" s="191"/>
      <c r="Q112" s="191"/>
      <c r="R112" s="191"/>
      <c r="S112" s="189">
        <f t="shared" si="4"/>
        <v>0</v>
      </c>
      <c r="T112" s="189"/>
      <c r="U112" s="189"/>
      <c r="V112" s="201"/>
      <c r="W112" s="53"/>
      <c r="Z112">
        <v>0</v>
      </c>
    </row>
    <row r="113" spans="1:26" ht="25.05" customHeight="1" x14ac:dyDescent="0.3">
      <c r="A113" s="181"/>
      <c r="B113" s="213">
        <v>33</v>
      </c>
      <c r="C113" s="182" t="s">
        <v>568</v>
      </c>
      <c r="D113" s="317" t="s">
        <v>569</v>
      </c>
      <c r="E113" s="317"/>
      <c r="F113" s="176" t="s">
        <v>430</v>
      </c>
      <c r="G113" s="177">
        <v>12</v>
      </c>
      <c r="H113" s="176"/>
      <c r="I113" s="176">
        <f t="shared" ref="I113:I144" si="5">ROUND(G113*(H113),2)</f>
        <v>0</v>
      </c>
      <c r="J113" s="178">
        <f t="shared" ref="J113:J144" si="6">ROUND(G113*(N113),2)</f>
        <v>18.36</v>
      </c>
      <c r="K113" s="179">
        <f t="shared" ref="K113:K144" si="7">ROUND(G113*(O113),2)</f>
        <v>0</v>
      </c>
      <c r="L113" s="179"/>
      <c r="M113" s="179">
        <f t="shared" ref="M113:M144" si="8">ROUND(G113*(H113),2)</f>
        <v>0</v>
      </c>
      <c r="N113" s="179">
        <v>1.53</v>
      </c>
      <c r="O113" s="179"/>
      <c r="P113" s="183"/>
      <c r="Q113" s="183"/>
      <c r="R113" s="183"/>
      <c r="S113" s="180">
        <f t="shared" ref="S113:S144" si="9">ROUND(G113*(P113),3)</f>
        <v>0</v>
      </c>
      <c r="T113" s="180"/>
      <c r="U113" s="180"/>
      <c r="V113" s="198"/>
      <c r="W113" s="53"/>
      <c r="Z113">
        <v>0</v>
      </c>
    </row>
    <row r="114" spans="1:26" ht="25.05" customHeight="1" x14ac:dyDescent="0.3">
      <c r="A114" s="181"/>
      <c r="B114" s="214">
        <v>34</v>
      </c>
      <c r="C114" s="190" t="s">
        <v>570</v>
      </c>
      <c r="D114" s="318" t="s">
        <v>571</v>
      </c>
      <c r="E114" s="318"/>
      <c r="F114" s="185" t="s">
        <v>430</v>
      </c>
      <c r="G114" s="186">
        <v>12</v>
      </c>
      <c r="H114" s="185"/>
      <c r="I114" s="185">
        <f t="shared" si="5"/>
        <v>0</v>
      </c>
      <c r="J114" s="187">
        <f t="shared" si="6"/>
        <v>20.76</v>
      </c>
      <c r="K114" s="188">
        <f t="shared" si="7"/>
        <v>0</v>
      </c>
      <c r="L114" s="188"/>
      <c r="M114" s="188">
        <f t="shared" si="8"/>
        <v>0</v>
      </c>
      <c r="N114" s="188">
        <v>1.73</v>
      </c>
      <c r="O114" s="188"/>
      <c r="P114" s="191"/>
      <c r="Q114" s="191"/>
      <c r="R114" s="191"/>
      <c r="S114" s="189">
        <f t="shared" si="9"/>
        <v>0</v>
      </c>
      <c r="T114" s="189"/>
      <c r="U114" s="189"/>
      <c r="V114" s="201"/>
      <c r="W114" s="53"/>
      <c r="Z114">
        <v>0</v>
      </c>
    </row>
    <row r="115" spans="1:26" ht="25.05" customHeight="1" x14ac:dyDescent="0.3">
      <c r="A115" s="181"/>
      <c r="B115" s="213">
        <v>35</v>
      </c>
      <c r="C115" s="182" t="s">
        <v>572</v>
      </c>
      <c r="D115" s="317" t="s">
        <v>573</v>
      </c>
      <c r="E115" s="317"/>
      <c r="F115" s="176" t="s">
        <v>430</v>
      </c>
      <c r="G115" s="177">
        <v>2</v>
      </c>
      <c r="H115" s="176"/>
      <c r="I115" s="176">
        <f t="shared" si="5"/>
        <v>0</v>
      </c>
      <c r="J115" s="178">
        <f t="shared" si="6"/>
        <v>3.26</v>
      </c>
      <c r="K115" s="179">
        <f t="shared" si="7"/>
        <v>0</v>
      </c>
      <c r="L115" s="179"/>
      <c r="M115" s="179">
        <f t="shared" si="8"/>
        <v>0</v>
      </c>
      <c r="N115" s="179">
        <v>1.63</v>
      </c>
      <c r="O115" s="179"/>
      <c r="P115" s="183"/>
      <c r="Q115" s="183"/>
      <c r="R115" s="183"/>
      <c r="S115" s="180">
        <f t="shared" si="9"/>
        <v>0</v>
      </c>
      <c r="T115" s="180"/>
      <c r="U115" s="180"/>
      <c r="V115" s="198"/>
      <c r="W115" s="53"/>
      <c r="Z115">
        <v>0</v>
      </c>
    </row>
    <row r="116" spans="1:26" ht="25.05" customHeight="1" x14ac:dyDescent="0.3">
      <c r="A116" s="181"/>
      <c r="B116" s="214">
        <v>36</v>
      </c>
      <c r="C116" s="190" t="s">
        <v>574</v>
      </c>
      <c r="D116" s="318" t="s">
        <v>575</v>
      </c>
      <c r="E116" s="318"/>
      <c r="F116" s="185" t="s">
        <v>430</v>
      </c>
      <c r="G116" s="186">
        <v>2</v>
      </c>
      <c r="H116" s="185"/>
      <c r="I116" s="185">
        <f t="shared" si="5"/>
        <v>0</v>
      </c>
      <c r="J116" s="187">
        <f t="shared" si="6"/>
        <v>5.72</v>
      </c>
      <c r="K116" s="188">
        <f t="shared" si="7"/>
        <v>0</v>
      </c>
      <c r="L116" s="188"/>
      <c r="M116" s="188">
        <f t="shared" si="8"/>
        <v>0</v>
      </c>
      <c r="N116" s="188">
        <v>2.86</v>
      </c>
      <c r="O116" s="188"/>
      <c r="P116" s="191"/>
      <c r="Q116" s="191"/>
      <c r="R116" s="191"/>
      <c r="S116" s="189">
        <f t="shared" si="9"/>
        <v>0</v>
      </c>
      <c r="T116" s="189"/>
      <c r="U116" s="189"/>
      <c r="V116" s="201"/>
      <c r="W116" s="53"/>
      <c r="Z116">
        <v>0</v>
      </c>
    </row>
    <row r="117" spans="1:26" ht="25.05" customHeight="1" x14ac:dyDescent="0.3">
      <c r="A117" s="181"/>
      <c r="B117" s="213">
        <v>37</v>
      </c>
      <c r="C117" s="182" t="s">
        <v>576</v>
      </c>
      <c r="D117" s="317" t="s">
        <v>577</v>
      </c>
      <c r="E117" s="317"/>
      <c r="F117" s="176" t="s">
        <v>430</v>
      </c>
      <c r="G117" s="177">
        <v>2</v>
      </c>
      <c r="H117" s="176"/>
      <c r="I117" s="176">
        <f t="shared" si="5"/>
        <v>0</v>
      </c>
      <c r="J117" s="178">
        <f t="shared" si="6"/>
        <v>3.46</v>
      </c>
      <c r="K117" s="179">
        <f t="shared" si="7"/>
        <v>0</v>
      </c>
      <c r="L117" s="179"/>
      <c r="M117" s="179">
        <f t="shared" si="8"/>
        <v>0</v>
      </c>
      <c r="N117" s="179">
        <v>1.73</v>
      </c>
      <c r="O117" s="179"/>
      <c r="P117" s="183"/>
      <c r="Q117" s="183"/>
      <c r="R117" s="183"/>
      <c r="S117" s="180">
        <f t="shared" si="9"/>
        <v>0</v>
      </c>
      <c r="T117" s="180"/>
      <c r="U117" s="180"/>
      <c r="V117" s="198"/>
      <c r="W117" s="53"/>
      <c r="Z117">
        <v>0</v>
      </c>
    </row>
    <row r="118" spans="1:26" ht="25.05" customHeight="1" x14ac:dyDescent="0.3">
      <c r="A118" s="181"/>
      <c r="B118" s="214">
        <v>38</v>
      </c>
      <c r="C118" s="190" t="s">
        <v>578</v>
      </c>
      <c r="D118" s="318" t="s">
        <v>579</v>
      </c>
      <c r="E118" s="318"/>
      <c r="F118" s="185" t="s">
        <v>430</v>
      </c>
      <c r="G118" s="186">
        <v>2</v>
      </c>
      <c r="H118" s="185"/>
      <c r="I118" s="185">
        <f t="shared" si="5"/>
        <v>0</v>
      </c>
      <c r="J118" s="187">
        <f t="shared" si="6"/>
        <v>5.3</v>
      </c>
      <c r="K118" s="188">
        <f t="shared" si="7"/>
        <v>0</v>
      </c>
      <c r="L118" s="188"/>
      <c r="M118" s="188">
        <f t="shared" si="8"/>
        <v>0</v>
      </c>
      <c r="N118" s="188">
        <v>2.65</v>
      </c>
      <c r="O118" s="188"/>
      <c r="P118" s="191"/>
      <c r="Q118" s="191"/>
      <c r="R118" s="191"/>
      <c r="S118" s="189">
        <f t="shared" si="9"/>
        <v>0</v>
      </c>
      <c r="T118" s="189"/>
      <c r="U118" s="189"/>
      <c r="V118" s="201"/>
      <c r="W118" s="53"/>
      <c r="Z118">
        <v>0</v>
      </c>
    </row>
    <row r="119" spans="1:26" ht="25.05" customHeight="1" x14ac:dyDescent="0.3">
      <c r="A119" s="181"/>
      <c r="B119" s="214">
        <v>39</v>
      </c>
      <c r="C119" s="190" t="s">
        <v>580</v>
      </c>
      <c r="D119" s="318" t="s">
        <v>581</v>
      </c>
      <c r="E119" s="318"/>
      <c r="F119" s="185" t="s">
        <v>430</v>
      </c>
      <c r="G119" s="186">
        <v>63</v>
      </c>
      <c r="H119" s="185"/>
      <c r="I119" s="185">
        <f t="shared" si="5"/>
        <v>0</v>
      </c>
      <c r="J119" s="187">
        <f t="shared" si="6"/>
        <v>257.04000000000002</v>
      </c>
      <c r="K119" s="188">
        <f t="shared" si="7"/>
        <v>0</v>
      </c>
      <c r="L119" s="188"/>
      <c r="M119" s="188">
        <f t="shared" si="8"/>
        <v>0</v>
      </c>
      <c r="N119" s="188">
        <v>4.08</v>
      </c>
      <c r="O119" s="188"/>
      <c r="P119" s="191">
        <v>1E-4</v>
      </c>
      <c r="Q119" s="191"/>
      <c r="R119" s="191">
        <v>1E-4</v>
      </c>
      <c r="S119" s="189">
        <f t="shared" si="9"/>
        <v>6.0000000000000001E-3</v>
      </c>
      <c r="T119" s="189"/>
      <c r="U119" s="189"/>
      <c r="V119" s="201"/>
      <c r="W119" s="53"/>
      <c r="Z119">
        <v>0</v>
      </c>
    </row>
    <row r="120" spans="1:26" ht="25.05" customHeight="1" x14ac:dyDescent="0.3">
      <c r="A120" s="181"/>
      <c r="B120" s="213">
        <v>40</v>
      </c>
      <c r="C120" s="182" t="s">
        <v>582</v>
      </c>
      <c r="D120" s="317" t="s">
        <v>583</v>
      </c>
      <c r="E120" s="317"/>
      <c r="F120" s="176" t="s">
        <v>430</v>
      </c>
      <c r="G120" s="177">
        <v>20</v>
      </c>
      <c r="H120" s="176"/>
      <c r="I120" s="176">
        <f t="shared" si="5"/>
        <v>0</v>
      </c>
      <c r="J120" s="178">
        <f t="shared" si="6"/>
        <v>34.6</v>
      </c>
      <c r="K120" s="179">
        <f t="shared" si="7"/>
        <v>0</v>
      </c>
      <c r="L120" s="179"/>
      <c r="M120" s="179">
        <f t="shared" si="8"/>
        <v>0</v>
      </c>
      <c r="N120" s="179">
        <v>1.73</v>
      </c>
      <c r="O120" s="179"/>
      <c r="P120" s="183"/>
      <c r="Q120" s="183"/>
      <c r="R120" s="183"/>
      <c r="S120" s="180">
        <f t="shared" si="9"/>
        <v>0</v>
      </c>
      <c r="T120" s="180"/>
      <c r="U120" s="180"/>
      <c r="V120" s="198"/>
      <c r="W120" s="53"/>
      <c r="Z120">
        <v>0</v>
      </c>
    </row>
    <row r="121" spans="1:26" ht="25.05" customHeight="1" x14ac:dyDescent="0.3">
      <c r="A121" s="181"/>
      <c r="B121" s="214">
        <v>41</v>
      </c>
      <c r="C121" s="190" t="s">
        <v>584</v>
      </c>
      <c r="D121" s="318" t="s">
        <v>585</v>
      </c>
      <c r="E121" s="318"/>
      <c r="F121" s="185" t="s">
        <v>430</v>
      </c>
      <c r="G121" s="186">
        <v>20</v>
      </c>
      <c r="H121" s="185"/>
      <c r="I121" s="185">
        <f t="shared" si="5"/>
        <v>0</v>
      </c>
      <c r="J121" s="187">
        <f t="shared" si="6"/>
        <v>36.799999999999997</v>
      </c>
      <c r="K121" s="188">
        <f t="shared" si="7"/>
        <v>0</v>
      </c>
      <c r="L121" s="188"/>
      <c r="M121" s="188">
        <f t="shared" si="8"/>
        <v>0</v>
      </c>
      <c r="N121" s="188">
        <v>1.8399999999999999</v>
      </c>
      <c r="O121" s="188"/>
      <c r="P121" s="191"/>
      <c r="Q121" s="191"/>
      <c r="R121" s="191"/>
      <c r="S121" s="189">
        <f t="shared" si="9"/>
        <v>0</v>
      </c>
      <c r="T121" s="189"/>
      <c r="U121" s="189"/>
      <c r="V121" s="201"/>
      <c r="W121" s="53"/>
      <c r="Z121">
        <v>0</v>
      </c>
    </row>
    <row r="122" spans="1:26" ht="25.05" customHeight="1" x14ac:dyDescent="0.3">
      <c r="A122" s="181"/>
      <c r="B122" s="213">
        <v>42</v>
      </c>
      <c r="C122" s="182" t="s">
        <v>586</v>
      </c>
      <c r="D122" s="317" t="s">
        <v>587</v>
      </c>
      <c r="E122" s="317"/>
      <c r="F122" s="176" t="s">
        <v>430</v>
      </c>
      <c r="G122" s="177">
        <v>11</v>
      </c>
      <c r="H122" s="176"/>
      <c r="I122" s="176">
        <f t="shared" si="5"/>
        <v>0</v>
      </c>
      <c r="J122" s="178">
        <f t="shared" si="6"/>
        <v>17.93</v>
      </c>
      <c r="K122" s="179">
        <f t="shared" si="7"/>
        <v>0</v>
      </c>
      <c r="L122" s="179"/>
      <c r="M122" s="179">
        <f t="shared" si="8"/>
        <v>0</v>
      </c>
      <c r="N122" s="179">
        <v>1.63</v>
      </c>
      <c r="O122" s="179"/>
      <c r="P122" s="183"/>
      <c r="Q122" s="183"/>
      <c r="R122" s="183"/>
      <c r="S122" s="180">
        <f t="shared" si="9"/>
        <v>0</v>
      </c>
      <c r="T122" s="180"/>
      <c r="U122" s="180"/>
      <c r="V122" s="198"/>
      <c r="W122" s="53"/>
      <c r="Z122">
        <v>0</v>
      </c>
    </row>
    <row r="123" spans="1:26" ht="25.05" customHeight="1" x14ac:dyDescent="0.3">
      <c r="A123" s="181"/>
      <c r="B123" s="214">
        <v>43</v>
      </c>
      <c r="C123" s="190" t="s">
        <v>588</v>
      </c>
      <c r="D123" s="318" t="s">
        <v>589</v>
      </c>
      <c r="E123" s="318"/>
      <c r="F123" s="185" t="s">
        <v>430</v>
      </c>
      <c r="G123" s="186">
        <v>11</v>
      </c>
      <c r="H123" s="185"/>
      <c r="I123" s="185">
        <f t="shared" si="5"/>
        <v>0</v>
      </c>
      <c r="J123" s="187">
        <f t="shared" si="6"/>
        <v>28.05</v>
      </c>
      <c r="K123" s="188">
        <f t="shared" si="7"/>
        <v>0</v>
      </c>
      <c r="L123" s="188"/>
      <c r="M123" s="188">
        <f t="shared" si="8"/>
        <v>0</v>
      </c>
      <c r="N123" s="188">
        <v>2.5499999999999998</v>
      </c>
      <c r="O123" s="188"/>
      <c r="P123" s="191"/>
      <c r="Q123" s="191"/>
      <c r="R123" s="191"/>
      <c r="S123" s="189">
        <f t="shared" si="9"/>
        <v>0</v>
      </c>
      <c r="T123" s="189"/>
      <c r="U123" s="189"/>
      <c r="V123" s="201"/>
      <c r="W123" s="53"/>
      <c r="Z123">
        <v>0</v>
      </c>
    </row>
    <row r="124" spans="1:26" ht="25.05" customHeight="1" x14ac:dyDescent="0.3">
      <c r="A124" s="181"/>
      <c r="B124" s="213">
        <v>44</v>
      </c>
      <c r="C124" s="182" t="s">
        <v>590</v>
      </c>
      <c r="D124" s="317" t="s">
        <v>591</v>
      </c>
      <c r="E124" s="317"/>
      <c r="F124" s="176" t="s">
        <v>430</v>
      </c>
      <c r="G124" s="177">
        <v>2</v>
      </c>
      <c r="H124" s="176"/>
      <c r="I124" s="176">
        <f t="shared" si="5"/>
        <v>0</v>
      </c>
      <c r="J124" s="178">
        <f t="shared" si="6"/>
        <v>8.16</v>
      </c>
      <c r="K124" s="179">
        <f t="shared" si="7"/>
        <v>0</v>
      </c>
      <c r="L124" s="179"/>
      <c r="M124" s="179">
        <f t="shared" si="8"/>
        <v>0</v>
      </c>
      <c r="N124" s="179">
        <v>4.08</v>
      </c>
      <c r="O124" s="179"/>
      <c r="P124" s="183"/>
      <c r="Q124" s="183"/>
      <c r="R124" s="183"/>
      <c r="S124" s="180">
        <f t="shared" si="9"/>
        <v>0</v>
      </c>
      <c r="T124" s="180"/>
      <c r="U124" s="180"/>
      <c r="V124" s="198"/>
      <c r="W124" s="53"/>
      <c r="Z124">
        <v>0</v>
      </c>
    </row>
    <row r="125" spans="1:26" ht="25.05" customHeight="1" x14ac:dyDescent="0.3">
      <c r="A125" s="181"/>
      <c r="B125" s="214">
        <v>45</v>
      </c>
      <c r="C125" s="190" t="s">
        <v>592</v>
      </c>
      <c r="D125" s="318" t="s">
        <v>593</v>
      </c>
      <c r="E125" s="318"/>
      <c r="F125" s="185" t="s">
        <v>430</v>
      </c>
      <c r="G125" s="186">
        <v>2</v>
      </c>
      <c r="H125" s="185"/>
      <c r="I125" s="185">
        <f t="shared" si="5"/>
        <v>0</v>
      </c>
      <c r="J125" s="187">
        <f t="shared" si="6"/>
        <v>31.62</v>
      </c>
      <c r="K125" s="188">
        <f t="shared" si="7"/>
        <v>0</v>
      </c>
      <c r="L125" s="188"/>
      <c r="M125" s="188">
        <f t="shared" si="8"/>
        <v>0</v>
      </c>
      <c r="N125" s="188">
        <v>15.81</v>
      </c>
      <c r="O125" s="188"/>
      <c r="P125" s="191">
        <v>3.1E-4</v>
      </c>
      <c r="Q125" s="191"/>
      <c r="R125" s="191">
        <v>3.1E-4</v>
      </c>
      <c r="S125" s="189">
        <f t="shared" si="9"/>
        <v>1E-3</v>
      </c>
      <c r="T125" s="189"/>
      <c r="U125" s="189"/>
      <c r="V125" s="201"/>
      <c r="W125" s="53"/>
      <c r="Z125">
        <v>0</v>
      </c>
    </row>
    <row r="126" spans="1:26" ht="25.05" customHeight="1" x14ac:dyDescent="0.3">
      <c r="A126" s="181"/>
      <c r="B126" s="213">
        <v>46</v>
      </c>
      <c r="C126" s="182" t="s">
        <v>594</v>
      </c>
      <c r="D126" s="317" t="s">
        <v>595</v>
      </c>
      <c r="E126" s="317"/>
      <c r="F126" s="176" t="s">
        <v>430</v>
      </c>
      <c r="G126" s="177">
        <v>2</v>
      </c>
      <c r="H126" s="176"/>
      <c r="I126" s="176">
        <f t="shared" si="5"/>
        <v>0</v>
      </c>
      <c r="J126" s="178">
        <f t="shared" si="6"/>
        <v>6.74</v>
      </c>
      <c r="K126" s="179">
        <f t="shared" si="7"/>
        <v>0</v>
      </c>
      <c r="L126" s="179"/>
      <c r="M126" s="179">
        <f t="shared" si="8"/>
        <v>0</v>
      </c>
      <c r="N126" s="179">
        <v>3.37</v>
      </c>
      <c r="O126" s="179"/>
      <c r="P126" s="183"/>
      <c r="Q126" s="183"/>
      <c r="R126" s="183"/>
      <c r="S126" s="180">
        <f t="shared" si="9"/>
        <v>0</v>
      </c>
      <c r="T126" s="180"/>
      <c r="U126" s="180"/>
      <c r="V126" s="198"/>
      <c r="W126" s="53"/>
      <c r="Z126">
        <v>0</v>
      </c>
    </row>
    <row r="127" spans="1:26" ht="25.05" customHeight="1" x14ac:dyDescent="0.3">
      <c r="A127" s="181"/>
      <c r="B127" s="214">
        <v>47</v>
      </c>
      <c r="C127" s="190" t="s">
        <v>596</v>
      </c>
      <c r="D127" s="318" t="s">
        <v>597</v>
      </c>
      <c r="E127" s="318"/>
      <c r="F127" s="185" t="s">
        <v>430</v>
      </c>
      <c r="G127" s="186">
        <v>2</v>
      </c>
      <c r="H127" s="185"/>
      <c r="I127" s="185">
        <f t="shared" si="5"/>
        <v>0</v>
      </c>
      <c r="J127" s="187">
        <f t="shared" si="6"/>
        <v>5.0999999999999996</v>
      </c>
      <c r="K127" s="188">
        <f t="shared" si="7"/>
        <v>0</v>
      </c>
      <c r="L127" s="188"/>
      <c r="M127" s="188">
        <f t="shared" si="8"/>
        <v>0</v>
      </c>
      <c r="N127" s="188">
        <v>2.5499999999999998</v>
      </c>
      <c r="O127" s="188"/>
      <c r="P127" s="191">
        <v>6.9999999999999994E-5</v>
      </c>
      <c r="Q127" s="191"/>
      <c r="R127" s="191">
        <v>6.9999999999999994E-5</v>
      </c>
      <c r="S127" s="189">
        <f t="shared" si="9"/>
        <v>0</v>
      </c>
      <c r="T127" s="189"/>
      <c r="U127" s="189"/>
      <c r="V127" s="201"/>
      <c r="W127" s="53"/>
      <c r="Z127">
        <v>0</v>
      </c>
    </row>
    <row r="128" spans="1:26" ht="25.05" customHeight="1" x14ac:dyDescent="0.3">
      <c r="A128" s="181"/>
      <c r="B128" s="213">
        <v>48</v>
      </c>
      <c r="C128" s="182" t="s">
        <v>598</v>
      </c>
      <c r="D128" s="317" t="s">
        <v>599</v>
      </c>
      <c r="E128" s="317"/>
      <c r="F128" s="176" t="s">
        <v>430</v>
      </c>
      <c r="G128" s="177">
        <v>63</v>
      </c>
      <c r="H128" s="176"/>
      <c r="I128" s="176">
        <f t="shared" si="5"/>
        <v>0</v>
      </c>
      <c r="J128" s="178">
        <f t="shared" si="6"/>
        <v>250.74</v>
      </c>
      <c r="K128" s="179">
        <f t="shared" si="7"/>
        <v>0</v>
      </c>
      <c r="L128" s="179"/>
      <c r="M128" s="179">
        <f t="shared" si="8"/>
        <v>0</v>
      </c>
      <c r="N128" s="179">
        <v>3.98</v>
      </c>
      <c r="O128" s="179"/>
      <c r="P128" s="183"/>
      <c r="Q128" s="183"/>
      <c r="R128" s="183"/>
      <c r="S128" s="180">
        <f t="shared" si="9"/>
        <v>0</v>
      </c>
      <c r="T128" s="180"/>
      <c r="U128" s="180"/>
      <c r="V128" s="198"/>
      <c r="W128" s="53"/>
      <c r="Z128">
        <v>0</v>
      </c>
    </row>
    <row r="129" spans="1:26" ht="25.05" customHeight="1" x14ac:dyDescent="0.3">
      <c r="A129" s="181"/>
      <c r="B129" s="213">
        <v>49</v>
      </c>
      <c r="C129" s="182" t="s">
        <v>600</v>
      </c>
      <c r="D129" s="317" t="s">
        <v>601</v>
      </c>
      <c r="E129" s="317"/>
      <c r="F129" s="176" t="s">
        <v>430</v>
      </c>
      <c r="G129" s="177">
        <v>2</v>
      </c>
      <c r="H129" s="176"/>
      <c r="I129" s="176">
        <f t="shared" si="5"/>
        <v>0</v>
      </c>
      <c r="J129" s="178">
        <f t="shared" si="6"/>
        <v>10.199999999999999</v>
      </c>
      <c r="K129" s="179">
        <f t="shared" si="7"/>
        <v>0</v>
      </c>
      <c r="L129" s="179"/>
      <c r="M129" s="179">
        <f t="shared" si="8"/>
        <v>0</v>
      </c>
      <c r="N129" s="179">
        <v>5.0999999999999996</v>
      </c>
      <c r="O129" s="179"/>
      <c r="P129" s="183"/>
      <c r="Q129" s="183"/>
      <c r="R129" s="183"/>
      <c r="S129" s="180">
        <f t="shared" si="9"/>
        <v>0</v>
      </c>
      <c r="T129" s="180"/>
      <c r="U129" s="180"/>
      <c r="V129" s="198"/>
      <c r="W129" s="53"/>
      <c r="Z129">
        <v>0</v>
      </c>
    </row>
    <row r="130" spans="1:26" ht="25.05" customHeight="1" x14ac:dyDescent="0.3">
      <c r="A130" s="181"/>
      <c r="B130" s="214">
        <v>50</v>
      </c>
      <c r="C130" s="190" t="s">
        <v>602</v>
      </c>
      <c r="D130" s="318" t="s">
        <v>603</v>
      </c>
      <c r="E130" s="318"/>
      <c r="F130" s="185" t="s">
        <v>430</v>
      </c>
      <c r="G130" s="186">
        <v>2</v>
      </c>
      <c r="H130" s="185"/>
      <c r="I130" s="185">
        <f t="shared" si="5"/>
        <v>0</v>
      </c>
      <c r="J130" s="187">
        <f t="shared" si="6"/>
        <v>16.72</v>
      </c>
      <c r="K130" s="188">
        <f t="shared" si="7"/>
        <v>0</v>
      </c>
      <c r="L130" s="188"/>
      <c r="M130" s="188">
        <f t="shared" si="8"/>
        <v>0</v>
      </c>
      <c r="N130" s="188">
        <v>8.36</v>
      </c>
      <c r="O130" s="188"/>
      <c r="P130" s="191">
        <v>6.9999999999999994E-5</v>
      </c>
      <c r="Q130" s="191"/>
      <c r="R130" s="191">
        <v>6.9999999999999994E-5</v>
      </c>
      <c r="S130" s="189">
        <f t="shared" si="9"/>
        <v>0</v>
      </c>
      <c r="T130" s="189"/>
      <c r="U130" s="189"/>
      <c r="V130" s="201"/>
      <c r="W130" s="53"/>
      <c r="Z130">
        <v>0</v>
      </c>
    </row>
    <row r="131" spans="1:26" ht="25.05" customHeight="1" x14ac:dyDescent="0.3">
      <c r="A131" s="181"/>
      <c r="B131" s="213">
        <v>51</v>
      </c>
      <c r="C131" s="182" t="s">
        <v>604</v>
      </c>
      <c r="D131" s="317" t="s">
        <v>605</v>
      </c>
      <c r="E131" s="317"/>
      <c r="F131" s="176" t="s">
        <v>430</v>
      </c>
      <c r="G131" s="177">
        <v>1</v>
      </c>
      <c r="H131" s="176"/>
      <c r="I131" s="176">
        <f t="shared" si="5"/>
        <v>0</v>
      </c>
      <c r="J131" s="178">
        <f t="shared" si="6"/>
        <v>5</v>
      </c>
      <c r="K131" s="179">
        <f t="shared" si="7"/>
        <v>0</v>
      </c>
      <c r="L131" s="179"/>
      <c r="M131" s="179">
        <f t="shared" si="8"/>
        <v>0</v>
      </c>
      <c r="N131" s="179">
        <v>5</v>
      </c>
      <c r="O131" s="179"/>
      <c r="P131" s="183"/>
      <c r="Q131" s="183"/>
      <c r="R131" s="183"/>
      <c r="S131" s="180">
        <f t="shared" si="9"/>
        <v>0</v>
      </c>
      <c r="T131" s="180"/>
      <c r="U131" s="180"/>
      <c r="V131" s="198"/>
      <c r="W131" s="53"/>
      <c r="Z131">
        <v>0</v>
      </c>
    </row>
    <row r="132" spans="1:26" ht="25.05" customHeight="1" x14ac:dyDescent="0.3">
      <c r="A132" s="181"/>
      <c r="B132" s="214">
        <v>52</v>
      </c>
      <c r="C132" s="190" t="s">
        <v>606</v>
      </c>
      <c r="D132" s="318" t="s">
        <v>607</v>
      </c>
      <c r="E132" s="318"/>
      <c r="F132" s="185" t="s">
        <v>430</v>
      </c>
      <c r="G132" s="186">
        <v>1</v>
      </c>
      <c r="H132" s="185"/>
      <c r="I132" s="185">
        <f t="shared" si="5"/>
        <v>0</v>
      </c>
      <c r="J132" s="187">
        <f t="shared" si="6"/>
        <v>14.48</v>
      </c>
      <c r="K132" s="188">
        <f t="shared" si="7"/>
        <v>0</v>
      </c>
      <c r="L132" s="188"/>
      <c r="M132" s="188">
        <f t="shared" si="8"/>
        <v>0</v>
      </c>
      <c r="N132" s="188">
        <v>14.48</v>
      </c>
      <c r="O132" s="188"/>
      <c r="P132" s="191">
        <v>2.2000000000000001E-4</v>
      </c>
      <c r="Q132" s="191"/>
      <c r="R132" s="191">
        <v>2.2000000000000001E-4</v>
      </c>
      <c r="S132" s="189">
        <f t="shared" si="9"/>
        <v>0</v>
      </c>
      <c r="T132" s="189"/>
      <c r="U132" s="189"/>
      <c r="V132" s="201"/>
      <c r="W132" s="53"/>
      <c r="Z132">
        <v>0</v>
      </c>
    </row>
    <row r="133" spans="1:26" ht="25.05" customHeight="1" x14ac:dyDescent="0.3">
      <c r="A133" s="181"/>
      <c r="B133" s="213">
        <v>53</v>
      </c>
      <c r="C133" s="182" t="s">
        <v>608</v>
      </c>
      <c r="D133" s="317" t="s">
        <v>609</v>
      </c>
      <c r="E133" s="317"/>
      <c r="F133" s="176" t="s">
        <v>430</v>
      </c>
      <c r="G133" s="177">
        <v>2</v>
      </c>
      <c r="H133" s="176"/>
      <c r="I133" s="176">
        <f t="shared" si="5"/>
        <v>0</v>
      </c>
      <c r="J133" s="178">
        <f t="shared" si="6"/>
        <v>28.16</v>
      </c>
      <c r="K133" s="179">
        <f t="shared" si="7"/>
        <v>0</v>
      </c>
      <c r="L133" s="179"/>
      <c r="M133" s="179">
        <f t="shared" si="8"/>
        <v>0</v>
      </c>
      <c r="N133" s="179">
        <v>14.08</v>
      </c>
      <c r="O133" s="179"/>
      <c r="P133" s="183"/>
      <c r="Q133" s="183"/>
      <c r="R133" s="183"/>
      <c r="S133" s="180">
        <f t="shared" si="9"/>
        <v>0</v>
      </c>
      <c r="T133" s="180"/>
      <c r="U133" s="180"/>
      <c r="V133" s="198"/>
      <c r="W133" s="53"/>
      <c r="Z133">
        <v>0</v>
      </c>
    </row>
    <row r="134" spans="1:26" ht="25.05" customHeight="1" x14ac:dyDescent="0.3">
      <c r="A134" s="181"/>
      <c r="B134" s="214">
        <v>54</v>
      </c>
      <c r="C134" s="190" t="s">
        <v>610</v>
      </c>
      <c r="D134" s="318" t="s">
        <v>611</v>
      </c>
      <c r="E134" s="318"/>
      <c r="F134" s="185" t="s">
        <v>430</v>
      </c>
      <c r="G134" s="186">
        <v>1</v>
      </c>
      <c r="H134" s="185"/>
      <c r="I134" s="185">
        <f t="shared" si="5"/>
        <v>0</v>
      </c>
      <c r="J134" s="187">
        <f t="shared" si="6"/>
        <v>693.6</v>
      </c>
      <c r="K134" s="188">
        <f t="shared" si="7"/>
        <v>0</v>
      </c>
      <c r="L134" s="188"/>
      <c r="M134" s="188">
        <f t="shared" si="8"/>
        <v>0</v>
      </c>
      <c r="N134" s="188">
        <v>693.6</v>
      </c>
      <c r="O134" s="188"/>
      <c r="P134" s="191"/>
      <c r="Q134" s="191"/>
      <c r="R134" s="191"/>
      <c r="S134" s="189">
        <f t="shared" si="9"/>
        <v>0</v>
      </c>
      <c r="T134" s="189"/>
      <c r="U134" s="189"/>
      <c r="V134" s="201"/>
      <c r="W134" s="53"/>
      <c r="Z134">
        <v>0</v>
      </c>
    </row>
    <row r="135" spans="1:26" ht="25.05" customHeight="1" x14ac:dyDescent="0.3">
      <c r="A135" s="181"/>
      <c r="B135" s="214">
        <v>55</v>
      </c>
      <c r="C135" s="190" t="s">
        <v>612</v>
      </c>
      <c r="D135" s="318" t="s">
        <v>613</v>
      </c>
      <c r="E135" s="318"/>
      <c r="F135" s="185" t="s">
        <v>430</v>
      </c>
      <c r="G135" s="186">
        <v>1</v>
      </c>
      <c r="H135" s="185"/>
      <c r="I135" s="185">
        <f t="shared" si="5"/>
        <v>0</v>
      </c>
      <c r="J135" s="187">
        <f t="shared" si="6"/>
        <v>734.4</v>
      </c>
      <c r="K135" s="188">
        <f t="shared" si="7"/>
        <v>0</v>
      </c>
      <c r="L135" s="188"/>
      <c r="M135" s="188">
        <f t="shared" si="8"/>
        <v>0</v>
      </c>
      <c r="N135" s="188">
        <v>734.4</v>
      </c>
      <c r="O135" s="188"/>
      <c r="P135" s="191"/>
      <c r="Q135" s="191"/>
      <c r="R135" s="191"/>
      <c r="S135" s="189">
        <f t="shared" si="9"/>
        <v>0</v>
      </c>
      <c r="T135" s="189"/>
      <c r="U135" s="189"/>
      <c r="V135" s="201"/>
      <c r="W135" s="53"/>
      <c r="Z135">
        <v>0</v>
      </c>
    </row>
    <row r="136" spans="1:26" ht="25.05" customHeight="1" x14ac:dyDescent="0.3">
      <c r="A136" s="181"/>
      <c r="B136" s="213">
        <v>56</v>
      </c>
      <c r="C136" s="182" t="s">
        <v>614</v>
      </c>
      <c r="D136" s="317" t="s">
        <v>615</v>
      </c>
      <c r="E136" s="317"/>
      <c r="F136" s="176" t="s">
        <v>430</v>
      </c>
      <c r="G136" s="177">
        <v>75</v>
      </c>
      <c r="H136" s="176"/>
      <c r="I136" s="176">
        <f t="shared" si="5"/>
        <v>0</v>
      </c>
      <c r="J136" s="178">
        <f t="shared" si="6"/>
        <v>512.25</v>
      </c>
      <c r="K136" s="179">
        <f t="shared" si="7"/>
        <v>0</v>
      </c>
      <c r="L136" s="179"/>
      <c r="M136" s="179">
        <f t="shared" si="8"/>
        <v>0</v>
      </c>
      <c r="N136" s="179">
        <v>6.83</v>
      </c>
      <c r="O136" s="179"/>
      <c r="P136" s="183"/>
      <c r="Q136" s="183"/>
      <c r="R136" s="183"/>
      <c r="S136" s="180">
        <f t="shared" si="9"/>
        <v>0</v>
      </c>
      <c r="T136" s="180"/>
      <c r="U136" s="180"/>
      <c r="V136" s="198"/>
      <c r="W136" s="53"/>
      <c r="Z136">
        <v>0</v>
      </c>
    </row>
    <row r="137" spans="1:26" ht="25.05" customHeight="1" x14ac:dyDescent="0.3">
      <c r="A137" s="181"/>
      <c r="B137" s="213">
        <v>57</v>
      </c>
      <c r="C137" s="182" t="s">
        <v>616</v>
      </c>
      <c r="D137" s="317" t="s">
        <v>1233</v>
      </c>
      <c r="E137" s="317"/>
      <c r="F137" s="176" t="s">
        <v>430</v>
      </c>
      <c r="G137" s="177">
        <v>5</v>
      </c>
      <c r="H137" s="176"/>
      <c r="I137" s="176">
        <f t="shared" si="5"/>
        <v>0</v>
      </c>
      <c r="J137" s="178">
        <f t="shared" si="6"/>
        <v>254</v>
      </c>
      <c r="K137" s="179">
        <f t="shared" si="7"/>
        <v>0</v>
      </c>
      <c r="L137" s="179"/>
      <c r="M137" s="179">
        <f t="shared" si="8"/>
        <v>0</v>
      </c>
      <c r="N137" s="179">
        <v>50.8</v>
      </c>
      <c r="O137" s="179"/>
      <c r="P137" s="183"/>
      <c r="Q137" s="183"/>
      <c r="R137" s="183"/>
      <c r="S137" s="180">
        <f t="shared" si="9"/>
        <v>0</v>
      </c>
      <c r="T137" s="180"/>
      <c r="U137" s="180"/>
      <c r="V137" s="198"/>
      <c r="W137" s="53"/>
      <c r="Z137">
        <v>0</v>
      </c>
    </row>
    <row r="138" spans="1:26" ht="25.05" customHeight="1" x14ac:dyDescent="0.3">
      <c r="A138" s="181"/>
      <c r="B138" s="213">
        <v>58</v>
      </c>
      <c r="C138" s="182" t="s">
        <v>617</v>
      </c>
      <c r="D138" s="317" t="s">
        <v>1234</v>
      </c>
      <c r="E138" s="317"/>
      <c r="F138" s="176" t="s">
        <v>430</v>
      </c>
      <c r="G138" s="177">
        <v>8</v>
      </c>
      <c r="H138" s="176"/>
      <c r="I138" s="176">
        <f t="shared" si="5"/>
        <v>0</v>
      </c>
      <c r="J138" s="178">
        <f t="shared" si="6"/>
        <v>297.83999999999997</v>
      </c>
      <c r="K138" s="179">
        <f t="shared" si="7"/>
        <v>0</v>
      </c>
      <c r="L138" s="179"/>
      <c r="M138" s="179">
        <f t="shared" si="8"/>
        <v>0</v>
      </c>
      <c r="N138" s="179">
        <v>37.229999999999997</v>
      </c>
      <c r="O138" s="179"/>
      <c r="P138" s="183"/>
      <c r="Q138" s="183"/>
      <c r="R138" s="183"/>
      <c r="S138" s="180">
        <f t="shared" si="9"/>
        <v>0</v>
      </c>
      <c r="T138" s="180"/>
      <c r="U138" s="180"/>
      <c r="V138" s="198"/>
      <c r="W138" s="53"/>
      <c r="Z138">
        <v>0</v>
      </c>
    </row>
    <row r="139" spans="1:26" ht="25.05" customHeight="1" x14ac:dyDescent="0.3">
      <c r="A139" s="181"/>
      <c r="B139" s="213">
        <v>59</v>
      </c>
      <c r="C139" s="182" t="s">
        <v>617</v>
      </c>
      <c r="D139" s="317" t="s">
        <v>1234</v>
      </c>
      <c r="E139" s="317"/>
      <c r="F139" s="176" t="s">
        <v>430</v>
      </c>
      <c r="G139" s="177">
        <v>62</v>
      </c>
      <c r="H139" s="176"/>
      <c r="I139" s="176">
        <f t="shared" si="5"/>
        <v>0</v>
      </c>
      <c r="J139" s="178">
        <f t="shared" si="6"/>
        <v>2770.16</v>
      </c>
      <c r="K139" s="179">
        <f t="shared" si="7"/>
        <v>0</v>
      </c>
      <c r="L139" s="179"/>
      <c r="M139" s="179">
        <f t="shared" si="8"/>
        <v>0</v>
      </c>
      <c r="N139" s="179">
        <v>44.68</v>
      </c>
      <c r="O139" s="179"/>
      <c r="P139" s="183"/>
      <c r="Q139" s="183"/>
      <c r="R139" s="183"/>
      <c r="S139" s="180">
        <f t="shared" si="9"/>
        <v>0</v>
      </c>
      <c r="T139" s="180"/>
      <c r="U139" s="180"/>
      <c r="V139" s="198"/>
      <c r="W139" s="53"/>
      <c r="Z139">
        <v>0</v>
      </c>
    </row>
    <row r="140" spans="1:26" ht="25.05" customHeight="1" x14ac:dyDescent="0.3">
      <c r="A140" s="181"/>
      <c r="B140" s="213">
        <v>60</v>
      </c>
      <c r="C140" s="182" t="s">
        <v>618</v>
      </c>
      <c r="D140" s="317" t="s">
        <v>1235</v>
      </c>
      <c r="E140" s="317"/>
      <c r="F140" s="176" t="s">
        <v>430</v>
      </c>
      <c r="G140" s="177">
        <v>7</v>
      </c>
      <c r="H140" s="176"/>
      <c r="I140" s="176">
        <f t="shared" si="5"/>
        <v>0</v>
      </c>
      <c r="J140" s="178">
        <f t="shared" si="6"/>
        <v>46.41</v>
      </c>
      <c r="K140" s="179">
        <f t="shared" si="7"/>
        <v>0</v>
      </c>
      <c r="L140" s="179"/>
      <c r="M140" s="179">
        <f t="shared" si="8"/>
        <v>0</v>
      </c>
      <c r="N140" s="179">
        <v>6.63</v>
      </c>
      <c r="O140" s="179"/>
      <c r="P140" s="183"/>
      <c r="Q140" s="183"/>
      <c r="R140" s="183"/>
      <c r="S140" s="180">
        <f t="shared" si="9"/>
        <v>0</v>
      </c>
      <c r="T140" s="180"/>
      <c r="U140" s="180"/>
      <c r="V140" s="198"/>
      <c r="W140" s="53"/>
      <c r="Z140">
        <v>0</v>
      </c>
    </row>
    <row r="141" spans="1:26" ht="25.05" customHeight="1" x14ac:dyDescent="0.3">
      <c r="A141" s="181"/>
      <c r="B141" s="213">
        <v>61</v>
      </c>
      <c r="C141" s="182" t="s">
        <v>619</v>
      </c>
      <c r="D141" s="317" t="s">
        <v>1236</v>
      </c>
      <c r="E141" s="317"/>
      <c r="F141" s="176" t="s">
        <v>430</v>
      </c>
      <c r="G141" s="177">
        <v>7</v>
      </c>
      <c r="H141" s="176"/>
      <c r="I141" s="176">
        <f t="shared" si="5"/>
        <v>0</v>
      </c>
      <c r="J141" s="178">
        <f t="shared" si="6"/>
        <v>299.88</v>
      </c>
      <c r="K141" s="179">
        <f t="shared" si="7"/>
        <v>0</v>
      </c>
      <c r="L141" s="179"/>
      <c r="M141" s="179">
        <f t="shared" si="8"/>
        <v>0</v>
      </c>
      <c r="N141" s="179">
        <v>42.84</v>
      </c>
      <c r="O141" s="179"/>
      <c r="P141" s="183"/>
      <c r="Q141" s="183"/>
      <c r="R141" s="183"/>
      <c r="S141" s="180">
        <f t="shared" si="9"/>
        <v>0</v>
      </c>
      <c r="T141" s="180"/>
      <c r="U141" s="180"/>
      <c r="V141" s="198"/>
      <c r="W141" s="53"/>
      <c r="Z141">
        <v>0</v>
      </c>
    </row>
    <row r="142" spans="1:26" ht="25.05" customHeight="1" x14ac:dyDescent="0.3">
      <c r="A142" s="181"/>
      <c r="B142" s="213">
        <v>62</v>
      </c>
      <c r="C142" s="182" t="s">
        <v>620</v>
      </c>
      <c r="D142" s="317" t="s">
        <v>1237</v>
      </c>
      <c r="E142" s="317"/>
      <c r="F142" s="176" t="s">
        <v>430</v>
      </c>
      <c r="G142" s="177">
        <v>28</v>
      </c>
      <c r="H142" s="176"/>
      <c r="I142" s="176">
        <f t="shared" si="5"/>
        <v>0</v>
      </c>
      <c r="J142" s="178">
        <f t="shared" si="6"/>
        <v>271.32</v>
      </c>
      <c r="K142" s="179">
        <f t="shared" si="7"/>
        <v>0</v>
      </c>
      <c r="L142" s="179"/>
      <c r="M142" s="179">
        <f t="shared" si="8"/>
        <v>0</v>
      </c>
      <c r="N142" s="179">
        <v>9.69</v>
      </c>
      <c r="O142" s="179"/>
      <c r="P142" s="183"/>
      <c r="Q142" s="183"/>
      <c r="R142" s="183"/>
      <c r="S142" s="180">
        <f t="shared" si="9"/>
        <v>0</v>
      </c>
      <c r="T142" s="180"/>
      <c r="U142" s="180"/>
      <c r="V142" s="198"/>
      <c r="W142" s="53"/>
      <c r="Z142">
        <v>0</v>
      </c>
    </row>
    <row r="143" spans="1:26" ht="25.05" customHeight="1" x14ac:dyDescent="0.3">
      <c r="A143" s="181"/>
      <c r="B143" s="213">
        <v>63</v>
      </c>
      <c r="C143" s="182" t="s">
        <v>621</v>
      </c>
      <c r="D143" s="317" t="s">
        <v>1238</v>
      </c>
      <c r="E143" s="317"/>
      <c r="F143" s="176" t="s">
        <v>430</v>
      </c>
      <c r="G143" s="177">
        <v>28</v>
      </c>
      <c r="H143" s="176"/>
      <c r="I143" s="176">
        <f t="shared" si="5"/>
        <v>0</v>
      </c>
      <c r="J143" s="178">
        <f t="shared" si="6"/>
        <v>1627.92</v>
      </c>
      <c r="K143" s="179">
        <f t="shared" si="7"/>
        <v>0</v>
      </c>
      <c r="L143" s="179"/>
      <c r="M143" s="179">
        <f t="shared" si="8"/>
        <v>0</v>
      </c>
      <c r="N143" s="179">
        <v>58.14</v>
      </c>
      <c r="O143" s="179"/>
      <c r="P143" s="183"/>
      <c r="Q143" s="183"/>
      <c r="R143" s="183"/>
      <c r="S143" s="180">
        <f t="shared" si="9"/>
        <v>0</v>
      </c>
      <c r="T143" s="180"/>
      <c r="U143" s="180"/>
      <c r="V143" s="198"/>
      <c r="W143" s="53"/>
      <c r="Z143">
        <v>0</v>
      </c>
    </row>
    <row r="144" spans="1:26" ht="25.05" customHeight="1" x14ac:dyDescent="0.3">
      <c r="A144" s="181"/>
      <c r="B144" s="213">
        <v>64</v>
      </c>
      <c r="C144" s="182" t="s">
        <v>622</v>
      </c>
      <c r="D144" s="317" t="s">
        <v>623</v>
      </c>
      <c r="E144" s="317"/>
      <c r="F144" s="176" t="s">
        <v>430</v>
      </c>
      <c r="G144" s="177">
        <v>26</v>
      </c>
      <c r="H144" s="176"/>
      <c r="I144" s="176">
        <f t="shared" si="5"/>
        <v>0</v>
      </c>
      <c r="J144" s="178">
        <f t="shared" si="6"/>
        <v>82.16</v>
      </c>
      <c r="K144" s="179">
        <f t="shared" si="7"/>
        <v>0</v>
      </c>
      <c r="L144" s="179"/>
      <c r="M144" s="179">
        <f t="shared" si="8"/>
        <v>0</v>
      </c>
      <c r="N144" s="179">
        <v>3.16</v>
      </c>
      <c r="O144" s="179"/>
      <c r="P144" s="183"/>
      <c r="Q144" s="183"/>
      <c r="R144" s="183"/>
      <c r="S144" s="180">
        <f t="shared" si="9"/>
        <v>0</v>
      </c>
      <c r="T144" s="180"/>
      <c r="U144" s="180"/>
      <c r="V144" s="198"/>
      <c r="W144" s="53"/>
      <c r="Z144">
        <v>0</v>
      </c>
    </row>
    <row r="145" spans="1:26" ht="25.05" customHeight="1" x14ac:dyDescent="0.3">
      <c r="A145" s="181"/>
      <c r="B145" s="214">
        <v>65</v>
      </c>
      <c r="C145" s="190" t="s">
        <v>624</v>
      </c>
      <c r="D145" s="318" t="s">
        <v>625</v>
      </c>
      <c r="E145" s="318"/>
      <c r="F145" s="185" t="s">
        <v>626</v>
      </c>
      <c r="G145" s="186">
        <v>26</v>
      </c>
      <c r="H145" s="185"/>
      <c r="I145" s="185">
        <f t="shared" ref="I145:I164" si="10">ROUND(G145*(H145),2)</f>
        <v>0</v>
      </c>
      <c r="J145" s="187">
        <f t="shared" ref="J145:J164" si="11">ROUND(G145*(N145),2)</f>
        <v>61.1</v>
      </c>
      <c r="K145" s="188">
        <f t="shared" ref="K145:K164" si="12">ROUND(G145*(O145),2)</f>
        <v>0</v>
      </c>
      <c r="L145" s="188"/>
      <c r="M145" s="188">
        <f t="shared" ref="M145:M161" si="13">ROUND(G145*(H145),2)</f>
        <v>0</v>
      </c>
      <c r="N145" s="188">
        <v>2.35</v>
      </c>
      <c r="O145" s="188"/>
      <c r="P145" s="191"/>
      <c r="Q145" s="191"/>
      <c r="R145" s="191"/>
      <c r="S145" s="189">
        <f t="shared" ref="S145:S164" si="14">ROUND(G145*(P145),3)</f>
        <v>0</v>
      </c>
      <c r="T145" s="189"/>
      <c r="U145" s="189"/>
      <c r="V145" s="201"/>
      <c r="W145" s="53"/>
      <c r="Z145">
        <v>0</v>
      </c>
    </row>
    <row r="146" spans="1:26" ht="25.05" customHeight="1" x14ac:dyDescent="0.3">
      <c r="A146" s="181"/>
      <c r="B146" s="213">
        <v>66</v>
      </c>
      <c r="C146" s="182" t="s">
        <v>627</v>
      </c>
      <c r="D146" s="317" t="s">
        <v>628</v>
      </c>
      <c r="E146" s="317"/>
      <c r="F146" s="176" t="s">
        <v>430</v>
      </c>
      <c r="G146" s="177">
        <v>2</v>
      </c>
      <c r="H146" s="176"/>
      <c r="I146" s="176">
        <f t="shared" si="10"/>
        <v>0</v>
      </c>
      <c r="J146" s="178">
        <f t="shared" si="11"/>
        <v>14.48</v>
      </c>
      <c r="K146" s="179">
        <f t="shared" si="12"/>
        <v>0</v>
      </c>
      <c r="L146" s="179"/>
      <c r="M146" s="179">
        <f t="shared" si="13"/>
        <v>0</v>
      </c>
      <c r="N146" s="179">
        <v>7.24</v>
      </c>
      <c r="O146" s="179"/>
      <c r="P146" s="183"/>
      <c r="Q146" s="183"/>
      <c r="R146" s="183"/>
      <c r="S146" s="180">
        <f t="shared" si="14"/>
        <v>0</v>
      </c>
      <c r="T146" s="180"/>
      <c r="U146" s="180"/>
      <c r="V146" s="198"/>
      <c r="W146" s="53"/>
      <c r="Z146">
        <v>0</v>
      </c>
    </row>
    <row r="147" spans="1:26" ht="25.05" customHeight="1" x14ac:dyDescent="0.3">
      <c r="A147" s="181"/>
      <c r="B147" s="214">
        <v>67</v>
      </c>
      <c r="C147" s="190" t="s">
        <v>629</v>
      </c>
      <c r="D147" s="318" t="s">
        <v>630</v>
      </c>
      <c r="E147" s="318"/>
      <c r="F147" s="185" t="s">
        <v>626</v>
      </c>
      <c r="G147" s="186">
        <v>2</v>
      </c>
      <c r="H147" s="185"/>
      <c r="I147" s="185">
        <f t="shared" si="10"/>
        <v>0</v>
      </c>
      <c r="J147" s="187">
        <f t="shared" si="11"/>
        <v>25.5</v>
      </c>
      <c r="K147" s="188">
        <f t="shared" si="12"/>
        <v>0</v>
      </c>
      <c r="L147" s="188"/>
      <c r="M147" s="188">
        <f t="shared" si="13"/>
        <v>0</v>
      </c>
      <c r="N147" s="188">
        <v>12.75</v>
      </c>
      <c r="O147" s="188"/>
      <c r="P147" s="191"/>
      <c r="Q147" s="191"/>
      <c r="R147" s="191"/>
      <c r="S147" s="189">
        <f t="shared" si="14"/>
        <v>0</v>
      </c>
      <c r="T147" s="189"/>
      <c r="U147" s="189"/>
      <c r="V147" s="201"/>
      <c r="W147" s="53"/>
      <c r="Z147">
        <v>0</v>
      </c>
    </row>
    <row r="148" spans="1:26" ht="25.05" customHeight="1" x14ac:dyDescent="0.3">
      <c r="A148" s="181"/>
      <c r="B148" s="213">
        <v>68</v>
      </c>
      <c r="C148" s="182" t="s">
        <v>631</v>
      </c>
      <c r="D148" s="317" t="s">
        <v>632</v>
      </c>
      <c r="E148" s="317"/>
      <c r="F148" s="176" t="s">
        <v>424</v>
      </c>
      <c r="G148" s="177">
        <v>180</v>
      </c>
      <c r="H148" s="176"/>
      <c r="I148" s="176">
        <f t="shared" si="10"/>
        <v>0</v>
      </c>
      <c r="J148" s="178">
        <f t="shared" si="11"/>
        <v>275.39999999999998</v>
      </c>
      <c r="K148" s="179">
        <f t="shared" si="12"/>
        <v>0</v>
      </c>
      <c r="L148" s="179"/>
      <c r="M148" s="179">
        <f t="shared" si="13"/>
        <v>0</v>
      </c>
      <c r="N148" s="179">
        <v>1.53</v>
      </c>
      <c r="O148" s="179"/>
      <c r="P148" s="183"/>
      <c r="Q148" s="183"/>
      <c r="R148" s="183"/>
      <c r="S148" s="180">
        <f t="shared" si="14"/>
        <v>0</v>
      </c>
      <c r="T148" s="180"/>
      <c r="U148" s="180"/>
      <c r="V148" s="198"/>
      <c r="W148" s="53"/>
      <c r="Z148">
        <v>0</v>
      </c>
    </row>
    <row r="149" spans="1:26" ht="25.05" customHeight="1" x14ac:dyDescent="0.3">
      <c r="A149" s="181"/>
      <c r="B149" s="214">
        <v>69</v>
      </c>
      <c r="C149" s="190" t="s">
        <v>633</v>
      </c>
      <c r="D149" s="318" t="s">
        <v>634</v>
      </c>
      <c r="E149" s="318"/>
      <c r="F149" s="185" t="s">
        <v>424</v>
      </c>
      <c r="G149" s="186">
        <v>89.673000000000002</v>
      </c>
      <c r="H149" s="185"/>
      <c r="I149" s="185">
        <f t="shared" si="10"/>
        <v>0</v>
      </c>
      <c r="J149" s="187">
        <f t="shared" si="11"/>
        <v>73.53</v>
      </c>
      <c r="K149" s="188">
        <f t="shared" si="12"/>
        <v>0</v>
      </c>
      <c r="L149" s="188"/>
      <c r="M149" s="188">
        <f t="shared" si="13"/>
        <v>0</v>
      </c>
      <c r="N149" s="188">
        <v>0.82</v>
      </c>
      <c r="O149" s="188"/>
      <c r="P149" s="191"/>
      <c r="Q149" s="191"/>
      <c r="R149" s="191"/>
      <c r="S149" s="189">
        <f t="shared" si="14"/>
        <v>0</v>
      </c>
      <c r="T149" s="189"/>
      <c r="U149" s="189"/>
      <c r="V149" s="201"/>
      <c r="W149" s="53"/>
      <c r="Z149">
        <v>0</v>
      </c>
    </row>
    <row r="150" spans="1:26" ht="25.05" customHeight="1" x14ac:dyDescent="0.3">
      <c r="A150" s="181"/>
      <c r="B150" s="214">
        <v>70</v>
      </c>
      <c r="C150" s="190" t="s">
        <v>635</v>
      </c>
      <c r="D150" s="318" t="s">
        <v>636</v>
      </c>
      <c r="E150" s="318"/>
      <c r="F150" s="185" t="s">
        <v>424</v>
      </c>
      <c r="G150" s="186">
        <v>103.90900000000001</v>
      </c>
      <c r="H150" s="185"/>
      <c r="I150" s="185">
        <f t="shared" si="10"/>
        <v>0</v>
      </c>
      <c r="J150" s="187">
        <f t="shared" si="11"/>
        <v>391.74</v>
      </c>
      <c r="K150" s="188">
        <f t="shared" si="12"/>
        <v>0</v>
      </c>
      <c r="L150" s="188"/>
      <c r="M150" s="188">
        <f t="shared" si="13"/>
        <v>0</v>
      </c>
      <c r="N150" s="188">
        <v>3.77</v>
      </c>
      <c r="O150" s="188"/>
      <c r="P150" s="191"/>
      <c r="Q150" s="191"/>
      <c r="R150" s="191"/>
      <c r="S150" s="189">
        <f t="shared" si="14"/>
        <v>0</v>
      </c>
      <c r="T150" s="189"/>
      <c r="U150" s="189"/>
      <c r="V150" s="201"/>
      <c r="W150" s="53"/>
      <c r="Z150">
        <v>0</v>
      </c>
    </row>
    <row r="151" spans="1:26" ht="25.05" customHeight="1" x14ac:dyDescent="0.3">
      <c r="A151" s="181"/>
      <c r="B151" s="213">
        <v>71</v>
      </c>
      <c r="C151" s="182" t="s">
        <v>637</v>
      </c>
      <c r="D151" s="317" t="s">
        <v>638</v>
      </c>
      <c r="E151" s="317"/>
      <c r="F151" s="176" t="s">
        <v>424</v>
      </c>
      <c r="G151" s="177">
        <v>65</v>
      </c>
      <c r="H151" s="176"/>
      <c r="I151" s="176">
        <f t="shared" si="10"/>
        <v>0</v>
      </c>
      <c r="J151" s="178">
        <f t="shared" si="11"/>
        <v>46.15</v>
      </c>
      <c r="K151" s="179">
        <f t="shared" si="12"/>
        <v>0</v>
      </c>
      <c r="L151" s="179"/>
      <c r="M151" s="179">
        <f t="shared" si="13"/>
        <v>0</v>
      </c>
      <c r="N151" s="179">
        <v>0.71</v>
      </c>
      <c r="O151" s="179"/>
      <c r="P151" s="183"/>
      <c r="Q151" s="183"/>
      <c r="R151" s="183"/>
      <c r="S151" s="180">
        <f t="shared" si="14"/>
        <v>0</v>
      </c>
      <c r="T151" s="180"/>
      <c r="U151" s="180"/>
      <c r="V151" s="198"/>
      <c r="W151" s="53"/>
      <c r="Z151">
        <v>0</v>
      </c>
    </row>
    <row r="152" spans="1:26" ht="25.05" customHeight="1" x14ac:dyDescent="0.3">
      <c r="A152" s="181"/>
      <c r="B152" s="213">
        <v>72</v>
      </c>
      <c r="C152" s="182" t="s">
        <v>639</v>
      </c>
      <c r="D152" s="317" t="s">
        <v>640</v>
      </c>
      <c r="E152" s="317"/>
      <c r="F152" s="176" t="s">
        <v>424</v>
      </c>
      <c r="G152" s="177">
        <v>68.25</v>
      </c>
      <c r="H152" s="176"/>
      <c r="I152" s="176">
        <f t="shared" si="10"/>
        <v>0</v>
      </c>
      <c r="J152" s="178">
        <f t="shared" si="11"/>
        <v>34.81</v>
      </c>
      <c r="K152" s="179">
        <f t="shared" si="12"/>
        <v>0</v>
      </c>
      <c r="L152" s="179"/>
      <c r="M152" s="179">
        <f t="shared" si="13"/>
        <v>0</v>
      </c>
      <c r="N152" s="179">
        <v>0.51</v>
      </c>
      <c r="O152" s="179"/>
      <c r="P152" s="183"/>
      <c r="Q152" s="183"/>
      <c r="R152" s="183"/>
      <c r="S152" s="180">
        <f t="shared" si="14"/>
        <v>0</v>
      </c>
      <c r="T152" s="180"/>
      <c r="U152" s="180"/>
      <c r="V152" s="198"/>
      <c r="W152" s="53"/>
      <c r="Z152">
        <v>0</v>
      </c>
    </row>
    <row r="153" spans="1:26" ht="25.05" customHeight="1" x14ac:dyDescent="0.3">
      <c r="A153" s="181"/>
      <c r="B153" s="213">
        <v>73</v>
      </c>
      <c r="C153" s="182" t="s">
        <v>641</v>
      </c>
      <c r="D153" s="317" t="s">
        <v>642</v>
      </c>
      <c r="E153" s="317"/>
      <c r="F153" s="176" t="s">
        <v>424</v>
      </c>
      <c r="G153" s="177">
        <v>270</v>
      </c>
      <c r="H153" s="176"/>
      <c r="I153" s="176">
        <f t="shared" si="10"/>
        <v>0</v>
      </c>
      <c r="J153" s="178">
        <f t="shared" si="11"/>
        <v>191.7</v>
      </c>
      <c r="K153" s="179">
        <f t="shared" si="12"/>
        <v>0</v>
      </c>
      <c r="L153" s="179"/>
      <c r="M153" s="179">
        <f t="shared" si="13"/>
        <v>0</v>
      </c>
      <c r="N153" s="179">
        <v>0.71</v>
      </c>
      <c r="O153" s="179"/>
      <c r="P153" s="183"/>
      <c r="Q153" s="183"/>
      <c r="R153" s="183"/>
      <c r="S153" s="180">
        <f t="shared" si="14"/>
        <v>0</v>
      </c>
      <c r="T153" s="180"/>
      <c r="U153" s="180"/>
      <c r="V153" s="198"/>
      <c r="W153" s="53"/>
      <c r="Z153">
        <v>0</v>
      </c>
    </row>
    <row r="154" spans="1:26" ht="25.05" customHeight="1" x14ac:dyDescent="0.3">
      <c r="A154" s="181"/>
      <c r="B154" s="213">
        <v>74</v>
      </c>
      <c r="C154" s="182" t="s">
        <v>643</v>
      </c>
      <c r="D154" s="317" t="s">
        <v>644</v>
      </c>
      <c r="E154" s="317"/>
      <c r="F154" s="175" t="s">
        <v>424</v>
      </c>
      <c r="G154" s="177">
        <v>256.92200000000003</v>
      </c>
      <c r="H154" s="176"/>
      <c r="I154" s="176">
        <f t="shared" si="10"/>
        <v>0</v>
      </c>
      <c r="J154" s="175">
        <f t="shared" si="11"/>
        <v>1441.33</v>
      </c>
      <c r="K154" s="180">
        <f t="shared" si="12"/>
        <v>0</v>
      </c>
      <c r="L154" s="180"/>
      <c r="M154" s="180">
        <f t="shared" si="13"/>
        <v>0</v>
      </c>
      <c r="N154" s="180">
        <v>5.61</v>
      </c>
      <c r="O154" s="180"/>
      <c r="P154" s="183"/>
      <c r="Q154" s="183"/>
      <c r="R154" s="183"/>
      <c r="S154" s="180">
        <f t="shared" si="14"/>
        <v>0</v>
      </c>
      <c r="T154" s="180"/>
      <c r="U154" s="180"/>
      <c r="V154" s="198"/>
      <c r="W154" s="53"/>
      <c r="Z154">
        <v>0</v>
      </c>
    </row>
    <row r="155" spans="1:26" ht="25.05" customHeight="1" x14ac:dyDescent="0.3">
      <c r="A155" s="181"/>
      <c r="B155" s="214">
        <v>75</v>
      </c>
      <c r="C155" s="190" t="s">
        <v>645</v>
      </c>
      <c r="D155" s="318" t="s">
        <v>646</v>
      </c>
      <c r="E155" s="318"/>
      <c r="F155" s="184" t="s">
        <v>424</v>
      </c>
      <c r="G155" s="186">
        <v>27.844000000000001</v>
      </c>
      <c r="H155" s="185"/>
      <c r="I155" s="185">
        <f t="shared" si="10"/>
        <v>0</v>
      </c>
      <c r="J155" s="184">
        <f t="shared" si="11"/>
        <v>122.24</v>
      </c>
      <c r="K155" s="189">
        <f t="shared" si="12"/>
        <v>0</v>
      </c>
      <c r="L155" s="189"/>
      <c r="M155" s="189">
        <f t="shared" si="13"/>
        <v>0</v>
      </c>
      <c r="N155" s="189">
        <v>4.3899999999999997</v>
      </c>
      <c r="O155" s="189"/>
      <c r="P155" s="191"/>
      <c r="Q155" s="191"/>
      <c r="R155" s="191"/>
      <c r="S155" s="189">
        <f t="shared" si="14"/>
        <v>0</v>
      </c>
      <c r="T155" s="189"/>
      <c r="U155" s="189"/>
      <c r="V155" s="201"/>
      <c r="W155" s="53"/>
      <c r="Z155">
        <v>0</v>
      </c>
    </row>
    <row r="156" spans="1:26" ht="25.05" customHeight="1" x14ac:dyDescent="0.3">
      <c r="A156" s="181"/>
      <c r="B156" s="213">
        <v>76</v>
      </c>
      <c r="C156" s="182" t="s">
        <v>647</v>
      </c>
      <c r="D156" s="317" t="s">
        <v>648</v>
      </c>
      <c r="E156" s="317"/>
      <c r="F156" s="175" t="s">
        <v>424</v>
      </c>
      <c r="G156" s="177">
        <v>570</v>
      </c>
      <c r="H156" s="176"/>
      <c r="I156" s="176">
        <f t="shared" si="10"/>
        <v>0</v>
      </c>
      <c r="J156" s="175">
        <f t="shared" si="11"/>
        <v>404.7</v>
      </c>
      <c r="K156" s="180">
        <f t="shared" si="12"/>
        <v>0</v>
      </c>
      <c r="L156" s="180"/>
      <c r="M156" s="180">
        <f t="shared" si="13"/>
        <v>0</v>
      </c>
      <c r="N156" s="180">
        <v>0.71</v>
      </c>
      <c r="O156" s="180"/>
      <c r="P156" s="183"/>
      <c r="Q156" s="183"/>
      <c r="R156" s="183"/>
      <c r="S156" s="180">
        <f t="shared" si="14"/>
        <v>0</v>
      </c>
      <c r="T156" s="180"/>
      <c r="U156" s="180"/>
      <c r="V156" s="198"/>
      <c r="W156" s="53"/>
      <c r="Z156">
        <v>0</v>
      </c>
    </row>
    <row r="157" spans="1:26" ht="25.05" customHeight="1" x14ac:dyDescent="0.3">
      <c r="A157" s="181"/>
      <c r="B157" s="213">
        <v>77</v>
      </c>
      <c r="C157" s="182" t="s">
        <v>649</v>
      </c>
      <c r="D157" s="317" t="s">
        <v>650</v>
      </c>
      <c r="E157" s="317"/>
      <c r="F157" s="175" t="s">
        <v>424</v>
      </c>
      <c r="G157" s="177">
        <v>598.5</v>
      </c>
      <c r="H157" s="176"/>
      <c r="I157" s="176">
        <f t="shared" si="10"/>
        <v>0</v>
      </c>
      <c r="J157" s="175">
        <f t="shared" si="11"/>
        <v>670.32</v>
      </c>
      <c r="K157" s="180">
        <f t="shared" si="12"/>
        <v>0</v>
      </c>
      <c r="L157" s="180"/>
      <c r="M157" s="180">
        <f t="shared" si="13"/>
        <v>0</v>
      </c>
      <c r="N157" s="180">
        <v>1.1200000000000001</v>
      </c>
      <c r="O157" s="180"/>
      <c r="P157" s="183"/>
      <c r="Q157" s="183"/>
      <c r="R157" s="183"/>
      <c r="S157" s="180">
        <f t="shared" si="14"/>
        <v>0</v>
      </c>
      <c r="T157" s="180"/>
      <c r="U157" s="180"/>
      <c r="V157" s="198"/>
      <c r="W157" s="53"/>
      <c r="Z157">
        <v>0</v>
      </c>
    </row>
    <row r="158" spans="1:26" ht="25.05" customHeight="1" x14ac:dyDescent="0.3">
      <c r="A158" s="181"/>
      <c r="B158" s="213">
        <v>78</v>
      </c>
      <c r="C158" s="182" t="s">
        <v>651</v>
      </c>
      <c r="D158" s="317" t="s">
        <v>652</v>
      </c>
      <c r="E158" s="317"/>
      <c r="F158" s="175" t="s">
        <v>424</v>
      </c>
      <c r="G158" s="177">
        <v>120</v>
      </c>
      <c r="H158" s="176"/>
      <c r="I158" s="176">
        <f t="shared" si="10"/>
        <v>0</v>
      </c>
      <c r="J158" s="175">
        <f t="shared" si="11"/>
        <v>85.2</v>
      </c>
      <c r="K158" s="180">
        <f t="shared" si="12"/>
        <v>0</v>
      </c>
      <c r="L158" s="180"/>
      <c r="M158" s="180">
        <f t="shared" si="13"/>
        <v>0</v>
      </c>
      <c r="N158" s="180">
        <v>0.71</v>
      </c>
      <c r="O158" s="180"/>
      <c r="P158" s="183"/>
      <c r="Q158" s="183"/>
      <c r="R158" s="183"/>
      <c r="S158" s="180">
        <f t="shared" si="14"/>
        <v>0</v>
      </c>
      <c r="T158" s="180"/>
      <c r="U158" s="180"/>
      <c r="V158" s="198"/>
      <c r="W158" s="53"/>
      <c r="Z158">
        <v>0</v>
      </c>
    </row>
    <row r="159" spans="1:26" ht="25.05" customHeight="1" x14ac:dyDescent="0.3">
      <c r="A159" s="181"/>
      <c r="B159" s="213">
        <v>79</v>
      </c>
      <c r="C159" s="182" t="s">
        <v>653</v>
      </c>
      <c r="D159" s="317" t="s">
        <v>654</v>
      </c>
      <c r="E159" s="317"/>
      <c r="F159" s="175" t="s">
        <v>424</v>
      </c>
      <c r="G159" s="177">
        <v>59.685000000000002</v>
      </c>
      <c r="H159" s="176"/>
      <c r="I159" s="176">
        <f t="shared" si="10"/>
        <v>0</v>
      </c>
      <c r="J159" s="175">
        <f t="shared" si="11"/>
        <v>79.38</v>
      </c>
      <c r="K159" s="180">
        <f t="shared" si="12"/>
        <v>0</v>
      </c>
      <c r="L159" s="180"/>
      <c r="M159" s="180">
        <f t="shared" si="13"/>
        <v>0</v>
      </c>
      <c r="N159" s="180">
        <v>1.33</v>
      </c>
      <c r="O159" s="180"/>
      <c r="P159" s="183"/>
      <c r="Q159" s="183"/>
      <c r="R159" s="183"/>
      <c r="S159" s="180">
        <f t="shared" si="14"/>
        <v>0</v>
      </c>
      <c r="T159" s="180"/>
      <c r="U159" s="180"/>
      <c r="V159" s="198"/>
      <c r="W159" s="53"/>
      <c r="Z159">
        <v>0</v>
      </c>
    </row>
    <row r="160" spans="1:26" ht="25.05" customHeight="1" x14ac:dyDescent="0.3">
      <c r="A160" s="181"/>
      <c r="B160" s="214">
        <v>80</v>
      </c>
      <c r="C160" s="190" t="s">
        <v>655</v>
      </c>
      <c r="D160" s="318" t="s">
        <v>656</v>
      </c>
      <c r="E160" s="318"/>
      <c r="F160" s="184" t="s">
        <v>424</v>
      </c>
      <c r="G160" s="186">
        <v>66.316000000000003</v>
      </c>
      <c r="H160" s="185"/>
      <c r="I160" s="185">
        <f t="shared" si="10"/>
        <v>0</v>
      </c>
      <c r="J160" s="184">
        <f t="shared" si="11"/>
        <v>101.46</v>
      </c>
      <c r="K160" s="189">
        <f t="shared" si="12"/>
        <v>0</v>
      </c>
      <c r="L160" s="189"/>
      <c r="M160" s="189">
        <f t="shared" si="13"/>
        <v>0</v>
      </c>
      <c r="N160" s="189">
        <v>1.53</v>
      </c>
      <c r="O160" s="189"/>
      <c r="P160" s="191"/>
      <c r="Q160" s="191"/>
      <c r="R160" s="191"/>
      <c r="S160" s="189">
        <f t="shared" si="14"/>
        <v>0</v>
      </c>
      <c r="T160" s="189"/>
      <c r="U160" s="189"/>
      <c r="V160" s="201"/>
      <c r="W160" s="53"/>
      <c r="Z160">
        <v>0</v>
      </c>
    </row>
    <row r="161" spans="1:26" ht="25.05" customHeight="1" x14ac:dyDescent="0.3">
      <c r="A161" s="181"/>
      <c r="B161" s="213">
        <v>81</v>
      </c>
      <c r="C161" s="182" t="s">
        <v>657</v>
      </c>
      <c r="D161" s="317" t="s">
        <v>658</v>
      </c>
      <c r="E161" s="317"/>
      <c r="F161" s="175" t="s">
        <v>424</v>
      </c>
      <c r="G161" s="177">
        <v>10</v>
      </c>
      <c r="H161" s="176"/>
      <c r="I161" s="176">
        <f t="shared" si="10"/>
        <v>0</v>
      </c>
      <c r="J161" s="175">
        <f t="shared" si="11"/>
        <v>7.1</v>
      </c>
      <c r="K161" s="180">
        <f t="shared" si="12"/>
        <v>0</v>
      </c>
      <c r="L161" s="180"/>
      <c r="M161" s="180">
        <f t="shared" si="13"/>
        <v>0</v>
      </c>
      <c r="N161" s="180">
        <v>0.71</v>
      </c>
      <c r="O161" s="180"/>
      <c r="P161" s="183"/>
      <c r="Q161" s="183"/>
      <c r="R161" s="183"/>
      <c r="S161" s="180">
        <f t="shared" si="14"/>
        <v>0</v>
      </c>
      <c r="T161" s="180"/>
      <c r="U161" s="180"/>
      <c r="V161" s="198"/>
      <c r="W161" s="53"/>
      <c r="Z161">
        <v>0</v>
      </c>
    </row>
    <row r="162" spans="1:26" ht="25.05" customHeight="1" x14ac:dyDescent="0.3">
      <c r="A162" s="181"/>
      <c r="B162" s="213">
        <v>82</v>
      </c>
      <c r="C162" s="182" t="s">
        <v>483</v>
      </c>
      <c r="D162" s="317" t="s">
        <v>484</v>
      </c>
      <c r="E162" s="317"/>
      <c r="F162" s="175" t="s">
        <v>485</v>
      </c>
      <c r="G162" s="177">
        <v>1</v>
      </c>
      <c r="H162" s="178"/>
      <c r="I162" s="176">
        <f t="shared" si="10"/>
        <v>0</v>
      </c>
      <c r="J162" s="175">
        <f t="shared" si="11"/>
        <v>124.05</v>
      </c>
      <c r="K162" s="180">
        <f t="shared" si="12"/>
        <v>0</v>
      </c>
      <c r="L162" s="180">
        <f>ROUND(G162*(H162),2)</f>
        <v>0</v>
      </c>
      <c r="M162" s="180"/>
      <c r="N162" s="180">
        <v>124.0523976802826</v>
      </c>
      <c r="O162" s="180"/>
      <c r="P162" s="183"/>
      <c r="Q162" s="183"/>
      <c r="R162" s="183"/>
      <c r="S162" s="180">
        <f t="shared" si="14"/>
        <v>0</v>
      </c>
      <c r="T162" s="180"/>
      <c r="U162" s="180"/>
      <c r="V162" s="198"/>
      <c r="W162" s="53"/>
      <c r="Z162">
        <v>0</v>
      </c>
    </row>
    <row r="163" spans="1:26" ht="25.05" customHeight="1" x14ac:dyDescent="0.3">
      <c r="A163" s="181"/>
      <c r="B163" s="213">
        <v>83</v>
      </c>
      <c r="C163" s="182" t="s">
        <v>486</v>
      </c>
      <c r="D163" s="317" t="s">
        <v>487</v>
      </c>
      <c r="E163" s="317"/>
      <c r="F163" s="175" t="s">
        <v>485</v>
      </c>
      <c r="G163" s="177">
        <v>3</v>
      </c>
      <c r="H163" s="178"/>
      <c r="I163" s="176">
        <f t="shared" si="10"/>
        <v>0</v>
      </c>
      <c r="J163" s="175">
        <f t="shared" si="11"/>
        <v>273.23</v>
      </c>
      <c r="K163" s="180">
        <f t="shared" si="12"/>
        <v>0</v>
      </c>
      <c r="L163" s="180">
        <f>ROUND(G163*(H163),2)</f>
        <v>0</v>
      </c>
      <c r="M163" s="180"/>
      <c r="N163" s="180">
        <v>91.075798296928411</v>
      </c>
      <c r="O163" s="180"/>
      <c r="P163" s="183"/>
      <c r="Q163" s="183"/>
      <c r="R163" s="183"/>
      <c r="S163" s="180">
        <f t="shared" si="14"/>
        <v>0</v>
      </c>
      <c r="T163" s="180"/>
      <c r="U163" s="180"/>
      <c r="V163" s="198"/>
      <c r="W163" s="53"/>
      <c r="Z163">
        <v>0</v>
      </c>
    </row>
    <row r="164" spans="1:26" ht="25.05" customHeight="1" x14ac:dyDescent="0.3">
      <c r="A164" s="181"/>
      <c r="B164" s="213">
        <v>84</v>
      </c>
      <c r="C164" s="182" t="s">
        <v>488</v>
      </c>
      <c r="D164" s="317" t="s">
        <v>489</v>
      </c>
      <c r="E164" s="317"/>
      <c r="F164" s="175" t="s">
        <v>485</v>
      </c>
      <c r="G164" s="177">
        <v>1</v>
      </c>
      <c r="H164" s="178"/>
      <c r="I164" s="176">
        <f t="shared" si="10"/>
        <v>0</v>
      </c>
      <c r="J164" s="175">
        <f t="shared" si="11"/>
        <v>138.33000000000001</v>
      </c>
      <c r="K164" s="180">
        <f t="shared" si="12"/>
        <v>0</v>
      </c>
      <c r="L164" s="180">
        <f>ROUND(G164*(H164),2)</f>
        <v>0</v>
      </c>
      <c r="M164" s="180"/>
      <c r="N164" s="180">
        <v>138.3323974132538</v>
      </c>
      <c r="O164" s="180"/>
      <c r="P164" s="183"/>
      <c r="Q164" s="183"/>
      <c r="R164" s="183"/>
      <c r="S164" s="180">
        <f t="shared" si="14"/>
        <v>0</v>
      </c>
      <c r="T164" s="180"/>
      <c r="U164" s="180"/>
      <c r="V164" s="198"/>
      <c r="W164" s="53"/>
      <c r="Z164">
        <v>0</v>
      </c>
    </row>
    <row r="165" spans="1:26" x14ac:dyDescent="0.3">
      <c r="A165" s="10"/>
      <c r="B165" s="212"/>
      <c r="C165" s="174">
        <v>921</v>
      </c>
      <c r="D165" s="314" t="s">
        <v>419</v>
      </c>
      <c r="E165" s="314"/>
      <c r="F165" s="10"/>
      <c r="G165" s="173"/>
      <c r="H165" s="140"/>
      <c r="I165" s="142">
        <f>ROUND((SUM(I80:I164))/1,2)</f>
        <v>0</v>
      </c>
      <c r="J165" s="10"/>
      <c r="K165" s="10"/>
      <c r="L165" s="10">
        <f>ROUND((SUM(L80:L164))/1,2)</f>
        <v>0</v>
      </c>
      <c r="M165" s="10">
        <f>ROUND((SUM(M80:M164))/1,2)</f>
        <v>0</v>
      </c>
      <c r="N165" s="10"/>
      <c r="O165" s="10"/>
      <c r="P165" s="10"/>
      <c r="Q165" s="10"/>
      <c r="R165" s="10"/>
      <c r="S165" s="10">
        <f>ROUND((SUM(S80:S164))/1,2)</f>
        <v>0.01</v>
      </c>
      <c r="T165" s="10"/>
      <c r="U165" s="10"/>
      <c r="V165" s="199">
        <f>ROUND((SUM(V80:V164))/1,2)</f>
        <v>0</v>
      </c>
      <c r="W165" s="217"/>
      <c r="X165" s="139"/>
      <c r="Y165" s="139"/>
      <c r="Z165" s="139"/>
    </row>
    <row r="166" spans="1:26" x14ac:dyDescent="0.3">
      <c r="A166" s="1"/>
      <c r="B166" s="208"/>
      <c r="C166" s="1"/>
      <c r="D166" s="1"/>
      <c r="E166" s="1"/>
      <c r="F166" s="1"/>
      <c r="G166" s="167"/>
      <c r="H166" s="133"/>
      <c r="I166" s="13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200"/>
      <c r="W166" s="53"/>
    </row>
    <row r="167" spans="1:26" x14ac:dyDescent="0.3">
      <c r="A167" s="10"/>
      <c r="B167" s="212"/>
      <c r="C167" s="174">
        <v>9214</v>
      </c>
      <c r="D167" s="314" t="s">
        <v>505</v>
      </c>
      <c r="E167" s="314"/>
      <c r="F167" s="10"/>
      <c r="G167" s="173"/>
      <c r="H167" s="140"/>
      <c r="I167" s="14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97"/>
      <c r="W167" s="217"/>
      <c r="X167" s="139"/>
      <c r="Y167" s="139"/>
      <c r="Z167" s="139"/>
    </row>
    <row r="168" spans="1:26" ht="25.05" customHeight="1" x14ac:dyDescent="0.3">
      <c r="A168" s="181"/>
      <c r="B168" s="213">
        <v>85</v>
      </c>
      <c r="C168" s="182" t="s">
        <v>659</v>
      </c>
      <c r="D168" s="317" t="s">
        <v>660</v>
      </c>
      <c r="E168" s="317"/>
      <c r="F168" s="175" t="s">
        <v>424</v>
      </c>
      <c r="G168" s="177">
        <v>10</v>
      </c>
      <c r="H168" s="176"/>
      <c r="I168" s="176">
        <f>ROUND(G168*(H168),2)</f>
        <v>0</v>
      </c>
      <c r="J168" s="175">
        <f>ROUND(G168*(N168),2)</f>
        <v>28.6</v>
      </c>
      <c r="K168" s="180">
        <f>ROUND(G168*(O168),2)</f>
        <v>0</v>
      </c>
      <c r="L168" s="180"/>
      <c r="M168" s="180">
        <f>ROUND(G168*(H168),2)</f>
        <v>0</v>
      </c>
      <c r="N168" s="180">
        <v>2.86</v>
      </c>
      <c r="O168" s="180"/>
      <c r="P168" s="183"/>
      <c r="Q168" s="183"/>
      <c r="R168" s="183"/>
      <c r="S168" s="180">
        <f>ROUND(G168*(P168),3)</f>
        <v>0</v>
      </c>
      <c r="T168" s="180"/>
      <c r="U168" s="180"/>
      <c r="V168" s="198"/>
      <c r="W168" s="53"/>
      <c r="Z168">
        <v>0</v>
      </c>
    </row>
    <row r="169" spans="1:26" x14ac:dyDescent="0.3">
      <c r="A169" s="10"/>
      <c r="B169" s="212"/>
      <c r="C169" s="174">
        <v>9214</v>
      </c>
      <c r="D169" s="314" t="s">
        <v>505</v>
      </c>
      <c r="E169" s="314"/>
      <c r="F169" s="10"/>
      <c r="G169" s="173"/>
      <c r="H169" s="140"/>
      <c r="I169" s="142">
        <f>ROUND((SUM(I167:I168))/1,2)</f>
        <v>0</v>
      </c>
      <c r="J169" s="10"/>
      <c r="K169" s="10"/>
      <c r="L169" s="10">
        <f>ROUND((SUM(L167:L168))/1,2)</f>
        <v>0</v>
      </c>
      <c r="M169" s="10">
        <f>ROUND((SUM(M167:M168))/1,2)</f>
        <v>0</v>
      </c>
      <c r="N169" s="10"/>
      <c r="O169" s="10"/>
      <c r="P169" s="10"/>
      <c r="Q169" s="10"/>
      <c r="R169" s="10"/>
      <c r="S169" s="10">
        <f>ROUND((SUM(S167:S168))/1,2)</f>
        <v>0</v>
      </c>
      <c r="T169" s="10"/>
      <c r="U169" s="10"/>
      <c r="V169" s="199">
        <f>ROUND((SUM(V167:V168))/1,2)</f>
        <v>0</v>
      </c>
      <c r="W169" s="217"/>
      <c r="X169" s="139"/>
      <c r="Y169" s="139"/>
      <c r="Z169" s="139"/>
    </row>
    <row r="170" spans="1:26" x14ac:dyDescent="0.3">
      <c r="A170" s="1"/>
      <c r="B170" s="208"/>
      <c r="C170" s="1"/>
      <c r="D170" s="1"/>
      <c r="E170" s="1"/>
      <c r="F170" s="1"/>
      <c r="G170" s="167"/>
      <c r="H170" s="133"/>
      <c r="I170" s="13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200"/>
      <c r="W170" s="53"/>
    </row>
    <row r="171" spans="1:26" x14ac:dyDescent="0.3">
      <c r="A171" s="10"/>
      <c r="B171" s="212"/>
      <c r="C171" s="10"/>
      <c r="D171" s="315" t="s">
        <v>418</v>
      </c>
      <c r="E171" s="315"/>
      <c r="F171" s="10"/>
      <c r="G171" s="173"/>
      <c r="H171" s="140"/>
      <c r="I171" s="142">
        <f>ROUND((SUM(I79:I170))/2,2)</f>
        <v>0</v>
      </c>
      <c r="J171" s="10"/>
      <c r="K171" s="10"/>
      <c r="L171" s="140">
        <f>ROUND((SUM(L79:L170))/2,2)</f>
        <v>0</v>
      </c>
      <c r="M171" s="140">
        <f>ROUND((SUM(M79:M170))/2,2)</f>
        <v>0</v>
      </c>
      <c r="N171" s="10"/>
      <c r="O171" s="10"/>
      <c r="P171" s="192"/>
      <c r="Q171" s="10"/>
      <c r="R171" s="10"/>
      <c r="S171" s="192">
        <f>ROUND((SUM(S79:S170))/2,2)</f>
        <v>0.01</v>
      </c>
      <c r="T171" s="10"/>
      <c r="U171" s="10"/>
      <c r="V171" s="199">
        <f>ROUND((SUM(V79:V170))/2,2)</f>
        <v>0</v>
      </c>
      <c r="W171" s="53"/>
    </row>
    <row r="172" spans="1:26" x14ac:dyDescent="0.3">
      <c r="A172" s="1"/>
      <c r="B172" s="208"/>
      <c r="C172" s="1"/>
      <c r="D172" s="1"/>
      <c r="E172" s="1"/>
      <c r="F172" s="1"/>
      <c r="G172" s="167"/>
      <c r="H172" s="133"/>
      <c r="I172" s="13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200"/>
      <c r="W172" s="53"/>
    </row>
    <row r="173" spans="1:26" x14ac:dyDescent="0.3">
      <c r="A173" s="10"/>
      <c r="B173" s="212"/>
      <c r="C173" s="10"/>
      <c r="D173" s="315" t="s">
        <v>8</v>
      </c>
      <c r="E173" s="315"/>
      <c r="F173" s="10"/>
      <c r="G173" s="173"/>
      <c r="H173" s="140"/>
      <c r="I173" s="14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97"/>
      <c r="W173" s="217"/>
      <c r="X173" s="139"/>
      <c r="Y173" s="139"/>
      <c r="Z173" s="139"/>
    </row>
    <row r="174" spans="1:26" x14ac:dyDescent="0.3">
      <c r="A174" s="10"/>
      <c r="B174" s="212"/>
      <c r="C174" s="174">
        <v>0</v>
      </c>
      <c r="D174" s="314" t="s">
        <v>421</v>
      </c>
      <c r="E174" s="314"/>
      <c r="F174" s="10"/>
      <c r="G174" s="173"/>
      <c r="H174" s="140"/>
      <c r="I174" s="14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97"/>
      <c r="W174" s="217"/>
      <c r="X174" s="139"/>
      <c r="Y174" s="139"/>
      <c r="Z174" s="139"/>
    </row>
    <row r="175" spans="1:26" ht="25.05" customHeight="1" x14ac:dyDescent="0.3">
      <c r="A175" s="181"/>
      <c r="B175" s="213">
        <v>86</v>
      </c>
      <c r="C175" s="182" t="s">
        <v>661</v>
      </c>
      <c r="D175" s="317" t="s">
        <v>662</v>
      </c>
      <c r="E175" s="317"/>
      <c r="F175" s="175" t="s">
        <v>501</v>
      </c>
      <c r="G175" s="177">
        <v>25</v>
      </c>
      <c r="H175" s="176"/>
      <c r="I175" s="176">
        <f>ROUND(G175*(H175),2)</f>
        <v>0</v>
      </c>
      <c r="J175" s="175">
        <f>ROUND(G175*(N175),2)</f>
        <v>323.75</v>
      </c>
      <c r="K175" s="180">
        <f>ROUND(G175*(O175),2)</f>
        <v>0</v>
      </c>
      <c r="L175" s="180"/>
      <c r="M175" s="180">
        <f>ROUND(G175*(H175),2)</f>
        <v>0</v>
      </c>
      <c r="N175" s="180">
        <v>12.95</v>
      </c>
      <c r="O175" s="180"/>
      <c r="P175" s="183"/>
      <c r="Q175" s="183"/>
      <c r="R175" s="183"/>
      <c r="S175" s="180">
        <f>ROUND(G175*(P175),3)</f>
        <v>0</v>
      </c>
      <c r="T175" s="180"/>
      <c r="U175" s="180"/>
      <c r="V175" s="198"/>
      <c r="W175" s="53"/>
      <c r="Z175">
        <v>0</v>
      </c>
    </row>
    <row r="176" spans="1:26" ht="25.05" customHeight="1" x14ac:dyDescent="0.3">
      <c r="A176" s="181"/>
      <c r="B176" s="213">
        <v>87</v>
      </c>
      <c r="C176" s="182" t="s">
        <v>663</v>
      </c>
      <c r="D176" s="317" t="s">
        <v>664</v>
      </c>
      <c r="E176" s="317"/>
      <c r="F176" s="175" t="s">
        <v>501</v>
      </c>
      <c r="G176" s="177">
        <v>20</v>
      </c>
      <c r="H176" s="176"/>
      <c r="I176" s="176">
        <f>ROUND(G176*(H176),2)</f>
        <v>0</v>
      </c>
      <c r="J176" s="175">
        <f>ROUND(G176*(N176),2)</f>
        <v>204</v>
      </c>
      <c r="K176" s="180">
        <f>ROUND(G176*(O176),2)</f>
        <v>0</v>
      </c>
      <c r="L176" s="180"/>
      <c r="M176" s="180">
        <f>ROUND(G176*(H176),2)</f>
        <v>0</v>
      </c>
      <c r="N176" s="180">
        <v>10.199999999999999</v>
      </c>
      <c r="O176" s="180"/>
      <c r="P176" s="183"/>
      <c r="Q176" s="183"/>
      <c r="R176" s="183"/>
      <c r="S176" s="180">
        <f>ROUND(G176*(P176),3)</f>
        <v>0</v>
      </c>
      <c r="T176" s="180"/>
      <c r="U176" s="180"/>
      <c r="V176" s="198"/>
      <c r="W176" s="53"/>
      <c r="Z176">
        <v>0</v>
      </c>
    </row>
    <row r="177" spans="1:26" ht="25.05" customHeight="1" x14ac:dyDescent="0.3">
      <c r="A177" s="181"/>
      <c r="B177" s="213">
        <v>88</v>
      </c>
      <c r="C177" s="182" t="s">
        <v>665</v>
      </c>
      <c r="D177" s="317" t="s">
        <v>666</v>
      </c>
      <c r="E177" s="317"/>
      <c r="F177" s="175" t="s">
        <v>501</v>
      </c>
      <c r="G177" s="177">
        <v>5</v>
      </c>
      <c r="H177" s="176"/>
      <c r="I177" s="176">
        <f>ROUND(G177*(H177),2)</f>
        <v>0</v>
      </c>
      <c r="J177" s="175">
        <f>ROUND(G177*(N177),2)</f>
        <v>101.5</v>
      </c>
      <c r="K177" s="180">
        <f>ROUND(G177*(O177),2)</f>
        <v>0</v>
      </c>
      <c r="L177" s="180"/>
      <c r="M177" s="180">
        <f>ROUND(G177*(H177),2)</f>
        <v>0</v>
      </c>
      <c r="N177" s="180">
        <v>20.3</v>
      </c>
      <c r="O177" s="180"/>
      <c r="P177" s="183"/>
      <c r="Q177" s="183"/>
      <c r="R177" s="183"/>
      <c r="S177" s="180">
        <f>ROUND(G177*(P177),3)</f>
        <v>0</v>
      </c>
      <c r="T177" s="180"/>
      <c r="U177" s="180"/>
      <c r="V177" s="198"/>
      <c r="W177" s="53"/>
      <c r="Z177">
        <v>0</v>
      </c>
    </row>
    <row r="178" spans="1:26" ht="25.05" customHeight="1" x14ac:dyDescent="0.3">
      <c r="A178" s="181"/>
      <c r="B178" s="213">
        <v>89</v>
      </c>
      <c r="C178" s="182" t="s">
        <v>667</v>
      </c>
      <c r="D178" s="317" t="s">
        <v>668</v>
      </c>
      <c r="E178" s="317"/>
      <c r="F178" s="175" t="s">
        <v>501</v>
      </c>
      <c r="G178" s="177">
        <v>50</v>
      </c>
      <c r="H178" s="176"/>
      <c r="I178" s="176">
        <f>ROUND(G178*(H178),2)</f>
        <v>0</v>
      </c>
      <c r="J178" s="175">
        <f>ROUND(G178*(N178),2)</f>
        <v>709</v>
      </c>
      <c r="K178" s="180">
        <f>ROUND(G178*(O178),2)</f>
        <v>0</v>
      </c>
      <c r="L178" s="180"/>
      <c r="M178" s="180">
        <f>ROUND(G178*(H178),2)</f>
        <v>0</v>
      </c>
      <c r="N178" s="180">
        <v>14.18</v>
      </c>
      <c r="O178" s="180"/>
      <c r="P178" s="183"/>
      <c r="Q178" s="183"/>
      <c r="R178" s="183"/>
      <c r="S178" s="180">
        <f>ROUND(G178*(P178),3)</f>
        <v>0</v>
      </c>
      <c r="T178" s="180"/>
      <c r="U178" s="180"/>
      <c r="V178" s="198"/>
      <c r="W178" s="53"/>
      <c r="Z178">
        <v>0</v>
      </c>
    </row>
    <row r="179" spans="1:26" x14ac:dyDescent="0.3">
      <c r="A179" s="10"/>
      <c r="B179" s="212"/>
      <c r="C179" s="174">
        <v>0</v>
      </c>
      <c r="D179" s="314" t="s">
        <v>421</v>
      </c>
      <c r="E179" s="314"/>
      <c r="F179" s="10"/>
      <c r="G179" s="173"/>
      <c r="H179" s="140"/>
      <c r="I179" s="142">
        <f>ROUND((SUM(I174:I178))/1,2)</f>
        <v>0</v>
      </c>
      <c r="J179" s="10"/>
      <c r="K179" s="10"/>
      <c r="L179" s="10">
        <f>ROUND((SUM(L174:L178))/1,2)</f>
        <v>0</v>
      </c>
      <c r="M179" s="10">
        <f>ROUND((SUM(M174:M178))/1,2)</f>
        <v>0</v>
      </c>
      <c r="N179" s="10"/>
      <c r="O179" s="10"/>
      <c r="P179" s="192"/>
      <c r="Q179" s="1"/>
      <c r="R179" s="1"/>
      <c r="S179" s="192">
        <f>ROUND((SUM(S174:S178))/1,2)</f>
        <v>0</v>
      </c>
      <c r="T179" s="2"/>
      <c r="U179" s="2"/>
      <c r="V179" s="199">
        <f>ROUND((SUM(V174:V178))/1,2)</f>
        <v>0</v>
      </c>
      <c r="W179" s="53"/>
    </row>
    <row r="180" spans="1:26" x14ac:dyDescent="0.3">
      <c r="A180" s="1"/>
      <c r="B180" s="208"/>
      <c r="C180" s="1"/>
      <c r="D180" s="1"/>
      <c r="E180" s="1"/>
      <c r="F180" s="1"/>
      <c r="G180" s="167"/>
      <c r="H180" s="133"/>
      <c r="I180" s="13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00"/>
      <c r="W180" s="53"/>
    </row>
    <row r="181" spans="1:26" x14ac:dyDescent="0.3">
      <c r="A181" s="10"/>
      <c r="B181" s="212"/>
      <c r="C181" s="10"/>
      <c r="D181" s="315" t="s">
        <v>8</v>
      </c>
      <c r="E181" s="315"/>
      <c r="F181" s="10"/>
      <c r="G181" s="173"/>
      <c r="H181" s="140"/>
      <c r="I181" s="142">
        <f>ROUND((SUM(I173:I180))/2,2)</f>
        <v>0</v>
      </c>
      <c r="J181" s="10"/>
      <c r="K181" s="10"/>
      <c r="L181" s="10">
        <f>ROUND((SUM(L173:L180))/2,2)</f>
        <v>0</v>
      </c>
      <c r="M181" s="10">
        <f>ROUND((SUM(M173:M180))/2,2)</f>
        <v>0</v>
      </c>
      <c r="N181" s="10"/>
      <c r="O181" s="10"/>
      <c r="P181" s="192"/>
      <c r="Q181" s="1"/>
      <c r="R181" s="1"/>
      <c r="S181" s="192">
        <f>ROUND((SUM(S173:S180))/2,2)</f>
        <v>0</v>
      </c>
      <c r="T181" s="1"/>
      <c r="U181" s="1"/>
      <c r="V181" s="199">
        <f>ROUND((SUM(V173:V180))/2,2)</f>
        <v>0</v>
      </c>
      <c r="W181" s="53"/>
    </row>
    <row r="182" spans="1:26" x14ac:dyDescent="0.3">
      <c r="A182" s="1"/>
      <c r="B182" s="215"/>
      <c r="C182" s="193"/>
      <c r="D182" s="316" t="s">
        <v>89</v>
      </c>
      <c r="E182" s="316"/>
      <c r="F182" s="193"/>
      <c r="G182" s="194"/>
      <c r="H182" s="195"/>
      <c r="I182" s="195">
        <f>ROUND((SUM(I79:I181))/3,2)</f>
        <v>0</v>
      </c>
      <c r="J182" s="193"/>
      <c r="K182" s="193">
        <f>ROUND((SUM(K79:K181))/3,2)</f>
        <v>0</v>
      </c>
      <c r="L182" s="193">
        <f>ROUND((SUM(L79:L181))/3,2)</f>
        <v>0</v>
      </c>
      <c r="M182" s="193">
        <f>ROUND((SUM(M79:M181))/3,2)</f>
        <v>0</v>
      </c>
      <c r="N182" s="193"/>
      <c r="O182" s="193"/>
      <c r="P182" s="194"/>
      <c r="Q182" s="193"/>
      <c r="R182" s="193"/>
      <c r="S182" s="194">
        <f>ROUND((SUM(S79:S181))/3,2)</f>
        <v>0.01</v>
      </c>
      <c r="T182" s="193"/>
      <c r="U182" s="193"/>
      <c r="V182" s="202">
        <f>ROUND((SUM(V79:V181))/3,2)</f>
        <v>0</v>
      </c>
      <c r="W182" s="53"/>
      <c r="Z182">
        <f>(SUM(Z79:Z181))</f>
        <v>0</v>
      </c>
    </row>
  </sheetData>
  <mergeCells count="148">
    <mergeCell ref="F25:H25"/>
    <mergeCell ref="F26:H26"/>
    <mergeCell ref="F27:H27"/>
    <mergeCell ref="F28:G28"/>
    <mergeCell ref="F46:H46"/>
    <mergeCell ref="F47:H47"/>
    <mergeCell ref="F48:H48"/>
    <mergeCell ref="B49:I49"/>
    <mergeCell ref="E1:F1"/>
    <mergeCell ref="B2:V2"/>
    <mergeCell ref="B3:V3"/>
    <mergeCell ref="B7:H7"/>
    <mergeCell ref="B9:H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H1:I1"/>
    <mergeCell ref="F29:G29"/>
    <mergeCell ref="B1:C1"/>
    <mergeCell ref="D81:E81"/>
    <mergeCell ref="D82:E82"/>
    <mergeCell ref="B62:D62"/>
    <mergeCell ref="B64:D64"/>
    <mergeCell ref="B68:V68"/>
    <mergeCell ref="B70:E70"/>
    <mergeCell ref="B71:E71"/>
    <mergeCell ref="B55:D55"/>
    <mergeCell ref="B56:D56"/>
    <mergeCell ref="B57:D57"/>
    <mergeCell ref="B58:D58"/>
    <mergeCell ref="B60:D60"/>
    <mergeCell ref="B61:D61"/>
    <mergeCell ref="B72:E72"/>
    <mergeCell ref="I70:P70"/>
    <mergeCell ref="D79:E79"/>
    <mergeCell ref="D80:E80"/>
    <mergeCell ref="F31:G31"/>
    <mergeCell ref="B54:C54"/>
    <mergeCell ref="B44:V44"/>
    <mergeCell ref="B46:E46"/>
    <mergeCell ref="B47:E47"/>
    <mergeCell ref="B48:E48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113:E113"/>
    <mergeCell ref="D114:E114"/>
    <mergeCell ref="D115:E115"/>
    <mergeCell ref="D116:E116"/>
    <mergeCell ref="D117:E117"/>
    <mergeCell ref="D118:E118"/>
    <mergeCell ref="D107:E107"/>
    <mergeCell ref="D108:E108"/>
    <mergeCell ref="D109:E109"/>
    <mergeCell ref="D110:E110"/>
    <mergeCell ref="D111:E111"/>
    <mergeCell ref="D112:E112"/>
    <mergeCell ref="D125:E125"/>
    <mergeCell ref="D126:E126"/>
    <mergeCell ref="D127:E127"/>
    <mergeCell ref="D128:E128"/>
    <mergeCell ref="D129:E129"/>
    <mergeCell ref="D130:E130"/>
    <mergeCell ref="D119:E119"/>
    <mergeCell ref="D120:E120"/>
    <mergeCell ref="D121:E121"/>
    <mergeCell ref="D122:E122"/>
    <mergeCell ref="D123:E123"/>
    <mergeCell ref="D124:E124"/>
    <mergeCell ref="D137:E137"/>
    <mergeCell ref="D138:E138"/>
    <mergeCell ref="D139:E139"/>
    <mergeCell ref="D140:E140"/>
    <mergeCell ref="D141:E141"/>
    <mergeCell ref="D142:E142"/>
    <mergeCell ref="D131:E131"/>
    <mergeCell ref="D132:E132"/>
    <mergeCell ref="D133:E133"/>
    <mergeCell ref="D134:E134"/>
    <mergeCell ref="D135:E135"/>
    <mergeCell ref="D136:E136"/>
    <mergeCell ref="D149:E149"/>
    <mergeCell ref="D150:E150"/>
    <mergeCell ref="D151:E151"/>
    <mergeCell ref="D152:E152"/>
    <mergeCell ref="D153:E153"/>
    <mergeCell ref="D154:E154"/>
    <mergeCell ref="D143:E143"/>
    <mergeCell ref="D144:E144"/>
    <mergeCell ref="D145:E145"/>
    <mergeCell ref="D146:E146"/>
    <mergeCell ref="D147:E147"/>
    <mergeCell ref="D148:E148"/>
    <mergeCell ref="D161:E161"/>
    <mergeCell ref="D162:E162"/>
    <mergeCell ref="D163:E163"/>
    <mergeCell ref="D164:E164"/>
    <mergeCell ref="D165:E165"/>
    <mergeCell ref="D167:E167"/>
    <mergeCell ref="D155:E155"/>
    <mergeCell ref="D156:E156"/>
    <mergeCell ref="D157:E157"/>
    <mergeCell ref="D158:E158"/>
    <mergeCell ref="D159:E159"/>
    <mergeCell ref="D160:E160"/>
    <mergeCell ref="D176:E176"/>
    <mergeCell ref="D177:E177"/>
    <mergeCell ref="D178:E178"/>
    <mergeCell ref="D179:E179"/>
    <mergeCell ref="D181:E181"/>
    <mergeCell ref="D182:E182"/>
    <mergeCell ref="D168:E168"/>
    <mergeCell ref="D169:E169"/>
    <mergeCell ref="D171:E171"/>
    <mergeCell ref="D173:E173"/>
    <mergeCell ref="D174:E174"/>
    <mergeCell ref="D175:E175"/>
  </mergeCells>
  <hyperlinks>
    <hyperlink ref="B1:C1" location="A2:A2" tooltip="Klikni na prechod ku Kryciemu listu..." display="Krycí list rozpočtu" xr:uid="{3E4DC809-AB92-460A-BFC2-AC475541A220}"/>
    <hyperlink ref="E1:F1" location="A54:A54" tooltip="Klikni na prechod ku rekapitulácii..." display="Rekapitulácia rozpočtu" xr:uid="{0DB3C7F1-F010-401C-A1B6-F9FC13744E32}"/>
    <hyperlink ref="H1:I1" location="B78:B78" tooltip="Klikni na prechod ku Rozpočet..." display="Rozpočet" xr:uid="{26BE7C60-8DC7-43E2-9EE8-8E6474408D7A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Rozšírenie kapacity materskej školy v obci Bačkov / SO 01 Vlastný objekt - Elektroinštalácia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22C0-1FB7-45E7-BC77-DFDF1115164F}">
  <dimension ref="A1:AA175"/>
  <sheetViews>
    <sheetView workbookViewId="0">
      <pane ySplit="1" topLeftCell="A104" activePane="bottomLeft" state="frozen"/>
      <selection pane="bottomLeft" activeCell="D162" sqref="D162:E162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22</v>
      </c>
      <c r="C1" s="325"/>
      <c r="D1" s="12"/>
      <c r="E1" s="382" t="s">
        <v>0</v>
      </c>
      <c r="F1" s="383"/>
      <c r="G1" s="13"/>
      <c r="H1" s="324" t="s">
        <v>90</v>
      </c>
      <c r="I1" s="325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22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1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669</v>
      </c>
      <c r="C4" s="32"/>
      <c r="D4" s="25"/>
      <c r="E4" s="25"/>
      <c r="F4" s="44" t="s">
        <v>24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25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26</v>
      </c>
      <c r="C6" s="32"/>
      <c r="D6" s="44" t="s">
        <v>27</v>
      </c>
      <c r="E6" s="25"/>
      <c r="F6" s="44" t="s">
        <v>28</v>
      </c>
      <c r="G6" s="44" t="s">
        <v>29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30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33</v>
      </c>
      <c r="C8" s="46"/>
      <c r="D8" s="28"/>
      <c r="E8" s="28"/>
      <c r="F8" s="50" t="s">
        <v>34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31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33</v>
      </c>
      <c r="C10" s="32"/>
      <c r="D10" s="25"/>
      <c r="E10" s="25"/>
      <c r="F10" s="44" t="s">
        <v>34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32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33</v>
      </c>
      <c r="C12" s="32"/>
      <c r="D12" s="25"/>
      <c r="E12" s="25"/>
      <c r="F12" s="44" t="s">
        <v>34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56</v>
      </c>
      <c r="D14" s="61" t="s">
        <v>57</v>
      </c>
      <c r="E14" s="66" t="s">
        <v>58</v>
      </c>
      <c r="F14" s="375" t="s">
        <v>40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35</v>
      </c>
      <c r="C15" s="63">
        <f>'SO 15267'!E60</f>
        <v>0</v>
      </c>
      <c r="D15" s="58">
        <f>'SO 15267'!F60</f>
        <v>0</v>
      </c>
      <c r="E15" s="67">
        <f>'SO 15267'!G60</f>
        <v>0</v>
      </c>
      <c r="F15" s="377" t="s">
        <v>41</v>
      </c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36</v>
      </c>
      <c r="C16" s="92">
        <f>'SO 15267'!E66</f>
        <v>0</v>
      </c>
      <c r="D16" s="93">
        <f>'SO 15267'!F66</f>
        <v>0</v>
      </c>
      <c r="E16" s="94">
        <f>'SO 15267'!G66</f>
        <v>0</v>
      </c>
      <c r="F16" s="378" t="s">
        <v>42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(SUM(Z91:Z174))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37</v>
      </c>
      <c r="C17" s="63">
        <f>'SO 15267'!E70</f>
        <v>0</v>
      </c>
      <c r="D17" s="58">
        <f>'SO 15267'!F70</f>
        <v>0</v>
      </c>
      <c r="E17" s="67">
        <f>'SO 15267'!G70</f>
        <v>0</v>
      </c>
      <c r="F17" s="379" t="s">
        <v>43</v>
      </c>
      <c r="G17" s="369"/>
      <c r="H17" s="352"/>
      <c r="I17" s="25"/>
      <c r="J17" s="25"/>
      <c r="K17" s="26"/>
      <c r="L17" s="26"/>
      <c r="M17" s="26"/>
      <c r="N17" s="26"/>
      <c r="O17" s="74"/>
      <c r="P17" s="83"/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38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39</v>
      </c>
      <c r="C19" s="65"/>
      <c r="D19" s="60"/>
      <c r="E19" s="69">
        <f>SUM(E15:E18)</f>
        <v>0</v>
      </c>
      <c r="F19" s="364" t="s">
        <v>39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49</v>
      </c>
      <c r="C20" s="57"/>
      <c r="D20" s="95"/>
      <c r="E20" s="96"/>
      <c r="F20" s="353" t="s">
        <v>49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50</v>
      </c>
      <c r="C21" s="51"/>
      <c r="D21" s="91"/>
      <c r="E21" s="70">
        <f>((E15*U22*0)+(E16*V22*0)+(E17*W22*0))/100</f>
        <v>0</v>
      </c>
      <c r="F21" s="368" t="s">
        <v>53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51</v>
      </c>
      <c r="C22" s="34"/>
      <c r="D22" s="72"/>
      <c r="E22" s="71">
        <f>((E15*U23*0)+(E16*V23*0)+(E17*W23*0))/100</f>
        <v>0</v>
      </c>
      <c r="F22" s="368" t="s">
        <v>54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52</v>
      </c>
      <c r="C23" s="34"/>
      <c r="D23" s="72"/>
      <c r="E23" s="71">
        <f>((E15*U24*0)+(E16*V24*0)+(E17*W24*0))/100</f>
        <v>0</v>
      </c>
      <c r="F23" s="368" t="s">
        <v>55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39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61</v>
      </c>
      <c r="C26" s="98"/>
      <c r="D26" s="100"/>
      <c r="E26" s="106"/>
      <c r="F26" s="353" t="s">
        <v>44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45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46</v>
      </c>
      <c r="G28" s="359"/>
      <c r="H28" s="218">
        <f>P27-SUM('SO 15267'!K91:'SO 15267'!K174)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47</v>
      </c>
      <c r="G29" s="361"/>
      <c r="H29" s="33">
        <f>SUM('SO 15267'!K91:'SO 15267'!K174)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48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59</v>
      </c>
      <c r="C32" s="102"/>
      <c r="D32" s="19"/>
      <c r="E32" s="111" t="s">
        <v>60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1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1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329" t="s">
        <v>30</v>
      </c>
      <c r="C46" s="330"/>
      <c r="D46" s="330"/>
      <c r="E46" s="331"/>
      <c r="F46" s="346" t="s">
        <v>27</v>
      </c>
      <c r="G46" s="330"/>
      <c r="H46" s="33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329" t="s">
        <v>31</v>
      </c>
      <c r="C47" s="330"/>
      <c r="D47" s="330"/>
      <c r="E47" s="331"/>
      <c r="F47" s="346" t="s">
        <v>25</v>
      </c>
      <c r="G47" s="330"/>
      <c r="H47" s="33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329" t="s">
        <v>32</v>
      </c>
      <c r="C48" s="330"/>
      <c r="D48" s="330"/>
      <c r="E48" s="331"/>
      <c r="F48" s="346" t="s">
        <v>65</v>
      </c>
      <c r="G48" s="330"/>
      <c r="H48" s="33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347" t="s">
        <v>1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669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66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62</v>
      </c>
      <c r="C54" s="342"/>
      <c r="D54" s="129"/>
      <c r="E54" s="129" t="s">
        <v>56</v>
      </c>
      <c r="F54" s="129" t="s">
        <v>57</v>
      </c>
      <c r="G54" s="129" t="s">
        <v>39</v>
      </c>
      <c r="H54" s="129" t="s">
        <v>63</v>
      </c>
      <c r="I54" s="129" t="s">
        <v>64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8" t="s">
        <v>67</v>
      </c>
      <c r="C55" s="319"/>
      <c r="D55" s="319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7"/>
      <c r="X55" s="139"/>
      <c r="Y55" s="139"/>
      <c r="Z55" s="139"/>
    </row>
    <row r="56" spans="1:26" x14ac:dyDescent="0.3">
      <c r="A56" s="10"/>
      <c r="B56" s="335" t="s">
        <v>68</v>
      </c>
      <c r="C56" s="336"/>
      <c r="D56" s="336"/>
      <c r="E56" s="140">
        <f>'SO 15267'!L103</f>
        <v>0</v>
      </c>
      <c r="F56" s="140">
        <f>'SO 15267'!M103</f>
        <v>0</v>
      </c>
      <c r="G56" s="140">
        <f>'SO 15267'!I103</f>
        <v>0</v>
      </c>
      <c r="H56" s="141">
        <f>'SO 15267'!S103</f>
        <v>0</v>
      </c>
      <c r="I56" s="141">
        <f>'SO 15267'!V103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7"/>
      <c r="X56" s="139"/>
      <c r="Y56" s="139"/>
      <c r="Z56" s="139"/>
    </row>
    <row r="57" spans="1:26" x14ac:dyDescent="0.3">
      <c r="A57" s="10"/>
      <c r="B57" s="335" t="s">
        <v>71</v>
      </c>
      <c r="C57" s="336"/>
      <c r="D57" s="336"/>
      <c r="E57" s="140">
        <f>'SO 15267'!L107</f>
        <v>0</v>
      </c>
      <c r="F57" s="140">
        <f>'SO 15267'!M107</f>
        <v>0</v>
      </c>
      <c r="G57" s="140">
        <f>'SO 15267'!I107</f>
        <v>0</v>
      </c>
      <c r="H57" s="141">
        <f>'SO 15267'!S107</f>
        <v>5.26</v>
      </c>
      <c r="I57" s="141">
        <f>'SO 15267'!V107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7"/>
      <c r="X57" s="139"/>
      <c r="Y57" s="139"/>
      <c r="Z57" s="139"/>
    </row>
    <row r="58" spans="1:26" x14ac:dyDescent="0.3">
      <c r="A58" s="10"/>
      <c r="B58" s="335" t="s">
        <v>670</v>
      </c>
      <c r="C58" s="336"/>
      <c r="D58" s="336"/>
      <c r="E58" s="140">
        <f>'SO 15267'!L114</f>
        <v>0</v>
      </c>
      <c r="F58" s="140">
        <f>'SO 15267'!M114</f>
        <v>0</v>
      </c>
      <c r="G58" s="140">
        <f>'SO 15267'!I114</f>
        <v>0</v>
      </c>
      <c r="H58" s="141">
        <f>'SO 15267'!S114</f>
        <v>0</v>
      </c>
      <c r="I58" s="141">
        <f>'SO 15267'!V114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7"/>
      <c r="X58" s="139"/>
      <c r="Y58" s="139"/>
      <c r="Z58" s="139"/>
    </row>
    <row r="59" spans="1:26" x14ac:dyDescent="0.3">
      <c r="A59" s="10"/>
      <c r="B59" s="335" t="s">
        <v>74</v>
      </c>
      <c r="C59" s="336"/>
      <c r="D59" s="336"/>
      <c r="E59" s="140">
        <f>'SO 15267'!L118</f>
        <v>0</v>
      </c>
      <c r="F59" s="140">
        <f>'SO 15267'!M118</f>
        <v>0</v>
      </c>
      <c r="G59" s="140">
        <f>'SO 15267'!I118</f>
        <v>0</v>
      </c>
      <c r="H59" s="141">
        <f>'SO 15267'!S118</f>
        <v>0</v>
      </c>
      <c r="I59" s="141">
        <f>'SO 15267'!V118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7"/>
      <c r="X59" s="139"/>
      <c r="Y59" s="139"/>
      <c r="Z59" s="139"/>
    </row>
    <row r="60" spans="1:26" x14ac:dyDescent="0.3">
      <c r="A60" s="10"/>
      <c r="B60" s="337" t="s">
        <v>67</v>
      </c>
      <c r="C60" s="315"/>
      <c r="D60" s="315"/>
      <c r="E60" s="142">
        <f>'SO 15267'!L120</f>
        <v>0</v>
      </c>
      <c r="F60" s="142">
        <f>'SO 15267'!M120</f>
        <v>0</v>
      </c>
      <c r="G60" s="142">
        <f>'SO 15267'!I120</f>
        <v>0</v>
      </c>
      <c r="H60" s="143">
        <f>'SO 15267'!S120</f>
        <v>5.26</v>
      </c>
      <c r="I60" s="143">
        <f>'SO 15267'!V120</f>
        <v>0</v>
      </c>
      <c r="J60" s="143"/>
      <c r="K60" s="143"/>
      <c r="L60" s="143"/>
      <c r="M60" s="143"/>
      <c r="N60" s="143"/>
      <c r="O60" s="143"/>
      <c r="P60" s="143"/>
      <c r="Q60" s="139"/>
      <c r="R60" s="139"/>
      <c r="S60" s="139"/>
      <c r="T60" s="139"/>
      <c r="U60" s="139"/>
      <c r="V60" s="152"/>
      <c r="W60" s="217"/>
      <c r="X60" s="139"/>
      <c r="Y60" s="139"/>
      <c r="Z60" s="139"/>
    </row>
    <row r="61" spans="1:26" x14ac:dyDescent="0.3">
      <c r="A61" s="1"/>
      <c r="B61" s="208"/>
      <c r="C61" s="1"/>
      <c r="D61" s="1"/>
      <c r="E61" s="133"/>
      <c r="F61" s="133"/>
      <c r="G61" s="133"/>
      <c r="H61" s="134"/>
      <c r="I61" s="134"/>
      <c r="J61" s="134"/>
      <c r="K61" s="134"/>
      <c r="L61" s="134"/>
      <c r="M61" s="134"/>
      <c r="N61" s="134"/>
      <c r="O61" s="134"/>
      <c r="P61" s="134"/>
      <c r="V61" s="153"/>
      <c r="W61" s="53"/>
    </row>
    <row r="62" spans="1:26" x14ac:dyDescent="0.3">
      <c r="A62" s="10"/>
      <c r="B62" s="337" t="s">
        <v>75</v>
      </c>
      <c r="C62" s="315"/>
      <c r="D62" s="315"/>
      <c r="E62" s="140"/>
      <c r="F62" s="140"/>
      <c r="G62" s="140"/>
      <c r="H62" s="141"/>
      <c r="I62" s="141"/>
      <c r="J62" s="141"/>
      <c r="K62" s="141"/>
      <c r="L62" s="141"/>
      <c r="M62" s="141"/>
      <c r="N62" s="141"/>
      <c r="O62" s="141"/>
      <c r="P62" s="141"/>
      <c r="Q62" s="139"/>
      <c r="R62" s="139"/>
      <c r="S62" s="139"/>
      <c r="T62" s="139"/>
      <c r="U62" s="139"/>
      <c r="V62" s="152"/>
      <c r="W62" s="217"/>
      <c r="X62" s="139"/>
      <c r="Y62" s="139"/>
      <c r="Z62" s="139"/>
    </row>
    <row r="63" spans="1:26" x14ac:dyDescent="0.3">
      <c r="A63" s="10"/>
      <c r="B63" s="335" t="s">
        <v>671</v>
      </c>
      <c r="C63" s="336"/>
      <c r="D63" s="336"/>
      <c r="E63" s="140">
        <f>'SO 15267'!L132</f>
        <v>0</v>
      </c>
      <c r="F63" s="140">
        <f>'SO 15267'!M132</f>
        <v>0</v>
      </c>
      <c r="G63" s="140">
        <f>'SO 15267'!I132</f>
        <v>0</v>
      </c>
      <c r="H63" s="141">
        <f>'SO 15267'!S132</f>
        <v>0.03</v>
      </c>
      <c r="I63" s="141">
        <f>'SO 15267'!V132</f>
        <v>0</v>
      </c>
      <c r="J63" s="141"/>
      <c r="K63" s="141"/>
      <c r="L63" s="141"/>
      <c r="M63" s="141"/>
      <c r="N63" s="141"/>
      <c r="O63" s="141"/>
      <c r="P63" s="141"/>
      <c r="Q63" s="139"/>
      <c r="R63" s="139"/>
      <c r="S63" s="139"/>
      <c r="T63" s="139"/>
      <c r="U63" s="139"/>
      <c r="V63" s="152"/>
      <c r="W63" s="217"/>
      <c r="X63" s="139"/>
      <c r="Y63" s="139"/>
      <c r="Z63" s="139"/>
    </row>
    <row r="64" spans="1:26" x14ac:dyDescent="0.3">
      <c r="A64" s="10"/>
      <c r="B64" s="335" t="s">
        <v>672</v>
      </c>
      <c r="C64" s="336"/>
      <c r="D64" s="336"/>
      <c r="E64" s="140">
        <f>'SO 15267'!L146</f>
        <v>0</v>
      </c>
      <c r="F64" s="140">
        <f>'SO 15267'!M146</f>
        <v>0</v>
      </c>
      <c r="G64" s="140">
        <f>'SO 15267'!I146</f>
        <v>0</v>
      </c>
      <c r="H64" s="141">
        <f>'SO 15267'!S146</f>
        <v>0.01</v>
      </c>
      <c r="I64" s="141">
        <f>'SO 15267'!V146</f>
        <v>0</v>
      </c>
      <c r="J64" s="141"/>
      <c r="K64" s="141"/>
      <c r="L64" s="141"/>
      <c r="M64" s="141"/>
      <c r="N64" s="141"/>
      <c r="O64" s="141"/>
      <c r="P64" s="141"/>
      <c r="Q64" s="139"/>
      <c r="R64" s="139"/>
      <c r="S64" s="139"/>
      <c r="T64" s="139"/>
      <c r="U64" s="139"/>
      <c r="V64" s="152"/>
      <c r="W64" s="217"/>
      <c r="X64" s="139"/>
      <c r="Y64" s="139"/>
      <c r="Z64" s="139"/>
    </row>
    <row r="65" spans="1:26" x14ac:dyDescent="0.3">
      <c r="A65" s="10"/>
      <c r="B65" s="335" t="s">
        <v>87</v>
      </c>
      <c r="C65" s="336"/>
      <c r="D65" s="336"/>
      <c r="E65" s="140">
        <f>'SO 15267'!L150</f>
        <v>0</v>
      </c>
      <c r="F65" s="140">
        <f>'SO 15267'!M150</f>
        <v>0</v>
      </c>
      <c r="G65" s="140">
        <f>'SO 15267'!I150</f>
        <v>0</v>
      </c>
      <c r="H65" s="141">
        <f>'SO 15267'!S150</f>
        <v>0</v>
      </c>
      <c r="I65" s="141">
        <f>'SO 15267'!V150</f>
        <v>0</v>
      </c>
      <c r="J65" s="141"/>
      <c r="K65" s="141"/>
      <c r="L65" s="141"/>
      <c r="M65" s="141"/>
      <c r="N65" s="141"/>
      <c r="O65" s="141"/>
      <c r="P65" s="141"/>
      <c r="Q65" s="139"/>
      <c r="R65" s="139"/>
      <c r="S65" s="139"/>
      <c r="T65" s="139"/>
      <c r="U65" s="139"/>
      <c r="V65" s="152"/>
      <c r="W65" s="217"/>
      <c r="X65" s="139"/>
      <c r="Y65" s="139"/>
      <c r="Z65" s="139"/>
    </row>
    <row r="66" spans="1:26" x14ac:dyDescent="0.3">
      <c r="A66" s="10"/>
      <c r="B66" s="337" t="s">
        <v>75</v>
      </c>
      <c r="C66" s="315"/>
      <c r="D66" s="315"/>
      <c r="E66" s="142">
        <f>'SO 15267'!L152</f>
        <v>0</v>
      </c>
      <c r="F66" s="142">
        <f>'SO 15267'!M152</f>
        <v>0</v>
      </c>
      <c r="G66" s="142">
        <f>'SO 15267'!I152</f>
        <v>0</v>
      </c>
      <c r="H66" s="143">
        <f>'SO 15267'!S152</f>
        <v>0.04</v>
      </c>
      <c r="I66" s="143">
        <f>'SO 15267'!V152</f>
        <v>0</v>
      </c>
      <c r="J66" s="143"/>
      <c r="K66" s="143"/>
      <c r="L66" s="143"/>
      <c r="M66" s="143"/>
      <c r="N66" s="143"/>
      <c r="O66" s="143"/>
      <c r="P66" s="143"/>
      <c r="Q66" s="139"/>
      <c r="R66" s="139"/>
      <c r="S66" s="139"/>
      <c r="T66" s="139"/>
      <c r="U66" s="139"/>
      <c r="V66" s="152"/>
      <c r="W66" s="217"/>
      <c r="X66" s="139"/>
      <c r="Y66" s="139"/>
      <c r="Z66" s="139"/>
    </row>
    <row r="67" spans="1:26" x14ac:dyDescent="0.3">
      <c r="A67" s="1"/>
      <c r="B67" s="208"/>
      <c r="C67" s="1"/>
      <c r="D67" s="1"/>
      <c r="E67" s="133"/>
      <c r="F67" s="133"/>
      <c r="G67" s="133"/>
      <c r="H67" s="134"/>
      <c r="I67" s="134"/>
      <c r="J67" s="134"/>
      <c r="K67" s="134"/>
      <c r="L67" s="134"/>
      <c r="M67" s="134"/>
      <c r="N67" s="134"/>
      <c r="O67" s="134"/>
      <c r="P67" s="134"/>
      <c r="V67" s="153"/>
      <c r="W67" s="53"/>
    </row>
    <row r="68" spans="1:26" x14ac:dyDescent="0.3">
      <c r="A68" s="10"/>
      <c r="B68" s="337" t="s">
        <v>418</v>
      </c>
      <c r="C68" s="315"/>
      <c r="D68" s="315"/>
      <c r="E68" s="140"/>
      <c r="F68" s="140"/>
      <c r="G68" s="140"/>
      <c r="H68" s="141"/>
      <c r="I68" s="141"/>
      <c r="J68" s="141"/>
      <c r="K68" s="141"/>
      <c r="L68" s="141"/>
      <c r="M68" s="141"/>
      <c r="N68" s="141"/>
      <c r="O68" s="141"/>
      <c r="P68" s="141"/>
      <c r="Q68" s="139"/>
      <c r="R68" s="139"/>
      <c r="S68" s="139"/>
      <c r="T68" s="139"/>
      <c r="U68" s="139"/>
      <c r="V68" s="152"/>
      <c r="W68" s="217"/>
      <c r="X68" s="139"/>
      <c r="Y68" s="139"/>
      <c r="Z68" s="139"/>
    </row>
    <row r="69" spans="1:26" x14ac:dyDescent="0.3">
      <c r="A69" s="10"/>
      <c r="B69" s="335" t="s">
        <v>673</v>
      </c>
      <c r="C69" s="336"/>
      <c r="D69" s="336"/>
      <c r="E69" s="140">
        <f>'SO 15267'!L164</f>
        <v>0</v>
      </c>
      <c r="F69" s="140">
        <f>'SO 15267'!M164</f>
        <v>0</v>
      </c>
      <c r="G69" s="140">
        <f>'SO 15267'!I164</f>
        <v>0</v>
      </c>
      <c r="H69" s="141">
        <f>'SO 15267'!S164</f>
        <v>0</v>
      </c>
      <c r="I69" s="141">
        <f>'SO 15267'!V164</f>
        <v>0</v>
      </c>
      <c r="J69" s="141"/>
      <c r="K69" s="141"/>
      <c r="L69" s="141"/>
      <c r="M69" s="141"/>
      <c r="N69" s="141"/>
      <c r="O69" s="141"/>
      <c r="P69" s="141"/>
      <c r="Q69" s="139"/>
      <c r="R69" s="139"/>
      <c r="S69" s="139"/>
      <c r="T69" s="139"/>
      <c r="U69" s="139"/>
      <c r="V69" s="152"/>
      <c r="W69" s="217"/>
      <c r="X69" s="139"/>
      <c r="Y69" s="139"/>
      <c r="Z69" s="139"/>
    </row>
    <row r="70" spans="1:26" x14ac:dyDescent="0.3">
      <c r="A70" s="10"/>
      <c r="B70" s="337" t="s">
        <v>418</v>
      </c>
      <c r="C70" s="315"/>
      <c r="D70" s="315"/>
      <c r="E70" s="142">
        <f>'SO 15267'!L166</f>
        <v>0</v>
      </c>
      <c r="F70" s="142">
        <f>'SO 15267'!M166</f>
        <v>0</v>
      </c>
      <c r="G70" s="142">
        <f>'SO 15267'!I166</f>
        <v>0</v>
      </c>
      <c r="H70" s="143">
        <f>'SO 15267'!S166</f>
        <v>0</v>
      </c>
      <c r="I70" s="143">
        <f>'SO 15267'!V166</f>
        <v>0</v>
      </c>
      <c r="J70" s="143"/>
      <c r="K70" s="143"/>
      <c r="L70" s="143"/>
      <c r="M70" s="143"/>
      <c r="N70" s="143"/>
      <c r="O70" s="143"/>
      <c r="P70" s="143"/>
      <c r="Q70" s="139"/>
      <c r="R70" s="139"/>
      <c r="S70" s="139"/>
      <c r="T70" s="139"/>
      <c r="U70" s="139"/>
      <c r="V70" s="152"/>
      <c r="W70" s="217"/>
      <c r="X70" s="139"/>
      <c r="Y70" s="139"/>
      <c r="Z70" s="139"/>
    </row>
    <row r="71" spans="1:26" x14ac:dyDescent="0.3">
      <c r="A71" s="1"/>
      <c r="B71" s="208"/>
      <c r="C71" s="1"/>
      <c r="D71" s="1"/>
      <c r="E71" s="133"/>
      <c r="F71" s="133"/>
      <c r="G71" s="133"/>
      <c r="H71" s="134"/>
      <c r="I71" s="134"/>
      <c r="J71" s="134"/>
      <c r="K71" s="134"/>
      <c r="L71" s="134"/>
      <c r="M71" s="134"/>
      <c r="N71" s="134"/>
      <c r="O71" s="134"/>
      <c r="P71" s="134"/>
      <c r="V71" s="153"/>
      <c r="W71" s="53"/>
    </row>
    <row r="72" spans="1:26" x14ac:dyDescent="0.3">
      <c r="A72" s="10"/>
      <c r="B72" s="337" t="s">
        <v>8</v>
      </c>
      <c r="C72" s="315"/>
      <c r="D72" s="315"/>
      <c r="E72" s="140"/>
      <c r="F72" s="140"/>
      <c r="G72" s="140"/>
      <c r="H72" s="141"/>
      <c r="I72" s="141"/>
      <c r="J72" s="141"/>
      <c r="K72" s="141"/>
      <c r="L72" s="141"/>
      <c r="M72" s="141"/>
      <c r="N72" s="141"/>
      <c r="O72" s="141"/>
      <c r="P72" s="141"/>
      <c r="Q72" s="139"/>
      <c r="R72" s="139"/>
      <c r="S72" s="139"/>
      <c r="T72" s="139"/>
      <c r="U72" s="139"/>
      <c r="V72" s="152"/>
      <c r="W72" s="217"/>
      <c r="X72" s="139"/>
      <c r="Y72" s="139"/>
      <c r="Z72" s="139"/>
    </row>
    <row r="73" spans="1:26" x14ac:dyDescent="0.3">
      <c r="A73" s="10"/>
      <c r="B73" s="335" t="s">
        <v>421</v>
      </c>
      <c r="C73" s="336"/>
      <c r="D73" s="336"/>
      <c r="E73" s="140">
        <f>'SO 15267'!L172</f>
        <v>0</v>
      </c>
      <c r="F73" s="140">
        <f>'SO 15267'!M172</f>
        <v>0</v>
      </c>
      <c r="G73" s="140">
        <f>'SO 15267'!I172</f>
        <v>0</v>
      </c>
      <c r="H73" s="141">
        <f>'SO 15267'!S172</f>
        <v>0</v>
      </c>
      <c r="I73" s="141">
        <f>'SO 15267'!V172</f>
        <v>0</v>
      </c>
      <c r="J73" s="141"/>
      <c r="K73" s="141"/>
      <c r="L73" s="141"/>
      <c r="M73" s="141"/>
      <c r="N73" s="141"/>
      <c r="O73" s="141"/>
      <c r="P73" s="141"/>
      <c r="Q73" s="139"/>
      <c r="R73" s="139"/>
      <c r="S73" s="139"/>
      <c r="T73" s="139"/>
      <c r="U73" s="139"/>
      <c r="V73" s="152"/>
      <c r="W73" s="217"/>
      <c r="X73" s="139"/>
      <c r="Y73" s="139"/>
      <c r="Z73" s="139"/>
    </row>
    <row r="74" spans="1:26" x14ac:dyDescent="0.3">
      <c r="A74" s="10"/>
      <c r="B74" s="337" t="s">
        <v>8</v>
      </c>
      <c r="C74" s="315"/>
      <c r="D74" s="315"/>
      <c r="E74" s="142">
        <f>'SO 15267'!L174</f>
        <v>0</v>
      </c>
      <c r="F74" s="142">
        <f>'SO 15267'!M174</f>
        <v>0</v>
      </c>
      <c r="G74" s="142">
        <f>'SO 15267'!I174</f>
        <v>0</v>
      </c>
      <c r="H74" s="143">
        <f>'SO 15267'!S174</f>
        <v>0</v>
      </c>
      <c r="I74" s="143">
        <f>'SO 15267'!V174</f>
        <v>0</v>
      </c>
      <c r="J74" s="143"/>
      <c r="K74" s="143"/>
      <c r="L74" s="143"/>
      <c r="M74" s="143"/>
      <c r="N74" s="143"/>
      <c r="O74" s="143"/>
      <c r="P74" s="143"/>
      <c r="Q74" s="139"/>
      <c r="R74" s="139"/>
      <c r="S74" s="139"/>
      <c r="T74" s="139"/>
      <c r="U74" s="139"/>
      <c r="V74" s="152"/>
      <c r="W74" s="217"/>
      <c r="X74" s="139"/>
      <c r="Y74" s="139"/>
      <c r="Z74" s="139"/>
    </row>
    <row r="75" spans="1:26" x14ac:dyDescent="0.3">
      <c r="A75" s="1"/>
      <c r="B75" s="208"/>
      <c r="C75" s="1"/>
      <c r="D75" s="1"/>
      <c r="E75" s="133"/>
      <c r="F75" s="133"/>
      <c r="G75" s="133"/>
      <c r="H75" s="134"/>
      <c r="I75" s="134"/>
      <c r="J75" s="134"/>
      <c r="K75" s="134"/>
      <c r="L75" s="134"/>
      <c r="M75" s="134"/>
      <c r="N75" s="134"/>
      <c r="O75" s="134"/>
      <c r="P75" s="134"/>
      <c r="V75" s="153"/>
      <c r="W75" s="53"/>
    </row>
    <row r="76" spans="1:26" x14ac:dyDescent="0.3">
      <c r="A76" s="144"/>
      <c r="B76" s="320" t="s">
        <v>89</v>
      </c>
      <c r="C76" s="321"/>
      <c r="D76" s="321"/>
      <c r="E76" s="146">
        <f>'SO 15267'!L175</f>
        <v>0</v>
      </c>
      <c r="F76" s="146">
        <f>'SO 15267'!M175</f>
        <v>0</v>
      </c>
      <c r="G76" s="146">
        <f>'SO 15267'!I175</f>
        <v>0</v>
      </c>
      <c r="H76" s="147">
        <f>'SO 15267'!S175</f>
        <v>5.3</v>
      </c>
      <c r="I76" s="147">
        <f>'SO 15267'!V175</f>
        <v>0</v>
      </c>
      <c r="J76" s="148"/>
      <c r="K76" s="148"/>
      <c r="L76" s="148"/>
      <c r="M76" s="148"/>
      <c r="N76" s="148"/>
      <c r="O76" s="148"/>
      <c r="P76" s="148"/>
      <c r="Q76" s="149"/>
      <c r="R76" s="149"/>
      <c r="S76" s="149"/>
      <c r="T76" s="149"/>
      <c r="U76" s="149"/>
      <c r="V76" s="154"/>
      <c r="W76" s="217"/>
      <c r="X76" s="145"/>
      <c r="Y76" s="145"/>
      <c r="Z76" s="145"/>
    </row>
    <row r="77" spans="1:26" x14ac:dyDescent="0.3">
      <c r="A77" s="15"/>
      <c r="B77" s="42"/>
      <c r="C77" s="3"/>
      <c r="D77" s="3"/>
      <c r="E77" s="14"/>
      <c r="F77" s="14"/>
      <c r="G77" s="14"/>
      <c r="H77" s="155"/>
      <c r="I77" s="155"/>
      <c r="J77" s="155"/>
      <c r="K77" s="155"/>
      <c r="L77" s="155"/>
      <c r="M77" s="155"/>
      <c r="N77" s="155"/>
      <c r="O77" s="155"/>
      <c r="P77" s="155"/>
      <c r="Q77" s="11"/>
      <c r="R77" s="11"/>
      <c r="S77" s="11"/>
      <c r="T77" s="11"/>
      <c r="U77" s="11"/>
      <c r="V77" s="11"/>
      <c r="W77" s="53"/>
    </row>
    <row r="78" spans="1:26" x14ac:dyDescent="0.3">
      <c r="A78" s="15"/>
      <c r="B78" s="42"/>
      <c r="C78" s="3"/>
      <c r="D78" s="3"/>
      <c r="E78" s="14"/>
      <c r="F78" s="14"/>
      <c r="G78" s="14"/>
      <c r="H78" s="155"/>
      <c r="I78" s="155"/>
      <c r="J78" s="155"/>
      <c r="K78" s="155"/>
      <c r="L78" s="155"/>
      <c r="M78" s="155"/>
      <c r="N78" s="155"/>
      <c r="O78" s="155"/>
      <c r="P78" s="155"/>
      <c r="Q78" s="11"/>
      <c r="R78" s="11"/>
      <c r="S78" s="11"/>
      <c r="T78" s="11"/>
      <c r="U78" s="11"/>
      <c r="V78" s="11"/>
      <c r="W78" s="53"/>
    </row>
    <row r="79" spans="1:26" x14ac:dyDescent="0.3">
      <c r="A79" s="15"/>
      <c r="B79" s="38"/>
      <c r="C79" s="8"/>
      <c r="D79" s="8"/>
      <c r="E79" s="27"/>
      <c r="F79" s="27"/>
      <c r="G79" s="27"/>
      <c r="H79" s="156"/>
      <c r="I79" s="156"/>
      <c r="J79" s="156"/>
      <c r="K79" s="156"/>
      <c r="L79" s="156"/>
      <c r="M79" s="156"/>
      <c r="N79" s="156"/>
      <c r="O79" s="156"/>
      <c r="P79" s="156"/>
      <c r="Q79" s="16"/>
      <c r="R79" s="16"/>
      <c r="S79" s="16"/>
      <c r="T79" s="16"/>
      <c r="U79" s="16"/>
      <c r="V79" s="16"/>
      <c r="W79" s="53"/>
    </row>
    <row r="80" spans="1:26" ht="34.950000000000003" customHeight="1" x14ac:dyDescent="0.3">
      <c r="A80" s="1"/>
      <c r="B80" s="322" t="s">
        <v>90</v>
      </c>
      <c r="C80" s="323"/>
      <c r="D80" s="323"/>
      <c r="E80" s="323"/>
      <c r="F80" s="323"/>
      <c r="G80" s="323"/>
      <c r="H80" s="323"/>
      <c r="I80" s="323"/>
      <c r="J80" s="323"/>
      <c r="K80" s="323"/>
      <c r="L80" s="323"/>
      <c r="M80" s="323"/>
      <c r="N80" s="323"/>
      <c r="O80" s="323"/>
      <c r="P80" s="323"/>
      <c r="Q80" s="323"/>
      <c r="R80" s="323"/>
      <c r="S80" s="323"/>
      <c r="T80" s="323"/>
      <c r="U80" s="323"/>
      <c r="V80" s="323"/>
      <c r="W80" s="53"/>
    </row>
    <row r="81" spans="1:26" x14ac:dyDescent="0.3">
      <c r="A81" s="15"/>
      <c r="B81" s="97"/>
      <c r="C81" s="19"/>
      <c r="D81" s="19"/>
      <c r="E81" s="99"/>
      <c r="F81" s="99"/>
      <c r="G81" s="99"/>
      <c r="H81" s="170"/>
      <c r="I81" s="170"/>
      <c r="J81" s="170"/>
      <c r="K81" s="170"/>
      <c r="L81" s="170"/>
      <c r="M81" s="170"/>
      <c r="N81" s="170"/>
      <c r="O81" s="170"/>
      <c r="P81" s="170"/>
      <c r="Q81" s="20"/>
      <c r="R81" s="20"/>
      <c r="S81" s="20"/>
      <c r="T81" s="20"/>
      <c r="U81" s="20"/>
      <c r="V81" s="20"/>
      <c r="W81" s="53"/>
    </row>
    <row r="82" spans="1:26" ht="19.95" customHeight="1" x14ac:dyDescent="0.3">
      <c r="A82" s="203"/>
      <c r="B82" s="326" t="s">
        <v>30</v>
      </c>
      <c r="C82" s="327"/>
      <c r="D82" s="327"/>
      <c r="E82" s="328"/>
      <c r="F82" s="168"/>
      <c r="G82" s="168"/>
      <c r="H82" s="169" t="s">
        <v>101</v>
      </c>
      <c r="I82" s="332" t="s">
        <v>102</v>
      </c>
      <c r="J82" s="333"/>
      <c r="K82" s="333"/>
      <c r="L82" s="333"/>
      <c r="M82" s="333"/>
      <c r="N82" s="333"/>
      <c r="O82" s="333"/>
      <c r="P82" s="334"/>
      <c r="Q82" s="18"/>
      <c r="R82" s="18"/>
      <c r="S82" s="18"/>
      <c r="T82" s="18"/>
      <c r="U82" s="18"/>
      <c r="V82" s="18"/>
      <c r="W82" s="53"/>
    </row>
    <row r="83" spans="1:26" ht="19.95" customHeight="1" x14ac:dyDescent="0.3">
      <c r="A83" s="203"/>
      <c r="B83" s="329" t="s">
        <v>31</v>
      </c>
      <c r="C83" s="330"/>
      <c r="D83" s="330"/>
      <c r="E83" s="331"/>
      <c r="F83" s="164"/>
      <c r="G83" s="164"/>
      <c r="H83" s="165" t="s">
        <v>25</v>
      </c>
      <c r="I83" s="165"/>
      <c r="J83" s="155"/>
      <c r="K83" s="155"/>
      <c r="L83" s="155"/>
      <c r="M83" s="155"/>
      <c r="N83" s="155"/>
      <c r="O83" s="155"/>
      <c r="P83" s="155"/>
      <c r="Q83" s="11"/>
      <c r="R83" s="11"/>
      <c r="S83" s="11"/>
      <c r="T83" s="11"/>
      <c r="U83" s="11"/>
      <c r="V83" s="11"/>
      <c r="W83" s="53"/>
    </row>
    <row r="84" spans="1:26" ht="19.95" customHeight="1" x14ac:dyDescent="0.3">
      <c r="A84" s="203"/>
      <c r="B84" s="329" t="s">
        <v>32</v>
      </c>
      <c r="C84" s="330"/>
      <c r="D84" s="330"/>
      <c r="E84" s="331"/>
      <c r="F84" s="164"/>
      <c r="G84" s="164"/>
      <c r="H84" s="165" t="s">
        <v>103</v>
      </c>
      <c r="I84" s="165" t="s">
        <v>29</v>
      </c>
      <c r="J84" s="155"/>
      <c r="K84" s="155"/>
      <c r="L84" s="155"/>
      <c r="M84" s="155"/>
      <c r="N84" s="155"/>
      <c r="O84" s="155"/>
      <c r="P84" s="155"/>
      <c r="Q84" s="11"/>
      <c r="R84" s="11"/>
      <c r="S84" s="11"/>
      <c r="T84" s="11"/>
      <c r="U84" s="11"/>
      <c r="V84" s="11"/>
      <c r="W84" s="53"/>
    </row>
    <row r="85" spans="1:26" ht="19.95" customHeight="1" x14ac:dyDescent="0.3">
      <c r="A85" s="15"/>
      <c r="B85" s="207" t="s">
        <v>104</v>
      </c>
      <c r="C85" s="3"/>
      <c r="D85" s="3"/>
      <c r="E85" s="14"/>
      <c r="F85" s="14"/>
      <c r="G85" s="14"/>
      <c r="H85" s="155"/>
      <c r="I85" s="155"/>
      <c r="J85" s="155"/>
      <c r="K85" s="155"/>
      <c r="L85" s="155"/>
      <c r="M85" s="155"/>
      <c r="N85" s="155"/>
      <c r="O85" s="155"/>
      <c r="P85" s="155"/>
      <c r="Q85" s="11"/>
      <c r="R85" s="11"/>
      <c r="S85" s="11"/>
      <c r="T85" s="11"/>
      <c r="U85" s="11"/>
      <c r="V85" s="11"/>
      <c r="W85" s="53"/>
    </row>
    <row r="86" spans="1:26" ht="19.95" customHeight="1" x14ac:dyDescent="0.3">
      <c r="A86" s="15"/>
      <c r="B86" s="207" t="s">
        <v>669</v>
      </c>
      <c r="C86" s="3"/>
      <c r="D86" s="3"/>
      <c r="E86" s="14"/>
      <c r="F86" s="14"/>
      <c r="G86" s="14"/>
      <c r="H86" s="155"/>
      <c r="I86" s="155"/>
      <c r="J86" s="155"/>
      <c r="K86" s="155"/>
      <c r="L86" s="155"/>
      <c r="M86" s="155"/>
      <c r="N86" s="155"/>
      <c r="O86" s="155"/>
      <c r="P86" s="155"/>
      <c r="Q86" s="11"/>
      <c r="R86" s="11"/>
      <c r="S86" s="11"/>
      <c r="T86" s="11"/>
      <c r="U86" s="11"/>
      <c r="V86" s="11"/>
      <c r="W86" s="53"/>
    </row>
    <row r="87" spans="1:26" ht="19.95" customHeight="1" x14ac:dyDescent="0.3">
      <c r="A87" s="15"/>
      <c r="B87" s="42"/>
      <c r="C87" s="3"/>
      <c r="D87" s="3"/>
      <c r="E87" s="14"/>
      <c r="F87" s="14"/>
      <c r="G87" s="14"/>
      <c r="H87" s="155"/>
      <c r="I87" s="155"/>
      <c r="J87" s="155"/>
      <c r="K87" s="155"/>
      <c r="L87" s="155"/>
      <c r="M87" s="155"/>
      <c r="N87" s="155"/>
      <c r="O87" s="155"/>
      <c r="P87" s="155"/>
      <c r="Q87" s="11"/>
      <c r="R87" s="11"/>
      <c r="S87" s="11"/>
      <c r="T87" s="11"/>
      <c r="U87" s="11"/>
      <c r="V87" s="11"/>
      <c r="W87" s="53"/>
    </row>
    <row r="88" spans="1:26" ht="19.95" customHeight="1" x14ac:dyDescent="0.3">
      <c r="A88" s="15"/>
      <c r="B88" s="42"/>
      <c r="C88" s="3"/>
      <c r="D88" s="3"/>
      <c r="E88" s="14"/>
      <c r="F88" s="14"/>
      <c r="G88" s="14"/>
      <c r="H88" s="155"/>
      <c r="I88" s="155"/>
      <c r="J88" s="155"/>
      <c r="K88" s="155"/>
      <c r="L88" s="155"/>
      <c r="M88" s="155"/>
      <c r="N88" s="155"/>
      <c r="O88" s="155"/>
      <c r="P88" s="155"/>
      <c r="Q88" s="11"/>
      <c r="R88" s="11"/>
      <c r="S88" s="11"/>
      <c r="T88" s="11"/>
      <c r="U88" s="11"/>
      <c r="V88" s="11"/>
      <c r="W88" s="53"/>
    </row>
    <row r="89" spans="1:26" ht="19.95" customHeight="1" x14ac:dyDescent="0.3">
      <c r="A89" s="15"/>
      <c r="B89" s="209" t="s">
        <v>66</v>
      </c>
      <c r="C89" s="166"/>
      <c r="D89" s="166"/>
      <c r="E89" s="14"/>
      <c r="F89" s="14"/>
      <c r="G89" s="14"/>
      <c r="H89" s="155"/>
      <c r="I89" s="155"/>
      <c r="J89" s="155"/>
      <c r="K89" s="155"/>
      <c r="L89" s="155"/>
      <c r="M89" s="155"/>
      <c r="N89" s="155"/>
      <c r="O89" s="155"/>
      <c r="P89" s="155"/>
      <c r="Q89" s="11"/>
      <c r="R89" s="11"/>
      <c r="S89" s="11"/>
      <c r="T89" s="11"/>
      <c r="U89" s="11"/>
      <c r="V89" s="11"/>
      <c r="W89" s="53"/>
    </row>
    <row r="90" spans="1:26" x14ac:dyDescent="0.3">
      <c r="A90" s="2"/>
      <c r="B90" s="210" t="s">
        <v>91</v>
      </c>
      <c r="C90" s="129" t="s">
        <v>92</v>
      </c>
      <c r="D90" s="129" t="s">
        <v>93</v>
      </c>
      <c r="E90" s="157"/>
      <c r="F90" s="157" t="s">
        <v>94</v>
      </c>
      <c r="G90" s="157" t="s">
        <v>95</v>
      </c>
      <c r="H90" s="158" t="s">
        <v>96</v>
      </c>
      <c r="I90" s="158" t="s">
        <v>97</v>
      </c>
      <c r="J90" s="158"/>
      <c r="K90" s="158"/>
      <c r="L90" s="158"/>
      <c r="M90" s="158"/>
      <c r="N90" s="158"/>
      <c r="O90" s="158"/>
      <c r="P90" s="158" t="s">
        <v>98</v>
      </c>
      <c r="Q90" s="159"/>
      <c r="R90" s="159"/>
      <c r="S90" s="129" t="s">
        <v>99</v>
      </c>
      <c r="T90" s="160"/>
      <c r="U90" s="160"/>
      <c r="V90" s="129" t="s">
        <v>100</v>
      </c>
      <c r="W90" s="53"/>
    </row>
    <row r="91" spans="1:26" x14ac:dyDescent="0.3">
      <c r="A91" s="10"/>
      <c r="B91" s="211"/>
      <c r="C91" s="171"/>
      <c r="D91" s="319" t="s">
        <v>67</v>
      </c>
      <c r="E91" s="319"/>
      <c r="F91" s="136"/>
      <c r="G91" s="172"/>
      <c r="H91" s="136"/>
      <c r="I91" s="136"/>
      <c r="J91" s="137"/>
      <c r="K91" s="137"/>
      <c r="L91" s="137"/>
      <c r="M91" s="137"/>
      <c r="N91" s="137"/>
      <c r="O91" s="137"/>
      <c r="P91" s="137"/>
      <c r="Q91" s="135"/>
      <c r="R91" s="135"/>
      <c r="S91" s="135"/>
      <c r="T91" s="135"/>
      <c r="U91" s="135"/>
      <c r="V91" s="196"/>
      <c r="W91" s="217"/>
      <c r="X91" s="139"/>
      <c r="Y91" s="139"/>
      <c r="Z91" s="139"/>
    </row>
    <row r="92" spans="1:26" x14ac:dyDescent="0.3">
      <c r="A92" s="10"/>
      <c r="B92" s="212"/>
      <c r="C92" s="174">
        <v>1</v>
      </c>
      <c r="D92" s="314" t="s">
        <v>68</v>
      </c>
      <c r="E92" s="314"/>
      <c r="F92" s="140"/>
      <c r="G92" s="173"/>
      <c r="H92" s="140"/>
      <c r="I92" s="140"/>
      <c r="J92" s="141"/>
      <c r="K92" s="141"/>
      <c r="L92" s="141"/>
      <c r="M92" s="141"/>
      <c r="N92" s="141"/>
      <c r="O92" s="141"/>
      <c r="P92" s="141"/>
      <c r="Q92" s="10"/>
      <c r="R92" s="10"/>
      <c r="S92" s="10"/>
      <c r="T92" s="10"/>
      <c r="U92" s="10"/>
      <c r="V92" s="197"/>
      <c r="W92" s="217"/>
      <c r="X92" s="139"/>
      <c r="Y92" s="139"/>
      <c r="Z92" s="139"/>
    </row>
    <row r="93" spans="1:26" ht="25.05" customHeight="1" x14ac:dyDescent="0.3">
      <c r="A93" s="181"/>
      <c r="B93" s="213">
        <v>1</v>
      </c>
      <c r="C93" s="182" t="s">
        <v>674</v>
      </c>
      <c r="D93" s="317" t="s">
        <v>675</v>
      </c>
      <c r="E93" s="317"/>
      <c r="F93" s="176" t="s">
        <v>676</v>
      </c>
      <c r="G93" s="177">
        <v>22.26</v>
      </c>
      <c r="H93" s="176"/>
      <c r="I93" s="176">
        <f t="shared" ref="I93:I102" si="0">ROUND(G93*(H93),2)</f>
        <v>0</v>
      </c>
      <c r="J93" s="178">
        <f t="shared" ref="J93:J102" si="1">ROUND(G93*(N93),2)</f>
        <v>416.93</v>
      </c>
      <c r="K93" s="179">
        <f t="shared" ref="K93:K102" si="2">ROUND(G93*(O93),2)</f>
        <v>0</v>
      </c>
      <c r="L93" s="179">
        <f t="shared" ref="L93:L101" si="3">ROUND(G93*(H93),2)</f>
        <v>0</v>
      </c>
      <c r="M93" s="179"/>
      <c r="N93" s="179">
        <v>18.73</v>
      </c>
      <c r="O93" s="179"/>
      <c r="P93" s="183"/>
      <c r="Q93" s="183"/>
      <c r="R93" s="183"/>
      <c r="S93" s="180">
        <f t="shared" ref="S93:S102" si="4">ROUND(G93*(P93),3)</f>
        <v>0</v>
      </c>
      <c r="T93" s="180"/>
      <c r="U93" s="180"/>
      <c r="V93" s="198"/>
      <c r="W93" s="53"/>
      <c r="Z93">
        <v>0</v>
      </c>
    </row>
    <row r="94" spans="1:26" ht="34.950000000000003" customHeight="1" x14ac:dyDescent="0.3">
      <c r="A94" s="181"/>
      <c r="B94" s="213">
        <v>2</v>
      </c>
      <c r="C94" s="182" t="s">
        <v>677</v>
      </c>
      <c r="D94" s="317" t="s">
        <v>678</v>
      </c>
      <c r="E94" s="317"/>
      <c r="F94" s="176" t="s">
        <v>676</v>
      </c>
      <c r="G94" s="177">
        <v>6.6779999999999999</v>
      </c>
      <c r="H94" s="176"/>
      <c r="I94" s="176">
        <f t="shared" si="0"/>
        <v>0</v>
      </c>
      <c r="J94" s="178">
        <f t="shared" si="1"/>
        <v>6.95</v>
      </c>
      <c r="K94" s="179">
        <f t="shared" si="2"/>
        <v>0</v>
      </c>
      <c r="L94" s="179">
        <f t="shared" si="3"/>
        <v>0</v>
      </c>
      <c r="M94" s="179"/>
      <c r="N94" s="179">
        <v>1.04</v>
      </c>
      <c r="O94" s="179"/>
      <c r="P94" s="183"/>
      <c r="Q94" s="183"/>
      <c r="R94" s="183"/>
      <c r="S94" s="180">
        <f t="shared" si="4"/>
        <v>0</v>
      </c>
      <c r="T94" s="180"/>
      <c r="U94" s="180"/>
      <c r="V94" s="198"/>
      <c r="W94" s="53"/>
      <c r="Z94">
        <v>0</v>
      </c>
    </row>
    <row r="95" spans="1:26" ht="25.05" customHeight="1" x14ac:dyDescent="0.3">
      <c r="A95" s="181"/>
      <c r="B95" s="213">
        <v>3</v>
      </c>
      <c r="C95" s="182" t="s">
        <v>679</v>
      </c>
      <c r="D95" s="317" t="s">
        <v>680</v>
      </c>
      <c r="E95" s="317"/>
      <c r="F95" s="176" t="s">
        <v>676</v>
      </c>
      <c r="G95" s="177">
        <v>8.3480000000000008</v>
      </c>
      <c r="H95" s="176"/>
      <c r="I95" s="176">
        <f t="shared" si="0"/>
        <v>0</v>
      </c>
      <c r="J95" s="178">
        <f t="shared" si="1"/>
        <v>34.89</v>
      </c>
      <c r="K95" s="179">
        <f t="shared" si="2"/>
        <v>0</v>
      </c>
      <c r="L95" s="179">
        <f t="shared" si="3"/>
        <v>0</v>
      </c>
      <c r="M95" s="179"/>
      <c r="N95" s="179">
        <v>4.18</v>
      </c>
      <c r="O95" s="179"/>
      <c r="P95" s="183"/>
      <c r="Q95" s="183"/>
      <c r="R95" s="183"/>
      <c r="S95" s="180">
        <f t="shared" si="4"/>
        <v>0</v>
      </c>
      <c r="T95" s="180"/>
      <c r="U95" s="180"/>
      <c r="V95" s="198"/>
      <c r="W95" s="53"/>
      <c r="Z95">
        <v>0</v>
      </c>
    </row>
    <row r="96" spans="1:26" ht="34.950000000000003" customHeight="1" x14ac:dyDescent="0.3">
      <c r="A96" s="181"/>
      <c r="B96" s="213">
        <v>4</v>
      </c>
      <c r="C96" s="182" t="s">
        <v>681</v>
      </c>
      <c r="D96" s="317" t="s">
        <v>682</v>
      </c>
      <c r="E96" s="317"/>
      <c r="F96" s="176" t="s">
        <v>676</v>
      </c>
      <c r="G96" s="177">
        <v>83.48</v>
      </c>
      <c r="H96" s="176"/>
      <c r="I96" s="176">
        <f t="shared" si="0"/>
        <v>0</v>
      </c>
      <c r="J96" s="178">
        <f t="shared" si="1"/>
        <v>35.06</v>
      </c>
      <c r="K96" s="179">
        <f t="shared" si="2"/>
        <v>0</v>
      </c>
      <c r="L96" s="179">
        <f t="shared" si="3"/>
        <v>0</v>
      </c>
      <c r="M96" s="179"/>
      <c r="N96" s="179">
        <v>0.42</v>
      </c>
      <c r="O96" s="179"/>
      <c r="P96" s="183"/>
      <c r="Q96" s="183"/>
      <c r="R96" s="183"/>
      <c r="S96" s="180">
        <f t="shared" si="4"/>
        <v>0</v>
      </c>
      <c r="T96" s="180"/>
      <c r="U96" s="180"/>
      <c r="V96" s="198"/>
      <c r="W96" s="53"/>
      <c r="Z96">
        <v>0</v>
      </c>
    </row>
    <row r="97" spans="1:26" ht="25.05" customHeight="1" x14ac:dyDescent="0.3">
      <c r="A97" s="181"/>
      <c r="B97" s="213">
        <v>5</v>
      </c>
      <c r="C97" s="182" t="s">
        <v>683</v>
      </c>
      <c r="D97" s="317" t="s">
        <v>684</v>
      </c>
      <c r="E97" s="317"/>
      <c r="F97" s="176" t="s">
        <v>676</v>
      </c>
      <c r="G97" s="177">
        <v>8.3480000000000008</v>
      </c>
      <c r="H97" s="176"/>
      <c r="I97" s="176">
        <f t="shared" si="0"/>
        <v>0</v>
      </c>
      <c r="J97" s="178">
        <f t="shared" si="1"/>
        <v>60.69</v>
      </c>
      <c r="K97" s="179">
        <f t="shared" si="2"/>
        <v>0</v>
      </c>
      <c r="L97" s="179">
        <f t="shared" si="3"/>
        <v>0</v>
      </c>
      <c r="M97" s="179"/>
      <c r="N97" s="179">
        <v>7.27</v>
      </c>
      <c r="O97" s="179"/>
      <c r="P97" s="183"/>
      <c r="Q97" s="183"/>
      <c r="R97" s="183"/>
      <c r="S97" s="180">
        <f t="shared" si="4"/>
        <v>0</v>
      </c>
      <c r="T97" s="180"/>
      <c r="U97" s="180"/>
      <c r="V97" s="198"/>
      <c r="W97" s="53"/>
      <c r="Z97">
        <v>0</v>
      </c>
    </row>
    <row r="98" spans="1:26" ht="25.05" customHeight="1" x14ac:dyDescent="0.3">
      <c r="A98" s="181"/>
      <c r="B98" s="213">
        <v>6</v>
      </c>
      <c r="C98" s="182" t="s">
        <v>685</v>
      </c>
      <c r="D98" s="317" t="s">
        <v>686</v>
      </c>
      <c r="E98" s="317"/>
      <c r="F98" s="176" t="s">
        <v>676</v>
      </c>
      <c r="G98" s="177">
        <v>8.3480000000000008</v>
      </c>
      <c r="H98" s="176"/>
      <c r="I98" s="176">
        <f t="shared" si="0"/>
        <v>0</v>
      </c>
      <c r="J98" s="178">
        <f t="shared" si="1"/>
        <v>6.18</v>
      </c>
      <c r="K98" s="179">
        <f t="shared" si="2"/>
        <v>0</v>
      </c>
      <c r="L98" s="179">
        <f t="shared" si="3"/>
        <v>0</v>
      </c>
      <c r="M98" s="179"/>
      <c r="N98" s="179">
        <v>0.74</v>
      </c>
      <c r="O98" s="179"/>
      <c r="P98" s="183"/>
      <c r="Q98" s="183"/>
      <c r="R98" s="183"/>
      <c r="S98" s="180">
        <f t="shared" si="4"/>
        <v>0</v>
      </c>
      <c r="T98" s="180"/>
      <c r="U98" s="180"/>
      <c r="V98" s="198"/>
      <c r="W98" s="53"/>
      <c r="Z98">
        <v>0</v>
      </c>
    </row>
    <row r="99" spans="1:26" ht="25.05" customHeight="1" x14ac:dyDescent="0.3">
      <c r="A99" s="181"/>
      <c r="B99" s="213">
        <v>7</v>
      </c>
      <c r="C99" s="182" t="s">
        <v>687</v>
      </c>
      <c r="D99" s="317" t="s">
        <v>688</v>
      </c>
      <c r="E99" s="317"/>
      <c r="F99" s="176" t="s">
        <v>689</v>
      </c>
      <c r="G99" s="177">
        <v>16.696000000000002</v>
      </c>
      <c r="H99" s="176"/>
      <c r="I99" s="176">
        <f t="shared" si="0"/>
        <v>0</v>
      </c>
      <c r="J99" s="178">
        <f t="shared" si="1"/>
        <v>187.33</v>
      </c>
      <c r="K99" s="179">
        <f t="shared" si="2"/>
        <v>0</v>
      </c>
      <c r="L99" s="179">
        <f t="shared" si="3"/>
        <v>0</v>
      </c>
      <c r="M99" s="179"/>
      <c r="N99" s="179">
        <v>11.22</v>
      </c>
      <c r="O99" s="179"/>
      <c r="P99" s="183"/>
      <c r="Q99" s="183"/>
      <c r="R99" s="183"/>
      <c r="S99" s="180">
        <f t="shared" si="4"/>
        <v>0</v>
      </c>
      <c r="T99" s="180"/>
      <c r="U99" s="180"/>
      <c r="V99" s="198"/>
      <c r="W99" s="53"/>
      <c r="Z99">
        <v>0</v>
      </c>
    </row>
    <row r="100" spans="1:26" ht="25.05" customHeight="1" x14ac:dyDescent="0.3">
      <c r="A100" s="181"/>
      <c r="B100" s="213">
        <v>8</v>
      </c>
      <c r="C100" s="182" t="s">
        <v>690</v>
      </c>
      <c r="D100" s="317" t="s">
        <v>691</v>
      </c>
      <c r="E100" s="317"/>
      <c r="F100" s="176" t="s">
        <v>676</v>
      </c>
      <c r="G100" s="177">
        <v>13.912000000000001</v>
      </c>
      <c r="H100" s="176"/>
      <c r="I100" s="176">
        <f t="shared" si="0"/>
        <v>0</v>
      </c>
      <c r="J100" s="178">
        <f t="shared" si="1"/>
        <v>48.83</v>
      </c>
      <c r="K100" s="179">
        <f t="shared" si="2"/>
        <v>0</v>
      </c>
      <c r="L100" s="179">
        <f t="shared" si="3"/>
        <v>0</v>
      </c>
      <c r="M100" s="179"/>
      <c r="N100" s="179">
        <v>3.51</v>
      </c>
      <c r="O100" s="179"/>
      <c r="P100" s="183"/>
      <c r="Q100" s="183"/>
      <c r="R100" s="183"/>
      <c r="S100" s="180">
        <f t="shared" si="4"/>
        <v>0</v>
      </c>
      <c r="T100" s="180"/>
      <c r="U100" s="180"/>
      <c r="V100" s="198"/>
      <c r="W100" s="53"/>
      <c r="Z100">
        <v>0</v>
      </c>
    </row>
    <row r="101" spans="1:26" ht="25.05" customHeight="1" x14ac:dyDescent="0.3">
      <c r="A101" s="181"/>
      <c r="B101" s="213">
        <v>9</v>
      </c>
      <c r="C101" s="182" t="s">
        <v>692</v>
      </c>
      <c r="D101" s="317" t="s">
        <v>693</v>
      </c>
      <c r="E101" s="317"/>
      <c r="F101" s="176" t="s">
        <v>676</v>
      </c>
      <c r="G101" s="177">
        <v>5.5649999999999995</v>
      </c>
      <c r="H101" s="176"/>
      <c r="I101" s="176">
        <f t="shared" si="0"/>
        <v>0</v>
      </c>
      <c r="J101" s="178">
        <f t="shared" si="1"/>
        <v>89.71</v>
      </c>
      <c r="K101" s="179">
        <f t="shared" si="2"/>
        <v>0</v>
      </c>
      <c r="L101" s="179">
        <f t="shared" si="3"/>
        <v>0</v>
      </c>
      <c r="M101" s="179"/>
      <c r="N101" s="179">
        <v>16.12</v>
      </c>
      <c r="O101" s="179"/>
      <c r="P101" s="183"/>
      <c r="Q101" s="183"/>
      <c r="R101" s="183"/>
      <c r="S101" s="180">
        <f t="shared" si="4"/>
        <v>0</v>
      </c>
      <c r="T101" s="180"/>
      <c r="U101" s="180"/>
      <c r="V101" s="198"/>
      <c r="W101" s="53"/>
      <c r="Z101">
        <v>0</v>
      </c>
    </row>
    <row r="102" spans="1:26" ht="25.05" customHeight="1" x14ac:dyDescent="0.3">
      <c r="A102" s="181"/>
      <c r="B102" s="214">
        <v>10</v>
      </c>
      <c r="C102" s="190" t="s">
        <v>694</v>
      </c>
      <c r="D102" s="318" t="s">
        <v>695</v>
      </c>
      <c r="E102" s="318"/>
      <c r="F102" s="185" t="s">
        <v>676</v>
      </c>
      <c r="G102" s="186">
        <v>5.5649999999999995</v>
      </c>
      <c r="H102" s="185"/>
      <c r="I102" s="185">
        <f t="shared" si="0"/>
        <v>0</v>
      </c>
      <c r="J102" s="187">
        <f t="shared" si="1"/>
        <v>141.35</v>
      </c>
      <c r="K102" s="188">
        <f t="shared" si="2"/>
        <v>0</v>
      </c>
      <c r="L102" s="188"/>
      <c r="M102" s="188">
        <f>ROUND(G102*(H102),2)</f>
        <v>0</v>
      </c>
      <c r="N102" s="188">
        <v>25.4</v>
      </c>
      <c r="O102" s="188"/>
      <c r="P102" s="191"/>
      <c r="Q102" s="191"/>
      <c r="R102" s="191"/>
      <c r="S102" s="189">
        <f t="shared" si="4"/>
        <v>0</v>
      </c>
      <c r="T102" s="189"/>
      <c r="U102" s="189"/>
      <c r="V102" s="201"/>
      <c r="W102" s="53"/>
      <c r="Z102">
        <v>0</v>
      </c>
    </row>
    <row r="103" spans="1:26" x14ac:dyDescent="0.3">
      <c r="A103" s="10"/>
      <c r="B103" s="212"/>
      <c r="C103" s="174">
        <v>1</v>
      </c>
      <c r="D103" s="314" t="s">
        <v>68</v>
      </c>
      <c r="E103" s="314"/>
      <c r="F103" s="140"/>
      <c r="G103" s="173"/>
      <c r="H103" s="140"/>
      <c r="I103" s="142">
        <f>ROUND((SUM(I92:I102))/1,2)</f>
        <v>0</v>
      </c>
      <c r="J103" s="141"/>
      <c r="K103" s="141"/>
      <c r="L103" s="141">
        <f>ROUND((SUM(L92:L102))/1,2)</f>
        <v>0</v>
      </c>
      <c r="M103" s="141">
        <f>ROUND((SUM(M92:M102))/1,2)</f>
        <v>0</v>
      </c>
      <c r="N103" s="141"/>
      <c r="O103" s="141"/>
      <c r="P103" s="141"/>
      <c r="Q103" s="10"/>
      <c r="R103" s="10"/>
      <c r="S103" s="10">
        <f>ROUND((SUM(S92:S102))/1,2)</f>
        <v>0</v>
      </c>
      <c r="T103" s="10"/>
      <c r="U103" s="10"/>
      <c r="V103" s="199">
        <f>ROUND((SUM(V92:V102))/1,2)</f>
        <v>0</v>
      </c>
      <c r="W103" s="217"/>
      <c r="X103" s="139"/>
      <c r="Y103" s="139"/>
      <c r="Z103" s="139"/>
    </row>
    <row r="104" spans="1:26" x14ac:dyDescent="0.3">
      <c r="A104" s="1"/>
      <c r="B104" s="208"/>
      <c r="C104" s="1"/>
      <c r="D104" s="1"/>
      <c r="E104" s="133"/>
      <c r="F104" s="133"/>
      <c r="G104" s="167"/>
      <c r="H104" s="133"/>
      <c r="I104" s="133"/>
      <c r="J104" s="134"/>
      <c r="K104" s="134"/>
      <c r="L104" s="134"/>
      <c r="M104" s="134"/>
      <c r="N104" s="134"/>
      <c r="O104" s="134"/>
      <c r="P104" s="134"/>
      <c r="Q104" s="1"/>
      <c r="R104" s="1"/>
      <c r="S104" s="1"/>
      <c r="T104" s="1"/>
      <c r="U104" s="1"/>
      <c r="V104" s="200"/>
      <c r="W104" s="53"/>
    </row>
    <row r="105" spans="1:26" x14ac:dyDescent="0.3">
      <c r="A105" s="10"/>
      <c r="B105" s="212"/>
      <c r="C105" s="174">
        <v>4</v>
      </c>
      <c r="D105" s="314" t="s">
        <v>71</v>
      </c>
      <c r="E105" s="314"/>
      <c r="F105" s="140"/>
      <c r="G105" s="173"/>
      <c r="H105" s="140"/>
      <c r="I105" s="140"/>
      <c r="J105" s="141"/>
      <c r="K105" s="141"/>
      <c r="L105" s="141"/>
      <c r="M105" s="141"/>
      <c r="N105" s="141"/>
      <c r="O105" s="141"/>
      <c r="P105" s="141"/>
      <c r="Q105" s="10"/>
      <c r="R105" s="10"/>
      <c r="S105" s="10"/>
      <c r="T105" s="10"/>
      <c r="U105" s="10"/>
      <c r="V105" s="197"/>
      <c r="W105" s="217"/>
      <c r="X105" s="139"/>
      <c r="Y105" s="139"/>
      <c r="Z105" s="139"/>
    </row>
    <row r="106" spans="1:26" ht="25.05" customHeight="1" x14ac:dyDescent="0.3">
      <c r="A106" s="181"/>
      <c r="B106" s="213">
        <v>11</v>
      </c>
      <c r="C106" s="182" t="s">
        <v>696</v>
      </c>
      <c r="D106" s="317" t="s">
        <v>697</v>
      </c>
      <c r="E106" s="317"/>
      <c r="F106" s="176" t="s">
        <v>676</v>
      </c>
      <c r="G106" s="177">
        <v>2.7829999999999999</v>
      </c>
      <c r="H106" s="176"/>
      <c r="I106" s="176">
        <f>ROUND(G106*(H106),2)</f>
        <v>0</v>
      </c>
      <c r="J106" s="178">
        <f>ROUND(G106*(N106),2)</f>
        <v>100.22</v>
      </c>
      <c r="K106" s="179">
        <f>ROUND(G106*(O106),2)</f>
        <v>0</v>
      </c>
      <c r="L106" s="179">
        <f>ROUND(G106*(H106),2)</f>
        <v>0</v>
      </c>
      <c r="M106" s="179"/>
      <c r="N106" s="179">
        <v>36.01</v>
      </c>
      <c r="O106" s="179"/>
      <c r="P106" s="183">
        <v>1.8907700000000001</v>
      </c>
      <c r="Q106" s="183"/>
      <c r="R106" s="183">
        <v>1.8907700000000001</v>
      </c>
      <c r="S106" s="180">
        <f>ROUND(G106*(P106),3)</f>
        <v>5.2619999999999996</v>
      </c>
      <c r="T106" s="180"/>
      <c r="U106" s="180"/>
      <c r="V106" s="198"/>
      <c r="W106" s="53"/>
      <c r="Z106">
        <v>0</v>
      </c>
    </row>
    <row r="107" spans="1:26" x14ac:dyDescent="0.3">
      <c r="A107" s="10"/>
      <c r="B107" s="212"/>
      <c r="C107" s="174">
        <v>4</v>
      </c>
      <c r="D107" s="314" t="s">
        <v>71</v>
      </c>
      <c r="E107" s="314"/>
      <c r="F107" s="140"/>
      <c r="G107" s="173"/>
      <c r="H107" s="140"/>
      <c r="I107" s="142">
        <f>ROUND((SUM(I105:I106))/1,2)</f>
        <v>0</v>
      </c>
      <c r="J107" s="141"/>
      <c r="K107" s="141"/>
      <c r="L107" s="141">
        <f>ROUND((SUM(L105:L106))/1,2)</f>
        <v>0</v>
      </c>
      <c r="M107" s="141">
        <f>ROUND((SUM(M105:M106))/1,2)</f>
        <v>0</v>
      </c>
      <c r="N107" s="141"/>
      <c r="O107" s="141"/>
      <c r="P107" s="141"/>
      <c r="Q107" s="10"/>
      <c r="R107" s="10"/>
      <c r="S107" s="10">
        <f>ROUND((SUM(S105:S106))/1,2)</f>
        <v>5.26</v>
      </c>
      <c r="T107" s="10"/>
      <c r="U107" s="10"/>
      <c r="V107" s="199">
        <f>ROUND((SUM(V105:V106))/1,2)</f>
        <v>0</v>
      </c>
      <c r="W107" s="217"/>
      <c r="X107" s="139"/>
      <c r="Y107" s="139"/>
      <c r="Z107" s="139"/>
    </row>
    <row r="108" spans="1:26" x14ac:dyDescent="0.3">
      <c r="A108" s="1"/>
      <c r="B108" s="208"/>
      <c r="C108" s="1"/>
      <c r="D108" s="1"/>
      <c r="E108" s="133"/>
      <c r="F108" s="133"/>
      <c r="G108" s="167"/>
      <c r="H108" s="133"/>
      <c r="I108" s="133"/>
      <c r="J108" s="134"/>
      <c r="K108" s="134"/>
      <c r="L108" s="134"/>
      <c r="M108" s="134"/>
      <c r="N108" s="134"/>
      <c r="O108" s="134"/>
      <c r="P108" s="134"/>
      <c r="Q108" s="1"/>
      <c r="R108" s="1"/>
      <c r="S108" s="1"/>
      <c r="T108" s="1"/>
      <c r="U108" s="1"/>
      <c r="V108" s="200"/>
      <c r="W108" s="53"/>
    </row>
    <row r="109" spans="1:26" x14ac:dyDescent="0.3">
      <c r="A109" s="10"/>
      <c r="B109" s="212"/>
      <c r="C109" s="174">
        <v>8</v>
      </c>
      <c r="D109" s="314" t="s">
        <v>670</v>
      </c>
      <c r="E109" s="314"/>
      <c r="F109" s="140"/>
      <c r="G109" s="173"/>
      <c r="H109" s="140"/>
      <c r="I109" s="140"/>
      <c r="J109" s="141"/>
      <c r="K109" s="141"/>
      <c r="L109" s="141"/>
      <c r="M109" s="141"/>
      <c r="N109" s="141"/>
      <c r="O109" s="141"/>
      <c r="P109" s="141"/>
      <c r="Q109" s="10"/>
      <c r="R109" s="10"/>
      <c r="S109" s="10"/>
      <c r="T109" s="10"/>
      <c r="U109" s="10"/>
      <c r="V109" s="197"/>
      <c r="W109" s="217"/>
      <c r="X109" s="139"/>
      <c r="Y109" s="139"/>
      <c r="Z109" s="139"/>
    </row>
    <row r="110" spans="1:26" ht="25.05" customHeight="1" x14ac:dyDescent="0.3">
      <c r="A110" s="181"/>
      <c r="B110" s="213">
        <v>12</v>
      </c>
      <c r="C110" s="182" t="s">
        <v>698</v>
      </c>
      <c r="D110" s="317" t="s">
        <v>699</v>
      </c>
      <c r="E110" s="317"/>
      <c r="F110" s="176" t="s">
        <v>424</v>
      </c>
      <c r="G110" s="177">
        <v>26.5</v>
      </c>
      <c r="H110" s="176"/>
      <c r="I110" s="176">
        <f>ROUND(G110*(H110),2)</f>
        <v>0</v>
      </c>
      <c r="J110" s="178">
        <f>ROUND(G110*(N110),2)</f>
        <v>7.69</v>
      </c>
      <c r="K110" s="179">
        <f>ROUND(G110*(O110),2)</f>
        <v>0</v>
      </c>
      <c r="L110" s="179">
        <f>ROUND(G110*(H110),2)</f>
        <v>0</v>
      </c>
      <c r="M110" s="179"/>
      <c r="N110" s="179">
        <v>0.28999999999999998</v>
      </c>
      <c r="O110" s="179"/>
      <c r="P110" s="183"/>
      <c r="Q110" s="183"/>
      <c r="R110" s="183"/>
      <c r="S110" s="180">
        <f>ROUND(G110*(P110),3)</f>
        <v>0</v>
      </c>
      <c r="T110" s="180"/>
      <c r="U110" s="180"/>
      <c r="V110" s="198"/>
      <c r="W110" s="53"/>
      <c r="Z110">
        <v>0</v>
      </c>
    </row>
    <row r="111" spans="1:26" ht="25.05" customHeight="1" x14ac:dyDescent="0.3">
      <c r="A111" s="181"/>
      <c r="B111" s="214">
        <v>13</v>
      </c>
      <c r="C111" s="190" t="s">
        <v>700</v>
      </c>
      <c r="D111" s="318" t="s">
        <v>1239</v>
      </c>
      <c r="E111" s="318"/>
      <c r="F111" s="185" t="s">
        <v>424</v>
      </c>
      <c r="G111" s="186">
        <v>26.5</v>
      </c>
      <c r="H111" s="185"/>
      <c r="I111" s="185">
        <f>ROUND(G111*(H111),2)</f>
        <v>0</v>
      </c>
      <c r="J111" s="187">
        <f>ROUND(G111*(N111),2)</f>
        <v>39.75</v>
      </c>
      <c r="K111" s="188">
        <f>ROUND(G111*(O111),2)</f>
        <v>0</v>
      </c>
      <c r="L111" s="188"/>
      <c r="M111" s="188">
        <f>ROUND(G111*(H111),2)</f>
        <v>0</v>
      </c>
      <c r="N111" s="188">
        <v>1.5</v>
      </c>
      <c r="O111" s="188"/>
      <c r="P111" s="191"/>
      <c r="Q111" s="191"/>
      <c r="R111" s="191"/>
      <c r="S111" s="189">
        <f>ROUND(G111*(P111),3)</f>
        <v>0</v>
      </c>
      <c r="T111" s="189"/>
      <c r="U111" s="189"/>
      <c r="V111" s="201"/>
      <c r="W111" s="53"/>
      <c r="Z111">
        <v>0</v>
      </c>
    </row>
    <row r="112" spans="1:26" ht="25.05" customHeight="1" x14ac:dyDescent="0.3">
      <c r="A112" s="181"/>
      <c r="B112" s="213">
        <v>14</v>
      </c>
      <c r="C112" s="182" t="s">
        <v>701</v>
      </c>
      <c r="D112" s="317" t="s">
        <v>702</v>
      </c>
      <c r="E112" s="317"/>
      <c r="F112" s="176" t="s">
        <v>424</v>
      </c>
      <c r="G112" s="177">
        <v>26.5</v>
      </c>
      <c r="H112" s="176"/>
      <c r="I112" s="176">
        <f>ROUND(G112*(H112),2)</f>
        <v>0</v>
      </c>
      <c r="J112" s="178">
        <f>ROUND(G112*(N112),2)</f>
        <v>32.07</v>
      </c>
      <c r="K112" s="179">
        <f>ROUND(G112*(O112),2)</f>
        <v>0</v>
      </c>
      <c r="L112" s="179">
        <f>ROUND(G112*(H112),2)</f>
        <v>0</v>
      </c>
      <c r="M112" s="179"/>
      <c r="N112" s="179">
        <v>1.21</v>
      </c>
      <c r="O112" s="179"/>
      <c r="P112" s="183"/>
      <c r="Q112" s="183"/>
      <c r="R112" s="183"/>
      <c r="S112" s="180">
        <f>ROUND(G112*(P112),3)</f>
        <v>0</v>
      </c>
      <c r="T112" s="180"/>
      <c r="U112" s="180"/>
      <c r="V112" s="198"/>
      <c r="W112" s="53"/>
      <c r="Z112">
        <v>0</v>
      </c>
    </row>
    <row r="113" spans="1:26" ht="25.05" customHeight="1" x14ac:dyDescent="0.3">
      <c r="A113" s="181"/>
      <c r="B113" s="213">
        <v>15</v>
      </c>
      <c r="C113" s="182" t="s">
        <v>703</v>
      </c>
      <c r="D113" s="317" t="s">
        <v>704</v>
      </c>
      <c r="E113" s="317"/>
      <c r="F113" s="176" t="s">
        <v>424</v>
      </c>
      <c r="G113" s="177">
        <v>26.5</v>
      </c>
      <c r="H113" s="176"/>
      <c r="I113" s="176">
        <f>ROUND(G113*(H113),2)</f>
        <v>0</v>
      </c>
      <c r="J113" s="178">
        <f>ROUND(G113*(N113),2)</f>
        <v>17.489999999999998</v>
      </c>
      <c r="K113" s="179">
        <f>ROUND(G113*(O113),2)</f>
        <v>0</v>
      </c>
      <c r="L113" s="179">
        <f>ROUND(G113*(H113),2)</f>
        <v>0</v>
      </c>
      <c r="M113" s="179"/>
      <c r="N113" s="179">
        <v>0.66</v>
      </c>
      <c r="O113" s="179"/>
      <c r="P113" s="183"/>
      <c r="Q113" s="183"/>
      <c r="R113" s="183"/>
      <c r="S113" s="180">
        <f>ROUND(G113*(P113),3)</f>
        <v>0</v>
      </c>
      <c r="T113" s="180"/>
      <c r="U113" s="180"/>
      <c r="V113" s="198"/>
      <c r="W113" s="53"/>
      <c r="Z113">
        <v>0</v>
      </c>
    </row>
    <row r="114" spans="1:26" x14ac:dyDescent="0.3">
      <c r="A114" s="10"/>
      <c r="B114" s="212"/>
      <c r="C114" s="174">
        <v>8</v>
      </c>
      <c r="D114" s="314" t="s">
        <v>670</v>
      </c>
      <c r="E114" s="314"/>
      <c r="F114" s="140"/>
      <c r="G114" s="173"/>
      <c r="H114" s="140"/>
      <c r="I114" s="142">
        <f>ROUND((SUM(I109:I113))/1,2)</f>
        <v>0</v>
      </c>
      <c r="J114" s="141"/>
      <c r="K114" s="141"/>
      <c r="L114" s="141">
        <f>ROUND((SUM(L109:L113))/1,2)</f>
        <v>0</v>
      </c>
      <c r="M114" s="141">
        <f>ROUND((SUM(M109:M113))/1,2)</f>
        <v>0</v>
      </c>
      <c r="N114" s="141"/>
      <c r="O114" s="141"/>
      <c r="P114" s="141"/>
      <c r="Q114" s="10"/>
      <c r="R114" s="10"/>
      <c r="S114" s="10">
        <f>ROUND((SUM(S109:S113))/1,2)</f>
        <v>0</v>
      </c>
      <c r="T114" s="10"/>
      <c r="U114" s="10"/>
      <c r="V114" s="199">
        <f>ROUND((SUM(V109:V113))/1,2)</f>
        <v>0</v>
      </c>
      <c r="W114" s="217"/>
      <c r="X114" s="139"/>
      <c r="Y114" s="139"/>
      <c r="Z114" s="139"/>
    </row>
    <row r="115" spans="1:26" x14ac:dyDescent="0.3">
      <c r="A115" s="1"/>
      <c r="B115" s="208"/>
      <c r="C115" s="1"/>
      <c r="D115" s="1"/>
      <c r="E115" s="133"/>
      <c r="F115" s="133"/>
      <c r="G115" s="167"/>
      <c r="H115" s="133"/>
      <c r="I115" s="133"/>
      <c r="J115" s="134"/>
      <c r="K115" s="134"/>
      <c r="L115" s="134"/>
      <c r="M115" s="134"/>
      <c r="N115" s="134"/>
      <c r="O115" s="134"/>
      <c r="P115" s="134"/>
      <c r="Q115" s="1"/>
      <c r="R115" s="1"/>
      <c r="S115" s="1"/>
      <c r="T115" s="1"/>
      <c r="U115" s="1"/>
      <c r="V115" s="200"/>
      <c r="W115" s="53"/>
    </row>
    <row r="116" spans="1:26" x14ac:dyDescent="0.3">
      <c r="A116" s="10"/>
      <c r="B116" s="212"/>
      <c r="C116" s="174">
        <v>99</v>
      </c>
      <c r="D116" s="314" t="s">
        <v>74</v>
      </c>
      <c r="E116" s="314"/>
      <c r="F116" s="140"/>
      <c r="G116" s="173"/>
      <c r="H116" s="140"/>
      <c r="I116" s="140"/>
      <c r="J116" s="141"/>
      <c r="K116" s="141"/>
      <c r="L116" s="141"/>
      <c r="M116" s="141"/>
      <c r="N116" s="141"/>
      <c r="O116" s="141"/>
      <c r="P116" s="141"/>
      <c r="Q116" s="10"/>
      <c r="R116" s="10"/>
      <c r="S116" s="10"/>
      <c r="T116" s="10"/>
      <c r="U116" s="10"/>
      <c r="V116" s="197"/>
      <c r="W116" s="217"/>
      <c r="X116" s="139"/>
      <c r="Y116" s="139"/>
      <c r="Z116" s="139"/>
    </row>
    <row r="117" spans="1:26" ht="25.05" customHeight="1" x14ac:dyDescent="0.3">
      <c r="A117" s="181"/>
      <c r="B117" s="213">
        <v>16</v>
      </c>
      <c r="C117" s="182" t="s">
        <v>705</v>
      </c>
      <c r="D117" s="317" t="s">
        <v>706</v>
      </c>
      <c r="E117" s="317"/>
      <c r="F117" s="176" t="s">
        <v>689</v>
      </c>
      <c r="G117" s="177">
        <v>5.274</v>
      </c>
      <c r="H117" s="176"/>
      <c r="I117" s="176">
        <f>ROUND(G117*(H117),2)</f>
        <v>0</v>
      </c>
      <c r="J117" s="178">
        <f>ROUND(G117*(N117),2)</f>
        <v>136.33000000000001</v>
      </c>
      <c r="K117" s="179">
        <f>ROUND(G117*(O117),2)</f>
        <v>0</v>
      </c>
      <c r="L117" s="179">
        <f>ROUND(G117*(H117),2)</f>
        <v>0</v>
      </c>
      <c r="M117" s="179"/>
      <c r="N117" s="179">
        <v>25.85</v>
      </c>
      <c r="O117" s="179"/>
      <c r="P117" s="183"/>
      <c r="Q117" s="183"/>
      <c r="R117" s="183"/>
      <c r="S117" s="180">
        <f>ROUND(G117*(P117),3)</f>
        <v>0</v>
      </c>
      <c r="T117" s="180"/>
      <c r="U117" s="180"/>
      <c r="V117" s="198"/>
      <c r="W117" s="53"/>
      <c r="Z117">
        <v>0</v>
      </c>
    </row>
    <row r="118" spans="1:26" x14ac:dyDescent="0.3">
      <c r="A118" s="10"/>
      <c r="B118" s="212"/>
      <c r="C118" s="174">
        <v>99</v>
      </c>
      <c r="D118" s="314" t="s">
        <v>74</v>
      </c>
      <c r="E118" s="314"/>
      <c r="F118" s="140"/>
      <c r="G118" s="173"/>
      <c r="H118" s="140"/>
      <c r="I118" s="142">
        <f>ROUND((SUM(I116:I117))/1,2)</f>
        <v>0</v>
      </c>
      <c r="J118" s="141"/>
      <c r="K118" s="141"/>
      <c r="L118" s="141">
        <f>ROUND((SUM(L116:L117))/1,2)</f>
        <v>0</v>
      </c>
      <c r="M118" s="141">
        <f>ROUND((SUM(M116:M117))/1,2)</f>
        <v>0</v>
      </c>
      <c r="N118" s="141"/>
      <c r="O118" s="141"/>
      <c r="P118" s="141"/>
      <c r="Q118" s="10"/>
      <c r="R118" s="10"/>
      <c r="S118" s="10">
        <f>ROUND((SUM(S116:S117))/1,2)</f>
        <v>0</v>
      </c>
      <c r="T118" s="10"/>
      <c r="U118" s="10"/>
      <c r="V118" s="199">
        <f>ROUND((SUM(V116:V117))/1,2)</f>
        <v>0</v>
      </c>
      <c r="W118" s="217"/>
      <c r="X118" s="139"/>
      <c r="Y118" s="139"/>
      <c r="Z118" s="139"/>
    </row>
    <row r="119" spans="1:26" x14ac:dyDescent="0.3">
      <c r="A119" s="1"/>
      <c r="B119" s="208"/>
      <c r="C119" s="1"/>
      <c r="D119" s="1"/>
      <c r="E119" s="133"/>
      <c r="F119" s="133"/>
      <c r="G119" s="167"/>
      <c r="H119" s="133"/>
      <c r="I119" s="133"/>
      <c r="J119" s="134"/>
      <c r="K119" s="134"/>
      <c r="L119" s="134"/>
      <c r="M119" s="134"/>
      <c r="N119" s="134"/>
      <c r="O119" s="134"/>
      <c r="P119" s="134"/>
      <c r="Q119" s="1"/>
      <c r="R119" s="1"/>
      <c r="S119" s="1"/>
      <c r="T119" s="1"/>
      <c r="U119" s="1"/>
      <c r="V119" s="200"/>
      <c r="W119" s="53"/>
    </row>
    <row r="120" spans="1:26" x14ac:dyDescent="0.3">
      <c r="A120" s="10"/>
      <c r="B120" s="212"/>
      <c r="C120" s="10"/>
      <c r="D120" s="315" t="s">
        <v>67</v>
      </c>
      <c r="E120" s="315"/>
      <c r="F120" s="140"/>
      <c r="G120" s="173"/>
      <c r="H120" s="140"/>
      <c r="I120" s="142">
        <f>ROUND((SUM(I91:I119))/2,2)</f>
        <v>0</v>
      </c>
      <c r="J120" s="141"/>
      <c r="K120" s="141"/>
      <c r="L120" s="140">
        <f>ROUND((SUM(L91:L119))/2,2)</f>
        <v>0</v>
      </c>
      <c r="M120" s="140">
        <f>ROUND((SUM(M91:M119))/2,2)</f>
        <v>0</v>
      </c>
      <c r="N120" s="141"/>
      <c r="O120" s="141"/>
      <c r="P120" s="192"/>
      <c r="Q120" s="10"/>
      <c r="R120" s="10"/>
      <c r="S120" s="192">
        <f>ROUND((SUM(S91:S119))/2,2)</f>
        <v>5.26</v>
      </c>
      <c r="T120" s="10"/>
      <c r="U120" s="10"/>
      <c r="V120" s="199">
        <f>ROUND((SUM(V91:V119))/2,2)</f>
        <v>0</v>
      </c>
      <c r="W120" s="53"/>
    </row>
    <row r="121" spans="1:26" x14ac:dyDescent="0.3">
      <c r="A121" s="1"/>
      <c r="B121" s="208"/>
      <c r="C121" s="1"/>
      <c r="D121" s="1"/>
      <c r="E121" s="133"/>
      <c r="F121" s="133"/>
      <c r="G121" s="167"/>
      <c r="H121" s="133"/>
      <c r="I121" s="133"/>
      <c r="J121" s="134"/>
      <c r="K121" s="134"/>
      <c r="L121" s="134"/>
      <c r="M121" s="134"/>
      <c r="N121" s="134"/>
      <c r="O121" s="134"/>
      <c r="P121" s="134"/>
      <c r="Q121" s="1"/>
      <c r="R121" s="1"/>
      <c r="S121" s="1"/>
      <c r="T121" s="1"/>
      <c r="U121" s="1"/>
      <c r="V121" s="200"/>
      <c r="W121" s="53"/>
    </row>
    <row r="122" spans="1:26" x14ac:dyDescent="0.3">
      <c r="A122" s="10"/>
      <c r="B122" s="212"/>
      <c r="C122" s="10"/>
      <c r="D122" s="315" t="s">
        <v>75</v>
      </c>
      <c r="E122" s="315"/>
      <c r="F122" s="140"/>
      <c r="G122" s="173"/>
      <c r="H122" s="140"/>
      <c r="I122" s="140"/>
      <c r="J122" s="141"/>
      <c r="K122" s="141"/>
      <c r="L122" s="141"/>
      <c r="M122" s="141"/>
      <c r="N122" s="141"/>
      <c r="O122" s="141"/>
      <c r="P122" s="141"/>
      <c r="Q122" s="10"/>
      <c r="R122" s="10"/>
      <c r="S122" s="10"/>
      <c r="T122" s="10"/>
      <c r="U122" s="10"/>
      <c r="V122" s="197"/>
      <c r="W122" s="217"/>
      <c r="X122" s="139"/>
      <c r="Y122" s="139"/>
      <c r="Z122" s="139"/>
    </row>
    <row r="123" spans="1:26" x14ac:dyDescent="0.3">
      <c r="A123" s="10"/>
      <c r="B123" s="212"/>
      <c r="C123" s="174">
        <v>723</v>
      </c>
      <c r="D123" s="314" t="s">
        <v>671</v>
      </c>
      <c r="E123" s="314"/>
      <c r="F123" s="140"/>
      <c r="G123" s="173"/>
      <c r="H123" s="140"/>
      <c r="I123" s="140"/>
      <c r="J123" s="141"/>
      <c r="K123" s="141"/>
      <c r="L123" s="141"/>
      <c r="M123" s="141"/>
      <c r="N123" s="141"/>
      <c r="O123" s="141"/>
      <c r="P123" s="141"/>
      <c r="Q123" s="10"/>
      <c r="R123" s="10"/>
      <c r="S123" s="10"/>
      <c r="T123" s="10"/>
      <c r="U123" s="10"/>
      <c r="V123" s="197"/>
      <c r="W123" s="217"/>
      <c r="X123" s="139"/>
      <c r="Y123" s="139"/>
      <c r="Z123" s="139"/>
    </row>
    <row r="124" spans="1:26" ht="25.05" customHeight="1" x14ac:dyDescent="0.3">
      <c r="A124" s="181"/>
      <c r="B124" s="213">
        <v>17</v>
      </c>
      <c r="C124" s="182" t="s">
        <v>707</v>
      </c>
      <c r="D124" s="317" t="s">
        <v>708</v>
      </c>
      <c r="E124" s="317"/>
      <c r="F124" s="176" t="s">
        <v>424</v>
      </c>
      <c r="G124" s="177">
        <v>8.4</v>
      </c>
      <c r="H124" s="176"/>
      <c r="I124" s="176">
        <f t="shared" ref="I124:I131" si="5">ROUND(G124*(H124),2)</f>
        <v>0</v>
      </c>
      <c r="J124" s="178">
        <f t="shared" ref="J124:J131" si="6">ROUND(G124*(N124),2)</f>
        <v>101.72</v>
      </c>
      <c r="K124" s="179">
        <f t="shared" ref="K124:K131" si="7">ROUND(G124*(O124),2)</f>
        <v>0</v>
      </c>
      <c r="L124" s="179">
        <f>ROUND(G124*(H124),2)</f>
        <v>0</v>
      </c>
      <c r="M124" s="179"/>
      <c r="N124" s="179">
        <v>12.11</v>
      </c>
      <c r="O124" s="179"/>
      <c r="P124" s="183">
        <v>2.7299999999999998E-3</v>
      </c>
      <c r="Q124" s="183"/>
      <c r="R124" s="183">
        <v>2.7299999999999998E-3</v>
      </c>
      <c r="S124" s="180">
        <f t="shared" ref="S124:S131" si="8">ROUND(G124*(P124),3)</f>
        <v>2.3E-2</v>
      </c>
      <c r="T124" s="180"/>
      <c r="U124" s="180"/>
      <c r="V124" s="198"/>
      <c r="W124" s="53"/>
      <c r="Z124">
        <v>0</v>
      </c>
    </row>
    <row r="125" spans="1:26" ht="25.05" customHeight="1" x14ac:dyDescent="0.3">
      <c r="A125" s="181"/>
      <c r="B125" s="213">
        <v>18</v>
      </c>
      <c r="C125" s="182" t="s">
        <v>709</v>
      </c>
      <c r="D125" s="317" t="s">
        <v>710</v>
      </c>
      <c r="E125" s="317"/>
      <c r="F125" s="176" t="s">
        <v>424</v>
      </c>
      <c r="G125" s="177">
        <v>1.8</v>
      </c>
      <c r="H125" s="176"/>
      <c r="I125" s="176">
        <f t="shared" si="5"/>
        <v>0</v>
      </c>
      <c r="J125" s="178">
        <f t="shared" si="6"/>
        <v>28.17</v>
      </c>
      <c r="K125" s="179">
        <f t="shared" si="7"/>
        <v>0</v>
      </c>
      <c r="L125" s="179">
        <f>ROUND(G125*(H125),2)</f>
        <v>0</v>
      </c>
      <c r="M125" s="179"/>
      <c r="N125" s="179">
        <v>15.65</v>
      </c>
      <c r="O125" s="179"/>
      <c r="P125" s="183"/>
      <c r="Q125" s="183"/>
      <c r="R125" s="183"/>
      <c r="S125" s="180">
        <f t="shared" si="8"/>
        <v>0</v>
      </c>
      <c r="T125" s="180"/>
      <c r="U125" s="180"/>
      <c r="V125" s="198"/>
      <c r="W125" s="53"/>
      <c r="Z125">
        <v>0</v>
      </c>
    </row>
    <row r="126" spans="1:26" ht="25.05" customHeight="1" x14ac:dyDescent="0.3">
      <c r="A126" s="181"/>
      <c r="B126" s="213">
        <v>19</v>
      </c>
      <c r="C126" s="182" t="s">
        <v>711</v>
      </c>
      <c r="D126" s="317" t="s">
        <v>712</v>
      </c>
      <c r="E126" s="317"/>
      <c r="F126" s="176" t="s">
        <v>424</v>
      </c>
      <c r="G126" s="177">
        <v>0.5</v>
      </c>
      <c r="H126" s="176"/>
      <c r="I126" s="176">
        <f t="shared" si="5"/>
        <v>0</v>
      </c>
      <c r="J126" s="178">
        <f t="shared" si="6"/>
        <v>6.96</v>
      </c>
      <c r="K126" s="179">
        <f t="shared" si="7"/>
        <v>0</v>
      </c>
      <c r="L126" s="179">
        <f>ROUND(G126*(H126),2)</f>
        <v>0</v>
      </c>
      <c r="M126" s="179"/>
      <c r="N126" s="179">
        <v>13.91</v>
      </c>
      <c r="O126" s="179"/>
      <c r="P126" s="183">
        <v>4.2900000000000004E-3</v>
      </c>
      <c r="Q126" s="183"/>
      <c r="R126" s="183">
        <v>4.2900000000000004E-3</v>
      </c>
      <c r="S126" s="180">
        <f t="shared" si="8"/>
        <v>2E-3</v>
      </c>
      <c r="T126" s="180"/>
      <c r="U126" s="180"/>
      <c r="V126" s="198"/>
      <c r="W126" s="53"/>
      <c r="Z126">
        <v>0</v>
      </c>
    </row>
    <row r="127" spans="1:26" ht="25.05" customHeight="1" x14ac:dyDescent="0.3">
      <c r="A127" s="181"/>
      <c r="B127" s="213">
        <v>20</v>
      </c>
      <c r="C127" s="182" t="s">
        <v>713</v>
      </c>
      <c r="D127" s="317" t="s">
        <v>714</v>
      </c>
      <c r="E127" s="317"/>
      <c r="F127" s="176" t="s">
        <v>430</v>
      </c>
      <c r="G127" s="177">
        <v>1</v>
      </c>
      <c r="H127" s="176"/>
      <c r="I127" s="176">
        <f t="shared" si="5"/>
        <v>0</v>
      </c>
      <c r="J127" s="178">
        <f t="shared" si="6"/>
        <v>3.8</v>
      </c>
      <c r="K127" s="179">
        <f t="shared" si="7"/>
        <v>0</v>
      </c>
      <c r="L127" s="179">
        <f>ROUND(G127*(H127),2)</f>
        <v>0</v>
      </c>
      <c r="M127" s="179"/>
      <c r="N127" s="179">
        <v>3.8</v>
      </c>
      <c r="O127" s="179"/>
      <c r="P127" s="183"/>
      <c r="Q127" s="183"/>
      <c r="R127" s="183"/>
      <c r="S127" s="180">
        <f t="shared" si="8"/>
        <v>0</v>
      </c>
      <c r="T127" s="180"/>
      <c r="U127" s="180"/>
      <c r="V127" s="198"/>
      <c r="W127" s="53"/>
      <c r="Z127">
        <v>0</v>
      </c>
    </row>
    <row r="128" spans="1:26" ht="25.05" customHeight="1" x14ac:dyDescent="0.3">
      <c r="A128" s="181"/>
      <c r="B128" s="214">
        <v>21</v>
      </c>
      <c r="C128" s="190" t="s">
        <v>715</v>
      </c>
      <c r="D128" s="318" t="s">
        <v>716</v>
      </c>
      <c r="E128" s="318"/>
      <c r="F128" s="185" t="s">
        <v>430</v>
      </c>
      <c r="G128" s="186">
        <v>1</v>
      </c>
      <c r="H128" s="185"/>
      <c r="I128" s="185">
        <f t="shared" si="5"/>
        <v>0</v>
      </c>
      <c r="J128" s="187">
        <f t="shared" si="6"/>
        <v>10.119999999999999</v>
      </c>
      <c r="K128" s="188">
        <f t="shared" si="7"/>
        <v>0</v>
      </c>
      <c r="L128" s="188"/>
      <c r="M128" s="188">
        <f>ROUND(G128*(H128),2)</f>
        <v>0</v>
      </c>
      <c r="N128" s="188">
        <v>10.119999999999999</v>
      </c>
      <c r="O128" s="188"/>
      <c r="P128" s="191"/>
      <c r="Q128" s="191"/>
      <c r="R128" s="191"/>
      <c r="S128" s="189">
        <f t="shared" si="8"/>
        <v>0</v>
      </c>
      <c r="T128" s="189"/>
      <c r="U128" s="189"/>
      <c r="V128" s="201"/>
      <c r="W128" s="53"/>
      <c r="Z128">
        <v>0</v>
      </c>
    </row>
    <row r="129" spans="1:26" ht="25.05" customHeight="1" x14ac:dyDescent="0.3">
      <c r="A129" s="181"/>
      <c r="B129" s="213">
        <v>22</v>
      </c>
      <c r="C129" s="182" t="s">
        <v>717</v>
      </c>
      <c r="D129" s="317" t="s">
        <v>718</v>
      </c>
      <c r="E129" s="317"/>
      <c r="F129" s="176" t="s">
        <v>430</v>
      </c>
      <c r="G129" s="177">
        <v>1</v>
      </c>
      <c r="H129" s="176"/>
      <c r="I129" s="176">
        <f t="shared" si="5"/>
        <v>0</v>
      </c>
      <c r="J129" s="178">
        <f t="shared" si="6"/>
        <v>4.41</v>
      </c>
      <c r="K129" s="179">
        <f t="shared" si="7"/>
        <v>0</v>
      </c>
      <c r="L129" s="179">
        <f>ROUND(G129*(H129),2)</f>
        <v>0</v>
      </c>
      <c r="M129" s="179"/>
      <c r="N129" s="179">
        <v>4.41</v>
      </c>
      <c r="O129" s="179"/>
      <c r="P129" s="183"/>
      <c r="Q129" s="183"/>
      <c r="R129" s="183"/>
      <c r="S129" s="180">
        <f t="shared" si="8"/>
        <v>0</v>
      </c>
      <c r="T129" s="180"/>
      <c r="U129" s="180"/>
      <c r="V129" s="198"/>
      <c r="W129" s="53"/>
      <c r="Z129">
        <v>0</v>
      </c>
    </row>
    <row r="130" spans="1:26" ht="25.05" customHeight="1" x14ac:dyDescent="0.3">
      <c r="A130" s="181"/>
      <c r="B130" s="214">
        <v>23</v>
      </c>
      <c r="C130" s="190" t="s">
        <v>719</v>
      </c>
      <c r="D130" s="318" t="s">
        <v>720</v>
      </c>
      <c r="E130" s="318"/>
      <c r="F130" s="185" t="s">
        <v>430</v>
      </c>
      <c r="G130" s="186">
        <v>1</v>
      </c>
      <c r="H130" s="185"/>
      <c r="I130" s="185">
        <f t="shared" si="5"/>
        <v>0</v>
      </c>
      <c r="J130" s="187">
        <f t="shared" si="6"/>
        <v>19.399999999999999</v>
      </c>
      <c r="K130" s="188">
        <f t="shared" si="7"/>
        <v>0</v>
      </c>
      <c r="L130" s="188"/>
      <c r="M130" s="188">
        <f>ROUND(G130*(H130),2)</f>
        <v>0</v>
      </c>
      <c r="N130" s="188">
        <v>19.399999999999999</v>
      </c>
      <c r="O130" s="188"/>
      <c r="P130" s="191"/>
      <c r="Q130" s="191"/>
      <c r="R130" s="191"/>
      <c r="S130" s="189">
        <f t="shared" si="8"/>
        <v>0</v>
      </c>
      <c r="T130" s="189"/>
      <c r="U130" s="189"/>
      <c r="V130" s="201"/>
      <c r="W130" s="53"/>
      <c r="Z130">
        <v>0</v>
      </c>
    </row>
    <row r="131" spans="1:26" ht="25.05" customHeight="1" x14ac:dyDescent="0.3">
      <c r="A131" s="181"/>
      <c r="B131" s="213">
        <v>24</v>
      </c>
      <c r="C131" s="182" t="s">
        <v>721</v>
      </c>
      <c r="D131" s="317" t="s">
        <v>722</v>
      </c>
      <c r="E131" s="317"/>
      <c r="F131" s="176" t="s">
        <v>485</v>
      </c>
      <c r="G131" s="177">
        <v>0.9</v>
      </c>
      <c r="H131" s="178"/>
      <c r="I131" s="176">
        <f t="shared" si="5"/>
        <v>0</v>
      </c>
      <c r="J131" s="178">
        <f t="shared" si="6"/>
        <v>1.57</v>
      </c>
      <c r="K131" s="179">
        <f t="shared" si="7"/>
        <v>0</v>
      </c>
      <c r="L131" s="179">
        <f>ROUND(G131*(H131),2)</f>
        <v>0</v>
      </c>
      <c r="M131" s="179"/>
      <c r="N131" s="179">
        <v>1.7441999673843382</v>
      </c>
      <c r="O131" s="179"/>
      <c r="P131" s="183"/>
      <c r="Q131" s="183"/>
      <c r="R131" s="183"/>
      <c r="S131" s="180">
        <f t="shared" si="8"/>
        <v>0</v>
      </c>
      <c r="T131" s="180"/>
      <c r="U131" s="180"/>
      <c r="V131" s="198"/>
      <c r="W131" s="53"/>
      <c r="Z131">
        <v>0</v>
      </c>
    </row>
    <row r="132" spans="1:26" x14ac:dyDescent="0.3">
      <c r="A132" s="10"/>
      <c r="B132" s="212"/>
      <c r="C132" s="174">
        <v>723</v>
      </c>
      <c r="D132" s="314" t="s">
        <v>671</v>
      </c>
      <c r="E132" s="314"/>
      <c r="F132" s="140"/>
      <c r="G132" s="173"/>
      <c r="H132" s="140"/>
      <c r="I132" s="142">
        <f>ROUND((SUM(I123:I131))/1,2)</f>
        <v>0</v>
      </c>
      <c r="J132" s="141"/>
      <c r="K132" s="141"/>
      <c r="L132" s="141">
        <f>ROUND((SUM(L123:L131))/1,2)</f>
        <v>0</v>
      </c>
      <c r="M132" s="141">
        <f>ROUND((SUM(M123:M131))/1,2)</f>
        <v>0</v>
      </c>
      <c r="N132" s="141"/>
      <c r="O132" s="141"/>
      <c r="P132" s="141"/>
      <c r="Q132" s="10"/>
      <c r="R132" s="10"/>
      <c r="S132" s="10">
        <f>ROUND((SUM(S123:S131))/1,2)</f>
        <v>0.03</v>
      </c>
      <c r="T132" s="10"/>
      <c r="U132" s="10"/>
      <c r="V132" s="199">
        <f>ROUND((SUM(V123:V131))/1,2)</f>
        <v>0</v>
      </c>
      <c r="W132" s="217"/>
      <c r="X132" s="139"/>
      <c r="Y132" s="139"/>
      <c r="Z132" s="139"/>
    </row>
    <row r="133" spans="1:26" x14ac:dyDescent="0.3">
      <c r="A133" s="1"/>
      <c r="B133" s="208"/>
      <c r="C133" s="1"/>
      <c r="D133" s="1"/>
      <c r="E133" s="133"/>
      <c r="F133" s="133"/>
      <c r="G133" s="167"/>
      <c r="H133" s="133"/>
      <c r="I133" s="133"/>
      <c r="J133" s="134"/>
      <c r="K133" s="134"/>
      <c r="L133" s="134"/>
      <c r="M133" s="134"/>
      <c r="N133" s="134"/>
      <c r="O133" s="134"/>
      <c r="P133" s="134"/>
      <c r="Q133" s="1"/>
      <c r="R133" s="1"/>
      <c r="S133" s="1"/>
      <c r="T133" s="1"/>
      <c r="U133" s="1"/>
      <c r="V133" s="200"/>
      <c r="W133" s="53"/>
    </row>
    <row r="134" spans="1:26" x14ac:dyDescent="0.3">
      <c r="A134" s="10"/>
      <c r="B134" s="212"/>
      <c r="C134" s="174">
        <v>731</v>
      </c>
      <c r="D134" s="314" t="s">
        <v>672</v>
      </c>
      <c r="E134" s="314"/>
      <c r="F134" s="140"/>
      <c r="G134" s="173"/>
      <c r="H134" s="140"/>
      <c r="I134" s="140"/>
      <c r="J134" s="141"/>
      <c r="K134" s="141"/>
      <c r="L134" s="141"/>
      <c r="M134" s="141"/>
      <c r="N134" s="141"/>
      <c r="O134" s="141"/>
      <c r="P134" s="141"/>
      <c r="Q134" s="10"/>
      <c r="R134" s="10"/>
      <c r="S134" s="10"/>
      <c r="T134" s="10"/>
      <c r="U134" s="10"/>
      <c r="V134" s="197"/>
      <c r="W134" s="217"/>
      <c r="X134" s="139"/>
      <c r="Y134" s="139"/>
      <c r="Z134" s="139"/>
    </row>
    <row r="135" spans="1:26" ht="25.05" customHeight="1" x14ac:dyDescent="0.3">
      <c r="A135" s="181"/>
      <c r="B135" s="213">
        <v>25</v>
      </c>
      <c r="C135" s="182" t="s">
        <v>723</v>
      </c>
      <c r="D135" s="317" t="s">
        <v>724</v>
      </c>
      <c r="E135" s="317"/>
      <c r="F135" s="176" t="s">
        <v>725</v>
      </c>
      <c r="G135" s="177">
        <v>1</v>
      </c>
      <c r="H135" s="176"/>
      <c r="I135" s="176">
        <f t="shared" ref="I135:I145" si="9">ROUND(G135*(H135),2)</f>
        <v>0</v>
      </c>
      <c r="J135" s="178">
        <f t="shared" ref="J135:J145" si="10">ROUND(G135*(N135),2)</f>
        <v>142.80000000000001</v>
      </c>
      <c r="K135" s="179">
        <f t="shared" ref="K135:K145" si="11">ROUND(G135*(O135),2)</f>
        <v>0</v>
      </c>
      <c r="L135" s="179">
        <f t="shared" ref="L135:L145" si="12">ROUND(G135*(H135),2)</f>
        <v>0</v>
      </c>
      <c r="M135" s="179"/>
      <c r="N135" s="179">
        <v>142.80000000000001</v>
      </c>
      <c r="O135" s="179"/>
      <c r="P135" s="183"/>
      <c r="Q135" s="183"/>
      <c r="R135" s="183"/>
      <c r="S135" s="180">
        <f t="shared" ref="S135:S145" si="13">ROUND(G135*(P135),3)</f>
        <v>0</v>
      </c>
      <c r="T135" s="180"/>
      <c r="U135" s="180"/>
      <c r="V135" s="198"/>
      <c r="W135" s="53"/>
      <c r="Z135">
        <v>0</v>
      </c>
    </row>
    <row r="136" spans="1:26" ht="25.05" customHeight="1" x14ac:dyDescent="0.3">
      <c r="A136" s="181"/>
      <c r="B136" s="213">
        <v>26</v>
      </c>
      <c r="C136" s="182" t="s">
        <v>726</v>
      </c>
      <c r="D136" s="317" t="s">
        <v>727</v>
      </c>
      <c r="E136" s="317"/>
      <c r="F136" s="176" t="s">
        <v>430</v>
      </c>
      <c r="G136" s="177">
        <v>1</v>
      </c>
      <c r="H136" s="176"/>
      <c r="I136" s="176">
        <f t="shared" si="9"/>
        <v>0</v>
      </c>
      <c r="J136" s="178">
        <f t="shared" si="10"/>
        <v>54.06</v>
      </c>
      <c r="K136" s="179">
        <f t="shared" si="11"/>
        <v>0</v>
      </c>
      <c r="L136" s="179">
        <f t="shared" si="12"/>
        <v>0</v>
      </c>
      <c r="M136" s="179"/>
      <c r="N136" s="179">
        <v>54.06</v>
      </c>
      <c r="O136" s="179"/>
      <c r="P136" s="183"/>
      <c r="Q136" s="183"/>
      <c r="R136" s="183"/>
      <c r="S136" s="180">
        <f t="shared" si="13"/>
        <v>0</v>
      </c>
      <c r="T136" s="180"/>
      <c r="U136" s="180"/>
      <c r="V136" s="198"/>
      <c r="W136" s="53"/>
      <c r="Z136">
        <v>0</v>
      </c>
    </row>
    <row r="137" spans="1:26" ht="25.05" customHeight="1" x14ac:dyDescent="0.3">
      <c r="A137" s="181"/>
      <c r="B137" s="213">
        <v>27</v>
      </c>
      <c r="C137" s="182" t="s">
        <v>728</v>
      </c>
      <c r="D137" s="317" t="s">
        <v>729</v>
      </c>
      <c r="E137" s="317"/>
      <c r="F137" s="176" t="s">
        <v>430</v>
      </c>
      <c r="G137" s="177">
        <v>1</v>
      </c>
      <c r="H137" s="176"/>
      <c r="I137" s="176">
        <f t="shared" si="9"/>
        <v>0</v>
      </c>
      <c r="J137" s="178">
        <f t="shared" si="10"/>
        <v>14.59</v>
      </c>
      <c r="K137" s="179">
        <f t="shared" si="11"/>
        <v>0</v>
      </c>
      <c r="L137" s="179">
        <f t="shared" si="12"/>
        <v>0</v>
      </c>
      <c r="M137" s="179"/>
      <c r="N137" s="179">
        <v>14.59</v>
      </c>
      <c r="O137" s="179"/>
      <c r="P137" s="183"/>
      <c r="Q137" s="183"/>
      <c r="R137" s="183"/>
      <c r="S137" s="180">
        <f t="shared" si="13"/>
        <v>0</v>
      </c>
      <c r="T137" s="180"/>
      <c r="U137" s="180"/>
      <c r="V137" s="198"/>
      <c r="W137" s="53"/>
      <c r="Z137">
        <v>0</v>
      </c>
    </row>
    <row r="138" spans="1:26" ht="25.05" customHeight="1" x14ac:dyDescent="0.3">
      <c r="A138" s="181"/>
      <c r="B138" s="213">
        <v>28</v>
      </c>
      <c r="C138" s="182" t="s">
        <v>730</v>
      </c>
      <c r="D138" s="317" t="s">
        <v>731</v>
      </c>
      <c r="E138" s="317"/>
      <c r="F138" s="176" t="s">
        <v>430</v>
      </c>
      <c r="G138" s="177">
        <v>5</v>
      </c>
      <c r="H138" s="176"/>
      <c r="I138" s="176">
        <f t="shared" si="9"/>
        <v>0</v>
      </c>
      <c r="J138" s="178">
        <f t="shared" si="10"/>
        <v>153.5</v>
      </c>
      <c r="K138" s="179">
        <f t="shared" si="11"/>
        <v>0</v>
      </c>
      <c r="L138" s="179">
        <f t="shared" si="12"/>
        <v>0</v>
      </c>
      <c r="M138" s="179"/>
      <c r="N138" s="179">
        <v>30.7</v>
      </c>
      <c r="O138" s="179"/>
      <c r="P138" s="183"/>
      <c r="Q138" s="183"/>
      <c r="R138" s="183"/>
      <c r="S138" s="180">
        <f t="shared" si="13"/>
        <v>0</v>
      </c>
      <c r="T138" s="180"/>
      <c r="U138" s="180"/>
      <c r="V138" s="198"/>
      <c r="W138" s="53"/>
      <c r="Z138">
        <v>0</v>
      </c>
    </row>
    <row r="139" spans="1:26" ht="25.05" customHeight="1" x14ac:dyDescent="0.3">
      <c r="A139" s="181"/>
      <c r="B139" s="213">
        <v>29</v>
      </c>
      <c r="C139" s="182" t="s">
        <v>732</v>
      </c>
      <c r="D139" s="317" t="s">
        <v>733</v>
      </c>
      <c r="E139" s="317"/>
      <c r="F139" s="176" t="s">
        <v>430</v>
      </c>
      <c r="G139" s="177">
        <v>1</v>
      </c>
      <c r="H139" s="176"/>
      <c r="I139" s="176">
        <f t="shared" si="9"/>
        <v>0</v>
      </c>
      <c r="J139" s="178">
        <f t="shared" si="10"/>
        <v>19.79</v>
      </c>
      <c r="K139" s="179">
        <f t="shared" si="11"/>
        <v>0</v>
      </c>
      <c r="L139" s="179">
        <f t="shared" si="12"/>
        <v>0</v>
      </c>
      <c r="M139" s="179"/>
      <c r="N139" s="179">
        <v>19.79</v>
      </c>
      <c r="O139" s="179"/>
      <c r="P139" s="183"/>
      <c r="Q139" s="183"/>
      <c r="R139" s="183"/>
      <c r="S139" s="180">
        <f t="shared" si="13"/>
        <v>0</v>
      </c>
      <c r="T139" s="180"/>
      <c r="U139" s="180"/>
      <c r="V139" s="198"/>
      <c r="W139" s="53"/>
      <c r="Z139">
        <v>0</v>
      </c>
    </row>
    <row r="140" spans="1:26" ht="25.05" customHeight="1" x14ac:dyDescent="0.3">
      <c r="A140" s="181"/>
      <c r="B140" s="213">
        <v>30</v>
      </c>
      <c r="C140" s="182" t="s">
        <v>734</v>
      </c>
      <c r="D140" s="317" t="s">
        <v>735</v>
      </c>
      <c r="E140" s="317"/>
      <c r="F140" s="176" t="s">
        <v>430</v>
      </c>
      <c r="G140" s="177">
        <v>1</v>
      </c>
      <c r="H140" s="176"/>
      <c r="I140" s="176">
        <f t="shared" si="9"/>
        <v>0</v>
      </c>
      <c r="J140" s="178">
        <f t="shared" si="10"/>
        <v>42.43</v>
      </c>
      <c r="K140" s="179">
        <f t="shared" si="11"/>
        <v>0</v>
      </c>
      <c r="L140" s="179">
        <f t="shared" si="12"/>
        <v>0</v>
      </c>
      <c r="M140" s="179"/>
      <c r="N140" s="179">
        <v>42.43</v>
      </c>
      <c r="O140" s="179"/>
      <c r="P140" s="183"/>
      <c r="Q140" s="183"/>
      <c r="R140" s="183"/>
      <c r="S140" s="180">
        <f t="shared" si="13"/>
        <v>0</v>
      </c>
      <c r="T140" s="180"/>
      <c r="U140" s="180"/>
      <c r="V140" s="198"/>
      <c r="W140" s="53"/>
      <c r="Z140">
        <v>0</v>
      </c>
    </row>
    <row r="141" spans="1:26" ht="25.05" customHeight="1" x14ac:dyDescent="0.3">
      <c r="A141" s="181"/>
      <c r="B141" s="213">
        <v>31</v>
      </c>
      <c r="C141" s="182" t="s">
        <v>736</v>
      </c>
      <c r="D141" s="317" t="s">
        <v>737</v>
      </c>
      <c r="E141" s="317"/>
      <c r="F141" s="176" t="s">
        <v>430</v>
      </c>
      <c r="G141" s="177">
        <v>1</v>
      </c>
      <c r="H141" s="176"/>
      <c r="I141" s="176">
        <f t="shared" si="9"/>
        <v>0</v>
      </c>
      <c r="J141" s="178">
        <f t="shared" si="10"/>
        <v>56.1</v>
      </c>
      <c r="K141" s="179">
        <f t="shared" si="11"/>
        <v>0</v>
      </c>
      <c r="L141" s="179">
        <f t="shared" si="12"/>
        <v>0</v>
      </c>
      <c r="M141" s="179"/>
      <c r="N141" s="179">
        <v>56.1</v>
      </c>
      <c r="O141" s="179"/>
      <c r="P141" s="183"/>
      <c r="Q141" s="183"/>
      <c r="R141" s="183"/>
      <c r="S141" s="180">
        <f t="shared" si="13"/>
        <v>0</v>
      </c>
      <c r="T141" s="180"/>
      <c r="U141" s="180"/>
      <c r="V141" s="198"/>
      <c r="W141" s="53"/>
      <c r="Z141">
        <v>0</v>
      </c>
    </row>
    <row r="142" spans="1:26" ht="25.05" customHeight="1" x14ac:dyDescent="0.3">
      <c r="A142" s="181"/>
      <c r="B142" s="213">
        <v>32</v>
      </c>
      <c r="C142" s="182" t="s">
        <v>738</v>
      </c>
      <c r="D142" s="317" t="s">
        <v>739</v>
      </c>
      <c r="E142" s="317"/>
      <c r="F142" s="176" t="s">
        <v>430</v>
      </c>
      <c r="G142" s="177">
        <v>1</v>
      </c>
      <c r="H142" s="176"/>
      <c r="I142" s="176">
        <f t="shared" si="9"/>
        <v>0</v>
      </c>
      <c r="J142" s="178">
        <f t="shared" si="10"/>
        <v>61</v>
      </c>
      <c r="K142" s="179">
        <f t="shared" si="11"/>
        <v>0</v>
      </c>
      <c r="L142" s="179">
        <f t="shared" si="12"/>
        <v>0</v>
      </c>
      <c r="M142" s="179"/>
      <c r="N142" s="179">
        <v>61</v>
      </c>
      <c r="O142" s="179"/>
      <c r="P142" s="183"/>
      <c r="Q142" s="183"/>
      <c r="R142" s="183"/>
      <c r="S142" s="180">
        <f t="shared" si="13"/>
        <v>0</v>
      </c>
      <c r="T142" s="180"/>
      <c r="U142" s="180"/>
      <c r="V142" s="198"/>
      <c r="W142" s="53"/>
      <c r="Z142">
        <v>0</v>
      </c>
    </row>
    <row r="143" spans="1:26" ht="25.05" customHeight="1" x14ac:dyDescent="0.3">
      <c r="A143" s="181"/>
      <c r="B143" s="213">
        <v>33</v>
      </c>
      <c r="C143" s="182" t="s">
        <v>740</v>
      </c>
      <c r="D143" s="317" t="s">
        <v>741</v>
      </c>
      <c r="E143" s="317"/>
      <c r="F143" s="176" t="s">
        <v>430</v>
      </c>
      <c r="G143" s="177">
        <v>3</v>
      </c>
      <c r="H143" s="176"/>
      <c r="I143" s="176">
        <f t="shared" si="9"/>
        <v>0</v>
      </c>
      <c r="J143" s="178">
        <f t="shared" si="10"/>
        <v>26.61</v>
      </c>
      <c r="K143" s="179">
        <f t="shared" si="11"/>
        <v>0</v>
      </c>
      <c r="L143" s="179">
        <f t="shared" si="12"/>
        <v>0</v>
      </c>
      <c r="M143" s="179"/>
      <c r="N143" s="179">
        <v>8.8699999999999992</v>
      </c>
      <c r="O143" s="179"/>
      <c r="P143" s="183"/>
      <c r="Q143" s="183"/>
      <c r="R143" s="183"/>
      <c r="S143" s="180">
        <f t="shared" si="13"/>
        <v>0</v>
      </c>
      <c r="T143" s="180"/>
      <c r="U143" s="180"/>
      <c r="V143" s="198"/>
      <c r="W143" s="53"/>
      <c r="Z143">
        <v>0</v>
      </c>
    </row>
    <row r="144" spans="1:26" ht="25.05" customHeight="1" x14ac:dyDescent="0.3">
      <c r="A144" s="181"/>
      <c r="B144" s="213">
        <v>34</v>
      </c>
      <c r="C144" s="182" t="s">
        <v>742</v>
      </c>
      <c r="D144" s="317" t="s">
        <v>743</v>
      </c>
      <c r="E144" s="317"/>
      <c r="F144" s="176" t="s">
        <v>725</v>
      </c>
      <c r="G144" s="177">
        <v>1</v>
      </c>
      <c r="H144" s="176"/>
      <c r="I144" s="176">
        <f t="shared" si="9"/>
        <v>0</v>
      </c>
      <c r="J144" s="178">
        <f t="shared" si="10"/>
        <v>102</v>
      </c>
      <c r="K144" s="179">
        <f t="shared" si="11"/>
        <v>0</v>
      </c>
      <c r="L144" s="179">
        <f t="shared" si="12"/>
        <v>0</v>
      </c>
      <c r="M144" s="179"/>
      <c r="N144" s="179">
        <v>102</v>
      </c>
      <c r="O144" s="179"/>
      <c r="P144" s="183">
        <v>1.2279999999999999E-2</v>
      </c>
      <c r="Q144" s="183"/>
      <c r="R144" s="183">
        <v>1.2279999999999999E-2</v>
      </c>
      <c r="S144" s="180">
        <f t="shared" si="13"/>
        <v>1.2E-2</v>
      </c>
      <c r="T144" s="180"/>
      <c r="U144" s="180"/>
      <c r="V144" s="198"/>
      <c r="W144" s="53"/>
      <c r="Z144">
        <v>0</v>
      </c>
    </row>
    <row r="145" spans="1:26" ht="25.05" customHeight="1" x14ac:dyDescent="0.3">
      <c r="A145" s="181"/>
      <c r="B145" s="213">
        <v>35</v>
      </c>
      <c r="C145" s="182" t="s">
        <v>744</v>
      </c>
      <c r="D145" s="317" t="s">
        <v>745</v>
      </c>
      <c r="E145" s="317"/>
      <c r="F145" s="176" t="s">
        <v>485</v>
      </c>
      <c r="G145" s="177">
        <v>3.3</v>
      </c>
      <c r="H145" s="178"/>
      <c r="I145" s="176">
        <f t="shared" si="9"/>
        <v>0</v>
      </c>
      <c r="J145" s="178">
        <f t="shared" si="10"/>
        <v>22.22</v>
      </c>
      <c r="K145" s="179">
        <f t="shared" si="11"/>
        <v>0</v>
      </c>
      <c r="L145" s="179">
        <f t="shared" si="12"/>
        <v>0</v>
      </c>
      <c r="M145" s="179"/>
      <c r="N145" s="179">
        <v>6.7319998741149902</v>
      </c>
      <c r="O145" s="179"/>
      <c r="P145" s="183"/>
      <c r="Q145" s="183"/>
      <c r="R145" s="183"/>
      <c r="S145" s="180">
        <f t="shared" si="13"/>
        <v>0</v>
      </c>
      <c r="T145" s="180"/>
      <c r="U145" s="180"/>
      <c r="V145" s="198"/>
      <c r="W145" s="53"/>
      <c r="Z145">
        <v>0</v>
      </c>
    </row>
    <row r="146" spans="1:26" x14ac:dyDescent="0.3">
      <c r="A146" s="10"/>
      <c r="B146" s="212"/>
      <c r="C146" s="174">
        <v>731</v>
      </c>
      <c r="D146" s="314" t="s">
        <v>672</v>
      </c>
      <c r="E146" s="314"/>
      <c r="F146" s="140"/>
      <c r="G146" s="173"/>
      <c r="H146" s="140"/>
      <c r="I146" s="142">
        <f>ROUND((SUM(I134:I145))/1,2)</f>
        <v>0</v>
      </c>
      <c r="J146" s="141"/>
      <c r="K146" s="141"/>
      <c r="L146" s="141">
        <f>ROUND((SUM(L134:L145))/1,2)</f>
        <v>0</v>
      </c>
      <c r="M146" s="141">
        <f>ROUND((SUM(M134:M145))/1,2)</f>
        <v>0</v>
      </c>
      <c r="N146" s="141"/>
      <c r="O146" s="141"/>
      <c r="P146" s="141"/>
      <c r="Q146" s="10"/>
      <c r="R146" s="10"/>
      <c r="S146" s="10">
        <f>ROUND((SUM(S134:S145))/1,2)</f>
        <v>0.01</v>
      </c>
      <c r="T146" s="10"/>
      <c r="U146" s="10"/>
      <c r="V146" s="199">
        <f>ROUND((SUM(V134:V145))/1,2)</f>
        <v>0</v>
      </c>
      <c r="W146" s="217"/>
      <c r="X146" s="139"/>
      <c r="Y146" s="139"/>
      <c r="Z146" s="139"/>
    </row>
    <row r="147" spans="1:26" x14ac:dyDescent="0.3">
      <c r="A147" s="1"/>
      <c r="B147" s="208"/>
      <c r="C147" s="1"/>
      <c r="D147" s="1"/>
      <c r="E147" s="133"/>
      <c r="F147" s="133"/>
      <c r="G147" s="167"/>
      <c r="H147" s="133"/>
      <c r="I147" s="133"/>
      <c r="J147" s="134"/>
      <c r="K147" s="134"/>
      <c r="L147" s="134"/>
      <c r="M147" s="134"/>
      <c r="N147" s="134"/>
      <c r="O147" s="134"/>
      <c r="P147" s="134"/>
      <c r="Q147" s="1"/>
      <c r="R147" s="1"/>
      <c r="S147" s="1"/>
      <c r="T147" s="1"/>
      <c r="U147" s="1"/>
      <c r="V147" s="200"/>
      <c r="W147" s="53"/>
    </row>
    <row r="148" spans="1:26" x14ac:dyDescent="0.3">
      <c r="A148" s="10"/>
      <c r="B148" s="212"/>
      <c r="C148" s="174">
        <v>783</v>
      </c>
      <c r="D148" s="314" t="s">
        <v>87</v>
      </c>
      <c r="E148" s="314"/>
      <c r="F148" s="140"/>
      <c r="G148" s="173"/>
      <c r="H148" s="140"/>
      <c r="I148" s="140"/>
      <c r="J148" s="141"/>
      <c r="K148" s="141"/>
      <c r="L148" s="141"/>
      <c r="M148" s="141"/>
      <c r="N148" s="141"/>
      <c r="O148" s="141"/>
      <c r="P148" s="141"/>
      <c r="Q148" s="10"/>
      <c r="R148" s="10"/>
      <c r="S148" s="10"/>
      <c r="T148" s="10"/>
      <c r="U148" s="10"/>
      <c r="V148" s="197"/>
      <c r="W148" s="217"/>
      <c r="X148" s="139"/>
      <c r="Y148" s="139"/>
      <c r="Z148" s="139"/>
    </row>
    <row r="149" spans="1:26" ht="25.05" customHeight="1" x14ac:dyDescent="0.3">
      <c r="A149" s="181"/>
      <c r="B149" s="213">
        <v>36</v>
      </c>
      <c r="C149" s="182" t="s">
        <v>746</v>
      </c>
      <c r="D149" s="317" t="s">
        <v>747</v>
      </c>
      <c r="E149" s="317"/>
      <c r="F149" s="176" t="s">
        <v>424</v>
      </c>
      <c r="G149" s="177">
        <v>8.4</v>
      </c>
      <c r="H149" s="176"/>
      <c r="I149" s="176">
        <f>ROUND(G149*(H149),2)</f>
        <v>0</v>
      </c>
      <c r="J149" s="178">
        <f>ROUND(G149*(N149),2)</f>
        <v>18.649999999999999</v>
      </c>
      <c r="K149" s="179">
        <f>ROUND(G149*(O149),2)</f>
        <v>0</v>
      </c>
      <c r="L149" s="179">
        <f>ROUND(G149*(H149),2)</f>
        <v>0</v>
      </c>
      <c r="M149" s="179"/>
      <c r="N149" s="179">
        <v>2.2200000000000002</v>
      </c>
      <c r="O149" s="179"/>
      <c r="P149" s="183">
        <v>9.0000000000000006E-5</v>
      </c>
      <c r="Q149" s="183"/>
      <c r="R149" s="183">
        <v>9.0000000000000006E-5</v>
      </c>
      <c r="S149" s="180">
        <f>ROUND(G149*(P149),3)</f>
        <v>1E-3</v>
      </c>
      <c r="T149" s="180"/>
      <c r="U149" s="180"/>
      <c r="V149" s="198"/>
      <c r="W149" s="53"/>
      <c r="Z149">
        <v>0</v>
      </c>
    </row>
    <row r="150" spans="1:26" x14ac:dyDescent="0.3">
      <c r="A150" s="10"/>
      <c r="B150" s="212"/>
      <c r="C150" s="174">
        <v>783</v>
      </c>
      <c r="D150" s="314" t="s">
        <v>87</v>
      </c>
      <c r="E150" s="314"/>
      <c r="F150" s="140"/>
      <c r="G150" s="173"/>
      <c r="H150" s="140"/>
      <c r="I150" s="142">
        <f>ROUND((SUM(I148:I149))/1,2)</f>
        <v>0</v>
      </c>
      <c r="J150" s="141"/>
      <c r="K150" s="141"/>
      <c r="L150" s="141">
        <f>ROUND((SUM(L148:L149))/1,2)</f>
        <v>0</v>
      </c>
      <c r="M150" s="141">
        <f>ROUND((SUM(M148:M149))/1,2)</f>
        <v>0</v>
      </c>
      <c r="N150" s="141"/>
      <c r="O150" s="141"/>
      <c r="P150" s="141"/>
      <c r="Q150" s="10"/>
      <c r="R150" s="10"/>
      <c r="S150" s="10">
        <f>ROUND((SUM(S148:S149))/1,2)</f>
        <v>0</v>
      </c>
      <c r="T150" s="10"/>
      <c r="U150" s="10"/>
      <c r="V150" s="199">
        <f>ROUND((SUM(V148:V149))/1,2)</f>
        <v>0</v>
      </c>
      <c r="W150" s="217"/>
      <c r="X150" s="139"/>
      <c r="Y150" s="139"/>
      <c r="Z150" s="139"/>
    </row>
    <row r="151" spans="1:26" x14ac:dyDescent="0.3">
      <c r="A151" s="1"/>
      <c r="B151" s="208"/>
      <c r="C151" s="1"/>
      <c r="D151" s="1"/>
      <c r="E151" s="133"/>
      <c r="F151" s="133"/>
      <c r="G151" s="167"/>
      <c r="H151" s="133"/>
      <c r="I151" s="133"/>
      <c r="J151" s="134"/>
      <c r="K151" s="134"/>
      <c r="L151" s="134"/>
      <c r="M151" s="134"/>
      <c r="N151" s="134"/>
      <c r="O151" s="134"/>
      <c r="P151" s="134"/>
      <c r="Q151" s="1"/>
      <c r="R151" s="1"/>
      <c r="S151" s="1"/>
      <c r="T151" s="1"/>
      <c r="U151" s="1"/>
      <c r="V151" s="200"/>
      <c r="W151" s="53"/>
    </row>
    <row r="152" spans="1:26" x14ac:dyDescent="0.3">
      <c r="A152" s="10"/>
      <c r="B152" s="212"/>
      <c r="C152" s="10"/>
      <c r="D152" s="315" t="s">
        <v>75</v>
      </c>
      <c r="E152" s="315"/>
      <c r="F152" s="140"/>
      <c r="G152" s="173"/>
      <c r="H152" s="140"/>
      <c r="I152" s="142">
        <f>ROUND((SUM(I122:I151))/2,2)</f>
        <v>0</v>
      </c>
      <c r="J152" s="141"/>
      <c r="K152" s="141"/>
      <c r="L152" s="140">
        <f>ROUND((SUM(L122:L151))/2,2)</f>
        <v>0</v>
      </c>
      <c r="M152" s="140">
        <f>ROUND((SUM(M122:M151))/2,2)</f>
        <v>0</v>
      </c>
      <c r="N152" s="141"/>
      <c r="O152" s="141"/>
      <c r="P152" s="192"/>
      <c r="Q152" s="10"/>
      <c r="R152" s="10"/>
      <c r="S152" s="192">
        <f>ROUND((SUM(S122:S151))/2,2)</f>
        <v>0.04</v>
      </c>
      <c r="T152" s="10"/>
      <c r="U152" s="10"/>
      <c r="V152" s="199">
        <f>ROUND((SUM(V122:V151))/2,2)</f>
        <v>0</v>
      </c>
      <c r="W152" s="53"/>
    </row>
    <row r="153" spans="1:26" x14ac:dyDescent="0.3">
      <c r="A153" s="1"/>
      <c r="B153" s="208"/>
      <c r="C153" s="1"/>
      <c r="D153" s="1"/>
      <c r="E153" s="133"/>
      <c r="F153" s="133"/>
      <c r="G153" s="167"/>
      <c r="H153" s="133"/>
      <c r="I153" s="133"/>
      <c r="J153" s="134"/>
      <c r="K153" s="134"/>
      <c r="L153" s="134"/>
      <c r="M153" s="134"/>
      <c r="N153" s="134"/>
      <c r="O153" s="134"/>
      <c r="P153" s="134"/>
      <c r="Q153" s="1"/>
      <c r="R153" s="1"/>
      <c r="S153" s="1"/>
      <c r="T153" s="1"/>
      <c r="U153" s="1"/>
      <c r="V153" s="200"/>
      <c r="W153" s="53"/>
    </row>
    <row r="154" spans="1:26" x14ac:dyDescent="0.3">
      <c r="A154" s="10"/>
      <c r="B154" s="212"/>
      <c r="C154" s="10"/>
      <c r="D154" s="315" t="s">
        <v>418</v>
      </c>
      <c r="E154" s="315"/>
      <c r="F154" s="10"/>
      <c r="G154" s="173"/>
      <c r="H154" s="140"/>
      <c r="I154" s="14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97"/>
      <c r="W154" s="217"/>
      <c r="X154" s="139"/>
      <c r="Y154" s="139"/>
      <c r="Z154" s="139"/>
    </row>
    <row r="155" spans="1:26" x14ac:dyDescent="0.3">
      <c r="A155" s="10"/>
      <c r="B155" s="212"/>
      <c r="C155" s="174">
        <v>923</v>
      </c>
      <c r="D155" s="314" t="s">
        <v>673</v>
      </c>
      <c r="E155" s="314"/>
      <c r="F155" s="10"/>
      <c r="G155" s="173"/>
      <c r="H155" s="140"/>
      <c r="I155" s="14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97"/>
      <c r="W155" s="217"/>
      <c r="X155" s="139"/>
      <c r="Y155" s="139"/>
      <c r="Z155" s="139"/>
    </row>
    <row r="156" spans="1:26" ht="25.05" customHeight="1" x14ac:dyDescent="0.3">
      <c r="A156" s="181"/>
      <c r="B156" s="213">
        <v>37</v>
      </c>
      <c r="C156" s="182" t="s">
        <v>748</v>
      </c>
      <c r="D156" s="317" t="s">
        <v>749</v>
      </c>
      <c r="E156" s="317"/>
      <c r="F156" s="175" t="s">
        <v>430</v>
      </c>
      <c r="G156" s="177">
        <v>2</v>
      </c>
      <c r="H156" s="176"/>
      <c r="I156" s="176">
        <f t="shared" ref="I156:I163" si="14">ROUND(G156*(H156),2)</f>
        <v>0</v>
      </c>
      <c r="J156" s="175">
        <f t="shared" ref="J156:J163" si="15">ROUND(G156*(N156),2)</f>
        <v>6.62</v>
      </c>
      <c r="K156" s="180">
        <f t="shared" ref="K156:K163" si="16">ROUND(G156*(O156),2)</f>
        <v>0</v>
      </c>
      <c r="L156" s="180">
        <f>ROUND(G156*(H156),2)</f>
        <v>0</v>
      </c>
      <c r="M156" s="180"/>
      <c r="N156" s="180">
        <v>3.31</v>
      </c>
      <c r="O156" s="180"/>
      <c r="P156" s="183">
        <v>2.1000000000000001E-4</v>
      </c>
      <c r="Q156" s="183"/>
      <c r="R156" s="183">
        <v>2.1000000000000001E-4</v>
      </c>
      <c r="S156" s="180">
        <f t="shared" ref="S156:S163" si="17">ROUND(G156*(P156),3)</f>
        <v>0</v>
      </c>
      <c r="T156" s="180"/>
      <c r="U156" s="180"/>
      <c r="V156" s="198"/>
      <c r="W156" s="53"/>
      <c r="Z156">
        <v>0</v>
      </c>
    </row>
    <row r="157" spans="1:26" ht="25.05" customHeight="1" x14ac:dyDescent="0.3">
      <c r="A157" s="181"/>
      <c r="B157" s="214">
        <v>38</v>
      </c>
      <c r="C157" s="190" t="s">
        <v>750</v>
      </c>
      <c r="D157" s="318" t="s">
        <v>751</v>
      </c>
      <c r="E157" s="318"/>
      <c r="F157" s="184" t="s">
        <v>430</v>
      </c>
      <c r="G157" s="186">
        <v>2</v>
      </c>
      <c r="H157" s="185"/>
      <c r="I157" s="185">
        <f t="shared" si="14"/>
        <v>0</v>
      </c>
      <c r="J157" s="184">
        <f t="shared" si="15"/>
        <v>4.1399999999999997</v>
      </c>
      <c r="K157" s="189">
        <f t="shared" si="16"/>
        <v>0</v>
      </c>
      <c r="L157" s="189"/>
      <c r="M157" s="189">
        <f>ROUND(G157*(H157),2)</f>
        <v>0</v>
      </c>
      <c r="N157" s="189">
        <v>2.0699999999999998</v>
      </c>
      <c r="O157" s="189"/>
      <c r="P157" s="191"/>
      <c r="Q157" s="191"/>
      <c r="R157" s="191"/>
      <c r="S157" s="189">
        <f t="shared" si="17"/>
        <v>0</v>
      </c>
      <c r="T157" s="189"/>
      <c r="U157" s="189"/>
      <c r="V157" s="201"/>
      <c r="W157" s="53"/>
      <c r="Z157">
        <v>0</v>
      </c>
    </row>
    <row r="158" spans="1:26" ht="25.05" customHeight="1" x14ac:dyDescent="0.3">
      <c r="A158" s="181"/>
      <c r="B158" s="213">
        <v>39</v>
      </c>
      <c r="C158" s="182" t="s">
        <v>752</v>
      </c>
      <c r="D158" s="317" t="s">
        <v>753</v>
      </c>
      <c r="E158" s="317"/>
      <c r="F158" s="175" t="s">
        <v>424</v>
      </c>
      <c r="G158" s="177">
        <v>2</v>
      </c>
      <c r="H158" s="176"/>
      <c r="I158" s="176">
        <f t="shared" si="14"/>
        <v>0</v>
      </c>
      <c r="J158" s="175">
        <f t="shared" si="15"/>
        <v>7.56</v>
      </c>
      <c r="K158" s="180">
        <f t="shared" si="16"/>
        <v>0</v>
      </c>
      <c r="L158" s="180">
        <f>ROUND(G158*(H158),2)</f>
        <v>0</v>
      </c>
      <c r="M158" s="180"/>
      <c r="N158" s="180">
        <v>3.7800000000000002</v>
      </c>
      <c r="O158" s="180"/>
      <c r="P158" s="183"/>
      <c r="Q158" s="183"/>
      <c r="R158" s="183"/>
      <c r="S158" s="180">
        <f t="shared" si="17"/>
        <v>0</v>
      </c>
      <c r="T158" s="180"/>
      <c r="U158" s="180"/>
      <c r="V158" s="198"/>
      <c r="W158" s="53"/>
      <c r="Z158">
        <v>0</v>
      </c>
    </row>
    <row r="159" spans="1:26" ht="25.05" customHeight="1" x14ac:dyDescent="0.3">
      <c r="A159" s="181"/>
      <c r="B159" s="214">
        <v>40</v>
      </c>
      <c r="C159" s="190" t="s">
        <v>754</v>
      </c>
      <c r="D159" s="318" t="s">
        <v>755</v>
      </c>
      <c r="E159" s="318"/>
      <c r="F159" s="184" t="s">
        <v>424</v>
      </c>
      <c r="G159" s="186">
        <v>2</v>
      </c>
      <c r="H159" s="185"/>
      <c r="I159" s="185">
        <f t="shared" si="14"/>
        <v>0</v>
      </c>
      <c r="J159" s="184">
        <f t="shared" si="15"/>
        <v>11.06</v>
      </c>
      <c r="K159" s="189">
        <f t="shared" si="16"/>
        <v>0</v>
      </c>
      <c r="L159" s="189"/>
      <c r="M159" s="189">
        <f>ROUND(G159*(H159),2)</f>
        <v>0</v>
      </c>
      <c r="N159" s="189">
        <v>5.53</v>
      </c>
      <c r="O159" s="189"/>
      <c r="P159" s="191"/>
      <c r="Q159" s="191"/>
      <c r="R159" s="191"/>
      <c r="S159" s="189">
        <f t="shared" si="17"/>
        <v>0</v>
      </c>
      <c r="T159" s="189"/>
      <c r="U159" s="189"/>
      <c r="V159" s="201"/>
      <c r="W159" s="53"/>
      <c r="Z159">
        <v>0</v>
      </c>
    </row>
    <row r="160" spans="1:26" ht="25.05" customHeight="1" x14ac:dyDescent="0.3">
      <c r="A160" s="181"/>
      <c r="B160" s="213">
        <v>41</v>
      </c>
      <c r="C160" s="182" t="s">
        <v>756</v>
      </c>
      <c r="D160" s="317" t="s">
        <v>757</v>
      </c>
      <c r="E160" s="317"/>
      <c r="F160" s="175" t="s">
        <v>430</v>
      </c>
      <c r="G160" s="177">
        <v>2</v>
      </c>
      <c r="H160" s="176"/>
      <c r="I160" s="176">
        <f t="shared" si="14"/>
        <v>0</v>
      </c>
      <c r="J160" s="175">
        <f t="shared" si="15"/>
        <v>24.68</v>
      </c>
      <c r="K160" s="180">
        <f t="shared" si="16"/>
        <v>0</v>
      </c>
      <c r="L160" s="180">
        <f>ROUND(G160*(H160),2)</f>
        <v>0</v>
      </c>
      <c r="M160" s="180"/>
      <c r="N160" s="180">
        <v>12.34</v>
      </c>
      <c r="O160" s="180"/>
      <c r="P160" s="183">
        <v>5.0000000000000002E-5</v>
      </c>
      <c r="Q160" s="183"/>
      <c r="R160" s="183">
        <v>5.0000000000000002E-5</v>
      </c>
      <c r="S160" s="180">
        <f t="shared" si="17"/>
        <v>0</v>
      </c>
      <c r="T160" s="180"/>
      <c r="U160" s="180"/>
      <c r="V160" s="198"/>
      <c r="W160" s="53"/>
      <c r="Z160">
        <v>0</v>
      </c>
    </row>
    <row r="161" spans="1:26" ht="25.05" customHeight="1" x14ac:dyDescent="0.3">
      <c r="A161" s="181"/>
      <c r="B161" s="214">
        <v>42</v>
      </c>
      <c r="C161" s="190" t="s">
        <v>758</v>
      </c>
      <c r="D161" s="318" t="s">
        <v>1240</v>
      </c>
      <c r="E161" s="318"/>
      <c r="F161" s="184" t="s">
        <v>430</v>
      </c>
      <c r="G161" s="186">
        <v>2</v>
      </c>
      <c r="H161" s="185"/>
      <c r="I161" s="185">
        <f t="shared" si="14"/>
        <v>0</v>
      </c>
      <c r="J161" s="184">
        <f t="shared" si="15"/>
        <v>93.46</v>
      </c>
      <c r="K161" s="189">
        <f t="shared" si="16"/>
        <v>0</v>
      </c>
      <c r="L161" s="189"/>
      <c r="M161" s="189">
        <f>ROUND(G161*(H161),2)</f>
        <v>0</v>
      </c>
      <c r="N161" s="189">
        <v>46.73</v>
      </c>
      <c r="O161" s="189"/>
      <c r="P161" s="191"/>
      <c r="Q161" s="191"/>
      <c r="R161" s="191"/>
      <c r="S161" s="189">
        <f t="shared" si="17"/>
        <v>0</v>
      </c>
      <c r="T161" s="189"/>
      <c r="U161" s="189"/>
      <c r="V161" s="201"/>
      <c r="W161" s="53"/>
      <c r="Z161">
        <v>0</v>
      </c>
    </row>
    <row r="162" spans="1:26" ht="25.05" customHeight="1" x14ac:dyDescent="0.3">
      <c r="A162" s="181"/>
      <c r="B162" s="213">
        <v>43</v>
      </c>
      <c r="C162" s="182" t="s">
        <v>759</v>
      </c>
      <c r="D162" s="317" t="s">
        <v>760</v>
      </c>
      <c r="E162" s="317"/>
      <c r="F162" s="175" t="s">
        <v>424</v>
      </c>
      <c r="G162" s="177">
        <v>26.5</v>
      </c>
      <c r="H162" s="176"/>
      <c r="I162" s="176">
        <f t="shared" si="14"/>
        <v>0</v>
      </c>
      <c r="J162" s="175">
        <f t="shared" si="15"/>
        <v>65.459999999999994</v>
      </c>
      <c r="K162" s="180">
        <f t="shared" si="16"/>
        <v>0</v>
      </c>
      <c r="L162" s="180">
        <f>ROUND(G162*(H162),2)</f>
        <v>0</v>
      </c>
      <c r="M162" s="180"/>
      <c r="N162" s="180">
        <v>2.4699999999999998</v>
      </c>
      <c r="O162" s="180"/>
      <c r="P162" s="183"/>
      <c r="Q162" s="183"/>
      <c r="R162" s="183"/>
      <c r="S162" s="180">
        <f t="shared" si="17"/>
        <v>0</v>
      </c>
      <c r="T162" s="180"/>
      <c r="U162" s="180"/>
      <c r="V162" s="198"/>
      <c r="W162" s="53"/>
      <c r="Z162">
        <v>0</v>
      </c>
    </row>
    <row r="163" spans="1:26" ht="25.05" customHeight="1" x14ac:dyDescent="0.3">
      <c r="A163" s="181"/>
      <c r="B163" s="213">
        <v>44</v>
      </c>
      <c r="C163" s="182" t="s">
        <v>761</v>
      </c>
      <c r="D163" s="317" t="s">
        <v>762</v>
      </c>
      <c r="E163" s="317"/>
      <c r="F163" s="175" t="s">
        <v>763</v>
      </c>
      <c r="G163" s="177">
        <v>1</v>
      </c>
      <c r="H163" s="176"/>
      <c r="I163" s="176">
        <f t="shared" si="14"/>
        <v>0</v>
      </c>
      <c r="J163" s="175">
        <f t="shared" si="15"/>
        <v>77.040000000000006</v>
      </c>
      <c r="K163" s="180">
        <f t="shared" si="16"/>
        <v>0</v>
      </c>
      <c r="L163" s="180">
        <f>ROUND(G163*(H163),2)</f>
        <v>0</v>
      </c>
      <c r="M163" s="180"/>
      <c r="N163" s="180">
        <v>77.040000000000006</v>
      </c>
      <c r="O163" s="180"/>
      <c r="P163" s="183"/>
      <c r="Q163" s="183"/>
      <c r="R163" s="183"/>
      <c r="S163" s="180">
        <f t="shared" si="17"/>
        <v>0</v>
      </c>
      <c r="T163" s="180"/>
      <c r="U163" s="180"/>
      <c r="V163" s="198"/>
      <c r="W163" s="53"/>
      <c r="Z163">
        <v>0</v>
      </c>
    </row>
    <row r="164" spans="1:26" x14ac:dyDescent="0.3">
      <c r="A164" s="10"/>
      <c r="B164" s="212"/>
      <c r="C164" s="174">
        <v>923</v>
      </c>
      <c r="D164" s="314" t="s">
        <v>673</v>
      </c>
      <c r="E164" s="314"/>
      <c r="F164" s="10"/>
      <c r="G164" s="173"/>
      <c r="H164" s="140"/>
      <c r="I164" s="142">
        <f>ROUND((SUM(I155:I163))/1,2)</f>
        <v>0</v>
      </c>
      <c r="J164" s="10"/>
      <c r="K164" s="10"/>
      <c r="L164" s="10">
        <f>ROUND((SUM(L155:L163))/1,2)</f>
        <v>0</v>
      </c>
      <c r="M164" s="10">
        <f>ROUND((SUM(M155:M163))/1,2)</f>
        <v>0</v>
      </c>
      <c r="N164" s="10"/>
      <c r="O164" s="10"/>
      <c r="P164" s="10"/>
      <c r="Q164" s="10"/>
      <c r="R164" s="10"/>
      <c r="S164" s="10">
        <f>ROUND((SUM(S155:S163))/1,2)</f>
        <v>0</v>
      </c>
      <c r="T164" s="10"/>
      <c r="U164" s="10"/>
      <c r="V164" s="199">
        <f>ROUND((SUM(V155:V163))/1,2)</f>
        <v>0</v>
      </c>
      <c r="W164" s="217"/>
      <c r="X164" s="139"/>
      <c r="Y164" s="139"/>
      <c r="Z164" s="139"/>
    </row>
    <row r="165" spans="1:26" x14ac:dyDescent="0.3">
      <c r="A165" s="1"/>
      <c r="B165" s="208"/>
      <c r="C165" s="1"/>
      <c r="D165" s="1"/>
      <c r="E165" s="1"/>
      <c r="F165" s="1"/>
      <c r="G165" s="167"/>
      <c r="H165" s="133"/>
      <c r="I165" s="13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200"/>
      <c r="W165" s="53"/>
    </row>
    <row r="166" spans="1:26" x14ac:dyDescent="0.3">
      <c r="A166" s="10"/>
      <c r="B166" s="212"/>
      <c r="C166" s="10"/>
      <c r="D166" s="315" t="s">
        <v>418</v>
      </c>
      <c r="E166" s="315"/>
      <c r="F166" s="10"/>
      <c r="G166" s="173"/>
      <c r="H166" s="140"/>
      <c r="I166" s="142">
        <f>ROUND((SUM(I154:I165))/2,2)</f>
        <v>0</v>
      </c>
      <c r="J166" s="10"/>
      <c r="K166" s="10"/>
      <c r="L166" s="140">
        <f>ROUND((SUM(L154:L165))/2,2)</f>
        <v>0</v>
      </c>
      <c r="M166" s="140">
        <f>ROUND((SUM(M154:M165))/2,2)</f>
        <v>0</v>
      </c>
      <c r="N166" s="10"/>
      <c r="O166" s="10"/>
      <c r="P166" s="192"/>
      <c r="Q166" s="10"/>
      <c r="R166" s="10"/>
      <c r="S166" s="192">
        <f>ROUND((SUM(S154:S165))/2,2)</f>
        <v>0</v>
      </c>
      <c r="T166" s="10"/>
      <c r="U166" s="10"/>
      <c r="V166" s="199">
        <f>ROUND((SUM(V154:V165))/2,2)</f>
        <v>0</v>
      </c>
      <c r="W166" s="53"/>
    </row>
    <row r="167" spans="1:26" x14ac:dyDescent="0.3">
      <c r="A167" s="1"/>
      <c r="B167" s="208"/>
      <c r="C167" s="1"/>
      <c r="D167" s="1"/>
      <c r="E167" s="1"/>
      <c r="F167" s="1"/>
      <c r="G167" s="167"/>
      <c r="H167" s="133"/>
      <c r="I167" s="13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200"/>
      <c r="W167" s="53"/>
    </row>
    <row r="168" spans="1:26" x14ac:dyDescent="0.3">
      <c r="A168" s="10"/>
      <c r="B168" s="212"/>
      <c r="C168" s="10"/>
      <c r="D168" s="315" t="s">
        <v>8</v>
      </c>
      <c r="E168" s="315"/>
      <c r="F168" s="10"/>
      <c r="G168" s="173"/>
      <c r="H168" s="140"/>
      <c r="I168" s="14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97"/>
      <c r="W168" s="217"/>
      <c r="X168" s="139"/>
      <c r="Y168" s="139"/>
      <c r="Z168" s="139"/>
    </row>
    <row r="169" spans="1:26" x14ac:dyDescent="0.3">
      <c r="A169" s="10"/>
      <c r="B169" s="212"/>
      <c r="C169" s="174">
        <v>0</v>
      </c>
      <c r="D169" s="314" t="s">
        <v>421</v>
      </c>
      <c r="E169" s="314"/>
      <c r="F169" s="10"/>
      <c r="G169" s="173"/>
      <c r="H169" s="140"/>
      <c r="I169" s="14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97"/>
      <c r="W169" s="217"/>
      <c r="X169" s="139"/>
      <c r="Y169" s="139"/>
      <c r="Z169" s="139"/>
    </row>
    <row r="170" spans="1:26" ht="25.05" customHeight="1" x14ac:dyDescent="0.3">
      <c r="A170" s="181"/>
      <c r="B170" s="213">
        <v>45</v>
      </c>
      <c r="C170" s="182" t="s">
        <v>663</v>
      </c>
      <c r="D170" s="317" t="s">
        <v>764</v>
      </c>
      <c r="E170" s="317"/>
      <c r="F170" s="175" t="s">
        <v>765</v>
      </c>
      <c r="G170" s="177">
        <v>1</v>
      </c>
      <c r="H170" s="176"/>
      <c r="I170" s="176">
        <f>ROUND(G170*(H170),2)</f>
        <v>0</v>
      </c>
      <c r="J170" s="175">
        <f>ROUND(G170*(N170),2)</f>
        <v>102</v>
      </c>
      <c r="K170" s="180">
        <f>ROUND(G170*(O170),2)</f>
        <v>0</v>
      </c>
      <c r="L170" s="180">
        <f>ROUND(G170*(H170),2)</f>
        <v>0</v>
      </c>
      <c r="M170" s="180"/>
      <c r="N170" s="180">
        <v>102</v>
      </c>
      <c r="O170" s="180"/>
      <c r="P170" s="183"/>
      <c r="Q170" s="183"/>
      <c r="R170" s="183"/>
      <c r="S170" s="180">
        <f>ROUND(G170*(P170),3)</f>
        <v>0</v>
      </c>
      <c r="T170" s="180"/>
      <c r="U170" s="180"/>
      <c r="V170" s="198"/>
      <c r="W170" s="53"/>
      <c r="Z170">
        <v>0</v>
      </c>
    </row>
    <row r="171" spans="1:26" ht="25.05" customHeight="1" x14ac:dyDescent="0.3">
      <c r="A171" s="181"/>
      <c r="B171" s="213">
        <v>46</v>
      </c>
      <c r="C171" s="182" t="s">
        <v>766</v>
      </c>
      <c r="D171" s="317" t="s">
        <v>767</v>
      </c>
      <c r="E171" s="317"/>
      <c r="F171" s="175" t="s">
        <v>765</v>
      </c>
      <c r="G171" s="177">
        <v>1</v>
      </c>
      <c r="H171" s="176"/>
      <c r="I171" s="176">
        <f>ROUND(G171*(H171),2)</f>
        <v>0</v>
      </c>
      <c r="J171" s="175">
        <f>ROUND(G171*(N171),2)</f>
        <v>153</v>
      </c>
      <c r="K171" s="180">
        <f>ROUND(G171*(O171),2)</f>
        <v>0</v>
      </c>
      <c r="L171" s="180">
        <f>ROUND(G171*(H171),2)</f>
        <v>0</v>
      </c>
      <c r="M171" s="180"/>
      <c r="N171" s="180">
        <v>153</v>
      </c>
      <c r="O171" s="180"/>
      <c r="P171" s="183"/>
      <c r="Q171" s="183"/>
      <c r="R171" s="183"/>
      <c r="S171" s="180">
        <f>ROUND(G171*(P171),3)</f>
        <v>0</v>
      </c>
      <c r="T171" s="180"/>
      <c r="U171" s="180"/>
      <c r="V171" s="198"/>
      <c r="W171" s="53"/>
      <c r="Z171">
        <v>0</v>
      </c>
    </row>
    <row r="172" spans="1:26" x14ac:dyDescent="0.3">
      <c r="A172" s="10"/>
      <c r="B172" s="212"/>
      <c r="C172" s="174">
        <v>0</v>
      </c>
      <c r="D172" s="314" t="s">
        <v>421</v>
      </c>
      <c r="E172" s="314"/>
      <c r="F172" s="10"/>
      <c r="G172" s="173"/>
      <c r="H172" s="140"/>
      <c r="I172" s="142">
        <f>ROUND((SUM(I169:I171))/1,2)</f>
        <v>0</v>
      </c>
      <c r="J172" s="10"/>
      <c r="K172" s="10"/>
      <c r="L172" s="10">
        <f>ROUND((SUM(L169:L171))/1,2)</f>
        <v>0</v>
      </c>
      <c r="M172" s="10">
        <f>ROUND((SUM(M169:M171))/1,2)</f>
        <v>0</v>
      </c>
      <c r="N172" s="10"/>
      <c r="O172" s="10"/>
      <c r="P172" s="192"/>
      <c r="Q172" s="1"/>
      <c r="R172" s="1"/>
      <c r="S172" s="192">
        <f>ROUND((SUM(S169:S171))/1,2)</f>
        <v>0</v>
      </c>
      <c r="T172" s="2"/>
      <c r="U172" s="2"/>
      <c r="V172" s="199">
        <f>ROUND((SUM(V169:V171))/1,2)</f>
        <v>0</v>
      </c>
      <c r="W172" s="53"/>
    </row>
    <row r="173" spans="1:26" x14ac:dyDescent="0.3">
      <c r="A173" s="1"/>
      <c r="B173" s="208"/>
      <c r="C173" s="1"/>
      <c r="D173" s="1"/>
      <c r="E173" s="1"/>
      <c r="F173" s="1"/>
      <c r="G173" s="167"/>
      <c r="H173" s="133"/>
      <c r="I173" s="13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200"/>
      <c r="W173" s="53"/>
    </row>
    <row r="174" spans="1:26" x14ac:dyDescent="0.3">
      <c r="A174" s="10"/>
      <c r="B174" s="212"/>
      <c r="C174" s="10"/>
      <c r="D174" s="315" t="s">
        <v>8</v>
      </c>
      <c r="E174" s="315"/>
      <c r="F174" s="10"/>
      <c r="G174" s="173"/>
      <c r="H174" s="140"/>
      <c r="I174" s="142">
        <f>ROUND((SUM(I168:I173))/2,2)</f>
        <v>0</v>
      </c>
      <c r="J174" s="10"/>
      <c r="K174" s="10"/>
      <c r="L174" s="10">
        <f>ROUND((SUM(L168:L173))/2,2)</f>
        <v>0</v>
      </c>
      <c r="M174" s="10">
        <f>ROUND((SUM(M168:M173))/2,2)</f>
        <v>0</v>
      </c>
      <c r="N174" s="10"/>
      <c r="O174" s="10"/>
      <c r="P174" s="192"/>
      <c r="Q174" s="1"/>
      <c r="R174" s="1"/>
      <c r="S174" s="192">
        <f>ROUND((SUM(S168:S173))/2,2)</f>
        <v>0</v>
      </c>
      <c r="T174" s="1"/>
      <c r="U174" s="1"/>
      <c r="V174" s="199">
        <f>ROUND((SUM(V168:V173))/2,2)</f>
        <v>0</v>
      </c>
      <c r="W174" s="53"/>
    </row>
    <row r="175" spans="1:26" x14ac:dyDescent="0.3">
      <c r="A175" s="1"/>
      <c r="B175" s="215"/>
      <c r="C175" s="193"/>
      <c r="D175" s="316" t="s">
        <v>89</v>
      </c>
      <c r="E175" s="316"/>
      <c r="F175" s="193"/>
      <c r="G175" s="194"/>
      <c r="H175" s="195"/>
      <c r="I175" s="195">
        <f>ROUND((SUM(I91:I174))/3,2)</f>
        <v>0</v>
      </c>
      <c r="J175" s="193"/>
      <c r="K175" s="193">
        <f>ROUND((SUM(K91:K174))/3,2)</f>
        <v>0</v>
      </c>
      <c r="L175" s="193">
        <f>ROUND((SUM(L91:L174))/3,2)</f>
        <v>0</v>
      </c>
      <c r="M175" s="193">
        <f>ROUND((SUM(M91:M174))/3,2)</f>
        <v>0</v>
      </c>
      <c r="N175" s="193"/>
      <c r="O175" s="193"/>
      <c r="P175" s="194"/>
      <c r="Q175" s="193"/>
      <c r="R175" s="193"/>
      <c r="S175" s="194">
        <f>ROUND((SUM(S91:S174))/3,2)</f>
        <v>5.3</v>
      </c>
      <c r="T175" s="193"/>
      <c r="U175" s="193"/>
      <c r="V175" s="202">
        <f>ROUND((SUM(V91:V174))/3,2)</f>
        <v>0</v>
      </c>
      <c r="W175" s="53"/>
      <c r="Z175">
        <f>(SUM(Z91:Z174))</f>
        <v>0</v>
      </c>
    </row>
  </sheetData>
  <mergeCells count="131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80:V80"/>
    <mergeCell ref="H1:I1"/>
    <mergeCell ref="B82:E82"/>
    <mergeCell ref="B83:E83"/>
    <mergeCell ref="B84:E84"/>
    <mergeCell ref="I82:P82"/>
    <mergeCell ref="B69:D69"/>
    <mergeCell ref="B70:D70"/>
    <mergeCell ref="B72:D72"/>
    <mergeCell ref="B73:D73"/>
    <mergeCell ref="B74:D74"/>
    <mergeCell ref="B76:D76"/>
    <mergeCell ref="B62:D62"/>
    <mergeCell ref="B63:D63"/>
    <mergeCell ref="B64:D64"/>
    <mergeCell ref="B65:D65"/>
    <mergeCell ref="B66:D66"/>
    <mergeCell ref="B68:D68"/>
    <mergeCell ref="B55:D55"/>
    <mergeCell ref="B56:D56"/>
    <mergeCell ref="B57:D57"/>
    <mergeCell ref="B58:D58"/>
    <mergeCell ref="B59:D59"/>
    <mergeCell ref="B60:D60"/>
    <mergeCell ref="D97:E97"/>
    <mergeCell ref="D98:E98"/>
    <mergeCell ref="D99:E99"/>
    <mergeCell ref="D100:E100"/>
    <mergeCell ref="D101:E101"/>
    <mergeCell ref="D102:E102"/>
    <mergeCell ref="D91:E91"/>
    <mergeCell ref="D92:E92"/>
    <mergeCell ref="D93:E93"/>
    <mergeCell ref="D94:E94"/>
    <mergeCell ref="D95:E95"/>
    <mergeCell ref="D96:E96"/>
    <mergeCell ref="D111:E111"/>
    <mergeCell ref="D112:E112"/>
    <mergeCell ref="D113:E113"/>
    <mergeCell ref="D114:E114"/>
    <mergeCell ref="D116:E116"/>
    <mergeCell ref="D117:E117"/>
    <mergeCell ref="D103:E103"/>
    <mergeCell ref="D105:E105"/>
    <mergeCell ref="D106:E106"/>
    <mergeCell ref="D107:E107"/>
    <mergeCell ref="D109:E109"/>
    <mergeCell ref="D110:E110"/>
    <mergeCell ref="D126:E126"/>
    <mergeCell ref="D127:E127"/>
    <mergeCell ref="D128:E128"/>
    <mergeCell ref="D129:E129"/>
    <mergeCell ref="D130:E130"/>
    <mergeCell ref="D131:E131"/>
    <mergeCell ref="D118:E118"/>
    <mergeCell ref="D120:E120"/>
    <mergeCell ref="D122:E122"/>
    <mergeCell ref="D123:E123"/>
    <mergeCell ref="D124:E124"/>
    <mergeCell ref="D125:E125"/>
    <mergeCell ref="D139:E139"/>
    <mergeCell ref="D140:E140"/>
    <mergeCell ref="D141:E141"/>
    <mergeCell ref="D142:E142"/>
    <mergeCell ref="D143:E143"/>
    <mergeCell ref="D144:E144"/>
    <mergeCell ref="D132:E132"/>
    <mergeCell ref="D134:E134"/>
    <mergeCell ref="D135:E135"/>
    <mergeCell ref="D136:E136"/>
    <mergeCell ref="D137:E137"/>
    <mergeCell ref="D138:E138"/>
    <mergeCell ref="D154:E154"/>
    <mergeCell ref="D155:E155"/>
    <mergeCell ref="D156:E156"/>
    <mergeCell ref="D157:E157"/>
    <mergeCell ref="D158:E158"/>
    <mergeCell ref="D159:E159"/>
    <mergeCell ref="D145:E145"/>
    <mergeCell ref="D146:E146"/>
    <mergeCell ref="D148:E148"/>
    <mergeCell ref="D149:E149"/>
    <mergeCell ref="D150:E150"/>
    <mergeCell ref="D152:E152"/>
    <mergeCell ref="D175:E175"/>
    <mergeCell ref="D168:E168"/>
    <mergeCell ref="D169:E169"/>
    <mergeCell ref="D170:E170"/>
    <mergeCell ref="D171:E171"/>
    <mergeCell ref="D172:E172"/>
    <mergeCell ref="D174:E174"/>
    <mergeCell ref="D160:E160"/>
    <mergeCell ref="D161:E161"/>
    <mergeCell ref="D162:E162"/>
    <mergeCell ref="D163:E163"/>
    <mergeCell ref="D164:E164"/>
    <mergeCell ref="D166:E166"/>
  </mergeCells>
  <hyperlinks>
    <hyperlink ref="B1:C1" location="A2:A2" tooltip="Klikni na prechod ku Kryciemu listu..." display="Krycí list rozpočtu" xr:uid="{AA1D8F4F-E8A2-4298-B695-6D0C2726EC62}"/>
    <hyperlink ref="E1:F1" location="A54:A54" tooltip="Klikni na prechod ku rekapitulácii..." display="Rekapitulácia rozpočtu" xr:uid="{68895A9E-A2ED-43F6-927F-66F2855DEEDD}"/>
    <hyperlink ref="H1:I1" location="B90:B90" tooltip="Klikni na prechod ku Rozpočet..." display="Rozpočet" xr:uid="{E98E6DDE-D7C5-4865-BDA9-4F9A71401F0C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Rozšírenie kapacity materskej školy v obci Bačkov / SO 01 Vlastný objekt -  Odberné plynové zariadenie</oddHeader>
    <oddFooter>&amp;RStrana &amp;P z &amp;N    &amp;L&amp;7Spracované systémom Systematic® Kalkulus, tel.: 051 77 10 585</oddFooter>
  </headerFooter>
  <rowBreaks count="2" manualBreakCount="2">
    <brk id="40" max="16383" man="1"/>
    <brk id="7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BFFD1-CB3C-41D7-A220-3ED466806DB5}">
  <dimension ref="A1:AA209"/>
  <sheetViews>
    <sheetView workbookViewId="0">
      <pane ySplit="1" topLeftCell="A188" activePane="bottomLeft" state="frozen"/>
      <selection pane="bottomLeft" activeCell="D205" sqref="D205:E20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22</v>
      </c>
      <c r="C1" s="325"/>
      <c r="D1" s="12"/>
      <c r="E1" s="382" t="s">
        <v>0</v>
      </c>
      <c r="F1" s="383"/>
      <c r="G1" s="13"/>
      <c r="H1" s="324" t="s">
        <v>90</v>
      </c>
      <c r="I1" s="325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22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1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768</v>
      </c>
      <c r="C4" s="32"/>
      <c r="D4" s="25"/>
      <c r="E4" s="25"/>
      <c r="F4" s="44" t="s">
        <v>24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25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26</v>
      </c>
      <c r="C6" s="32"/>
      <c r="D6" s="44" t="s">
        <v>27</v>
      </c>
      <c r="E6" s="25"/>
      <c r="F6" s="44" t="s">
        <v>28</v>
      </c>
      <c r="G6" s="44" t="s">
        <v>29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30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33</v>
      </c>
      <c r="C8" s="46"/>
      <c r="D8" s="28"/>
      <c r="E8" s="28"/>
      <c r="F8" s="50" t="s">
        <v>34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31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33</v>
      </c>
      <c r="C10" s="32"/>
      <c r="D10" s="25"/>
      <c r="E10" s="25"/>
      <c r="F10" s="44" t="s">
        <v>34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32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33</v>
      </c>
      <c r="C12" s="32"/>
      <c r="D12" s="25"/>
      <c r="E12" s="25"/>
      <c r="F12" s="44" t="s">
        <v>34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56</v>
      </c>
      <c r="D14" s="61" t="s">
        <v>57</v>
      </c>
      <c r="E14" s="66" t="s">
        <v>58</v>
      </c>
      <c r="F14" s="375" t="s">
        <v>40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35</v>
      </c>
      <c r="C15" s="63"/>
      <c r="D15" s="58"/>
      <c r="E15" s="67"/>
      <c r="F15" s="377" t="s">
        <v>41</v>
      </c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36</v>
      </c>
      <c r="C16" s="92">
        <f>'SO 15268'!E63</f>
        <v>0</v>
      </c>
      <c r="D16" s="93">
        <f>'SO 15268'!F63</f>
        <v>0</v>
      </c>
      <c r="E16" s="94">
        <f>'SO 15268'!G63</f>
        <v>0</v>
      </c>
      <c r="F16" s="378" t="s">
        <v>42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(SUM(Z88:Z208))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37</v>
      </c>
      <c r="C17" s="63">
        <f>'SO 15268'!E67</f>
        <v>0</v>
      </c>
      <c r="D17" s="58">
        <f>'SO 15268'!F67</f>
        <v>0</v>
      </c>
      <c r="E17" s="67">
        <f>'SO 15268'!G67</f>
        <v>0</v>
      </c>
      <c r="F17" s="379" t="s">
        <v>43</v>
      </c>
      <c r="G17" s="369"/>
      <c r="H17" s="352"/>
      <c r="I17" s="25"/>
      <c r="J17" s="25"/>
      <c r="K17" s="26"/>
      <c r="L17" s="26"/>
      <c r="M17" s="26"/>
      <c r="N17" s="26"/>
      <c r="O17" s="74"/>
      <c r="P17" s="83"/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38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39</v>
      </c>
      <c r="C19" s="65"/>
      <c r="D19" s="60"/>
      <c r="E19" s="69">
        <f>SUM(E15:E18)</f>
        <v>0</v>
      </c>
      <c r="F19" s="364" t="s">
        <v>39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49</v>
      </c>
      <c r="C20" s="57"/>
      <c r="D20" s="95"/>
      <c r="E20" s="96"/>
      <c r="F20" s="353" t="s">
        <v>49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50</v>
      </c>
      <c r="C21" s="51"/>
      <c r="D21" s="91"/>
      <c r="E21" s="70">
        <f>((E15*U22*0)+(E16*V22*0)+(E17*W22*0))/100</f>
        <v>0</v>
      </c>
      <c r="F21" s="368" t="s">
        <v>53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51</v>
      </c>
      <c r="C22" s="34"/>
      <c r="D22" s="72"/>
      <c r="E22" s="71">
        <f>((E15*U23*0)+(E16*V23*0)+(E17*W23*0))/100</f>
        <v>0</v>
      </c>
      <c r="F22" s="368" t="s">
        <v>54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52</v>
      </c>
      <c r="C23" s="34"/>
      <c r="D23" s="72"/>
      <c r="E23" s="71">
        <f>((E15*U24*0)+(E16*V24*0)+(E17*W24*0))/100</f>
        <v>0</v>
      </c>
      <c r="F23" s="368" t="s">
        <v>55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39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61</v>
      </c>
      <c r="C26" s="98"/>
      <c r="D26" s="100"/>
      <c r="E26" s="106"/>
      <c r="F26" s="353" t="s">
        <v>44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45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46</v>
      </c>
      <c r="G28" s="359"/>
      <c r="H28" s="218">
        <f>P27-SUM('SO 15268'!K88:'SO 15268'!K208)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47</v>
      </c>
      <c r="G29" s="361"/>
      <c r="H29" s="33">
        <f>SUM('SO 15268'!K88:'SO 15268'!K208)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48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59</v>
      </c>
      <c r="C32" s="102"/>
      <c r="D32" s="19"/>
      <c r="E32" s="111" t="s">
        <v>60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1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1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329" t="s">
        <v>30</v>
      </c>
      <c r="C46" s="330"/>
      <c r="D46" s="330"/>
      <c r="E46" s="331"/>
      <c r="F46" s="346" t="s">
        <v>27</v>
      </c>
      <c r="G46" s="330"/>
      <c r="H46" s="33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329" t="s">
        <v>31</v>
      </c>
      <c r="C47" s="330"/>
      <c r="D47" s="330"/>
      <c r="E47" s="331"/>
      <c r="F47" s="346" t="s">
        <v>25</v>
      </c>
      <c r="G47" s="330"/>
      <c r="H47" s="33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329" t="s">
        <v>32</v>
      </c>
      <c r="C48" s="330"/>
      <c r="D48" s="330"/>
      <c r="E48" s="331"/>
      <c r="F48" s="346" t="s">
        <v>65</v>
      </c>
      <c r="G48" s="330"/>
      <c r="H48" s="33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347" t="s">
        <v>1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768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66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62</v>
      </c>
      <c r="C54" s="342"/>
      <c r="D54" s="129"/>
      <c r="E54" s="129" t="s">
        <v>56</v>
      </c>
      <c r="F54" s="129" t="s">
        <v>57</v>
      </c>
      <c r="G54" s="129" t="s">
        <v>39</v>
      </c>
      <c r="H54" s="129" t="s">
        <v>63</v>
      </c>
      <c r="I54" s="129" t="s">
        <v>64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8" t="s">
        <v>75</v>
      </c>
      <c r="C55" s="319"/>
      <c r="D55" s="319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7"/>
      <c r="X55" s="139"/>
      <c r="Y55" s="139"/>
      <c r="Z55" s="139"/>
    </row>
    <row r="56" spans="1:26" x14ac:dyDescent="0.3">
      <c r="A56" s="10"/>
      <c r="B56" s="335" t="s">
        <v>77</v>
      </c>
      <c r="C56" s="336"/>
      <c r="D56" s="336"/>
      <c r="E56" s="140">
        <f>'SO 15268'!L99</f>
        <v>0</v>
      </c>
      <c r="F56" s="140">
        <f>'SO 15268'!M99</f>
        <v>0</v>
      </c>
      <c r="G56" s="140">
        <f>'SO 15268'!I99</f>
        <v>0</v>
      </c>
      <c r="H56" s="141">
        <f>'SO 15268'!S99</f>
        <v>0.01</v>
      </c>
      <c r="I56" s="141">
        <f>'SO 15268'!V99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7"/>
      <c r="X56" s="139"/>
      <c r="Y56" s="139"/>
      <c r="Z56" s="139"/>
    </row>
    <row r="57" spans="1:26" x14ac:dyDescent="0.3">
      <c r="A57" s="10"/>
      <c r="B57" s="335" t="s">
        <v>672</v>
      </c>
      <c r="C57" s="336"/>
      <c r="D57" s="336"/>
      <c r="E57" s="140">
        <f>'SO 15268'!L107</f>
        <v>0</v>
      </c>
      <c r="F57" s="140">
        <f>'SO 15268'!M107</f>
        <v>0</v>
      </c>
      <c r="G57" s="140">
        <f>'SO 15268'!I107</f>
        <v>0</v>
      </c>
      <c r="H57" s="141">
        <f>'SO 15268'!S107</f>
        <v>0</v>
      </c>
      <c r="I57" s="141">
        <f>'SO 15268'!V107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7"/>
      <c r="X57" s="139"/>
      <c r="Y57" s="139"/>
      <c r="Z57" s="139"/>
    </row>
    <row r="58" spans="1:26" x14ac:dyDescent="0.3">
      <c r="A58" s="10"/>
      <c r="B58" s="335" t="s">
        <v>769</v>
      </c>
      <c r="C58" s="336"/>
      <c r="D58" s="336"/>
      <c r="E58" s="140">
        <f>'SO 15268'!L118</f>
        <v>0</v>
      </c>
      <c r="F58" s="140">
        <f>'SO 15268'!M118</f>
        <v>0</v>
      </c>
      <c r="G58" s="140">
        <f>'SO 15268'!I118</f>
        <v>0</v>
      </c>
      <c r="H58" s="141">
        <f>'SO 15268'!S118</f>
        <v>0</v>
      </c>
      <c r="I58" s="141">
        <f>'SO 15268'!V118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7"/>
      <c r="X58" s="139"/>
      <c r="Y58" s="139"/>
      <c r="Z58" s="139"/>
    </row>
    <row r="59" spans="1:26" x14ac:dyDescent="0.3">
      <c r="A59" s="10"/>
      <c r="B59" s="335" t="s">
        <v>770</v>
      </c>
      <c r="C59" s="336"/>
      <c r="D59" s="336"/>
      <c r="E59" s="140">
        <f>'SO 15268'!L131</f>
        <v>0</v>
      </c>
      <c r="F59" s="140">
        <f>'SO 15268'!M131</f>
        <v>0</v>
      </c>
      <c r="G59" s="140">
        <f>'SO 15268'!I131</f>
        <v>0</v>
      </c>
      <c r="H59" s="141">
        <f>'SO 15268'!S131</f>
        <v>0.28000000000000003</v>
      </c>
      <c r="I59" s="141">
        <f>'SO 15268'!V131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7"/>
      <c r="X59" s="139"/>
      <c r="Y59" s="139"/>
      <c r="Z59" s="139"/>
    </row>
    <row r="60" spans="1:26" x14ac:dyDescent="0.3">
      <c r="A60" s="10"/>
      <c r="B60" s="335" t="s">
        <v>771</v>
      </c>
      <c r="C60" s="336"/>
      <c r="D60" s="336"/>
      <c r="E60" s="140">
        <f>'SO 15268'!L158</f>
        <v>0</v>
      </c>
      <c r="F60" s="140">
        <f>'SO 15268'!M158</f>
        <v>0</v>
      </c>
      <c r="G60" s="140">
        <f>'SO 15268'!I158</f>
        <v>0</v>
      </c>
      <c r="H60" s="141">
        <f>'SO 15268'!S158</f>
        <v>0</v>
      </c>
      <c r="I60" s="141">
        <f>'SO 15268'!V158</f>
        <v>0</v>
      </c>
      <c r="J60" s="141"/>
      <c r="K60" s="141"/>
      <c r="L60" s="141"/>
      <c r="M60" s="141"/>
      <c r="N60" s="141"/>
      <c r="O60" s="141"/>
      <c r="P60" s="141"/>
      <c r="Q60" s="139"/>
      <c r="R60" s="139"/>
      <c r="S60" s="139"/>
      <c r="T60" s="139"/>
      <c r="U60" s="139"/>
      <c r="V60" s="152"/>
      <c r="W60" s="217"/>
      <c r="X60" s="139"/>
      <c r="Y60" s="139"/>
      <c r="Z60" s="139"/>
    </row>
    <row r="61" spans="1:26" x14ac:dyDescent="0.3">
      <c r="A61" s="10"/>
      <c r="B61" s="335" t="s">
        <v>772</v>
      </c>
      <c r="C61" s="336"/>
      <c r="D61" s="336"/>
      <c r="E61" s="140">
        <f>'SO 15268'!L184</f>
        <v>0</v>
      </c>
      <c r="F61" s="140">
        <f>'SO 15268'!M184</f>
        <v>0</v>
      </c>
      <c r="G61" s="140">
        <f>'SO 15268'!I184</f>
        <v>0</v>
      </c>
      <c r="H61" s="141">
        <f>'SO 15268'!S184</f>
        <v>0.3</v>
      </c>
      <c r="I61" s="141">
        <f>'SO 15268'!V184</f>
        <v>0</v>
      </c>
      <c r="J61" s="141"/>
      <c r="K61" s="141"/>
      <c r="L61" s="141"/>
      <c r="M61" s="141"/>
      <c r="N61" s="141"/>
      <c r="O61" s="141"/>
      <c r="P61" s="141"/>
      <c r="Q61" s="139"/>
      <c r="R61" s="139"/>
      <c r="S61" s="139"/>
      <c r="T61" s="139"/>
      <c r="U61" s="139"/>
      <c r="V61" s="152"/>
      <c r="W61" s="217"/>
      <c r="X61" s="139"/>
      <c r="Y61" s="139"/>
      <c r="Z61" s="139"/>
    </row>
    <row r="62" spans="1:26" x14ac:dyDescent="0.3">
      <c r="A62" s="10"/>
      <c r="B62" s="335" t="s">
        <v>87</v>
      </c>
      <c r="C62" s="336"/>
      <c r="D62" s="336"/>
      <c r="E62" s="140">
        <f>'SO 15268'!L188</f>
        <v>0</v>
      </c>
      <c r="F62" s="140">
        <f>'SO 15268'!M188</f>
        <v>0</v>
      </c>
      <c r="G62" s="140">
        <f>'SO 15268'!I188</f>
        <v>0</v>
      </c>
      <c r="H62" s="141">
        <f>'SO 15268'!S188</f>
        <v>0</v>
      </c>
      <c r="I62" s="141">
        <f>'SO 15268'!V188</f>
        <v>0</v>
      </c>
      <c r="J62" s="141"/>
      <c r="K62" s="141"/>
      <c r="L62" s="141"/>
      <c r="M62" s="141"/>
      <c r="N62" s="141"/>
      <c r="O62" s="141"/>
      <c r="P62" s="141"/>
      <c r="Q62" s="139"/>
      <c r="R62" s="139"/>
      <c r="S62" s="139"/>
      <c r="T62" s="139"/>
      <c r="U62" s="139"/>
      <c r="V62" s="152"/>
      <c r="W62" s="217"/>
      <c r="X62" s="139"/>
      <c r="Y62" s="139"/>
      <c r="Z62" s="139"/>
    </row>
    <row r="63" spans="1:26" x14ac:dyDescent="0.3">
      <c r="A63" s="10"/>
      <c r="B63" s="337" t="s">
        <v>75</v>
      </c>
      <c r="C63" s="315"/>
      <c r="D63" s="315"/>
      <c r="E63" s="142">
        <f>'SO 15268'!L190</f>
        <v>0</v>
      </c>
      <c r="F63" s="142">
        <f>'SO 15268'!M190</f>
        <v>0</v>
      </c>
      <c r="G63" s="142">
        <f>'SO 15268'!I190</f>
        <v>0</v>
      </c>
      <c r="H63" s="143">
        <f>'SO 15268'!S190</f>
        <v>0.59</v>
      </c>
      <c r="I63" s="143">
        <f>'SO 15268'!V190</f>
        <v>0</v>
      </c>
      <c r="J63" s="143"/>
      <c r="K63" s="143"/>
      <c r="L63" s="143"/>
      <c r="M63" s="143"/>
      <c r="N63" s="143"/>
      <c r="O63" s="143"/>
      <c r="P63" s="143"/>
      <c r="Q63" s="139"/>
      <c r="R63" s="139"/>
      <c r="S63" s="139"/>
      <c r="T63" s="139"/>
      <c r="U63" s="139"/>
      <c r="V63" s="152"/>
      <c r="W63" s="217"/>
      <c r="X63" s="139"/>
      <c r="Y63" s="139"/>
      <c r="Z63" s="139"/>
    </row>
    <row r="64" spans="1:26" x14ac:dyDescent="0.3">
      <c r="A64" s="1"/>
      <c r="B64" s="208"/>
      <c r="C64" s="1"/>
      <c r="D64" s="1"/>
      <c r="E64" s="133"/>
      <c r="F64" s="133"/>
      <c r="G64" s="133"/>
      <c r="H64" s="134"/>
      <c r="I64" s="134"/>
      <c r="J64" s="134"/>
      <c r="K64" s="134"/>
      <c r="L64" s="134"/>
      <c r="M64" s="134"/>
      <c r="N64" s="134"/>
      <c r="O64" s="134"/>
      <c r="P64" s="134"/>
      <c r="V64" s="153"/>
      <c r="W64" s="53"/>
    </row>
    <row r="65" spans="1:26" x14ac:dyDescent="0.3">
      <c r="A65" s="10"/>
      <c r="B65" s="337" t="s">
        <v>418</v>
      </c>
      <c r="C65" s="315"/>
      <c r="D65" s="315"/>
      <c r="E65" s="140"/>
      <c r="F65" s="140"/>
      <c r="G65" s="140"/>
      <c r="H65" s="141"/>
      <c r="I65" s="141"/>
      <c r="J65" s="141"/>
      <c r="K65" s="141"/>
      <c r="L65" s="141"/>
      <c r="M65" s="141"/>
      <c r="N65" s="141"/>
      <c r="O65" s="141"/>
      <c r="P65" s="141"/>
      <c r="Q65" s="139"/>
      <c r="R65" s="139"/>
      <c r="S65" s="139"/>
      <c r="T65" s="139"/>
      <c r="U65" s="139"/>
      <c r="V65" s="152"/>
      <c r="W65" s="217"/>
      <c r="X65" s="139"/>
      <c r="Y65" s="139"/>
      <c r="Z65" s="139"/>
    </row>
    <row r="66" spans="1:26" x14ac:dyDescent="0.3">
      <c r="A66" s="10"/>
      <c r="B66" s="335" t="s">
        <v>773</v>
      </c>
      <c r="C66" s="336"/>
      <c r="D66" s="336"/>
      <c r="E66" s="140">
        <f>'SO 15268'!L198</f>
        <v>0</v>
      </c>
      <c r="F66" s="140">
        <f>'SO 15268'!M198</f>
        <v>0</v>
      </c>
      <c r="G66" s="140">
        <f>'SO 15268'!I198</f>
        <v>0</v>
      </c>
      <c r="H66" s="141">
        <f>'SO 15268'!S198</f>
        <v>0</v>
      </c>
      <c r="I66" s="141">
        <f>'SO 15268'!V198</f>
        <v>0</v>
      </c>
      <c r="J66" s="141"/>
      <c r="K66" s="141"/>
      <c r="L66" s="141"/>
      <c r="M66" s="141"/>
      <c r="N66" s="141"/>
      <c r="O66" s="141"/>
      <c r="P66" s="141"/>
      <c r="Q66" s="139"/>
      <c r="R66" s="139"/>
      <c r="S66" s="139"/>
      <c r="T66" s="139"/>
      <c r="U66" s="139"/>
      <c r="V66" s="152"/>
      <c r="W66" s="217"/>
      <c r="X66" s="139"/>
      <c r="Y66" s="139"/>
      <c r="Z66" s="139"/>
    </row>
    <row r="67" spans="1:26" x14ac:dyDescent="0.3">
      <c r="A67" s="10"/>
      <c r="B67" s="337" t="s">
        <v>418</v>
      </c>
      <c r="C67" s="315"/>
      <c r="D67" s="315"/>
      <c r="E67" s="142">
        <f>'SO 15268'!L200</f>
        <v>0</v>
      </c>
      <c r="F67" s="142">
        <f>'SO 15268'!M200</f>
        <v>0</v>
      </c>
      <c r="G67" s="142">
        <f>'SO 15268'!I200</f>
        <v>0</v>
      </c>
      <c r="H67" s="143">
        <f>'SO 15268'!S200</f>
        <v>0</v>
      </c>
      <c r="I67" s="143">
        <f>'SO 15268'!V200</f>
        <v>0</v>
      </c>
      <c r="J67" s="143"/>
      <c r="K67" s="143"/>
      <c r="L67" s="143"/>
      <c r="M67" s="143"/>
      <c r="N67" s="143"/>
      <c r="O67" s="143"/>
      <c r="P67" s="143"/>
      <c r="Q67" s="139"/>
      <c r="R67" s="139"/>
      <c r="S67" s="139"/>
      <c r="T67" s="139"/>
      <c r="U67" s="139"/>
      <c r="V67" s="152"/>
      <c r="W67" s="217"/>
      <c r="X67" s="139"/>
      <c r="Y67" s="139"/>
      <c r="Z67" s="139"/>
    </row>
    <row r="68" spans="1:26" x14ac:dyDescent="0.3">
      <c r="A68" s="1"/>
      <c r="B68" s="208"/>
      <c r="C68" s="1"/>
      <c r="D68" s="1"/>
      <c r="E68" s="133"/>
      <c r="F68" s="133"/>
      <c r="G68" s="133"/>
      <c r="H68" s="134"/>
      <c r="I68" s="134"/>
      <c r="J68" s="134"/>
      <c r="K68" s="134"/>
      <c r="L68" s="134"/>
      <c r="M68" s="134"/>
      <c r="N68" s="134"/>
      <c r="O68" s="134"/>
      <c r="P68" s="134"/>
      <c r="V68" s="153"/>
      <c r="W68" s="53"/>
    </row>
    <row r="69" spans="1:26" x14ac:dyDescent="0.3">
      <c r="A69" s="10"/>
      <c r="B69" s="337" t="s">
        <v>8</v>
      </c>
      <c r="C69" s="315"/>
      <c r="D69" s="315"/>
      <c r="E69" s="140"/>
      <c r="F69" s="140"/>
      <c r="G69" s="140"/>
      <c r="H69" s="141"/>
      <c r="I69" s="141"/>
      <c r="J69" s="141"/>
      <c r="K69" s="141"/>
      <c r="L69" s="141"/>
      <c r="M69" s="141"/>
      <c r="N69" s="141"/>
      <c r="O69" s="141"/>
      <c r="P69" s="141"/>
      <c r="Q69" s="139"/>
      <c r="R69" s="139"/>
      <c r="S69" s="139"/>
      <c r="T69" s="139"/>
      <c r="U69" s="139"/>
      <c r="V69" s="152"/>
      <c r="W69" s="217"/>
      <c r="X69" s="139"/>
      <c r="Y69" s="139"/>
      <c r="Z69" s="139"/>
    </row>
    <row r="70" spans="1:26" x14ac:dyDescent="0.3">
      <c r="A70" s="10"/>
      <c r="B70" s="335" t="s">
        <v>421</v>
      </c>
      <c r="C70" s="336"/>
      <c r="D70" s="336"/>
      <c r="E70" s="140">
        <f>'SO 15268'!L206</f>
        <v>0</v>
      </c>
      <c r="F70" s="140">
        <f>'SO 15268'!M206</f>
        <v>0</v>
      </c>
      <c r="G70" s="140">
        <f>'SO 15268'!I206</f>
        <v>0</v>
      </c>
      <c r="H70" s="141">
        <f>'SO 15268'!S206</f>
        <v>0</v>
      </c>
      <c r="I70" s="141">
        <f>'SO 15268'!V206</f>
        <v>0</v>
      </c>
      <c r="J70" s="141"/>
      <c r="K70" s="141"/>
      <c r="L70" s="141"/>
      <c r="M70" s="141"/>
      <c r="N70" s="141"/>
      <c r="O70" s="141"/>
      <c r="P70" s="141"/>
      <c r="Q70" s="139"/>
      <c r="R70" s="139"/>
      <c r="S70" s="139"/>
      <c r="T70" s="139"/>
      <c r="U70" s="139"/>
      <c r="V70" s="152"/>
      <c r="W70" s="217"/>
      <c r="X70" s="139"/>
      <c r="Y70" s="139"/>
      <c r="Z70" s="139"/>
    </row>
    <row r="71" spans="1:26" x14ac:dyDescent="0.3">
      <c r="A71" s="10"/>
      <c r="B71" s="337" t="s">
        <v>8</v>
      </c>
      <c r="C71" s="315"/>
      <c r="D71" s="315"/>
      <c r="E71" s="142">
        <f>'SO 15268'!L208</f>
        <v>0</v>
      </c>
      <c r="F71" s="142">
        <f>'SO 15268'!M208</f>
        <v>0</v>
      </c>
      <c r="G71" s="142">
        <f>'SO 15268'!I208</f>
        <v>0</v>
      </c>
      <c r="H71" s="143">
        <f>'SO 15268'!S208</f>
        <v>0</v>
      </c>
      <c r="I71" s="143">
        <f>'SO 15268'!V208</f>
        <v>0</v>
      </c>
      <c r="J71" s="143"/>
      <c r="K71" s="143"/>
      <c r="L71" s="143"/>
      <c r="M71" s="143"/>
      <c r="N71" s="143"/>
      <c r="O71" s="143"/>
      <c r="P71" s="143"/>
      <c r="Q71" s="139"/>
      <c r="R71" s="139"/>
      <c r="S71" s="139"/>
      <c r="T71" s="139"/>
      <c r="U71" s="139"/>
      <c r="V71" s="152"/>
      <c r="W71" s="217"/>
      <c r="X71" s="139"/>
      <c r="Y71" s="139"/>
      <c r="Z71" s="139"/>
    </row>
    <row r="72" spans="1:26" x14ac:dyDescent="0.3">
      <c r="A72" s="1"/>
      <c r="B72" s="208"/>
      <c r="C72" s="1"/>
      <c r="D72" s="1"/>
      <c r="E72" s="133"/>
      <c r="F72" s="133"/>
      <c r="G72" s="133"/>
      <c r="H72" s="134"/>
      <c r="I72" s="134"/>
      <c r="J72" s="134"/>
      <c r="K72" s="134"/>
      <c r="L72" s="134"/>
      <c r="M72" s="134"/>
      <c r="N72" s="134"/>
      <c r="O72" s="134"/>
      <c r="P72" s="134"/>
      <c r="V72" s="153"/>
      <c r="W72" s="53"/>
    </row>
    <row r="73" spans="1:26" x14ac:dyDescent="0.3">
      <c r="A73" s="144"/>
      <c r="B73" s="320" t="s">
        <v>89</v>
      </c>
      <c r="C73" s="321"/>
      <c r="D73" s="321"/>
      <c r="E73" s="146">
        <f>'SO 15268'!L209</f>
        <v>0</v>
      </c>
      <c r="F73" s="146">
        <f>'SO 15268'!M209</f>
        <v>0</v>
      </c>
      <c r="G73" s="146">
        <f>'SO 15268'!I209</f>
        <v>0</v>
      </c>
      <c r="H73" s="147">
        <f>'SO 15268'!S209</f>
        <v>0.59</v>
      </c>
      <c r="I73" s="147">
        <f>'SO 15268'!V209</f>
        <v>0</v>
      </c>
      <c r="J73" s="148"/>
      <c r="K73" s="148"/>
      <c r="L73" s="148"/>
      <c r="M73" s="148"/>
      <c r="N73" s="148"/>
      <c r="O73" s="148"/>
      <c r="P73" s="148"/>
      <c r="Q73" s="149"/>
      <c r="R73" s="149"/>
      <c r="S73" s="149"/>
      <c r="T73" s="149"/>
      <c r="U73" s="149"/>
      <c r="V73" s="154"/>
      <c r="W73" s="217"/>
      <c r="X73" s="145"/>
      <c r="Y73" s="145"/>
      <c r="Z73" s="145"/>
    </row>
    <row r="74" spans="1:26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x14ac:dyDescent="0.3">
      <c r="A75" s="15"/>
      <c r="B75" s="42"/>
      <c r="C75" s="3"/>
      <c r="D75" s="3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x14ac:dyDescent="0.3">
      <c r="A76" s="15"/>
      <c r="B76" s="38"/>
      <c r="C76" s="8"/>
      <c r="D76" s="8"/>
      <c r="E76" s="27"/>
      <c r="F76" s="27"/>
      <c r="G76" s="27"/>
      <c r="H76" s="156"/>
      <c r="I76" s="156"/>
      <c r="J76" s="156"/>
      <c r="K76" s="156"/>
      <c r="L76" s="156"/>
      <c r="M76" s="156"/>
      <c r="N76" s="156"/>
      <c r="O76" s="156"/>
      <c r="P76" s="156"/>
      <c r="Q76" s="16"/>
      <c r="R76" s="16"/>
      <c r="S76" s="16"/>
      <c r="T76" s="16"/>
      <c r="U76" s="16"/>
      <c r="V76" s="16"/>
      <c r="W76" s="53"/>
    </row>
    <row r="77" spans="1:26" ht="34.950000000000003" customHeight="1" x14ac:dyDescent="0.3">
      <c r="A77" s="1"/>
      <c r="B77" s="322" t="s">
        <v>90</v>
      </c>
      <c r="C77" s="323"/>
      <c r="D77" s="323"/>
      <c r="E77" s="323"/>
      <c r="F77" s="323"/>
      <c r="G77" s="323"/>
      <c r="H77" s="323"/>
      <c r="I77" s="323"/>
      <c r="J77" s="323"/>
      <c r="K77" s="323"/>
      <c r="L77" s="323"/>
      <c r="M77" s="323"/>
      <c r="N77" s="323"/>
      <c r="O77" s="323"/>
      <c r="P77" s="323"/>
      <c r="Q77" s="323"/>
      <c r="R77" s="323"/>
      <c r="S77" s="323"/>
      <c r="T77" s="323"/>
      <c r="U77" s="323"/>
      <c r="V77" s="323"/>
      <c r="W77" s="53"/>
    </row>
    <row r="78" spans="1:26" x14ac:dyDescent="0.3">
      <c r="A78" s="15"/>
      <c r="B78" s="97"/>
      <c r="C78" s="19"/>
      <c r="D78" s="19"/>
      <c r="E78" s="99"/>
      <c r="F78" s="99"/>
      <c r="G78" s="99"/>
      <c r="H78" s="170"/>
      <c r="I78" s="170"/>
      <c r="J78" s="170"/>
      <c r="K78" s="170"/>
      <c r="L78" s="170"/>
      <c r="M78" s="170"/>
      <c r="N78" s="170"/>
      <c r="O78" s="170"/>
      <c r="P78" s="170"/>
      <c r="Q78" s="20"/>
      <c r="R78" s="20"/>
      <c r="S78" s="20"/>
      <c r="T78" s="20"/>
      <c r="U78" s="20"/>
      <c r="V78" s="20"/>
      <c r="W78" s="53"/>
    </row>
    <row r="79" spans="1:26" ht="19.95" customHeight="1" x14ac:dyDescent="0.3">
      <c r="A79" s="203"/>
      <c r="B79" s="326" t="s">
        <v>30</v>
      </c>
      <c r="C79" s="327"/>
      <c r="D79" s="327"/>
      <c r="E79" s="328"/>
      <c r="F79" s="168"/>
      <c r="G79" s="168"/>
      <c r="H79" s="169" t="s">
        <v>101</v>
      </c>
      <c r="I79" s="332" t="s">
        <v>102</v>
      </c>
      <c r="J79" s="333"/>
      <c r="K79" s="333"/>
      <c r="L79" s="333"/>
      <c r="M79" s="333"/>
      <c r="N79" s="333"/>
      <c r="O79" s="333"/>
      <c r="P79" s="334"/>
      <c r="Q79" s="18"/>
      <c r="R79" s="18"/>
      <c r="S79" s="18"/>
      <c r="T79" s="18"/>
      <c r="U79" s="18"/>
      <c r="V79" s="18"/>
      <c r="W79" s="53"/>
    </row>
    <row r="80" spans="1:26" ht="19.95" customHeight="1" x14ac:dyDescent="0.3">
      <c r="A80" s="203"/>
      <c r="B80" s="329" t="s">
        <v>31</v>
      </c>
      <c r="C80" s="330"/>
      <c r="D80" s="330"/>
      <c r="E80" s="331"/>
      <c r="F80" s="164"/>
      <c r="G80" s="164"/>
      <c r="H80" s="165" t="s">
        <v>25</v>
      </c>
      <c r="I80" s="165"/>
      <c r="J80" s="155"/>
      <c r="K80" s="155"/>
      <c r="L80" s="155"/>
      <c r="M80" s="155"/>
      <c r="N80" s="155"/>
      <c r="O80" s="155"/>
      <c r="P80" s="155"/>
      <c r="Q80" s="11"/>
      <c r="R80" s="11"/>
      <c r="S80" s="11"/>
      <c r="T80" s="11"/>
      <c r="U80" s="11"/>
      <c r="V80" s="11"/>
      <c r="W80" s="53"/>
    </row>
    <row r="81" spans="1:26" ht="19.95" customHeight="1" x14ac:dyDescent="0.3">
      <c r="A81" s="203"/>
      <c r="B81" s="329" t="s">
        <v>32</v>
      </c>
      <c r="C81" s="330"/>
      <c r="D81" s="330"/>
      <c r="E81" s="331"/>
      <c r="F81" s="164"/>
      <c r="G81" s="164"/>
      <c r="H81" s="165" t="s">
        <v>103</v>
      </c>
      <c r="I81" s="165" t="s">
        <v>29</v>
      </c>
      <c r="J81" s="155"/>
      <c r="K81" s="155"/>
      <c r="L81" s="155"/>
      <c r="M81" s="155"/>
      <c r="N81" s="155"/>
      <c r="O81" s="155"/>
      <c r="P81" s="155"/>
      <c r="Q81" s="11"/>
      <c r="R81" s="11"/>
      <c r="S81" s="11"/>
      <c r="T81" s="11"/>
      <c r="U81" s="11"/>
      <c r="V81" s="11"/>
      <c r="W81" s="53"/>
    </row>
    <row r="82" spans="1:26" ht="19.95" customHeight="1" x14ac:dyDescent="0.3">
      <c r="A82" s="15"/>
      <c r="B82" s="207" t="s">
        <v>104</v>
      </c>
      <c r="C82" s="3"/>
      <c r="D82" s="3"/>
      <c r="E82" s="14"/>
      <c r="F82" s="14"/>
      <c r="G82" s="14"/>
      <c r="H82" s="155"/>
      <c r="I82" s="155"/>
      <c r="J82" s="155"/>
      <c r="K82" s="155"/>
      <c r="L82" s="155"/>
      <c r="M82" s="155"/>
      <c r="N82" s="155"/>
      <c r="O82" s="155"/>
      <c r="P82" s="155"/>
      <c r="Q82" s="11"/>
      <c r="R82" s="11"/>
      <c r="S82" s="11"/>
      <c r="T82" s="11"/>
      <c r="U82" s="11"/>
      <c r="V82" s="11"/>
      <c r="W82" s="53"/>
    </row>
    <row r="83" spans="1:26" ht="19.95" customHeight="1" x14ac:dyDescent="0.3">
      <c r="A83" s="15"/>
      <c r="B83" s="207" t="s">
        <v>768</v>
      </c>
      <c r="C83" s="3"/>
      <c r="D83" s="3"/>
      <c r="E83" s="14"/>
      <c r="F83" s="14"/>
      <c r="G83" s="14"/>
      <c r="H83" s="155"/>
      <c r="I83" s="155"/>
      <c r="J83" s="155"/>
      <c r="K83" s="155"/>
      <c r="L83" s="155"/>
      <c r="M83" s="155"/>
      <c r="N83" s="155"/>
      <c r="O83" s="155"/>
      <c r="P83" s="155"/>
      <c r="Q83" s="11"/>
      <c r="R83" s="11"/>
      <c r="S83" s="11"/>
      <c r="T83" s="11"/>
      <c r="U83" s="11"/>
      <c r="V83" s="11"/>
      <c r="W83" s="53"/>
    </row>
    <row r="84" spans="1:26" ht="19.95" customHeight="1" x14ac:dyDescent="0.3">
      <c r="A84" s="15"/>
      <c r="B84" s="42"/>
      <c r="C84" s="3"/>
      <c r="D84" s="3"/>
      <c r="E84" s="14"/>
      <c r="F84" s="14"/>
      <c r="G84" s="14"/>
      <c r="H84" s="155"/>
      <c r="I84" s="155"/>
      <c r="J84" s="155"/>
      <c r="K84" s="155"/>
      <c r="L84" s="155"/>
      <c r="M84" s="155"/>
      <c r="N84" s="155"/>
      <c r="O84" s="155"/>
      <c r="P84" s="155"/>
      <c r="Q84" s="11"/>
      <c r="R84" s="11"/>
      <c r="S84" s="11"/>
      <c r="T84" s="11"/>
      <c r="U84" s="11"/>
      <c r="V84" s="11"/>
      <c r="W84" s="53"/>
    </row>
    <row r="85" spans="1:26" ht="19.95" customHeight="1" x14ac:dyDescent="0.3">
      <c r="A85" s="15"/>
      <c r="B85" s="42"/>
      <c r="C85" s="3"/>
      <c r="D85" s="3"/>
      <c r="E85" s="14"/>
      <c r="F85" s="14"/>
      <c r="G85" s="14"/>
      <c r="H85" s="155"/>
      <c r="I85" s="155"/>
      <c r="J85" s="155"/>
      <c r="K85" s="155"/>
      <c r="L85" s="155"/>
      <c r="M85" s="155"/>
      <c r="N85" s="155"/>
      <c r="O85" s="155"/>
      <c r="P85" s="155"/>
      <c r="Q85" s="11"/>
      <c r="R85" s="11"/>
      <c r="S85" s="11"/>
      <c r="T85" s="11"/>
      <c r="U85" s="11"/>
      <c r="V85" s="11"/>
      <c r="W85" s="53"/>
    </row>
    <row r="86" spans="1:26" ht="19.95" customHeight="1" x14ac:dyDescent="0.3">
      <c r="A86" s="15"/>
      <c r="B86" s="209" t="s">
        <v>66</v>
      </c>
      <c r="C86" s="166"/>
      <c r="D86" s="166"/>
      <c r="E86" s="14"/>
      <c r="F86" s="14"/>
      <c r="G86" s="14"/>
      <c r="H86" s="155"/>
      <c r="I86" s="155"/>
      <c r="J86" s="155"/>
      <c r="K86" s="155"/>
      <c r="L86" s="155"/>
      <c r="M86" s="155"/>
      <c r="N86" s="155"/>
      <c r="O86" s="155"/>
      <c r="P86" s="155"/>
      <c r="Q86" s="11"/>
      <c r="R86" s="11"/>
      <c r="S86" s="11"/>
      <c r="T86" s="11"/>
      <c r="U86" s="11"/>
      <c r="V86" s="11"/>
      <c r="W86" s="53"/>
    </row>
    <row r="87" spans="1:26" x14ac:dyDescent="0.3">
      <c r="A87" s="2"/>
      <c r="B87" s="210" t="s">
        <v>91</v>
      </c>
      <c r="C87" s="129" t="s">
        <v>92</v>
      </c>
      <c r="D87" s="129" t="s">
        <v>93</v>
      </c>
      <c r="E87" s="157"/>
      <c r="F87" s="157" t="s">
        <v>94</v>
      </c>
      <c r="G87" s="157" t="s">
        <v>95</v>
      </c>
      <c r="H87" s="158" t="s">
        <v>96</v>
      </c>
      <c r="I87" s="158" t="s">
        <v>97</v>
      </c>
      <c r="J87" s="158"/>
      <c r="K87" s="158"/>
      <c r="L87" s="158"/>
      <c r="M87" s="158"/>
      <c r="N87" s="158"/>
      <c r="O87" s="158"/>
      <c r="P87" s="158" t="s">
        <v>98</v>
      </c>
      <c r="Q87" s="159"/>
      <c r="R87" s="159"/>
      <c r="S87" s="129" t="s">
        <v>99</v>
      </c>
      <c r="T87" s="160"/>
      <c r="U87" s="160"/>
      <c r="V87" s="129" t="s">
        <v>100</v>
      </c>
      <c r="W87" s="53"/>
    </row>
    <row r="88" spans="1:26" x14ac:dyDescent="0.3">
      <c r="A88" s="10"/>
      <c r="B88" s="211"/>
      <c r="C88" s="171"/>
      <c r="D88" s="319" t="s">
        <v>75</v>
      </c>
      <c r="E88" s="319"/>
      <c r="F88" s="136"/>
      <c r="G88" s="172"/>
      <c r="H88" s="136"/>
      <c r="I88" s="136"/>
      <c r="J88" s="137"/>
      <c r="K88" s="137"/>
      <c r="L88" s="137"/>
      <c r="M88" s="137"/>
      <c r="N88" s="137"/>
      <c r="O88" s="137"/>
      <c r="P88" s="137"/>
      <c r="Q88" s="135"/>
      <c r="R88" s="135"/>
      <c r="S88" s="135"/>
      <c r="T88" s="135"/>
      <c r="U88" s="135"/>
      <c r="V88" s="196"/>
      <c r="W88" s="217"/>
      <c r="X88" s="139"/>
      <c r="Y88" s="139"/>
      <c r="Z88" s="139"/>
    </row>
    <row r="89" spans="1:26" x14ac:dyDescent="0.3">
      <c r="A89" s="10"/>
      <c r="B89" s="212"/>
      <c r="C89" s="174">
        <v>713</v>
      </c>
      <c r="D89" s="314" t="s">
        <v>77</v>
      </c>
      <c r="E89" s="314"/>
      <c r="F89" s="140"/>
      <c r="G89" s="173"/>
      <c r="H89" s="140"/>
      <c r="I89" s="140"/>
      <c r="J89" s="141"/>
      <c r="K89" s="141"/>
      <c r="L89" s="141"/>
      <c r="M89" s="141"/>
      <c r="N89" s="141"/>
      <c r="O89" s="141"/>
      <c r="P89" s="141"/>
      <c r="Q89" s="10"/>
      <c r="R89" s="10"/>
      <c r="S89" s="10"/>
      <c r="T89" s="10"/>
      <c r="U89" s="10"/>
      <c r="V89" s="197"/>
      <c r="W89" s="217"/>
      <c r="X89" s="139"/>
      <c r="Y89" s="139"/>
      <c r="Z89" s="139"/>
    </row>
    <row r="90" spans="1:26" ht="25.05" customHeight="1" x14ac:dyDescent="0.3">
      <c r="A90" s="181"/>
      <c r="B90" s="213">
        <v>1</v>
      </c>
      <c r="C90" s="182" t="s">
        <v>774</v>
      </c>
      <c r="D90" s="317" t="s">
        <v>775</v>
      </c>
      <c r="E90" s="317"/>
      <c r="F90" s="176" t="s">
        <v>424</v>
      </c>
      <c r="G90" s="177">
        <v>118</v>
      </c>
      <c r="H90" s="176"/>
      <c r="I90" s="176">
        <f t="shared" ref="I90:I98" si="0">ROUND(G90*(H90),2)</f>
        <v>0</v>
      </c>
      <c r="J90" s="178">
        <f t="shared" ref="J90:J98" si="1">ROUND(G90*(N90),2)</f>
        <v>351.64</v>
      </c>
      <c r="K90" s="179">
        <f t="shared" ref="K90:K98" si="2">ROUND(G90*(O90),2)</f>
        <v>0</v>
      </c>
      <c r="L90" s="179">
        <f>ROUND(G90*(H90),2)</f>
        <v>0</v>
      </c>
      <c r="M90" s="179"/>
      <c r="N90" s="179">
        <v>2.98</v>
      </c>
      <c r="O90" s="179"/>
      <c r="P90" s="183">
        <v>2.0000000000000002E-5</v>
      </c>
      <c r="Q90" s="183"/>
      <c r="R90" s="183">
        <v>2.0000000000000002E-5</v>
      </c>
      <c r="S90" s="180">
        <f t="shared" ref="S90:S98" si="3">ROUND(G90*(P90),3)</f>
        <v>2E-3</v>
      </c>
      <c r="T90" s="180"/>
      <c r="U90" s="180"/>
      <c r="V90" s="198"/>
      <c r="W90" s="53"/>
      <c r="Z90">
        <v>0</v>
      </c>
    </row>
    <row r="91" spans="1:26" ht="25.05" customHeight="1" x14ac:dyDescent="0.3">
      <c r="A91" s="181"/>
      <c r="B91" s="214">
        <v>2</v>
      </c>
      <c r="C91" s="190" t="s">
        <v>776</v>
      </c>
      <c r="D91" s="318" t="s">
        <v>1241</v>
      </c>
      <c r="E91" s="318"/>
      <c r="F91" s="185" t="s">
        <v>424</v>
      </c>
      <c r="G91" s="186">
        <v>97.92</v>
      </c>
      <c r="H91" s="185"/>
      <c r="I91" s="185">
        <f t="shared" si="0"/>
        <v>0</v>
      </c>
      <c r="J91" s="187">
        <f t="shared" si="1"/>
        <v>101.84</v>
      </c>
      <c r="K91" s="188">
        <f t="shared" si="2"/>
        <v>0</v>
      </c>
      <c r="L91" s="188"/>
      <c r="M91" s="188">
        <f>ROUND(G91*(H91),2)</f>
        <v>0</v>
      </c>
      <c r="N91" s="188">
        <v>1.04</v>
      </c>
      <c r="O91" s="188"/>
      <c r="P91" s="191"/>
      <c r="Q91" s="191"/>
      <c r="R91" s="191"/>
      <c r="S91" s="189">
        <f t="shared" si="3"/>
        <v>0</v>
      </c>
      <c r="T91" s="189"/>
      <c r="U91" s="189"/>
      <c r="V91" s="201"/>
      <c r="W91" s="53"/>
      <c r="Z91">
        <v>0</v>
      </c>
    </row>
    <row r="92" spans="1:26" ht="25.05" customHeight="1" x14ac:dyDescent="0.3">
      <c r="A92" s="181"/>
      <c r="B92" s="214">
        <v>3</v>
      </c>
      <c r="C92" s="190" t="s">
        <v>777</v>
      </c>
      <c r="D92" s="318" t="s">
        <v>1242</v>
      </c>
      <c r="E92" s="318"/>
      <c r="F92" s="185" t="s">
        <v>424</v>
      </c>
      <c r="G92" s="186">
        <v>22.44</v>
      </c>
      <c r="H92" s="185"/>
      <c r="I92" s="185">
        <f t="shared" si="0"/>
        <v>0</v>
      </c>
      <c r="J92" s="187">
        <f t="shared" si="1"/>
        <v>26.7</v>
      </c>
      <c r="K92" s="188">
        <f t="shared" si="2"/>
        <v>0</v>
      </c>
      <c r="L92" s="188"/>
      <c r="M92" s="188">
        <f>ROUND(G92*(H92),2)</f>
        <v>0</v>
      </c>
      <c r="N92" s="188">
        <v>1.19</v>
      </c>
      <c r="O92" s="188"/>
      <c r="P92" s="191"/>
      <c r="Q92" s="191"/>
      <c r="R92" s="191"/>
      <c r="S92" s="189">
        <f t="shared" si="3"/>
        <v>0</v>
      </c>
      <c r="T92" s="189"/>
      <c r="U92" s="189"/>
      <c r="V92" s="201"/>
      <c r="W92" s="53"/>
      <c r="Z92">
        <v>0</v>
      </c>
    </row>
    <row r="93" spans="1:26" ht="25.05" customHeight="1" x14ac:dyDescent="0.3">
      <c r="A93" s="181"/>
      <c r="B93" s="213">
        <v>4</v>
      </c>
      <c r="C93" s="182" t="s">
        <v>778</v>
      </c>
      <c r="D93" s="317" t="s">
        <v>779</v>
      </c>
      <c r="E93" s="317"/>
      <c r="F93" s="176" t="s">
        <v>424</v>
      </c>
      <c r="G93" s="177">
        <v>94</v>
      </c>
      <c r="H93" s="176"/>
      <c r="I93" s="176">
        <f t="shared" si="0"/>
        <v>0</v>
      </c>
      <c r="J93" s="178">
        <f t="shared" si="1"/>
        <v>308.32</v>
      </c>
      <c r="K93" s="179">
        <f t="shared" si="2"/>
        <v>0</v>
      </c>
      <c r="L93" s="179">
        <f>ROUND(G93*(H93),2)</f>
        <v>0</v>
      </c>
      <c r="M93" s="179"/>
      <c r="N93" s="179">
        <v>3.2800000000000002</v>
      </c>
      <c r="O93" s="179"/>
      <c r="P93" s="183">
        <v>4.0000000000000003E-5</v>
      </c>
      <c r="Q93" s="183"/>
      <c r="R93" s="183">
        <v>4.0000000000000003E-5</v>
      </c>
      <c r="S93" s="180">
        <f t="shared" si="3"/>
        <v>4.0000000000000001E-3</v>
      </c>
      <c r="T93" s="180"/>
      <c r="U93" s="180"/>
      <c r="V93" s="198"/>
      <c r="W93" s="53"/>
      <c r="Z93">
        <v>0</v>
      </c>
    </row>
    <row r="94" spans="1:26" ht="25.05" customHeight="1" x14ac:dyDescent="0.3">
      <c r="A94" s="181"/>
      <c r="B94" s="214">
        <v>5</v>
      </c>
      <c r="C94" s="190" t="s">
        <v>780</v>
      </c>
      <c r="D94" s="318" t="s">
        <v>1243</v>
      </c>
      <c r="E94" s="318"/>
      <c r="F94" s="185" t="s">
        <v>424</v>
      </c>
      <c r="G94" s="186">
        <v>26.52</v>
      </c>
      <c r="H94" s="185"/>
      <c r="I94" s="185">
        <f t="shared" si="0"/>
        <v>0</v>
      </c>
      <c r="J94" s="187">
        <f t="shared" si="1"/>
        <v>63.65</v>
      </c>
      <c r="K94" s="188">
        <f t="shared" si="2"/>
        <v>0</v>
      </c>
      <c r="L94" s="188"/>
      <c r="M94" s="188">
        <f>ROUND(G94*(H94),2)</f>
        <v>0</v>
      </c>
      <c r="N94" s="188">
        <v>2.4</v>
      </c>
      <c r="O94" s="188"/>
      <c r="P94" s="191"/>
      <c r="Q94" s="191"/>
      <c r="R94" s="191"/>
      <c r="S94" s="189">
        <f t="shared" si="3"/>
        <v>0</v>
      </c>
      <c r="T94" s="189"/>
      <c r="U94" s="189"/>
      <c r="V94" s="201"/>
      <c r="W94" s="53"/>
      <c r="Z94">
        <v>0</v>
      </c>
    </row>
    <row r="95" spans="1:26" ht="25.05" customHeight="1" x14ac:dyDescent="0.3">
      <c r="A95" s="181"/>
      <c r="B95" s="214">
        <v>6</v>
      </c>
      <c r="C95" s="190" t="s">
        <v>781</v>
      </c>
      <c r="D95" s="318" t="s">
        <v>1244</v>
      </c>
      <c r="E95" s="318"/>
      <c r="F95" s="185" t="s">
        <v>424</v>
      </c>
      <c r="G95" s="186">
        <v>69.36</v>
      </c>
      <c r="H95" s="185"/>
      <c r="I95" s="185">
        <f t="shared" si="0"/>
        <v>0</v>
      </c>
      <c r="J95" s="187">
        <f t="shared" si="1"/>
        <v>186.58</v>
      </c>
      <c r="K95" s="188">
        <f t="shared" si="2"/>
        <v>0</v>
      </c>
      <c r="L95" s="188"/>
      <c r="M95" s="188">
        <f>ROUND(G95*(H95),2)</f>
        <v>0</v>
      </c>
      <c r="N95" s="188">
        <v>2.69</v>
      </c>
      <c r="O95" s="188"/>
      <c r="P95" s="191"/>
      <c r="Q95" s="191"/>
      <c r="R95" s="191"/>
      <c r="S95" s="189">
        <f t="shared" si="3"/>
        <v>0</v>
      </c>
      <c r="T95" s="189"/>
      <c r="U95" s="189"/>
      <c r="V95" s="201"/>
      <c r="W95" s="53"/>
      <c r="Z95">
        <v>0</v>
      </c>
    </row>
    <row r="96" spans="1:26" ht="25.05" customHeight="1" x14ac:dyDescent="0.3">
      <c r="A96" s="181"/>
      <c r="B96" s="213">
        <v>7</v>
      </c>
      <c r="C96" s="182" t="s">
        <v>782</v>
      </c>
      <c r="D96" s="317" t="s">
        <v>783</v>
      </c>
      <c r="E96" s="317"/>
      <c r="F96" s="176" t="s">
        <v>424</v>
      </c>
      <c r="G96" s="177">
        <v>4</v>
      </c>
      <c r="H96" s="176"/>
      <c r="I96" s="176">
        <f t="shared" si="0"/>
        <v>0</v>
      </c>
      <c r="J96" s="178">
        <f t="shared" si="1"/>
        <v>14.44</v>
      </c>
      <c r="K96" s="179">
        <f t="shared" si="2"/>
        <v>0</v>
      </c>
      <c r="L96" s="179">
        <f>ROUND(G96*(H96),2)</f>
        <v>0</v>
      </c>
      <c r="M96" s="179"/>
      <c r="N96" s="179">
        <v>3.61</v>
      </c>
      <c r="O96" s="179"/>
      <c r="P96" s="183">
        <v>4.0000000000000003E-5</v>
      </c>
      <c r="Q96" s="183"/>
      <c r="R96" s="183">
        <v>4.0000000000000003E-5</v>
      </c>
      <c r="S96" s="180">
        <f t="shared" si="3"/>
        <v>0</v>
      </c>
      <c r="T96" s="180"/>
      <c r="U96" s="180"/>
      <c r="V96" s="198"/>
      <c r="W96" s="53"/>
      <c r="Z96">
        <v>0</v>
      </c>
    </row>
    <row r="97" spans="1:26" ht="25.05" customHeight="1" x14ac:dyDescent="0.3">
      <c r="A97" s="181"/>
      <c r="B97" s="214">
        <v>8</v>
      </c>
      <c r="C97" s="190" t="s">
        <v>784</v>
      </c>
      <c r="D97" s="318" t="s">
        <v>1245</v>
      </c>
      <c r="E97" s="318"/>
      <c r="F97" s="185" t="s">
        <v>424</v>
      </c>
      <c r="G97" s="186">
        <v>4.08</v>
      </c>
      <c r="H97" s="185"/>
      <c r="I97" s="185">
        <f t="shared" si="0"/>
        <v>0</v>
      </c>
      <c r="J97" s="187">
        <f t="shared" si="1"/>
        <v>13.95</v>
      </c>
      <c r="K97" s="188">
        <f t="shared" si="2"/>
        <v>0</v>
      </c>
      <c r="L97" s="188"/>
      <c r="M97" s="188">
        <f>ROUND(G97*(H97),2)</f>
        <v>0</v>
      </c>
      <c r="N97" s="188">
        <v>3.42</v>
      </c>
      <c r="O97" s="188"/>
      <c r="P97" s="191"/>
      <c r="Q97" s="191"/>
      <c r="R97" s="191"/>
      <c r="S97" s="189">
        <f t="shared" si="3"/>
        <v>0</v>
      </c>
      <c r="T97" s="189"/>
      <c r="U97" s="189"/>
      <c r="V97" s="201"/>
      <c r="W97" s="53"/>
      <c r="Z97">
        <v>0</v>
      </c>
    </row>
    <row r="98" spans="1:26" ht="25.05" customHeight="1" x14ac:dyDescent="0.3">
      <c r="A98" s="181"/>
      <c r="B98" s="213">
        <v>9</v>
      </c>
      <c r="C98" s="182" t="s">
        <v>785</v>
      </c>
      <c r="D98" s="317" t="s">
        <v>786</v>
      </c>
      <c r="E98" s="317"/>
      <c r="F98" s="176" t="s">
        <v>485</v>
      </c>
      <c r="G98" s="177">
        <v>1.3</v>
      </c>
      <c r="H98" s="178"/>
      <c r="I98" s="176">
        <f t="shared" si="0"/>
        <v>0</v>
      </c>
      <c r="J98" s="178">
        <f t="shared" si="1"/>
        <v>13.88</v>
      </c>
      <c r="K98" s="179">
        <f t="shared" si="2"/>
        <v>0</v>
      </c>
      <c r="L98" s="179">
        <f>ROUND(G98*(H98),2)</f>
        <v>0</v>
      </c>
      <c r="M98" s="179"/>
      <c r="N98" s="179">
        <v>10.679399800300599</v>
      </c>
      <c r="O98" s="179"/>
      <c r="P98" s="183"/>
      <c r="Q98" s="183"/>
      <c r="R98" s="183"/>
      <c r="S98" s="180">
        <f t="shared" si="3"/>
        <v>0</v>
      </c>
      <c r="T98" s="180"/>
      <c r="U98" s="180"/>
      <c r="V98" s="198"/>
      <c r="W98" s="53"/>
      <c r="Z98">
        <v>0</v>
      </c>
    </row>
    <row r="99" spans="1:26" x14ac:dyDescent="0.3">
      <c r="A99" s="10"/>
      <c r="B99" s="212"/>
      <c r="C99" s="174">
        <v>713</v>
      </c>
      <c r="D99" s="314" t="s">
        <v>77</v>
      </c>
      <c r="E99" s="314"/>
      <c r="F99" s="140"/>
      <c r="G99" s="173"/>
      <c r="H99" s="140"/>
      <c r="I99" s="142">
        <f>ROUND((SUM(I89:I98))/1,2)</f>
        <v>0</v>
      </c>
      <c r="J99" s="141"/>
      <c r="K99" s="141"/>
      <c r="L99" s="141">
        <f>ROUND((SUM(L89:L98))/1,2)</f>
        <v>0</v>
      </c>
      <c r="M99" s="141">
        <f>ROUND((SUM(M89:M98))/1,2)</f>
        <v>0</v>
      </c>
      <c r="N99" s="141"/>
      <c r="O99" s="141"/>
      <c r="P99" s="141"/>
      <c r="Q99" s="10"/>
      <c r="R99" s="10"/>
      <c r="S99" s="10">
        <f>ROUND((SUM(S89:S98))/1,2)</f>
        <v>0.01</v>
      </c>
      <c r="T99" s="10"/>
      <c r="U99" s="10"/>
      <c r="V99" s="199">
        <f>ROUND((SUM(V89:V98))/1,2)</f>
        <v>0</v>
      </c>
      <c r="W99" s="217"/>
      <c r="X99" s="139"/>
      <c r="Y99" s="139"/>
      <c r="Z99" s="139"/>
    </row>
    <row r="100" spans="1:26" x14ac:dyDescent="0.3">
      <c r="A100" s="1"/>
      <c r="B100" s="208"/>
      <c r="C100" s="1"/>
      <c r="D100" s="1"/>
      <c r="E100" s="133"/>
      <c r="F100" s="133"/>
      <c r="G100" s="167"/>
      <c r="H100" s="133"/>
      <c r="I100" s="133"/>
      <c r="J100" s="134"/>
      <c r="K100" s="134"/>
      <c r="L100" s="134"/>
      <c r="M100" s="134"/>
      <c r="N100" s="134"/>
      <c r="O100" s="134"/>
      <c r="P100" s="134"/>
      <c r="Q100" s="1"/>
      <c r="R100" s="1"/>
      <c r="S100" s="1"/>
      <c r="T100" s="1"/>
      <c r="U100" s="1"/>
      <c r="V100" s="200"/>
      <c r="W100" s="53"/>
    </row>
    <row r="101" spans="1:26" x14ac:dyDescent="0.3">
      <c r="A101" s="10"/>
      <c r="B101" s="212"/>
      <c r="C101" s="174">
        <v>731</v>
      </c>
      <c r="D101" s="314" t="s">
        <v>672</v>
      </c>
      <c r="E101" s="314"/>
      <c r="F101" s="140"/>
      <c r="G101" s="173"/>
      <c r="H101" s="140"/>
      <c r="I101" s="140"/>
      <c r="J101" s="141"/>
      <c r="K101" s="141"/>
      <c r="L101" s="141"/>
      <c r="M101" s="141"/>
      <c r="N101" s="141"/>
      <c r="O101" s="141"/>
      <c r="P101" s="141"/>
      <c r="Q101" s="10"/>
      <c r="R101" s="10"/>
      <c r="S101" s="10"/>
      <c r="T101" s="10"/>
      <c r="U101" s="10"/>
      <c r="V101" s="197"/>
      <c r="W101" s="217"/>
      <c r="X101" s="139"/>
      <c r="Y101" s="139"/>
      <c r="Z101" s="139"/>
    </row>
    <row r="102" spans="1:26" ht="25.05" customHeight="1" x14ac:dyDescent="0.3">
      <c r="A102" s="181"/>
      <c r="B102" s="213">
        <v>10</v>
      </c>
      <c r="C102" s="182" t="s">
        <v>787</v>
      </c>
      <c r="D102" s="317" t="s">
        <v>788</v>
      </c>
      <c r="E102" s="317"/>
      <c r="F102" s="176" t="s">
        <v>430</v>
      </c>
      <c r="G102" s="177">
        <v>1</v>
      </c>
      <c r="H102" s="176"/>
      <c r="I102" s="176">
        <f>ROUND(G102*(H102),2)</f>
        <v>0</v>
      </c>
      <c r="J102" s="178">
        <f>ROUND(G102*(N102),2)</f>
        <v>395.03</v>
      </c>
      <c r="K102" s="179">
        <f>ROUND(G102*(O102),2)</f>
        <v>0</v>
      </c>
      <c r="L102" s="179">
        <f>ROUND(G102*(H102),2)</f>
        <v>0</v>
      </c>
      <c r="M102" s="179"/>
      <c r="N102" s="179">
        <v>395.03</v>
      </c>
      <c r="O102" s="179"/>
      <c r="P102" s="183"/>
      <c r="Q102" s="183"/>
      <c r="R102" s="183"/>
      <c r="S102" s="180">
        <f>ROUND(G102*(P102),3)</f>
        <v>0</v>
      </c>
      <c r="T102" s="180"/>
      <c r="U102" s="180"/>
      <c r="V102" s="198"/>
      <c r="W102" s="53"/>
      <c r="Z102">
        <v>0</v>
      </c>
    </row>
    <row r="103" spans="1:26" ht="25.05" customHeight="1" x14ac:dyDescent="0.3">
      <c r="A103" s="181"/>
      <c r="B103" s="213">
        <v>11</v>
      </c>
      <c r="C103" s="182" t="s">
        <v>789</v>
      </c>
      <c r="D103" s="317" t="s">
        <v>790</v>
      </c>
      <c r="E103" s="317"/>
      <c r="F103" s="176" t="s">
        <v>430</v>
      </c>
      <c r="G103" s="177">
        <v>1</v>
      </c>
      <c r="H103" s="176"/>
      <c r="I103" s="176">
        <f>ROUND(G103*(H103),2)</f>
        <v>0</v>
      </c>
      <c r="J103" s="178">
        <f>ROUND(G103*(N103),2)</f>
        <v>2619.36</v>
      </c>
      <c r="K103" s="179">
        <f>ROUND(G103*(O103),2)</f>
        <v>0</v>
      </c>
      <c r="L103" s="179">
        <f>ROUND(G103*(H103),2)</f>
        <v>0</v>
      </c>
      <c r="M103" s="179"/>
      <c r="N103" s="179">
        <v>2619.36</v>
      </c>
      <c r="O103" s="179"/>
      <c r="P103" s="183"/>
      <c r="Q103" s="183"/>
      <c r="R103" s="183"/>
      <c r="S103" s="180">
        <f>ROUND(G103*(P103),3)</f>
        <v>0</v>
      </c>
      <c r="T103" s="180"/>
      <c r="U103" s="180"/>
      <c r="V103" s="198"/>
      <c r="W103" s="53"/>
      <c r="Z103">
        <v>0</v>
      </c>
    </row>
    <row r="104" spans="1:26" ht="34.950000000000003" customHeight="1" x14ac:dyDescent="0.3">
      <c r="A104" s="181"/>
      <c r="B104" s="213">
        <v>12</v>
      </c>
      <c r="C104" s="182" t="s">
        <v>791</v>
      </c>
      <c r="D104" s="317" t="s">
        <v>792</v>
      </c>
      <c r="E104" s="317"/>
      <c r="F104" s="176" t="s">
        <v>430</v>
      </c>
      <c r="G104" s="177">
        <v>1</v>
      </c>
      <c r="H104" s="176"/>
      <c r="I104" s="176">
        <f>ROUND(G104*(H104),2)</f>
        <v>0</v>
      </c>
      <c r="J104" s="178">
        <f>ROUND(G104*(N104),2)</f>
        <v>30.04</v>
      </c>
      <c r="K104" s="179">
        <f>ROUND(G104*(O104),2)</f>
        <v>0</v>
      </c>
      <c r="L104" s="179">
        <f>ROUND(G104*(H104),2)</f>
        <v>0</v>
      </c>
      <c r="M104" s="179"/>
      <c r="N104" s="179">
        <v>30.04</v>
      </c>
      <c r="O104" s="179"/>
      <c r="P104" s="183"/>
      <c r="Q104" s="183"/>
      <c r="R104" s="183"/>
      <c r="S104" s="180">
        <f>ROUND(G104*(P104),3)</f>
        <v>0</v>
      </c>
      <c r="T104" s="180"/>
      <c r="U104" s="180"/>
      <c r="V104" s="198"/>
      <c r="W104" s="53"/>
      <c r="Z104">
        <v>0</v>
      </c>
    </row>
    <row r="105" spans="1:26" ht="25.05" customHeight="1" x14ac:dyDescent="0.3">
      <c r="A105" s="181"/>
      <c r="B105" s="214">
        <v>13</v>
      </c>
      <c r="C105" s="190" t="s">
        <v>793</v>
      </c>
      <c r="D105" s="318" t="s">
        <v>1246</v>
      </c>
      <c r="E105" s="318"/>
      <c r="F105" s="185" t="s">
        <v>430</v>
      </c>
      <c r="G105" s="186">
        <v>1</v>
      </c>
      <c r="H105" s="185"/>
      <c r="I105" s="185">
        <f>ROUND(G105*(H105),2)</f>
        <v>0</v>
      </c>
      <c r="J105" s="187">
        <f>ROUND(G105*(N105),2)</f>
        <v>450.23</v>
      </c>
      <c r="K105" s="188">
        <f>ROUND(G105*(O105),2)</f>
        <v>0</v>
      </c>
      <c r="L105" s="188"/>
      <c r="M105" s="188">
        <f>ROUND(G105*(H105),2)</f>
        <v>0</v>
      </c>
      <c r="N105" s="188">
        <v>450.23</v>
      </c>
      <c r="O105" s="188"/>
      <c r="P105" s="191"/>
      <c r="Q105" s="191"/>
      <c r="R105" s="191"/>
      <c r="S105" s="189">
        <f>ROUND(G105*(P105),3)</f>
        <v>0</v>
      </c>
      <c r="T105" s="189"/>
      <c r="U105" s="189"/>
      <c r="V105" s="201"/>
      <c r="W105" s="53"/>
      <c r="Z105">
        <v>0</v>
      </c>
    </row>
    <row r="106" spans="1:26" ht="25.05" customHeight="1" x14ac:dyDescent="0.3">
      <c r="A106" s="181"/>
      <c r="B106" s="213">
        <v>14</v>
      </c>
      <c r="C106" s="182" t="s">
        <v>744</v>
      </c>
      <c r="D106" s="317" t="s">
        <v>745</v>
      </c>
      <c r="E106" s="317"/>
      <c r="F106" s="176" t="s">
        <v>485</v>
      </c>
      <c r="G106" s="177">
        <v>3.3</v>
      </c>
      <c r="H106" s="178"/>
      <c r="I106" s="176">
        <f>ROUND(G106*(H106),2)</f>
        <v>0</v>
      </c>
      <c r="J106" s="178">
        <f>ROUND(G106*(N106),2)</f>
        <v>115.32</v>
      </c>
      <c r="K106" s="179">
        <f>ROUND(G106*(O106),2)</f>
        <v>0</v>
      </c>
      <c r="L106" s="179">
        <f>ROUND(G106*(H106),2)</f>
        <v>0</v>
      </c>
      <c r="M106" s="179"/>
      <c r="N106" s="179">
        <v>34.94519934654236</v>
      </c>
      <c r="O106" s="179"/>
      <c r="P106" s="183"/>
      <c r="Q106" s="183"/>
      <c r="R106" s="183"/>
      <c r="S106" s="180">
        <f>ROUND(G106*(P106),3)</f>
        <v>0</v>
      </c>
      <c r="T106" s="180"/>
      <c r="U106" s="180"/>
      <c r="V106" s="198"/>
      <c r="W106" s="53"/>
      <c r="Z106">
        <v>0</v>
      </c>
    </row>
    <row r="107" spans="1:26" x14ac:dyDescent="0.3">
      <c r="A107" s="10"/>
      <c r="B107" s="212"/>
      <c r="C107" s="174">
        <v>731</v>
      </c>
      <c r="D107" s="314" t="s">
        <v>672</v>
      </c>
      <c r="E107" s="314"/>
      <c r="F107" s="140"/>
      <c r="G107" s="173"/>
      <c r="H107" s="140"/>
      <c r="I107" s="142">
        <f>ROUND((SUM(I101:I106))/1,2)</f>
        <v>0</v>
      </c>
      <c r="J107" s="141"/>
      <c r="K107" s="141"/>
      <c r="L107" s="141">
        <f>ROUND((SUM(L101:L106))/1,2)</f>
        <v>0</v>
      </c>
      <c r="M107" s="141">
        <f>ROUND((SUM(M101:M106))/1,2)</f>
        <v>0</v>
      </c>
      <c r="N107" s="141"/>
      <c r="O107" s="141"/>
      <c r="P107" s="141"/>
      <c r="Q107" s="10"/>
      <c r="R107" s="10"/>
      <c r="S107" s="10">
        <f>ROUND((SUM(S101:S106))/1,2)</f>
        <v>0</v>
      </c>
      <c r="T107" s="10"/>
      <c r="U107" s="10"/>
      <c r="V107" s="199">
        <f>ROUND((SUM(V101:V106))/1,2)</f>
        <v>0</v>
      </c>
      <c r="W107" s="217"/>
      <c r="X107" s="139"/>
      <c r="Y107" s="139"/>
      <c r="Z107" s="139"/>
    </row>
    <row r="108" spans="1:26" x14ac:dyDescent="0.3">
      <c r="A108" s="1"/>
      <c r="B108" s="208"/>
      <c r="C108" s="1"/>
      <c r="D108" s="1"/>
      <c r="E108" s="133"/>
      <c r="F108" s="133"/>
      <c r="G108" s="167"/>
      <c r="H108" s="133"/>
      <c r="I108" s="133"/>
      <c r="J108" s="134"/>
      <c r="K108" s="134"/>
      <c r="L108" s="134"/>
      <c r="M108" s="134"/>
      <c r="N108" s="134"/>
      <c r="O108" s="134"/>
      <c r="P108" s="134"/>
      <c r="Q108" s="1"/>
      <c r="R108" s="1"/>
      <c r="S108" s="1"/>
      <c r="T108" s="1"/>
      <c r="U108" s="1"/>
      <c r="V108" s="200"/>
      <c r="W108" s="53"/>
    </row>
    <row r="109" spans="1:26" x14ac:dyDescent="0.3">
      <c r="A109" s="10"/>
      <c r="B109" s="212"/>
      <c r="C109" s="174">
        <v>732</v>
      </c>
      <c r="D109" s="314" t="s">
        <v>769</v>
      </c>
      <c r="E109" s="314"/>
      <c r="F109" s="140"/>
      <c r="G109" s="173"/>
      <c r="H109" s="140"/>
      <c r="I109" s="140"/>
      <c r="J109" s="141"/>
      <c r="K109" s="141"/>
      <c r="L109" s="141"/>
      <c r="M109" s="141"/>
      <c r="N109" s="141"/>
      <c r="O109" s="141"/>
      <c r="P109" s="141"/>
      <c r="Q109" s="10"/>
      <c r="R109" s="10"/>
      <c r="S109" s="10"/>
      <c r="T109" s="10"/>
      <c r="U109" s="10"/>
      <c r="V109" s="197"/>
      <c r="W109" s="217"/>
      <c r="X109" s="139"/>
      <c r="Y109" s="139"/>
      <c r="Z109" s="139"/>
    </row>
    <row r="110" spans="1:26" ht="25.05" customHeight="1" x14ac:dyDescent="0.3">
      <c r="A110" s="181"/>
      <c r="B110" s="213">
        <v>15</v>
      </c>
      <c r="C110" s="182" t="s">
        <v>794</v>
      </c>
      <c r="D110" s="317" t="s">
        <v>795</v>
      </c>
      <c r="E110" s="317"/>
      <c r="F110" s="176" t="s">
        <v>430</v>
      </c>
      <c r="G110" s="177">
        <v>1</v>
      </c>
      <c r="H110" s="176"/>
      <c r="I110" s="176">
        <f t="shared" ref="I110:I117" si="4">ROUND(G110*(H110),2)</f>
        <v>0</v>
      </c>
      <c r="J110" s="178">
        <f t="shared" ref="J110:J117" si="5">ROUND(G110*(N110),2)</f>
        <v>5.63</v>
      </c>
      <c r="K110" s="179">
        <f t="shared" ref="K110:K117" si="6">ROUND(G110*(O110),2)</f>
        <v>0</v>
      </c>
      <c r="L110" s="179">
        <f>ROUND(G110*(H110),2)</f>
        <v>0</v>
      </c>
      <c r="M110" s="179"/>
      <c r="N110" s="179">
        <v>5.63</v>
      </c>
      <c r="O110" s="179"/>
      <c r="P110" s="183"/>
      <c r="Q110" s="183"/>
      <c r="R110" s="183"/>
      <c r="S110" s="180">
        <f t="shared" ref="S110:S117" si="7">ROUND(G110*(P110),3)</f>
        <v>0</v>
      </c>
      <c r="T110" s="180"/>
      <c r="U110" s="180"/>
      <c r="V110" s="198"/>
      <c r="W110" s="53"/>
      <c r="Z110">
        <v>0</v>
      </c>
    </row>
    <row r="111" spans="1:26" ht="25.05" customHeight="1" x14ac:dyDescent="0.3">
      <c r="A111" s="181"/>
      <c r="B111" s="213">
        <v>16</v>
      </c>
      <c r="C111" s="182" t="s">
        <v>796</v>
      </c>
      <c r="D111" s="317" t="s">
        <v>797</v>
      </c>
      <c r="E111" s="317"/>
      <c r="F111" s="176" t="s">
        <v>430</v>
      </c>
      <c r="G111" s="177">
        <v>1</v>
      </c>
      <c r="H111" s="176"/>
      <c r="I111" s="176">
        <f t="shared" si="4"/>
        <v>0</v>
      </c>
      <c r="J111" s="178">
        <f t="shared" si="5"/>
        <v>51.51</v>
      </c>
      <c r="K111" s="179">
        <f t="shared" si="6"/>
        <v>0</v>
      </c>
      <c r="L111" s="179">
        <f>ROUND(G111*(H111),2)</f>
        <v>0</v>
      </c>
      <c r="M111" s="179"/>
      <c r="N111" s="179">
        <v>51.51</v>
      </c>
      <c r="O111" s="179"/>
      <c r="P111" s="183"/>
      <c r="Q111" s="183"/>
      <c r="R111" s="183"/>
      <c r="S111" s="180">
        <f t="shared" si="7"/>
        <v>0</v>
      </c>
      <c r="T111" s="180"/>
      <c r="U111" s="180"/>
      <c r="V111" s="198"/>
      <c r="W111" s="53"/>
      <c r="Z111">
        <v>0</v>
      </c>
    </row>
    <row r="112" spans="1:26" ht="25.05" customHeight="1" x14ac:dyDescent="0.3">
      <c r="A112" s="181"/>
      <c r="B112" s="213">
        <v>17</v>
      </c>
      <c r="C112" s="182" t="s">
        <v>798</v>
      </c>
      <c r="D112" s="317" t="s">
        <v>799</v>
      </c>
      <c r="E112" s="317"/>
      <c r="F112" s="176" t="s">
        <v>725</v>
      </c>
      <c r="G112" s="177">
        <v>1</v>
      </c>
      <c r="H112" s="176"/>
      <c r="I112" s="176">
        <f t="shared" si="4"/>
        <v>0</v>
      </c>
      <c r="J112" s="178">
        <f t="shared" si="5"/>
        <v>672.52</v>
      </c>
      <c r="K112" s="179">
        <f t="shared" si="6"/>
        <v>0</v>
      </c>
      <c r="L112" s="179">
        <f>ROUND(G112*(H112),2)</f>
        <v>0</v>
      </c>
      <c r="M112" s="179"/>
      <c r="N112" s="179">
        <v>672.52</v>
      </c>
      <c r="O112" s="179"/>
      <c r="P112" s="183"/>
      <c r="Q112" s="183"/>
      <c r="R112" s="183"/>
      <c r="S112" s="180">
        <f t="shared" si="7"/>
        <v>0</v>
      </c>
      <c r="T112" s="180"/>
      <c r="U112" s="180"/>
      <c r="V112" s="198"/>
      <c r="W112" s="53"/>
      <c r="Z112">
        <v>0</v>
      </c>
    </row>
    <row r="113" spans="1:26" ht="25.05" customHeight="1" x14ac:dyDescent="0.3">
      <c r="A113" s="181"/>
      <c r="B113" s="213">
        <v>18</v>
      </c>
      <c r="C113" s="182" t="s">
        <v>800</v>
      </c>
      <c r="D113" s="317" t="s">
        <v>801</v>
      </c>
      <c r="E113" s="317"/>
      <c r="F113" s="176" t="s">
        <v>430</v>
      </c>
      <c r="G113" s="177">
        <v>1</v>
      </c>
      <c r="H113" s="176"/>
      <c r="I113" s="176">
        <f t="shared" si="4"/>
        <v>0</v>
      </c>
      <c r="J113" s="178">
        <f t="shared" si="5"/>
        <v>4.03</v>
      </c>
      <c r="K113" s="179">
        <f t="shared" si="6"/>
        <v>0</v>
      </c>
      <c r="L113" s="179">
        <f>ROUND(G113*(H113),2)</f>
        <v>0</v>
      </c>
      <c r="M113" s="179"/>
      <c r="N113" s="179">
        <v>4.03</v>
      </c>
      <c r="O113" s="179"/>
      <c r="P113" s="183"/>
      <c r="Q113" s="183"/>
      <c r="R113" s="183"/>
      <c r="S113" s="180">
        <f t="shared" si="7"/>
        <v>0</v>
      </c>
      <c r="T113" s="180"/>
      <c r="U113" s="180"/>
      <c r="V113" s="198"/>
      <c r="W113" s="53"/>
      <c r="Z113">
        <v>0</v>
      </c>
    </row>
    <row r="114" spans="1:26" ht="25.05" customHeight="1" x14ac:dyDescent="0.3">
      <c r="A114" s="181"/>
      <c r="B114" s="214">
        <v>19</v>
      </c>
      <c r="C114" s="190" t="s">
        <v>802</v>
      </c>
      <c r="D114" s="318" t="s">
        <v>1247</v>
      </c>
      <c r="E114" s="318"/>
      <c r="F114" s="185" t="s">
        <v>430</v>
      </c>
      <c r="G114" s="186">
        <v>1</v>
      </c>
      <c r="H114" s="185"/>
      <c r="I114" s="185">
        <f t="shared" si="4"/>
        <v>0</v>
      </c>
      <c r="J114" s="187">
        <f t="shared" si="5"/>
        <v>30.32</v>
      </c>
      <c r="K114" s="188">
        <f t="shared" si="6"/>
        <v>0</v>
      </c>
      <c r="L114" s="188"/>
      <c r="M114" s="188">
        <f>ROUND(G114*(H114),2)</f>
        <v>0</v>
      </c>
      <c r="N114" s="188">
        <v>30.32</v>
      </c>
      <c r="O114" s="188"/>
      <c r="P114" s="191"/>
      <c r="Q114" s="191"/>
      <c r="R114" s="191"/>
      <c r="S114" s="189">
        <f t="shared" si="7"/>
        <v>0</v>
      </c>
      <c r="T114" s="189"/>
      <c r="U114" s="189"/>
      <c r="V114" s="201"/>
      <c r="W114" s="53"/>
      <c r="Z114">
        <v>0</v>
      </c>
    </row>
    <row r="115" spans="1:26" ht="25.05" customHeight="1" x14ac:dyDescent="0.3">
      <c r="A115" s="181"/>
      <c r="B115" s="213">
        <v>20</v>
      </c>
      <c r="C115" s="182" t="s">
        <v>803</v>
      </c>
      <c r="D115" s="317" t="s">
        <v>804</v>
      </c>
      <c r="E115" s="317"/>
      <c r="F115" s="176" t="s">
        <v>430</v>
      </c>
      <c r="G115" s="177">
        <v>1</v>
      </c>
      <c r="H115" s="176"/>
      <c r="I115" s="176">
        <f t="shared" si="4"/>
        <v>0</v>
      </c>
      <c r="J115" s="178">
        <f t="shared" si="5"/>
        <v>9.56</v>
      </c>
      <c r="K115" s="179">
        <f t="shared" si="6"/>
        <v>0</v>
      </c>
      <c r="L115" s="179">
        <f>ROUND(G115*(H115),2)</f>
        <v>0</v>
      </c>
      <c r="M115" s="179"/>
      <c r="N115" s="179">
        <v>9.56</v>
      </c>
      <c r="O115" s="179"/>
      <c r="P115" s="183"/>
      <c r="Q115" s="183"/>
      <c r="R115" s="183"/>
      <c r="S115" s="180">
        <f t="shared" si="7"/>
        <v>0</v>
      </c>
      <c r="T115" s="180"/>
      <c r="U115" s="180"/>
      <c r="V115" s="198"/>
      <c r="W115" s="53"/>
      <c r="Z115">
        <v>0</v>
      </c>
    </row>
    <row r="116" spans="1:26" ht="55.2" customHeight="1" x14ac:dyDescent="0.3">
      <c r="A116" s="181"/>
      <c r="B116" s="213">
        <v>21</v>
      </c>
      <c r="C116" s="182" t="s">
        <v>805</v>
      </c>
      <c r="D116" s="317" t="s">
        <v>1248</v>
      </c>
      <c r="E116" s="317"/>
      <c r="F116" s="176" t="s">
        <v>430</v>
      </c>
      <c r="G116" s="177">
        <v>1</v>
      </c>
      <c r="H116" s="176"/>
      <c r="I116" s="176">
        <f t="shared" si="4"/>
        <v>0</v>
      </c>
      <c r="J116" s="178">
        <f t="shared" si="5"/>
        <v>711.96</v>
      </c>
      <c r="K116" s="179">
        <f t="shared" si="6"/>
        <v>0</v>
      </c>
      <c r="L116" s="179">
        <f>ROUND(G116*(H116),2)</f>
        <v>0</v>
      </c>
      <c r="M116" s="179"/>
      <c r="N116" s="179">
        <v>711.96</v>
      </c>
      <c r="O116" s="179"/>
      <c r="P116" s="183"/>
      <c r="Q116" s="183"/>
      <c r="R116" s="183"/>
      <c r="S116" s="180">
        <f t="shared" si="7"/>
        <v>0</v>
      </c>
      <c r="T116" s="180"/>
      <c r="U116" s="180"/>
      <c r="V116" s="198"/>
      <c r="W116" s="53"/>
      <c r="Z116">
        <v>0</v>
      </c>
    </row>
    <row r="117" spans="1:26" ht="25.05" customHeight="1" x14ac:dyDescent="0.3">
      <c r="A117" s="181"/>
      <c r="B117" s="213">
        <v>22</v>
      </c>
      <c r="C117" s="182" t="s">
        <v>806</v>
      </c>
      <c r="D117" s="317" t="s">
        <v>807</v>
      </c>
      <c r="E117" s="317"/>
      <c r="F117" s="176" t="s">
        <v>485</v>
      </c>
      <c r="G117" s="177">
        <v>1.1000000000000001</v>
      </c>
      <c r="H117" s="178"/>
      <c r="I117" s="176">
        <f t="shared" si="4"/>
        <v>0</v>
      </c>
      <c r="J117" s="178">
        <f t="shared" si="5"/>
        <v>16.34</v>
      </c>
      <c r="K117" s="179">
        <f t="shared" si="6"/>
        <v>0</v>
      </c>
      <c r="L117" s="179">
        <f>ROUND(G117*(H117),2)</f>
        <v>0</v>
      </c>
      <c r="M117" s="179"/>
      <c r="N117" s="179">
        <v>14.851199722290039</v>
      </c>
      <c r="O117" s="179"/>
      <c r="P117" s="183"/>
      <c r="Q117" s="183"/>
      <c r="R117" s="183"/>
      <c r="S117" s="180">
        <f t="shared" si="7"/>
        <v>0</v>
      </c>
      <c r="T117" s="180"/>
      <c r="U117" s="180"/>
      <c r="V117" s="198"/>
      <c r="W117" s="53"/>
      <c r="Z117">
        <v>0</v>
      </c>
    </row>
    <row r="118" spans="1:26" x14ac:dyDescent="0.3">
      <c r="A118" s="10"/>
      <c r="B118" s="212"/>
      <c r="C118" s="174">
        <v>732</v>
      </c>
      <c r="D118" s="314" t="s">
        <v>769</v>
      </c>
      <c r="E118" s="314"/>
      <c r="F118" s="140"/>
      <c r="G118" s="173"/>
      <c r="H118" s="140"/>
      <c r="I118" s="142">
        <f>ROUND((SUM(I109:I117))/1,2)</f>
        <v>0</v>
      </c>
      <c r="J118" s="141"/>
      <c r="K118" s="141"/>
      <c r="L118" s="141">
        <f>ROUND((SUM(L109:L117))/1,2)</f>
        <v>0</v>
      </c>
      <c r="M118" s="141">
        <f>ROUND((SUM(M109:M117))/1,2)</f>
        <v>0</v>
      </c>
      <c r="N118" s="141"/>
      <c r="O118" s="141"/>
      <c r="P118" s="141"/>
      <c r="Q118" s="10"/>
      <c r="R118" s="10"/>
      <c r="S118" s="10">
        <f>ROUND((SUM(S109:S117))/1,2)</f>
        <v>0</v>
      </c>
      <c r="T118" s="10"/>
      <c r="U118" s="10"/>
      <c r="V118" s="199">
        <f>ROUND((SUM(V109:V117))/1,2)</f>
        <v>0</v>
      </c>
      <c r="W118" s="217"/>
      <c r="X118" s="139"/>
      <c r="Y118" s="139"/>
      <c r="Z118" s="139"/>
    </row>
    <row r="119" spans="1:26" x14ac:dyDescent="0.3">
      <c r="A119" s="1"/>
      <c r="B119" s="208"/>
      <c r="C119" s="1"/>
      <c r="D119" s="1"/>
      <c r="E119" s="133"/>
      <c r="F119" s="133"/>
      <c r="G119" s="167"/>
      <c r="H119" s="133"/>
      <c r="I119" s="133"/>
      <c r="J119" s="134"/>
      <c r="K119" s="134"/>
      <c r="L119" s="134"/>
      <c r="M119" s="134"/>
      <c r="N119" s="134"/>
      <c r="O119" s="134"/>
      <c r="P119" s="134"/>
      <c r="Q119" s="1"/>
      <c r="R119" s="1"/>
      <c r="S119" s="1"/>
      <c r="T119" s="1"/>
      <c r="U119" s="1"/>
      <c r="V119" s="200"/>
      <c r="W119" s="53"/>
    </row>
    <row r="120" spans="1:26" x14ac:dyDescent="0.3">
      <c r="A120" s="10"/>
      <c r="B120" s="212"/>
      <c r="C120" s="174">
        <v>733</v>
      </c>
      <c r="D120" s="314" t="s">
        <v>770</v>
      </c>
      <c r="E120" s="314"/>
      <c r="F120" s="140"/>
      <c r="G120" s="173"/>
      <c r="H120" s="140"/>
      <c r="I120" s="140"/>
      <c r="J120" s="141"/>
      <c r="K120" s="141"/>
      <c r="L120" s="141"/>
      <c r="M120" s="141"/>
      <c r="N120" s="141"/>
      <c r="O120" s="141"/>
      <c r="P120" s="141"/>
      <c r="Q120" s="10"/>
      <c r="R120" s="10"/>
      <c r="S120" s="10"/>
      <c r="T120" s="10"/>
      <c r="U120" s="10"/>
      <c r="V120" s="197"/>
      <c r="W120" s="217"/>
      <c r="X120" s="139"/>
      <c r="Y120" s="139"/>
      <c r="Z120" s="139"/>
    </row>
    <row r="121" spans="1:26" ht="25.05" customHeight="1" x14ac:dyDescent="0.3">
      <c r="A121" s="181"/>
      <c r="B121" s="213">
        <v>23</v>
      </c>
      <c r="C121" s="182" t="s">
        <v>808</v>
      </c>
      <c r="D121" s="317" t="s">
        <v>809</v>
      </c>
      <c r="E121" s="317"/>
      <c r="F121" s="176" t="s">
        <v>424</v>
      </c>
      <c r="G121" s="177">
        <v>2</v>
      </c>
      <c r="H121" s="176"/>
      <c r="I121" s="176">
        <f t="shared" ref="I121:I130" si="8">ROUND(G121*(H121),2)</f>
        <v>0</v>
      </c>
      <c r="J121" s="178">
        <f t="shared" ref="J121:J130" si="9">ROUND(G121*(N121),2)</f>
        <v>20.18</v>
      </c>
      <c r="K121" s="179">
        <f t="shared" ref="K121:K130" si="10">ROUND(G121*(O121),2)</f>
        <v>0</v>
      </c>
      <c r="L121" s="179">
        <f t="shared" ref="L121:L130" si="11">ROUND(G121*(H121),2)</f>
        <v>0</v>
      </c>
      <c r="M121" s="179"/>
      <c r="N121" s="179">
        <v>10.09</v>
      </c>
      <c r="O121" s="179"/>
      <c r="P121" s="183">
        <v>1.9400000000000001E-3</v>
      </c>
      <c r="Q121" s="183"/>
      <c r="R121" s="183">
        <v>1.9400000000000001E-3</v>
      </c>
      <c r="S121" s="180">
        <f t="shared" ref="S121:S130" si="12">ROUND(G121*(P121),3)</f>
        <v>4.0000000000000001E-3</v>
      </c>
      <c r="T121" s="180"/>
      <c r="U121" s="180"/>
      <c r="V121" s="198"/>
      <c r="W121" s="53"/>
      <c r="Z121">
        <v>0</v>
      </c>
    </row>
    <row r="122" spans="1:26" ht="25.05" customHeight="1" x14ac:dyDescent="0.3">
      <c r="A122" s="181"/>
      <c r="B122" s="213">
        <v>24</v>
      </c>
      <c r="C122" s="182" t="s">
        <v>810</v>
      </c>
      <c r="D122" s="317" t="s">
        <v>811</v>
      </c>
      <c r="E122" s="317"/>
      <c r="F122" s="176" t="s">
        <v>424</v>
      </c>
      <c r="G122" s="177">
        <v>12</v>
      </c>
      <c r="H122" s="176"/>
      <c r="I122" s="176">
        <f t="shared" si="8"/>
        <v>0</v>
      </c>
      <c r="J122" s="178">
        <f t="shared" si="9"/>
        <v>147.24</v>
      </c>
      <c r="K122" s="179">
        <f t="shared" si="10"/>
        <v>0</v>
      </c>
      <c r="L122" s="179">
        <f t="shared" si="11"/>
        <v>0</v>
      </c>
      <c r="M122" s="179"/>
      <c r="N122" s="179">
        <v>12.27</v>
      </c>
      <c r="O122" s="179"/>
      <c r="P122" s="183">
        <v>2.9099999999999998E-3</v>
      </c>
      <c r="Q122" s="183"/>
      <c r="R122" s="183">
        <v>2.9099999999999998E-3</v>
      </c>
      <c r="S122" s="180">
        <f t="shared" si="12"/>
        <v>3.5000000000000003E-2</v>
      </c>
      <c r="T122" s="180"/>
      <c r="U122" s="180"/>
      <c r="V122" s="198"/>
      <c r="W122" s="53"/>
      <c r="Z122">
        <v>0</v>
      </c>
    </row>
    <row r="123" spans="1:26" ht="25.05" customHeight="1" x14ac:dyDescent="0.3">
      <c r="A123" s="181"/>
      <c r="B123" s="213">
        <v>25</v>
      </c>
      <c r="C123" s="182" t="s">
        <v>812</v>
      </c>
      <c r="D123" s="317" t="s">
        <v>813</v>
      </c>
      <c r="E123" s="317"/>
      <c r="F123" s="176" t="s">
        <v>424</v>
      </c>
      <c r="G123" s="177">
        <v>4</v>
      </c>
      <c r="H123" s="176"/>
      <c r="I123" s="176">
        <f t="shared" si="8"/>
        <v>0</v>
      </c>
      <c r="J123" s="178">
        <f t="shared" si="9"/>
        <v>69.2</v>
      </c>
      <c r="K123" s="179">
        <f t="shared" si="10"/>
        <v>0</v>
      </c>
      <c r="L123" s="179">
        <f t="shared" si="11"/>
        <v>0</v>
      </c>
      <c r="M123" s="179"/>
      <c r="N123" s="179">
        <v>17.3</v>
      </c>
      <c r="O123" s="179"/>
      <c r="P123" s="183">
        <v>4.5399999999999998E-3</v>
      </c>
      <c r="Q123" s="183"/>
      <c r="R123" s="183">
        <v>4.5399999999999998E-3</v>
      </c>
      <c r="S123" s="180">
        <f t="shared" si="12"/>
        <v>1.7999999999999999E-2</v>
      </c>
      <c r="T123" s="180"/>
      <c r="U123" s="180"/>
      <c r="V123" s="198"/>
      <c r="W123" s="53"/>
      <c r="Z123">
        <v>0</v>
      </c>
    </row>
    <row r="124" spans="1:26" ht="25.05" customHeight="1" x14ac:dyDescent="0.3">
      <c r="A124" s="181"/>
      <c r="B124" s="213">
        <v>26</v>
      </c>
      <c r="C124" s="182" t="s">
        <v>814</v>
      </c>
      <c r="D124" s="317" t="s">
        <v>815</v>
      </c>
      <c r="E124" s="317"/>
      <c r="F124" s="176" t="s">
        <v>424</v>
      </c>
      <c r="G124" s="177">
        <v>96</v>
      </c>
      <c r="H124" s="176"/>
      <c r="I124" s="176">
        <f t="shared" si="8"/>
        <v>0</v>
      </c>
      <c r="J124" s="178">
        <f t="shared" si="9"/>
        <v>952.32</v>
      </c>
      <c r="K124" s="179">
        <f t="shared" si="10"/>
        <v>0</v>
      </c>
      <c r="L124" s="179">
        <f t="shared" si="11"/>
        <v>0</v>
      </c>
      <c r="M124" s="179"/>
      <c r="N124" s="179">
        <v>9.92</v>
      </c>
      <c r="O124" s="179"/>
      <c r="P124" s="183">
        <v>8.7000000000000001E-4</v>
      </c>
      <c r="Q124" s="183"/>
      <c r="R124" s="183">
        <v>8.7000000000000001E-4</v>
      </c>
      <c r="S124" s="180">
        <f t="shared" si="12"/>
        <v>8.4000000000000005E-2</v>
      </c>
      <c r="T124" s="180"/>
      <c r="U124" s="180"/>
      <c r="V124" s="198"/>
      <c r="W124" s="53"/>
      <c r="Z124">
        <v>0</v>
      </c>
    </row>
    <row r="125" spans="1:26" ht="25.05" customHeight="1" x14ac:dyDescent="0.3">
      <c r="A125" s="181"/>
      <c r="B125" s="213">
        <v>27</v>
      </c>
      <c r="C125" s="182" t="s">
        <v>816</v>
      </c>
      <c r="D125" s="317" t="s">
        <v>817</v>
      </c>
      <c r="E125" s="317"/>
      <c r="F125" s="176" t="s">
        <v>424</v>
      </c>
      <c r="G125" s="177">
        <v>22</v>
      </c>
      <c r="H125" s="176"/>
      <c r="I125" s="176">
        <f t="shared" si="8"/>
        <v>0</v>
      </c>
      <c r="J125" s="178">
        <f t="shared" si="9"/>
        <v>290.39999999999998</v>
      </c>
      <c r="K125" s="179">
        <f t="shared" si="10"/>
        <v>0</v>
      </c>
      <c r="L125" s="179">
        <f t="shared" si="11"/>
        <v>0</v>
      </c>
      <c r="M125" s="179"/>
      <c r="N125" s="179">
        <v>13.2</v>
      </c>
      <c r="O125" s="179"/>
      <c r="P125" s="183">
        <v>1.1000000000000001E-3</v>
      </c>
      <c r="Q125" s="183"/>
      <c r="R125" s="183">
        <v>1.1000000000000001E-3</v>
      </c>
      <c r="S125" s="180">
        <f t="shared" si="12"/>
        <v>2.4E-2</v>
      </c>
      <c r="T125" s="180"/>
      <c r="U125" s="180"/>
      <c r="V125" s="198"/>
      <c r="W125" s="53"/>
      <c r="Z125">
        <v>0</v>
      </c>
    </row>
    <row r="126" spans="1:26" ht="25.05" customHeight="1" x14ac:dyDescent="0.3">
      <c r="A126" s="181"/>
      <c r="B126" s="213">
        <v>28</v>
      </c>
      <c r="C126" s="182" t="s">
        <v>818</v>
      </c>
      <c r="D126" s="317" t="s">
        <v>819</v>
      </c>
      <c r="E126" s="317"/>
      <c r="F126" s="176" t="s">
        <v>424</v>
      </c>
      <c r="G126" s="177">
        <v>24</v>
      </c>
      <c r="H126" s="176"/>
      <c r="I126" s="176">
        <f t="shared" si="8"/>
        <v>0</v>
      </c>
      <c r="J126" s="178">
        <f t="shared" si="9"/>
        <v>443.04</v>
      </c>
      <c r="K126" s="179">
        <f t="shared" si="10"/>
        <v>0</v>
      </c>
      <c r="L126" s="179">
        <f t="shared" si="11"/>
        <v>0</v>
      </c>
      <c r="M126" s="179"/>
      <c r="N126" s="179">
        <v>18.46</v>
      </c>
      <c r="O126" s="179"/>
      <c r="P126" s="183">
        <v>1.34E-3</v>
      </c>
      <c r="Q126" s="183"/>
      <c r="R126" s="183">
        <v>1.34E-3</v>
      </c>
      <c r="S126" s="180">
        <f t="shared" si="12"/>
        <v>3.2000000000000001E-2</v>
      </c>
      <c r="T126" s="180"/>
      <c r="U126" s="180"/>
      <c r="V126" s="198"/>
      <c r="W126" s="53"/>
      <c r="Z126">
        <v>0</v>
      </c>
    </row>
    <row r="127" spans="1:26" ht="25.05" customHeight="1" x14ac:dyDescent="0.3">
      <c r="A127" s="181"/>
      <c r="B127" s="213">
        <v>29</v>
      </c>
      <c r="C127" s="182" t="s">
        <v>820</v>
      </c>
      <c r="D127" s="317" t="s">
        <v>821</v>
      </c>
      <c r="E127" s="317"/>
      <c r="F127" s="176" t="s">
        <v>424</v>
      </c>
      <c r="G127" s="177">
        <v>56</v>
      </c>
      <c r="H127" s="176"/>
      <c r="I127" s="176">
        <f t="shared" si="8"/>
        <v>0</v>
      </c>
      <c r="J127" s="178">
        <f t="shared" si="9"/>
        <v>1406.16</v>
      </c>
      <c r="K127" s="179">
        <f t="shared" si="10"/>
        <v>0</v>
      </c>
      <c r="L127" s="179">
        <f t="shared" si="11"/>
        <v>0</v>
      </c>
      <c r="M127" s="179"/>
      <c r="N127" s="179">
        <v>25.11</v>
      </c>
      <c r="O127" s="179"/>
      <c r="P127" s="183">
        <v>1.42E-3</v>
      </c>
      <c r="Q127" s="183"/>
      <c r="R127" s="183">
        <v>1.42E-3</v>
      </c>
      <c r="S127" s="180">
        <f t="shared" si="12"/>
        <v>0.08</v>
      </c>
      <c r="T127" s="180"/>
      <c r="U127" s="180"/>
      <c r="V127" s="198"/>
      <c r="W127" s="53"/>
      <c r="Z127">
        <v>0</v>
      </c>
    </row>
    <row r="128" spans="1:26" ht="25.05" customHeight="1" x14ac:dyDescent="0.3">
      <c r="A128" s="181"/>
      <c r="B128" s="213">
        <v>30</v>
      </c>
      <c r="C128" s="182" t="s">
        <v>822</v>
      </c>
      <c r="D128" s="317" t="s">
        <v>823</v>
      </c>
      <c r="E128" s="317"/>
      <c r="F128" s="176" t="s">
        <v>424</v>
      </c>
      <c r="G128" s="177">
        <v>18</v>
      </c>
      <c r="H128" s="176"/>
      <c r="I128" s="176">
        <f t="shared" si="8"/>
        <v>0</v>
      </c>
      <c r="J128" s="178">
        <f t="shared" si="9"/>
        <v>8.1</v>
      </c>
      <c r="K128" s="179">
        <f t="shared" si="10"/>
        <v>0</v>
      </c>
      <c r="L128" s="179">
        <f t="shared" si="11"/>
        <v>0</v>
      </c>
      <c r="M128" s="179"/>
      <c r="N128" s="179">
        <v>0.45</v>
      </c>
      <c r="O128" s="179"/>
      <c r="P128" s="183"/>
      <c r="Q128" s="183"/>
      <c r="R128" s="183"/>
      <c r="S128" s="180">
        <f t="shared" si="12"/>
        <v>0</v>
      </c>
      <c r="T128" s="180"/>
      <c r="U128" s="180"/>
      <c r="V128" s="198"/>
      <c r="W128" s="53"/>
      <c r="Z128">
        <v>0</v>
      </c>
    </row>
    <row r="129" spans="1:26" ht="25.05" customHeight="1" x14ac:dyDescent="0.3">
      <c r="A129" s="181"/>
      <c r="B129" s="213">
        <v>31</v>
      </c>
      <c r="C129" s="182" t="s">
        <v>824</v>
      </c>
      <c r="D129" s="317" t="s">
        <v>825</v>
      </c>
      <c r="E129" s="317"/>
      <c r="F129" s="176" t="s">
        <v>424</v>
      </c>
      <c r="G129" s="177">
        <v>198</v>
      </c>
      <c r="H129" s="176"/>
      <c r="I129" s="176">
        <f t="shared" si="8"/>
        <v>0</v>
      </c>
      <c r="J129" s="178">
        <f t="shared" si="9"/>
        <v>91.08</v>
      </c>
      <c r="K129" s="179">
        <f t="shared" si="10"/>
        <v>0</v>
      </c>
      <c r="L129" s="179">
        <f t="shared" si="11"/>
        <v>0</v>
      </c>
      <c r="M129" s="179"/>
      <c r="N129" s="179">
        <v>0.46</v>
      </c>
      <c r="O129" s="179"/>
      <c r="P129" s="183"/>
      <c r="Q129" s="183"/>
      <c r="R129" s="183"/>
      <c r="S129" s="180">
        <f t="shared" si="12"/>
        <v>0</v>
      </c>
      <c r="T129" s="180"/>
      <c r="U129" s="180"/>
      <c r="V129" s="198"/>
      <c r="W129" s="53"/>
      <c r="Z129">
        <v>0</v>
      </c>
    </row>
    <row r="130" spans="1:26" ht="25.05" customHeight="1" x14ac:dyDescent="0.3">
      <c r="A130" s="181"/>
      <c r="B130" s="213">
        <v>32</v>
      </c>
      <c r="C130" s="182" t="s">
        <v>826</v>
      </c>
      <c r="D130" s="317" t="s">
        <v>827</v>
      </c>
      <c r="E130" s="317"/>
      <c r="F130" s="176" t="s">
        <v>485</v>
      </c>
      <c r="G130" s="177">
        <v>1.4</v>
      </c>
      <c r="H130" s="178"/>
      <c r="I130" s="176">
        <f t="shared" si="8"/>
        <v>0</v>
      </c>
      <c r="J130" s="178">
        <f t="shared" si="9"/>
        <v>47.98</v>
      </c>
      <c r="K130" s="179">
        <f t="shared" si="10"/>
        <v>0</v>
      </c>
      <c r="L130" s="179">
        <f t="shared" si="11"/>
        <v>0</v>
      </c>
      <c r="M130" s="179"/>
      <c r="N130" s="179">
        <v>34.271999359130859</v>
      </c>
      <c r="O130" s="179"/>
      <c r="P130" s="183"/>
      <c r="Q130" s="183"/>
      <c r="R130" s="183"/>
      <c r="S130" s="180">
        <f t="shared" si="12"/>
        <v>0</v>
      </c>
      <c r="T130" s="180"/>
      <c r="U130" s="180"/>
      <c r="V130" s="198"/>
      <c r="W130" s="53"/>
      <c r="Z130">
        <v>0</v>
      </c>
    </row>
    <row r="131" spans="1:26" x14ac:dyDescent="0.3">
      <c r="A131" s="10"/>
      <c r="B131" s="212"/>
      <c r="C131" s="174">
        <v>733</v>
      </c>
      <c r="D131" s="314" t="s">
        <v>770</v>
      </c>
      <c r="E131" s="314"/>
      <c r="F131" s="140"/>
      <c r="G131" s="173"/>
      <c r="H131" s="140"/>
      <c r="I131" s="142">
        <f>ROUND((SUM(I120:I130))/1,2)</f>
        <v>0</v>
      </c>
      <c r="J131" s="141"/>
      <c r="K131" s="141"/>
      <c r="L131" s="141">
        <f>ROUND((SUM(L120:L130))/1,2)</f>
        <v>0</v>
      </c>
      <c r="M131" s="141">
        <f>ROUND((SUM(M120:M130))/1,2)</f>
        <v>0</v>
      </c>
      <c r="N131" s="141"/>
      <c r="O131" s="141"/>
      <c r="P131" s="141"/>
      <c r="Q131" s="10"/>
      <c r="R131" s="10"/>
      <c r="S131" s="10">
        <f>ROUND((SUM(S120:S130))/1,2)</f>
        <v>0.28000000000000003</v>
      </c>
      <c r="T131" s="10"/>
      <c r="U131" s="10"/>
      <c r="V131" s="199">
        <f>ROUND((SUM(V120:V130))/1,2)</f>
        <v>0</v>
      </c>
      <c r="W131" s="217"/>
      <c r="X131" s="139"/>
      <c r="Y131" s="139"/>
      <c r="Z131" s="139"/>
    </row>
    <row r="132" spans="1:26" x14ac:dyDescent="0.3">
      <c r="A132" s="1"/>
      <c r="B132" s="208"/>
      <c r="C132" s="1"/>
      <c r="D132" s="1"/>
      <c r="E132" s="133"/>
      <c r="F132" s="133"/>
      <c r="G132" s="167"/>
      <c r="H132" s="133"/>
      <c r="I132" s="133"/>
      <c r="J132" s="134"/>
      <c r="K132" s="134"/>
      <c r="L132" s="134"/>
      <c r="M132" s="134"/>
      <c r="N132" s="134"/>
      <c r="O132" s="134"/>
      <c r="P132" s="134"/>
      <c r="Q132" s="1"/>
      <c r="R132" s="1"/>
      <c r="S132" s="1"/>
      <c r="T132" s="1"/>
      <c r="U132" s="1"/>
      <c r="V132" s="200"/>
      <c r="W132" s="53"/>
    </row>
    <row r="133" spans="1:26" x14ac:dyDescent="0.3">
      <c r="A133" s="10"/>
      <c r="B133" s="212"/>
      <c r="C133" s="174">
        <v>734</v>
      </c>
      <c r="D133" s="314" t="s">
        <v>771</v>
      </c>
      <c r="E133" s="314"/>
      <c r="F133" s="140"/>
      <c r="G133" s="173"/>
      <c r="H133" s="140"/>
      <c r="I133" s="140"/>
      <c r="J133" s="141"/>
      <c r="K133" s="141"/>
      <c r="L133" s="141"/>
      <c r="M133" s="141"/>
      <c r="N133" s="141"/>
      <c r="O133" s="141"/>
      <c r="P133" s="141"/>
      <c r="Q133" s="10"/>
      <c r="R133" s="10"/>
      <c r="S133" s="10"/>
      <c r="T133" s="10"/>
      <c r="U133" s="10"/>
      <c r="V133" s="197"/>
      <c r="W133" s="217"/>
      <c r="X133" s="139"/>
      <c r="Y133" s="139"/>
      <c r="Z133" s="139"/>
    </row>
    <row r="134" spans="1:26" ht="25.05" customHeight="1" x14ac:dyDescent="0.3">
      <c r="A134" s="181"/>
      <c r="B134" s="213">
        <v>33</v>
      </c>
      <c r="C134" s="182" t="s">
        <v>828</v>
      </c>
      <c r="D134" s="317" t="s">
        <v>829</v>
      </c>
      <c r="E134" s="317"/>
      <c r="F134" s="176" t="s">
        <v>430</v>
      </c>
      <c r="G134" s="177">
        <v>2</v>
      </c>
      <c r="H134" s="176"/>
      <c r="I134" s="176">
        <f t="shared" ref="I134:I157" si="13">ROUND(G134*(H134),2)</f>
        <v>0</v>
      </c>
      <c r="J134" s="178">
        <f t="shared" ref="J134:J157" si="14">ROUND(G134*(N134),2)</f>
        <v>2.2400000000000002</v>
      </c>
      <c r="K134" s="179">
        <f t="shared" ref="K134:K157" si="15">ROUND(G134*(O134),2)</f>
        <v>0</v>
      </c>
      <c r="L134" s="179">
        <f t="shared" ref="L134:L157" si="16">ROUND(G134*(H134),2)</f>
        <v>0</v>
      </c>
      <c r="M134" s="179"/>
      <c r="N134" s="179">
        <v>1.1200000000000001</v>
      </c>
      <c r="O134" s="179"/>
      <c r="P134" s="183">
        <v>3.0000000000000001E-5</v>
      </c>
      <c r="Q134" s="183"/>
      <c r="R134" s="183">
        <v>3.0000000000000001E-5</v>
      </c>
      <c r="S134" s="180">
        <f t="shared" ref="S134:S157" si="17">ROUND(G134*(P134),3)</f>
        <v>0</v>
      </c>
      <c r="T134" s="180"/>
      <c r="U134" s="180"/>
      <c r="V134" s="198"/>
      <c r="W134" s="53"/>
      <c r="Z134">
        <v>0</v>
      </c>
    </row>
    <row r="135" spans="1:26" ht="25.05" customHeight="1" x14ac:dyDescent="0.3">
      <c r="A135" s="181"/>
      <c r="B135" s="213">
        <v>34</v>
      </c>
      <c r="C135" s="182" t="s">
        <v>830</v>
      </c>
      <c r="D135" s="317" t="s">
        <v>831</v>
      </c>
      <c r="E135" s="317"/>
      <c r="F135" s="176" t="s">
        <v>430</v>
      </c>
      <c r="G135" s="177">
        <v>2</v>
      </c>
      <c r="H135" s="176"/>
      <c r="I135" s="176">
        <f t="shared" si="13"/>
        <v>0</v>
      </c>
      <c r="J135" s="178">
        <f t="shared" si="14"/>
        <v>10.52</v>
      </c>
      <c r="K135" s="179">
        <f t="shared" si="15"/>
        <v>0</v>
      </c>
      <c r="L135" s="179">
        <f t="shared" si="16"/>
        <v>0</v>
      </c>
      <c r="M135" s="179"/>
      <c r="N135" s="179">
        <v>5.26</v>
      </c>
      <c r="O135" s="179"/>
      <c r="P135" s="183"/>
      <c r="Q135" s="183"/>
      <c r="R135" s="183"/>
      <c r="S135" s="180">
        <f t="shared" si="17"/>
        <v>0</v>
      </c>
      <c r="T135" s="180"/>
      <c r="U135" s="180"/>
      <c r="V135" s="198"/>
      <c r="W135" s="53"/>
      <c r="Z135">
        <v>0</v>
      </c>
    </row>
    <row r="136" spans="1:26" ht="25.05" customHeight="1" x14ac:dyDescent="0.3">
      <c r="A136" s="181"/>
      <c r="B136" s="213">
        <v>35</v>
      </c>
      <c r="C136" s="182" t="s">
        <v>832</v>
      </c>
      <c r="D136" s="317" t="s">
        <v>833</v>
      </c>
      <c r="E136" s="317"/>
      <c r="F136" s="176" t="s">
        <v>430</v>
      </c>
      <c r="G136" s="177">
        <v>22</v>
      </c>
      <c r="H136" s="176"/>
      <c r="I136" s="176">
        <f t="shared" si="13"/>
        <v>0</v>
      </c>
      <c r="J136" s="178">
        <f t="shared" si="14"/>
        <v>50.82</v>
      </c>
      <c r="K136" s="179">
        <f t="shared" si="15"/>
        <v>0</v>
      </c>
      <c r="L136" s="179">
        <f t="shared" si="16"/>
        <v>0</v>
      </c>
      <c r="M136" s="179"/>
      <c r="N136" s="179">
        <v>2.31</v>
      </c>
      <c r="O136" s="179"/>
      <c r="P136" s="183">
        <v>1.0000000000000001E-5</v>
      </c>
      <c r="Q136" s="183"/>
      <c r="R136" s="183">
        <v>1.0000000000000001E-5</v>
      </c>
      <c r="S136" s="180">
        <f t="shared" si="17"/>
        <v>0</v>
      </c>
      <c r="T136" s="180"/>
      <c r="U136" s="180"/>
      <c r="V136" s="198"/>
      <c r="W136" s="53"/>
      <c r="Z136">
        <v>0</v>
      </c>
    </row>
    <row r="137" spans="1:26" ht="25.05" customHeight="1" x14ac:dyDescent="0.3">
      <c r="A137" s="181"/>
      <c r="B137" s="213">
        <v>36</v>
      </c>
      <c r="C137" s="182" t="s">
        <v>834</v>
      </c>
      <c r="D137" s="317" t="s">
        <v>1250</v>
      </c>
      <c r="E137" s="317"/>
      <c r="F137" s="176" t="s">
        <v>430</v>
      </c>
      <c r="G137" s="177">
        <v>22</v>
      </c>
      <c r="H137" s="176"/>
      <c r="I137" s="176">
        <f t="shared" si="13"/>
        <v>0</v>
      </c>
      <c r="J137" s="178">
        <f t="shared" si="14"/>
        <v>28.38</v>
      </c>
      <c r="K137" s="179">
        <f t="shared" si="15"/>
        <v>0</v>
      </c>
      <c r="L137" s="179">
        <f t="shared" si="16"/>
        <v>0</v>
      </c>
      <c r="M137" s="179"/>
      <c r="N137" s="179">
        <v>1.29</v>
      </c>
      <c r="O137" s="179"/>
      <c r="P137" s="183"/>
      <c r="Q137" s="183"/>
      <c r="R137" s="183"/>
      <c r="S137" s="180">
        <f t="shared" si="17"/>
        <v>0</v>
      </c>
      <c r="T137" s="180"/>
      <c r="U137" s="180"/>
      <c r="V137" s="198"/>
      <c r="W137" s="53"/>
      <c r="Z137">
        <v>0</v>
      </c>
    </row>
    <row r="138" spans="1:26" ht="25.05" customHeight="1" x14ac:dyDescent="0.3">
      <c r="A138" s="181"/>
      <c r="B138" s="213">
        <v>37</v>
      </c>
      <c r="C138" s="182" t="s">
        <v>835</v>
      </c>
      <c r="D138" s="317" t="s">
        <v>836</v>
      </c>
      <c r="E138" s="317"/>
      <c r="F138" s="176" t="s">
        <v>430</v>
      </c>
      <c r="G138" s="177">
        <v>4</v>
      </c>
      <c r="H138" s="176"/>
      <c r="I138" s="176">
        <f t="shared" si="13"/>
        <v>0</v>
      </c>
      <c r="J138" s="178">
        <f t="shared" si="14"/>
        <v>15.56</v>
      </c>
      <c r="K138" s="179">
        <f t="shared" si="15"/>
        <v>0</v>
      </c>
      <c r="L138" s="179">
        <f t="shared" si="16"/>
        <v>0</v>
      </c>
      <c r="M138" s="179"/>
      <c r="N138" s="179">
        <v>3.89</v>
      </c>
      <c r="O138" s="179"/>
      <c r="P138" s="183"/>
      <c r="Q138" s="183"/>
      <c r="R138" s="183"/>
      <c r="S138" s="180">
        <f t="shared" si="17"/>
        <v>0</v>
      </c>
      <c r="T138" s="180"/>
      <c r="U138" s="180"/>
      <c r="V138" s="198"/>
      <c r="W138" s="53"/>
      <c r="Z138">
        <v>0</v>
      </c>
    </row>
    <row r="139" spans="1:26" ht="34.950000000000003" customHeight="1" x14ac:dyDescent="0.3">
      <c r="A139" s="181"/>
      <c r="B139" s="213">
        <v>38</v>
      </c>
      <c r="C139" s="182" t="s">
        <v>837</v>
      </c>
      <c r="D139" s="317" t="s">
        <v>1249</v>
      </c>
      <c r="E139" s="317"/>
      <c r="F139" s="176" t="s">
        <v>430</v>
      </c>
      <c r="G139" s="177">
        <v>4</v>
      </c>
      <c r="H139" s="176"/>
      <c r="I139" s="176">
        <f t="shared" si="13"/>
        <v>0</v>
      </c>
      <c r="J139" s="178">
        <f t="shared" si="14"/>
        <v>237.44</v>
      </c>
      <c r="K139" s="179">
        <f t="shared" si="15"/>
        <v>0</v>
      </c>
      <c r="L139" s="179">
        <f t="shared" si="16"/>
        <v>0</v>
      </c>
      <c r="M139" s="179"/>
      <c r="N139" s="179">
        <v>59.36</v>
      </c>
      <c r="O139" s="179"/>
      <c r="P139" s="183"/>
      <c r="Q139" s="183"/>
      <c r="R139" s="183"/>
      <c r="S139" s="180">
        <f t="shared" si="17"/>
        <v>0</v>
      </c>
      <c r="T139" s="180"/>
      <c r="U139" s="180"/>
      <c r="V139" s="198"/>
      <c r="W139" s="53"/>
      <c r="Z139">
        <v>0</v>
      </c>
    </row>
    <row r="140" spans="1:26" ht="25.05" customHeight="1" x14ac:dyDescent="0.3">
      <c r="A140" s="181"/>
      <c r="B140" s="213">
        <v>39</v>
      </c>
      <c r="C140" s="182" t="s">
        <v>838</v>
      </c>
      <c r="D140" s="317" t="s">
        <v>839</v>
      </c>
      <c r="E140" s="317"/>
      <c r="F140" s="176" t="s">
        <v>725</v>
      </c>
      <c r="G140" s="177">
        <v>22</v>
      </c>
      <c r="H140" s="176"/>
      <c r="I140" s="176">
        <f t="shared" si="13"/>
        <v>0</v>
      </c>
      <c r="J140" s="178">
        <f t="shared" si="14"/>
        <v>35.42</v>
      </c>
      <c r="K140" s="179">
        <f t="shared" si="15"/>
        <v>0</v>
      </c>
      <c r="L140" s="179">
        <f t="shared" si="16"/>
        <v>0</v>
      </c>
      <c r="M140" s="179"/>
      <c r="N140" s="179">
        <v>1.6099999999999999</v>
      </c>
      <c r="O140" s="179"/>
      <c r="P140" s="183"/>
      <c r="Q140" s="183"/>
      <c r="R140" s="183"/>
      <c r="S140" s="180">
        <f t="shared" si="17"/>
        <v>0</v>
      </c>
      <c r="T140" s="180"/>
      <c r="U140" s="180"/>
      <c r="V140" s="198"/>
      <c r="W140" s="53"/>
      <c r="Z140">
        <v>0</v>
      </c>
    </row>
    <row r="141" spans="1:26" ht="34.950000000000003" customHeight="1" x14ac:dyDescent="0.3">
      <c r="A141" s="181"/>
      <c r="B141" s="213">
        <v>40</v>
      </c>
      <c r="C141" s="182" t="s">
        <v>840</v>
      </c>
      <c r="D141" s="317" t="s">
        <v>1251</v>
      </c>
      <c r="E141" s="317"/>
      <c r="F141" s="176" t="s">
        <v>430</v>
      </c>
      <c r="G141" s="177">
        <v>22</v>
      </c>
      <c r="H141" s="176"/>
      <c r="I141" s="176">
        <f t="shared" si="13"/>
        <v>0</v>
      </c>
      <c r="J141" s="178">
        <f t="shared" si="14"/>
        <v>301.39999999999998</v>
      </c>
      <c r="K141" s="179">
        <f t="shared" si="15"/>
        <v>0</v>
      </c>
      <c r="L141" s="179">
        <f t="shared" si="16"/>
        <v>0</v>
      </c>
      <c r="M141" s="179"/>
      <c r="N141" s="179">
        <v>13.7</v>
      </c>
      <c r="O141" s="179"/>
      <c r="P141" s="183"/>
      <c r="Q141" s="183"/>
      <c r="R141" s="183"/>
      <c r="S141" s="180">
        <f t="shared" si="17"/>
        <v>0</v>
      </c>
      <c r="T141" s="180"/>
      <c r="U141" s="180"/>
      <c r="V141" s="198"/>
      <c r="W141" s="53"/>
      <c r="Z141">
        <v>0</v>
      </c>
    </row>
    <row r="142" spans="1:26" ht="25.05" customHeight="1" x14ac:dyDescent="0.3">
      <c r="A142" s="181"/>
      <c r="B142" s="213">
        <v>41</v>
      </c>
      <c r="C142" s="182" t="s">
        <v>841</v>
      </c>
      <c r="D142" s="317" t="s">
        <v>842</v>
      </c>
      <c r="E142" s="317"/>
      <c r="F142" s="176" t="s">
        <v>430</v>
      </c>
      <c r="G142" s="177">
        <v>22</v>
      </c>
      <c r="H142" s="176"/>
      <c r="I142" s="176">
        <f t="shared" si="13"/>
        <v>0</v>
      </c>
      <c r="J142" s="178">
        <f t="shared" si="14"/>
        <v>70.62</v>
      </c>
      <c r="K142" s="179">
        <f t="shared" si="15"/>
        <v>0</v>
      </c>
      <c r="L142" s="179">
        <f t="shared" si="16"/>
        <v>0</v>
      </c>
      <c r="M142" s="179"/>
      <c r="N142" s="179">
        <v>3.21</v>
      </c>
      <c r="O142" s="179"/>
      <c r="P142" s="183"/>
      <c r="Q142" s="183"/>
      <c r="R142" s="183"/>
      <c r="S142" s="180">
        <f t="shared" si="17"/>
        <v>0</v>
      </c>
      <c r="T142" s="180"/>
      <c r="U142" s="180"/>
      <c r="V142" s="198"/>
      <c r="W142" s="53"/>
      <c r="Z142">
        <v>0</v>
      </c>
    </row>
    <row r="143" spans="1:26" ht="55.2" customHeight="1" x14ac:dyDescent="0.3">
      <c r="A143" s="181"/>
      <c r="B143" s="213">
        <v>42</v>
      </c>
      <c r="C143" s="182" t="s">
        <v>843</v>
      </c>
      <c r="D143" s="317" t="s">
        <v>1252</v>
      </c>
      <c r="E143" s="317"/>
      <c r="F143" s="176" t="s">
        <v>430</v>
      </c>
      <c r="G143" s="177">
        <v>18</v>
      </c>
      <c r="H143" s="176"/>
      <c r="I143" s="176">
        <f t="shared" si="13"/>
        <v>0</v>
      </c>
      <c r="J143" s="178">
        <f t="shared" si="14"/>
        <v>349.56</v>
      </c>
      <c r="K143" s="179">
        <f t="shared" si="15"/>
        <v>0</v>
      </c>
      <c r="L143" s="179">
        <f t="shared" si="16"/>
        <v>0</v>
      </c>
      <c r="M143" s="179"/>
      <c r="N143" s="179">
        <v>19.420000000000002</v>
      </c>
      <c r="O143" s="179"/>
      <c r="P143" s="183"/>
      <c r="Q143" s="183"/>
      <c r="R143" s="183"/>
      <c r="S143" s="180">
        <f t="shared" si="17"/>
        <v>0</v>
      </c>
      <c r="T143" s="180"/>
      <c r="U143" s="180"/>
      <c r="V143" s="198"/>
      <c r="W143" s="53"/>
      <c r="Z143">
        <v>0</v>
      </c>
    </row>
    <row r="144" spans="1:26" ht="49.95" customHeight="1" x14ac:dyDescent="0.3">
      <c r="A144" s="181"/>
      <c r="B144" s="213">
        <v>43</v>
      </c>
      <c r="C144" s="182" t="s">
        <v>844</v>
      </c>
      <c r="D144" s="317" t="s">
        <v>1253</v>
      </c>
      <c r="E144" s="317"/>
      <c r="F144" s="176" t="s">
        <v>430</v>
      </c>
      <c r="G144" s="177">
        <v>4</v>
      </c>
      <c r="H144" s="176"/>
      <c r="I144" s="176">
        <f t="shared" si="13"/>
        <v>0</v>
      </c>
      <c r="J144" s="178">
        <f t="shared" si="14"/>
        <v>117.96</v>
      </c>
      <c r="K144" s="179">
        <f t="shared" si="15"/>
        <v>0</v>
      </c>
      <c r="L144" s="179">
        <f t="shared" si="16"/>
        <v>0</v>
      </c>
      <c r="M144" s="179"/>
      <c r="N144" s="179">
        <v>29.49</v>
      </c>
      <c r="O144" s="179"/>
      <c r="P144" s="183"/>
      <c r="Q144" s="183"/>
      <c r="R144" s="183"/>
      <c r="S144" s="180">
        <f t="shared" si="17"/>
        <v>0</v>
      </c>
      <c r="T144" s="180"/>
      <c r="U144" s="180"/>
      <c r="V144" s="198"/>
      <c r="W144" s="53"/>
      <c r="Z144">
        <v>0</v>
      </c>
    </row>
    <row r="145" spans="1:26" ht="25.05" customHeight="1" x14ac:dyDescent="0.3">
      <c r="A145" s="181"/>
      <c r="B145" s="213">
        <v>44</v>
      </c>
      <c r="C145" s="182" t="s">
        <v>845</v>
      </c>
      <c r="D145" s="317" t="s">
        <v>846</v>
      </c>
      <c r="E145" s="317"/>
      <c r="F145" s="176" t="s">
        <v>430</v>
      </c>
      <c r="G145" s="177">
        <v>76</v>
      </c>
      <c r="H145" s="176"/>
      <c r="I145" s="176">
        <f t="shared" si="13"/>
        <v>0</v>
      </c>
      <c r="J145" s="178">
        <f t="shared" si="14"/>
        <v>204.44</v>
      </c>
      <c r="K145" s="179">
        <f t="shared" si="15"/>
        <v>0</v>
      </c>
      <c r="L145" s="179">
        <f t="shared" si="16"/>
        <v>0</v>
      </c>
      <c r="M145" s="179"/>
      <c r="N145" s="179">
        <v>2.69</v>
      </c>
      <c r="O145" s="179"/>
      <c r="P145" s="183"/>
      <c r="Q145" s="183"/>
      <c r="R145" s="183"/>
      <c r="S145" s="180">
        <f t="shared" si="17"/>
        <v>0</v>
      </c>
      <c r="T145" s="180"/>
      <c r="U145" s="180"/>
      <c r="V145" s="198"/>
      <c r="W145" s="53"/>
      <c r="Z145">
        <v>0</v>
      </c>
    </row>
    <row r="146" spans="1:26" ht="52.8" customHeight="1" x14ac:dyDescent="0.3">
      <c r="A146" s="181"/>
      <c r="B146" s="213">
        <v>45</v>
      </c>
      <c r="C146" s="182" t="s">
        <v>847</v>
      </c>
      <c r="D146" s="317" t="s">
        <v>1254</v>
      </c>
      <c r="E146" s="317"/>
      <c r="F146" s="176" t="s">
        <v>430</v>
      </c>
      <c r="G146" s="177">
        <v>76</v>
      </c>
      <c r="H146" s="176"/>
      <c r="I146" s="176">
        <f t="shared" si="13"/>
        <v>0</v>
      </c>
      <c r="J146" s="178">
        <f t="shared" si="14"/>
        <v>206.72</v>
      </c>
      <c r="K146" s="179">
        <f t="shared" si="15"/>
        <v>0</v>
      </c>
      <c r="L146" s="179">
        <f t="shared" si="16"/>
        <v>0</v>
      </c>
      <c r="M146" s="179"/>
      <c r="N146" s="179">
        <v>2.7199999999999998</v>
      </c>
      <c r="O146" s="179"/>
      <c r="P146" s="183"/>
      <c r="Q146" s="183"/>
      <c r="R146" s="183"/>
      <c r="S146" s="180">
        <f t="shared" si="17"/>
        <v>0</v>
      </c>
      <c r="T146" s="180"/>
      <c r="U146" s="180"/>
      <c r="V146" s="198"/>
      <c r="W146" s="53"/>
      <c r="Z146">
        <v>0</v>
      </c>
    </row>
    <row r="147" spans="1:26" ht="25.05" customHeight="1" x14ac:dyDescent="0.3">
      <c r="A147" s="181"/>
      <c r="B147" s="213">
        <v>46</v>
      </c>
      <c r="C147" s="182" t="s">
        <v>848</v>
      </c>
      <c r="D147" s="317" t="s">
        <v>849</v>
      </c>
      <c r="E147" s="317"/>
      <c r="F147" s="176" t="s">
        <v>430</v>
      </c>
      <c r="G147" s="177">
        <v>16</v>
      </c>
      <c r="H147" s="176"/>
      <c r="I147" s="176">
        <f t="shared" si="13"/>
        <v>0</v>
      </c>
      <c r="J147" s="178">
        <f t="shared" si="14"/>
        <v>44.64</v>
      </c>
      <c r="K147" s="179">
        <f t="shared" si="15"/>
        <v>0</v>
      </c>
      <c r="L147" s="179">
        <f t="shared" si="16"/>
        <v>0</v>
      </c>
      <c r="M147" s="179"/>
      <c r="N147" s="179">
        <v>2.79</v>
      </c>
      <c r="O147" s="179"/>
      <c r="P147" s="183"/>
      <c r="Q147" s="183"/>
      <c r="R147" s="183"/>
      <c r="S147" s="180">
        <f t="shared" si="17"/>
        <v>0</v>
      </c>
      <c r="T147" s="180"/>
      <c r="U147" s="180"/>
      <c r="V147" s="198"/>
      <c r="W147" s="53"/>
      <c r="Z147">
        <v>0</v>
      </c>
    </row>
    <row r="148" spans="1:26" ht="25.05" customHeight="1" x14ac:dyDescent="0.3">
      <c r="A148" s="181"/>
      <c r="B148" s="213">
        <v>47</v>
      </c>
      <c r="C148" s="182" t="s">
        <v>850</v>
      </c>
      <c r="D148" s="317" t="s">
        <v>1255</v>
      </c>
      <c r="E148" s="317"/>
      <c r="F148" s="176" t="s">
        <v>430</v>
      </c>
      <c r="G148" s="177">
        <v>2</v>
      </c>
      <c r="H148" s="176"/>
      <c r="I148" s="176">
        <f t="shared" si="13"/>
        <v>0</v>
      </c>
      <c r="J148" s="178">
        <f t="shared" si="14"/>
        <v>37.54</v>
      </c>
      <c r="K148" s="179">
        <f t="shared" si="15"/>
        <v>0</v>
      </c>
      <c r="L148" s="179">
        <f t="shared" si="16"/>
        <v>0</v>
      </c>
      <c r="M148" s="179"/>
      <c r="N148" s="179">
        <v>18.77</v>
      </c>
      <c r="O148" s="179"/>
      <c r="P148" s="183"/>
      <c r="Q148" s="183"/>
      <c r="R148" s="183"/>
      <c r="S148" s="180">
        <f t="shared" si="17"/>
        <v>0</v>
      </c>
      <c r="T148" s="180"/>
      <c r="U148" s="180"/>
      <c r="V148" s="198"/>
      <c r="W148" s="53"/>
      <c r="Z148">
        <v>0</v>
      </c>
    </row>
    <row r="149" spans="1:26" ht="54.6" customHeight="1" x14ac:dyDescent="0.3">
      <c r="A149" s="181"/>
      <c r="B149" s="213">
        <v>48</v>
      </c>
      <c r="C149" s="182" t="s">
        <v>851</v>
      </c>
      <c r="D149" s="317" t="s">
        <v>1256</v>
      </c>
      <c r="E149" s="317"/>
      <c r="F149" s="176" t="s">
        <v>430</v>
      </c>
      <c r="G149" s="177">
        <v>2</v>
      </c>
      <c r="H149" s="176"/>
      <c r="I149" s="176">
        <f t="shared" si="13"/>
        <v>0</v>
      </c>
      <c r="J149" s="178">
        <f t="shared" si="14"/>
        <v>30.24</v>
      </c>
      <c r="K149" s="179">
        <f t="shared" si="15"/>
        <v>0</v>
      </c>
      <c r="L149" s="179">
        <f t="shared" si="16"/>
        <v>0</v>
      </c>
      <c r="M149" s="179"/>
      <c r="N149" s="179">
        <v>15.12</v>
      </c>
      <c r="O149" s="179"/>
      <c r="P149" s="183"/>
      <c r="Q149" s="183"/>
      <c r="R149" s="183"/>
      <c r="S149" s="180">
        <f t="shared" si="17"/>
        <v>0</v>
      </c>
      <c r="T149" s="180"/>
      <c r="U149" s="180"/>
      <c r="V149" s="198"/>
      <c r="W149" s="53"/>
      <c r="Z149">
        <v>0</v>
      </c>
    </row>
    <row r="150" spans="1:26" ht="25.05" customHeight="1" x14ac:dyDescent="0.3">
      <c r="A150" s="181"/>
      <c r="B150" s="213">
        <v>49</v>
      </c>
      <c r="C150" s="182" t="s">
        <v>852</v>
      </c>
      <c r="D150" s="317" t="s">
        <v>1257</v>
      </c>
      <c r="E150" s="317"/>
      <c r="F150" s="176" t="s">
        <v>430</v>
      </c>
      <c r="G150" s="177">
        <v>12</v>
      </c>
      <c r="H150" s="176"/>
      <c r="I150" s="176">
        <f t="shared" si="13"/>
        <v>0</v>
      </c>
      <c r="J150" s="178">
        <f t="shared" si="14"/>
        <v>141.24</v>
      </c>
      <c r="K150" s="179">
        <f t="shared" si="15"/>
        <v>0</v>
      </c>
      <c r="L150" s="179">
        <f t="shared" si="16"/>
        <v>0</v>
      </c>
      <c r="M150" s="179"/>
      <c r="N150" s="179">
        <v>11.77</v>
      </c>
      <c r="O150" s="179"/>
      <c r="P150" s="183"/>
      <c r="Q150" s="183"/>
      <c r="R150" s="183"/>
      <c r="S150" s="180">
        <f t="shared" si="17"/>
        <v>0</v>
      </c>
      <c r="T150" s="180"/>
      <c r="U150" s="180"/>
      <c r="V150" s="198"/>
      <c r="W150" s="53"/>
      <c r="Z150">
        <v>0</v>
      </c>
    </row>
    <row r="151" spans="1:26" ht="25.05" customHeight="1" x14ac:dyDescent="0.3">
      <c r="A151" s="181"/>
      <c r="B151" s="213">
        <v>50</v>
      </c>
      <c r="C151" s="182" t="s">
        <v>853</v>
      </c>
      <c r="D151" s="317" t="s">
        <v>854</v>
      </c>
      <c r="E151" s="317"/>
      <c r="F151" s="176" t="s">
        <v>430</v>
      </c>
      <c r="G151" s="177">
        <v>3</v>
      </c>
      <c r="H151" s="176"/>
      <c r="I151" s="176">
        <f t="shared" si="13"/>
        <v>0</v>
      </c>
      <c r="J151" s="178">
        <f t="shared" si="14"/>
        <v>11.28</v>
      </c>
      <c r="K151" s="179">
        <f t="shared" si="15"/>
        <v>0</v>
      </c>
      <c r="L151" s="179">
        <f t="shared" si="16"/>
        <v>0</v>
      </c>
      <c r="M151" s="179"/>
      <c r="N151" s="179">
        <v>3.76</v>
      </c>
      <c r="O151" s="179"/>
      <c r="P151" s="183"/>
      <c r="Q151" s="183"/>
      <c r="R151" s="183"/>
      <c r="S151" s="180">
        <f t="shared" si="17"/>
        <v>0</v>
      </c>
      <c r="T151" s="180"/>
      <c r="U151" s="180"/>
      <c r="V151" s="198"/>
      <c r="W151" s="53"/>
      <c r="Z151">
        <v>0</v>
      </c>
    </row>
    <row r="152" spans="1:26" ht="25.05" customHeight="1" x14ac:dyDescent="0.3">
      <c r="A152" s="181"/>
      <c r="B152" s="213">
        <v>51</v>
      </c>
      <c r="C152" s="182" t="s">
        <v>855</v>
      </c>
      <c r="D152" s="317" t="s">
        <v>1258</v>
      </c>
      <c r="E152" s="317"/>
      <c r="F152" s="176" t="s">
        <v>430</v>
      </c>
      <c r="G152" s="177">
        <v>3</v>
      </c>
      <c r="H152" s="176"/>
      <c r="I152" s="176">
        <f t="shared" si="13"/>
        <v>0</v>
      </c>
      <c r="J152" s="178">
        <f t="shared" si="14"/>
        <v>81.93</v>
      </c>
      <c r="K152" s="179">
        <f t="shared" si="15"/>
        <v>0</v>
      </c>
      <c r="L152" s="179">
        <f t="shared" si="16"/>
        <v>0</v>
      </c>
      <c r="M152" s="179"/>
      <c r="N152" s="179">
        <v>27.31</v>
      </c>
      <c r="O152" s="179"/>
      <c r="P152" s="183"/>
      <c r="Q152" s="183"/>
      <c r="R152" s="183"/>
      <c r="S152" s="180">
        <f t="shared" si="17"/>
        <v>0</v>
      </c>
      <c r="T152" s="180"/>
      <c r="U152" s="180"/>
      <c r="V152" s="198"/>
      <c r="W152" s="53"/>
      <c r="Z152">
        <v>0</v>
      </c>
    </row>
    <row r="153" spans="1:26" ht="25.05" customHeight="1" x14ac:dyDescent="0.3">
      <c r="A153" s="181"/>
      <c r="B153" s="213">
        <v>52</v>
      </c>
      <c r="C153" s="182" t="s">
        <v>856</v>
      </c>
      <c r="D153" s="317" t="s">
        <v>857</v>
      </c>
      <c r="E153" s="317"/>
      <c r="F153" s="176" t="s">
        <v>430</v>
      </c>
      <c r="G153" s="177">
        <v>1</v>
      </c>
      <c r="H153" s="176"/>
      <c r="I153" s="176">
        <f t="shared" si="13"/>
        <v>0</v>
      </c>
      <c r="J153" s="178">
        <f t="shared" si="14"/>
        <v>6.6</v>
      </c>
      <c r="K153" s="179">
        <f t="shared" si="15"/>
        <v>0</v>
      </c>
      <c r="L153" s="179">
        <f t="shared" si="16"/>
        <v>0</v>
      </c>
      <c r="M153" s="179"/>
      <c r="N153" s="179">
        <v>6.6</v>
      </c>
      <c r="O153" s="179"/>
      <c r="P153" s="183">
        <v>6.0000000000000002E-5</v>
      </c>
      <c r="Q153" s="183"/>
      <c r="R153" s="183">
        <v>6.0000000000000002E-5</v>
      </c>
      <c r="S153" s="180">
        <f t="shared" si="17"/>
        <v>0</v>
      </c>
      <c r="T153" s="180"/>
      <c r="U153" s="180"/>
      <c r="V153" s="198"/>
      <c r="W153" s="53"/>
      <c r="Z153">
        <v>0</v>
      </c>
    </row>
    <row r="154" spans="1:26" ht="25.05" customHeight="1" x14ac:dyDescent="0.3">
      <c r="A154" s="181"/>
      <c r="B154" s="213">
        <v>53</v>
      </c>
      <c r="C154" s="182" t="s">
        <v>858</v>
      </c>
      <c r="D154" s="317" t="s">
        <v>1259</v>
      </c>
      <c r="E154" s="317"/>
      <c r="F154" s="175" t="s">
        <v>430</v>
      </c>
      <c r="G154" s="177">
        <v>1</v>
      </c>
      <c r="H154" s="176"/>
      <c r="I154" s="176">
        <f t="shared" si="13"/>
        <v>0</v>
      </c>
      <c r="J154" s="175">
        <f t="shared" si="14"/>
        <v>32.11</v>
      </c>
      <c r="K154" s="180">
        <f t="shared" si="15"/>
        <v>0</v>
      </c>
      <c r="L154" s="180">
        <f t="shared" si="16"/>
        <v>0</v>
      </c>
      <c r="M154" s="180"/>
      <c r="N154" s="180">
        <v>32.11</v>
      </c>
      <c r="O154" s="180"/>
      <c r="P154" s="183"/>
      <c r="Q154" s="183"/>
      <c r="R154" s="183"/>
      <c r="S154" s="180">
        <f t="shared" si="17"/>
        <v>0</v>
      </c>
      <c r="T154" s="180"/>
      <c r="U154" s="180"/>
      <c r="V154" s="198"/>
      <c r="W154" s="53"/>
      <c r="Z154">
        <v>0</v>
      </c>
    </row>
    <row r="155" spans="1:26" ht="25.05" customHeight="1" x14ac:dyDescent="0.3">
      <c r="A155" s="181"/>
      <c r="B155" s="213">
        <v>54</v>
      </c>
      <c r="C155" s="182" t="s">
        <v>859</v>
      </c>
      <c r="D155" s="317" t="s">
        <v>860</v>
      </c>
      <c r="E155" s="317"/>
      <c r="F155" s="175" t="s">
        <v>430</v>
      </c>
      <c r="G155" s="177">
        <v>1</v>
      </c>
      <c r="H155" s="176"/>
      <c r="I155" s="176">
        <f t="shared" si="13"/>
        <v>0</v>
      </c>
      <c r="J155" s="175">
        <f t="shared" si="14"/>
        <v>38.979999999999997</v>
      </c>
      <c r="K155" s="180">
        <f t="shared" si="15"/>
        <v>0</v>
      </c>
      <c r="L155" s="180">
        <f t="shared" si="16"/>
        <v>0</v>
      </c>
      <c r="M155" s="180"/>
      <c r="N155" s="180">
        <v>38.979999999999997</v>
      </c>
      <c r="O155" s="180"/>
      <c r="P155" s="183">
        <v>1.31E-3</v>
      </c>
      <c r="Q155" s="183"/>
      <c r="R155" s="183">
        <v>1.31E-3</v>
      </c>
      <c r="S155" s="180">
        <f t="shared" si="17"/>
        <v>1E-3</v>
      </c>
      <c r="T155" s="180"/>
      <c r="U155" s="180"/>
      <c r="V155" s="198"/>
      <c r="W155" s="53"/>
      <c r="Z155">
        <v>0</v>
      </c>
    </row>
    <row r="156" spans="1:26" ht="47.4" customHeight="1" x14ac:dyDescent="0.3">
      <c r="A156" s="181"/>
      <c r="B156" s="213">
        <v>55</v>
      </c>
      <c r="C156" s="182" t="s">
        <v>861</v>
      </c>
      <c r="D156" s="317" t="s">
        <v>1260</v>
      </c>
      <c r="E156" s="317"/>
      <c r="F156" s="175" t="s">
        <v>430</v>
      </c>
      <c r="G156" s="177">
        <v>1</v>
      </c>
      <c r="H156" s="176"/>
      <c r="I156" s="176">
        <f t="shared" si="13"/>
        <v>0</v>
      </c>
      <c r="J156" s="175">
        <f t="shared" si="14"/>
        <v>6.23</v>
      </c>
      <c r="K156" s="180">
        <f t="shared" si="15"/>
        <v>0</v>
      </c>
      <c r="L156" s="180">
        <f t="shared" si="16"/>
        <v>0</v>
      </c>
      <c r="M156" s="180"/>
      <c r="N156" s="180">
        <v>6.23</v>
      </c>
      <c r="O156" s="180"/>
      <c r="P156" s="183"/>
      <c r="Q156" s="183"/>
      <c r="R156" s="183"/>
      <c r="S156" s="180">
        <f t="shared" si="17"/>
        <v>0</v>
      </c>
      <c r="T156" s="180"/>
      <c r="U156" s="180"/>
      <c r="V156" s="198"/>
      <c r="W156" s="53"/>
      <c r="Z156">
        <v>0</v>
      </c>
    </row>
    <row r="157" spans="1:26" ht="25.05" customHeight="1" x14ac:dyDescent="0.3">
      <c r="A157" s="181"/>
      <c r="B157" s="213">
        <v>56</v>
      </c>
      <c r="C157" s="182" t="s">
        <v>862</v>
      </c>
      <c r="D157" s="317" t="s">
        <v>863</v>
      </c>
      <c r="E157" s="317"/>
      <c r="F157" s="175" t="s">
        <v>485</v>
      </c>
      <c r="G157" s="177">
        <v>0.25</v>
      </c>
      <c r="H157" s="178"/>
      <c r="I157" s="176">
        <f t="shared" si="13"/>
        <v>0</v>
      </c>
      <c r="J157" s="175">
        <f t="shared" si="14"/>
        <v>5.16</v>
      </c>
      <c r="K157" s="180">
        <f t="shared" si="15"/>
        <v>0</v>
      </c>
      <c r="L157" s="180">
        <f t="shared" si="16"/>
        <v>0</v>
      </c>
      <c r="M157" s="180"/>
      <c r="N157" s="180">
        <v>20.624399614334106</v>
      </c>
      <c r="O157" s="180"/>
      <c r="P157" s="183"/>
      <c r="Q157" s="183"/>
      <c r="R157" s="183"/>
      <c r="S157" s="180">
        <f t="shared" si="17"/>
        <v>0</v>
      </c>
      <c r="T157" s="180"/>
      <c r="U157" s="180"/>
      <c r="V157" s="198"/>
      <c r="W157" s="53"/>
      <c r="Z157">
        <v>0</v>
      </c>
    </row>
    <row r="158" spans="1:26" x14ac:dyDescent="0.3">
      <c r="A158" s="10"/>
      <c r="B158" s="212"/>
      <c r="C158" s="174">
        <v>734</v>
      </c>
      <c r="D158" s="314" t="s">
        <v>771</v>
      </c>
      <c r="E158" s="314"/>
      <c r="F158" s="10"/>
      <c r="G158" s="173"/>
      <c r="H158" s="140"/>
      <c r="I158" s="142">
        <f>ROUND((SUM(I133:I157))/1,2)</f>
        <v>0</v>
      </c>
      <c r="J158" s="10"/>
      <c r="K158" s="10"/>
      <c r="L158" s="10">
        <f>ROUND((SUM(L133:L157))/1,2)</f>
        <v>0</v>
      </c>
      <c r="M158" s="10">
        <f>ROUND((SUM(M133:M157))/1,2)</f>
        <v>0</v>
      </c>
      <c r="N158" s="10"/>
      <c r="O158" s="10"/>
      <c r="P158" s="10"/>
      <c r="Q158" s="10"/>
      <c r="R158" s="10"/>
      <c r="S158" s="10">
        <f>ROUND((SUM(S133:S157))/1,2)</f>
        <v>0</v>
      </c>
      <c r="T158" s="10"/>
      <c r="U158" s="10"/>
      <c r="V158" s="199">
        <f>ROUND((SUM(V133:V157))/1,2)</f>
        <v>0</v>
      </c>
      <c r="W158" s="217"/>
      <c r="X158" s="139"/>
      <c r="Y158" s="139"/>
      <c r="Z158" s="139"/>
    </row>
    <row r="159" spans="1:26" x14ac:dyDescent="0.3">
      <c r="A159" s="1"/>
      <c r="B159" s="208"/>
      <c r="C159" s="1"/>
      <c r="D159" s="1"/>
      <c r="E159" s="1"/>
      <c r="F159" s="1"/>
      <c r="G159" s="167"/>
      <c r="H159" s="133"/>
      <c r="I159" s="13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00"/>
      <c r="W159" s="53"/>
    </row>
    <row r="160" spans="1:26" x14ac:dyDescent="0.3">
      <c r="A160" s="10"/>
      <c r="B160" s="212"/>
      <c r="C160" s="174">
        <v>735</v>
      </c>
      <c r="D160" s="314" t="s">
        <v>772</v>
      </c>
      <c r="E160" s="314"/>
      <c r="F160" s="10"/>
      <c r="G160" s="173"/>
      <c r="H160" s="140"/>
      <c r="I160" s="14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97"/>
      <c r="W160" s="217"/>
      <c r="X160" s="139"/>
      <c r="Y160" s="139"/>
      <c r="Z160" s="139"/>
    </row>
    <row r="161" spans="1:26" ht="25.05" customHeight="1" x14ac:dyDescent="0.3">
      <c r="A161" s="181"/>
      <c r="B161" s="213">
        <v>57</v>
      </c>
      <c r="C161" s="182" t="s">
        <v>864</v>
      </c>
      <c r="D161" s="317" t="s">
        <v>865</v>
      </c>
      <c r="E161" s="317"/>
      <c r="F161" s="175" t="s">
        <v>430</v>
      </c>
      <c r="G161" s="177">
        <v>22</v>
      </c>
      <c r="H161" s="176"/>
      <c r="I161" s="176">
        <f t="shared" ref="I161:I183" si="18">ROUND(G161*(H161),2)</f>
        <v>0</v>
      </c>
      <c r="J161" s="175">
        <f t="shared" ref="J161:J183" si="19">ROUND(G161*(N161),2)</f>
        <v>48.84</v>
      </c>
      <c r="K161" s="180">
        <f t="shared" ref="K161:K183" si="20">ROUND(G161*(O161),2)</f>
        <v>0</v>
      </c>
      <c r="L161" s="180">
        <f t="shared" ref="L161:L172" si="21">ROUND(G161*(H161),2)</f>
        <v>0</v>
      </c>
      <c r="M161" s="180"/>
      <c r="N161" s="180">
        <v>2.2200000000000002</v>
      </c>
      <c r="O161" s="180"/>
      <c r="P161" s="183"/>
      <c r="Q161" s="183"/>
      <c r="R161" s="183"/>
      <c r="S161" s="180">
        <f t="shared" ref="S161:S183" si="22">ROUND(G161*(P161),3)</f>
        <v>0</v>
      </c>
      <c r="T161" s="180"/>
      <c r="U161" s="180"/>
      <c r="V161" s="198"/>
      <c r="W161" s="53"/>
      <c r="Z161">
        <v>0</v>
      </c>
    </row>
    <row r="162" spans="1:26" ht="25.05" customHeight="1" x14ac:dyDescent="0.3">
      <c r="A162" s="181"/>
      <c r="B162" s="213">
        <v>58</v>
      </c>
      <c r="C162" s="182" t="s">
        <v>866</v>
      </c>
      <c r="D162" s="317" t="s">
        <v>867</v>
      </c>
      <c r="E162" s="317"/>
      <c r="F162" s="175" t="s">
        <v>430</v>
      </c>
      <c r="G162" s="177">
        <v>22</v>
      </c>
      <c r="H162" s="176"/>
      <c r="I162" s="176">
        <f t="shared" si="18"/>
        <v>0</v>
      </c>
      <c r="J162" s="175">
        <f t="shared" si="19"/>
        <v>98.12</v>
      </c>
      <c r="K162" s="180">
        <f t="shared" si="20"/>
        <v>0</v>
      </c>
      <c r="L162" s="180">
        <f t="shared" si="21"/>
        <v>0</v>
      </c>
      <c r="M162" s="180"/>
      <c r="N162" s="180">
        <v>4.46</v>
      </c>
      <c r="O162" s="180"/>
      <c r="P162" s="183"/>
      <c r="Q162" s="183"/>
      <c r="R162" s="183"/>
      <c r="S162" s="180">
        <f t="shared" si="22"/>
        <v>0</v>
      </c>
      <c r="T162" s="180"/>
      <c r="U162" s="180"/>
      <c r="V162" s="198"/>
      <c r="W162" s="53"/>
      <c r="Z162">
        <v>0</v>
      </c>
    </row>
    <row r="163" spans="1:26" ht="25.05" customHeight="1" x14ac:dyDescent="0.3">
      <c r="A163" s="181"/>
      <c r="B163" s="213">
        <v>59</v>
      </c>
      <c r="C163" s="182" t="s">
        <v>868</v>
      </c>
      <c r="D163" s="317" t="s">
        <v>869</v>
      </c>
      <c r="E163" s="317"/>
      <c r="F163" s="175" t="s">
        <v>430</v>
      </c>
      <c r="G163" s="177">
        <v>6</v>
      </c>
      <c r="H163" s="176"/>
      <c r="I163" s="176">
        <f t="shared" si="18"/>
        <v>0</v>
      </c>
      <c r="J163" s="175">
        <f t="shared" si="19"/>
        <v>46.2</v>
      </c>
      <c r="K163" s="180">
        <f t="shared" si="20"/>
        <v>0</v>
      </c>
      <c r="L163" s="180">
        <f t="shared" si="21"/>
        <v>0</v>
      </c>
      <c r="M163" s="180"/>
      <c r="N163" s="180">
        <v>7.7</v>
      </c>
      <c r="O163" s="180"/>
      <c r="P163" s="183">
        <v>2.0000000000000002E-5</v>
      </c>
      <c r="Q163" s="183"/>
      <c r="R163" s="183">
        <v>2.0000000000000002E-5</v>
      </c>
      <c r="S163" s="180">
        <f t="shared" si="22"/>
        <v>0</v>
      </c>
      <c r="T163" s="180"/>
      <c r="U163" s="180"/>
      <c r="V163" s="198"/>
      <c r="W163" s="53"/>
      <c r="Z163">
        <v>0</v>
      </c>
    </row>
    <row r="164" spans="1:26" ht="39.6" customHeight="1" x14ac:dyDescent="0.3">
      <c r="A164" s="181"/>
      <c r="B164" s="213">
        <v>60</v>
      </c>
      <c r="C164" s="182" t="s">
        <v>870</v>
      </c>
      <c r="D164" s="317" t="s">
        <v>1261</v>
      </c>
      <c r="E164" s="317"/>
      <c r="F164" s="175" t="s">
        <v>430</v>
      </c>
      <c r="G164" s="177">
        <v>4</v>
      </c>
      <c r="H164" s="176"/>
      <c r="I164" s="176">
        <f t="shared" si="18"/>
        <v>0</v>
      </c>
      <c r="J164" s="175">
        <f t="shared" si="19"/>
        <v>351.2</v>
      </c>
      <c r="K164" s="180">
        <f t="shared" si="20"/>
        <v>0</v>
      </c>
      <c r="L164" s="180">
        <f t="shared" si="21"/>
        <v>0</v>
      </c>
      <c r="M164" s="180"/>
      <c r="N164" s="180">
        <v>87.8</v>
      </c>
      <c r="O164" s="180"/>
      <c r="P164" s="183"/>
      <c r="Q164" s="183"/>
      <c r="R164" s="183"/>
      <c r="S164" s="180">
        <f t="shared" si="22"/>
        <v>0</v>
      </c>
      <c r="T164" s="180"/>
      <c r="U164" s="180"/>
      <c r="V164" s="198"/>
      <c r="W164" s="53"/>
      <c r="Z164">
        <v>0</v>
      </c>
    </row>
    <row r="165" spans="1:26" ht="54.6" customHeight="1" x14ac:dyDescent="0.3">
      <c r="A165" s="181"/>
      <c r="B165" s="213">
        <v>61</v>
      </c>
      <c r="C165" s="182" t="s">
        <v>871</v>
      </c>
      <c r="D165" s="317" t="s">
        <v>1262</v>
      </c>
      <c r="E165" s="317"/>
      <c r="F165" s="175" t="s">
        <v>430</v>
      </c>
      <c r="G165" s="177">
        <v>1</v>
      </c>
      <c r="H165" s="176"/>
      <c r="I165" s="176">
        <f t="shared" si="18"/>
        <v>0</v>
      </c>
      <c r="J165" s="175">
        <f t="shared" si="19"/>
        <v>89.7</v>
      </c>
      <c r="K165" s="180">
        <f t="shared" si="20"/>
        <v>0</v>
      </c>
      <c r="L165" s="180">
        <f t="shared" si="21"/>
        <v>0</v>
      </c>
      <c r="M165" s="180"/>
      <c r="N165" s="180">
        <v>89.7</v>
      </c>
      <c r="O165" s="180"/>
      <c r="P165" s="183"/>
      <c r="Q165" s="183"/>
      <c r="R165" s="183"/>
      <c r="S165" s="180">
        <f t="shared" si="22"/>
        <v>0</v>
      </c>
      <c r="T165" s="180"/>
      <c r="U165" s="180"/>
      <c r="V165" s="198"/>
      <c r="W165" s="53"/>
      <c r="Z165">
        <v>0</v>
      </c>
    </row>
    <row r="166" spans="1:26" ht="41.4" customHeight="1" x14ac:dyDescent="0.3">
      <c r="A166" s="181"/>
      <c r="B166" s="213">
        <v>62</v>
      </c>
      <c r="C166" s="182" t="s">
        <v>872</v>
      </c>
      <c r="D166" s="317" t="s">
        <v>1263</v>
      </c>
      <c r="E166" s="317"/>
      <c r="F166" s="175" t="s">
        <v>430</v>
      </c>
      <c r="G166" s="177">
        <v>1</v>
      </c>
      <c r="H166" s="176"/>
      <c r="I166" s="176">
        <f t="shared" si="18"/>
        <v>0</v>
      </c>
      <c r="J166" s="175">
        <f t="shared" si="19"/>
        <v>98.1</v>
      </c>
      <c r="K166" s="180">
        <f t="shared" si="20"/>
        <v>0</v>
      </c>
      <c r="L166" s="180">
        <f t="shared" si="21"/>
        <v>0</v>
      </c>
      <c r="M166" s="180"/>
      <c r="N166" s="180">
        <v>98.1</v>
      </c>
      <c r="O166" s="180"/>
      <c r="P166" s="183"/>
      <c r="Q166" s="183"/>
      <c r="R166" s="183"/>
      <c r="S166" s="180">
        <f t="shared" si="22"/>
        <v>0</v>
      </c>
      <c r="T166" s="180"/>
      <c r="U166" s="180"/>
      <c r="V166" s="198"/>
      <c r="W166" s="53"/>
      <c r="Z166">
        <v>0</v>
      </c>
    </row>
    <row r="167" spans="1:26" ht="25.05" customHeight="1" x14ac:dyDescent="0.3">
      <c r="A167" s="181"/>
      <c r="B167" s="213">
        <v>63</v>
      </c>
      <c r="C167" s="182" t="s">
        <v>873</v>
      </c>
      <c r="D167" s="317" t="s">
        <v>874</v>
      </c>
      <c r="E167" s="317"/>
      <c r="F167" s="175" t="s">
        <v>430</v>
      </c>
      <c r="G167" s="177">
        <v>10</v>
      </c>
      <c r="H167" s="176"/>
      <c r="I167" s="176">
        <f t="shared" si="18"/>
        <v>0</v>
      </c>
      <c r="J167" s="175">
        <f t="shared" si="19"/>
        <v>82.3</v>
      </c>
      <c r="K167" s="180">
        <f t="shared" si="20"/>
        <v>0</v>
      </c>
      <c r="L167" s="180">
        <f t="shared" si="21"/>
        <v>0</v>
      </c>
      <c r="M167" s="180"/>
      <c r="N167" s="180">
        <v>8.23</v>
      </c>
      <c r="O167" s="180"/>
      <c r="P167" s="183">
        <v>2.0000000000000002E-5</v>
      </c>
      <c r="Q167" s="183"/>
      <c r="R167" s="183">
        <v>2.0000000000000002E-5</v>
      </c>
      <c r="S167" s="180">
        <f t="shared" si="22"/>
        <v>0</v>
      </c>
      <c r="T167" s="180"/>
      <c r="U167" s="180"/>
      <c r="V167" s="198"/>
      <c r="W167" s="53"/>
      <c r="Z167">
        <v>0</v>
      </c>
    </row>
    <row r="168" spans="1:26" ht="37.200000000000003" customHeight="1" x14ac:dyDescent="0.3">
      <c r="A168" s="181"/>
      <c r="B168" s="213">
        <v>64</v>
      </c>
      <c r="C168" s="182" t="s">
        <v>875</v>
      </c>
      <c r="D168" s="317" t="s">
        <v>1264</v>
      </c>
      <c r="E168" s="317"/>
      <c r="F168" s="175" t="s">
        <v>430</v>
      </c>
      <c r="G168" s="177">
        <v>8</v>
      </c>
      <c r="H168" s="176"/>
      <c r="I168" s="176">
        <f t="shared" si="18"/>
        <v>0</v>
      </c>
      <c r="J168" s="175">
        <f t="shared" si="19"/>
        <v>919.2</v>
      </c>
      <c r="K168" s="180">
        <f t="shared" si="20"/>
        <v>0</v>
      </c>
      <c r="L168" s="180">
        <f t="shared" si="21"/>
        <v>0</v>
      </c>
      <c r="M168" s="180"/>
      <c r="N168" s="180">
        <v>114.9</v>
      </c>
      <c r="O168" s="180"/>
      <c r="P168" s="183"/>
      <c r="Q168" s="183"/>
      <c r="R168" s="183"/>
      <c r="S168" s="180">
        <f t="shared" si="22"/>
        <v>0</v>
      </c>
      <c r="T168" s="180"/>
      <c r="U168" s="180"/>
      <c r="V168" s="198"/>
      <c r="W168" s="53"/>
      <c r="Z168">
        <v>0</v>
      </c>
    </row>
    <row r="169" spans="1:26" ht="40.200000000000003" customHeight="1" x14ac:dyDescent="0.3">
      <c r="A169" s="181"/>
      <c r="B169" s="213">
        <v>65</v>
      </c>
      <c r="C169" s="182" t="s">
        <v>876</v>
      </c>
      <c r="D169" s="317" t="s">
        <v>1265</v>
      </c>
      <c r="E169" s="317"/>
      <c r="F169" s="175" t="s">
        <v>430</v>
      </c>
      <c r="G169" s="177">
        <v>2</v>
      </c>
      <c r="H169" s="176"/>
      <c r="I169" s="176">
        <f t="shared" si="18"/>
        <v>0</v>
      </c>
      <c r="J169" s="175">
        <f t="shared" si="19"/>
        <v>246.6</v>
      </c>
      <c r="K169" s="180">
        <f t="shared" si="20"/>
        <v>0</v>
      </c>
      <c r="L169" s="180">
        <f t="shared" si="21"/>
        <v>0</v>
      </c>
      <c r="M169" s="180"/>
      <c r="N169" s="180">
        <v>123.3</v>
      </c>
      <c r="O169" s="180"/>
      <c r="P169" s="183"/>
      <c r="Q169" s="183"/>
      <c r="R169" s="183"/>
      <c r="S169" s="180">
        <f t="shared" si="22"/>
        <v>0</v>
      </c>
      <c r="T169" s="180"/>
      <c r="U169" s="180"/>
      <c r="V169" s="198"/>
      <c r="W169" s="53"/>
      <c r="Z169">
        <v>0</v>
      </c>
    </row>
    <row r="170" spans="1:26" ht="25.05" customHeight="1" x14ac:dyDescent="0.3">
      <c r="A170" s="181"/>
      <c r="B170" s="213">
        <v>66</v>
      </c>
      <c r="C170" s="182" t="s">
        <v>877</v>
      </c>
      <c r="D170" s="317" t="s">
        <v>878</v>
      </c>
      <c r="E170" s="317"/>
      <c r="F170" s="175" t="s">
        <v>430</v>
      </c>
      <c r="G170" s="177">
        <v>2</v>
      </c>
      <c r="H170" s="176"/>
      <c r="I170" s="176">
        <f t="shared" si="18"/>
        <v>0</v>
      </c>
      <c r="J170" s="175">
        <f t="shared" si="19"/>
        <v>17.5</v>
      </c>
      <c r="K170" s="180">
        <f t="shared" si="20"/>
        <v>0</v>
      </c>
      <c r="L170" s="180">
        <f t="shared" si="21"/>
        <v>0</v>
      </c>
      <c r="M170" s="180"/>
      <c r="N170" s="180">
        <v>8.75</v>
      </c>
      <c r="O170" s="180"/>
      <c r="P170" s="183">
        <v>2.0000000000000002E-5</v>
      </c>
      <c r="Q170" s="183"/>
      <c r="R170" s="183">
        <v>2.0000000000000002E-5</v>
      </c>
      <c r="S170" s="180">
        <f t="shared" si="22"/>
        <v>0</v>
      </c>
      <c r="T170" s="180"/>
      <c r="U170" s="180"/>
      <c r="V170" s="198"/>
      <c r="W170" s="53"/>
      <c r="Z170">
        <v>0</v>
      </c>
    </row>
    <row r="171" spans="1:26" ht="45" customHeight="1" x14ac:dyDescent="0.3">
      <c r="A171" s="181"/>
      <c r="B171" s="213">
        <v>67</v>
      </c>
      <c r="C171" s="182" t="s">
        <v>879</v>
      </c>
      <c r="D171" s="317" t="s">
        <v>1266</v>
      </c>
      <c r="E171" s="317"/>
      <c r="F171" s="175" t="s">
        <v>430</v>
      </c>
      <c r="G171" s="177">
        <v>2</v>
      </c>
      <c r="H171" s="176"/>
      <c r="I171" s="176">
        <f t="shared" si="18"/>
        <v>0</v>
      </c>
      <c r="J171" s="175">
        <f t="shared" si="19"/>
        <v>263.39999999999998</v>
      </c>
      <c r="K171" s="180">
        <f t="shared" si="20"/>
        <v>0</v>
      </c>
      <c r="L171" s="180">
        <f t="shared" si="21"/>
        <v>0</v>
      </c>
      <c r="M171" s="180"/>
      <c r="N171" s="180">
        <v>131.69999999999999</v>
      </c>
      <c r="O171" s="180"/>
      <c r="P171" s="183"/>
      <c r="Q171" s="183"/>
      <c r="R171" s="183"/>
      <c r="S171" s="180">
        <f t="shared" si="22"/>
        <v>0</v>
      </c>
      <c r="T171" s="180"/>
      <c r="U171" s="180"/>
      <c r="V171" s="198"/>
      <c r="W171" s="53"/>
      <c r="Z171">
        <v>0</v>
      </c>
    </row>
    <row r="172" spans="1:26" ht="25.05" customHeight="1" x14ac:dyDescent="0.3">
      <c r="A172" s="181"/>
      <c r="B172" s="213">
        <v>68</v>
      </c>
      <c r="C172" s="182" t="s">
        <v>880</v>
      </c>
      <c r="D172" s="317" t="s">
        <v>881</v>
      </c>
      <c r="E172" s="317"/>
      <c r="F172" s="175" t="s">
        <v>430</v>
      </c>
      <c r="G172" s="177">
        <v>2</v>
      </c>
      <c r="H172" s="176"/>
      <c r="I172" s="176">
        <f t="shared" si="18"/>
        <v>0</v>
      </c>
      <c r="J172" s="175">
        <f t="shared" si="19"/>
        <v>21.3</v>
      </c>
      <c r="K172" s="180">
        <f t="shared" si="20"/>
        <v>0</v>
      </c>
      <c r="L172" s="180">
        <f t="shared" si="21"/>
        <v>0</v>
      </c>
      <c r="M172" s="180"/>
      <c r="N172" s="180">
        <v>10.65</v>
      </c>
      <c r="O172" s="180"/>
      <c r="P172" s="183">
        <v>2.0000000000000002E-5</v>
      </c>
      <c r="Q172" s="183"/>
      <c r="R172" s="183">
        <v>2.0000000000000002E-5</v>
      </c>
      <c r="S172" s="180">
        <f t="shared" si="22"/>
        <v>0</v>
      </c>
      <c r="T172" s="180"/>
      <c r="U172" s="180"/>
      <c r="V172" s="198"/>
      <c r="W172" s="53"/>
      <c r="Z172">
        <v>0</v>
      </c>
    </row>
    <row r="173" spans="1:26" ht="46.8" customHeight="1" x14ac:dyDescent="0.3">
      <c r="A173" s="181"/>
      <c r="B173" s="214">
        <v>69</v>
      </c>
      <c r="C173" s="190" t="s">
        <v>882</v>
      </c>
      <c r="D173" s="318" t="s">
        <v>1267</v>
      </c>
      <c r="E173" s="318"/>
      <c r="F173" s="184" t="s">
        <v>430</v>
      </c>
      <c r="G173" s="186">
        <v>2</v>
      </c>
      <c r="H173" s="185"/>
      <c r="I173" s="185">
        <f t="shared" si="18"/>
        <v>0</v>
      </c>
      <c r="J173" s="184">
        <f t="shared" si="19"/>
        <v>115.28</v>
      </c>
      <c r="K173" s="189">
        <f t="shared" si="20"/>
        <v>0</v>
      </c>
      <c r="L173" s="189"/>
      <c r="M173" s="189">
        <f>ROUND(G173*(H173),2)</f>
        <v>0</v>
      </c>
      <c r="N173" s="189">
        <v>57.64</v>
      </c>
      <c r="O173" s="189"/>
      <c r="P173" s="191"/>
      <c r="Q173" s="191"/>
      <c r="R173" s="191"/>
      <c r="S173" s="189">
        <f t="shared" si="22"/>
        <v>0</v>
      </c>
      <c r="T173" s="189"/>
      <c r="U173" s="189"/>
      <c r="V173" s="201"/>
      <c r="W173" s="53"/>
      <c r="Z173">
        <v>0</v>
      </c>
    </row>
    <row r="174" spans="1:26" ht="25.05" customHeight="1" x14ac:dyDescent="0.3">
      <c r="A174" s="181"/>
      <c r="B174" s="213">
        <v>70</v>
      </c>
      <c r="C174" s="182" t="s">
        <v>883</v>
      </c>
      <c r="D174" s="317" t="s">
        <v>884</v>
      </c>
      <c r="E174" s="317"/>
      <c r="F174" s="175" t="s">
        <v>430</v>
      </c>
      <c r="G174" s="177">
        <v>2</v>
      </c>
      <c r="H174" s="176"/>
      <c r="I174" s="176">
        <f t="shared" si="18"/>
        <v>0</v>
      </c>
      <c r="J174" s="175">
        <f t="shared" si="19"/>
        <v>22.48</v>
      </c>
      <c r="K174" s="180">
        <f t="shared" si="20"/>
        <v>0</v>
      </c>
      <c r="L174" s="180">
        <f>ROUND(G174*(H174),2)</f>
        <v>0</v>
      </c>
      <c r="M174" s="180"/>
      <c r="N174" s="180">
        <v>11.24</v>
      </c>
      <c r="O174" s="180"/>
      <c r="P174" s="183">
        <v>2.0000000000000002E-5</v>
      </c>
      <c r="Q174" s="183"/>
      <c r="R174" s="183">
        <v>2.0000000000000002E-5</v>
      </c>
      <c r="S174" s="180">
        <f t="shared" si="22"/>
        <v>0</v>
      </c>
      <c r="T174" s="180"/>
      <c r="U174" s="180"/>
      <c r="V174" s="198"/>
      <c r="W174" s="53"/>
      <c r="Z174">
        <v>0</v>
      </c>
    </row>
    <row r="175" spans="1:26" ht="50.4" customHeight="1" x14ac:dyDescent="0.3">
      <c r="A175" s="181"/>
      <c r="B175" s="214">
        <v>71</v>
      </c>
      <c r="C175" s="190" t="s">
        <v>885</v>
      </c>
      <c r="D175" s="318" t="s">
        <v>1268</v>
      </c>
      <c r="E175" s="318"/>
      <c r="F175" s="184" t="s">
        <v>430</v>
      </c>
      <c r="G175" s="186">
        <v>2</v>
      </c>
      <c r="H175" s="185"/>
      <c r="I175" s="185">
        <f t="shared" si="18"/>
        <v>0</v>
      </c>
      <c r="J175" s="184">
        <f t="shared" si="19"/>
        <v>165.58</v>
      </c>
      <c r="K175" s="189">
        <f t="shared" si="20"/>
        <v>0</v>
      </c>
      <c r="L175" s="189"/>
      <c r="M175" s="189">
        <f>ROUND(G175*(H175),2)</f>
        <v>0</v>
      </c>
      <c r="N175" s="189">
        <v>82.79</v>
      </c>
      <c r="O175" s="189"/>
      <c r="P175" s="191"/>
      <c r="Q175" s="191"/>
      <c r="R175" s="191"/>
      <c r="S175" s="189">
        <f t="shared" si="22"/>
        <v>0</v>
      </c>
      <c r="T175" s="189"/>
      <c r="U175" s="189"/>
      <c r="V175" s="201"/>
      <c r="W175" s="53"/>
      <c r="Z175">
        <v>0</v>
      </c>
    </row>
    <row r="176" spans="1:26" ht="25.05" customHeight="1" x14ac:dyDescent="0.3">
      <c r="A176" s="181"/>
      <c r="B176" s="213">
        <v>72</v>
      </c>
      <c r="C176" s="182" t="s">
        <v>886</v>
      </c>
      <c r="D176" s="317" t="s">
        <v>887</v>
      </c>
      <c r="E176" s="317"/>
      <c r="F176" s="175" t="s">
        <v>498</v>
      </c>
      <c r="G176" s="177">
        <v>26.6</v>
      </c>
      <c r="H176" s="176"/>
      <c r="I176" s="176">
        <f t="shared" si="18"/>
        <v>0</v>
      </c>
      <c r="J176" s="175">
        <f t="shared" si="19"/>
        <v>893.49</v>
      </c>
      <c r="K176" s="180">
        <f t="shared" si="20"/>
        <v>0</v>
      </c>
      <c r="L176" s="180">
        <f t="shared" ref="L176:L183" si="23">ROUND(G176*(H176),2)</f>
        <v>0</v>
      </c>
      <c r="M176" s="180"/>
      <c r="N176" s="180">
        <v>33.590000000000003</v>
      </c>
      <c r="O176" s="180"/>
      <c r="P176" s="183"/>
      <c r="Q176" s="183"/>
      <c r="R176" s="183"/>
      <c r="S176" s="180">
        <f t="shared" si="22"/>
        <v>0</v>
      </c>
      <c r="T176" s="180"/>
      <c r="U176" s="180"/>
      <c r="V176" s="198"/>
      <c r="W176" s="53"/>
      <c r="Z176">
        <v>0</v>
      </c>
    </row>
    <row r="177" spans="1:26" ht="25.05" customHeight="1" x14ac:dyDescent="0.3">
      <c r="A177" s="181"/>
      <c r="B177" s="213">
        <v>73</v>
      </c>
      <c r="C177" s="182" t="s">
        <v>888</v>
      </c>
      <c r="D177" s="317" t="s">
        <v>889</v>
      </c>
      <c r="E177" s="317"/>
      <c r="F177" s="175" t="s">
        <v>498</v>
      </c>
      <c r="G177" s="177">
        <v>189.4</v>
      </c>
      <c r="H177" s="176"/>
      <c r="I177" s="176">
        <f t="shared" si="18"/>
        <v>0</v>
      </c>
      <c r="J177" s="175">
        <f t="shared" si="19"/>
        <v>5655.48</v>
      </c>
      <c r="K177" s="180">
        <f t="shared" si="20"/>
        <v>0</v>
      </c>
      <c r="L177" s="180">
        <f t="shared" si="23"/>
        <v>0</v>
      </c>
      <c r="M177" s="180"/>
      <c r="N177" s="180">
        <v>29.86</v>
      </c>
      <c r="O177" s="180"/>
      <c r="P177" s="183"/>
      <c r="Q177" s="183"/>
      <c r="R177" s="183"/>
      <c r="S177" s="180">
        <f t="shared" si="22"/>
        <v>0</v>
      </c>
      <c r="T177" s="180"/>
      <c r="U177" s="180"/>
      <c r="V177" s="198"/>
      <c r="W177" s="53"/>
      <c r="Z177">
        <v>0</v>
      </c>
    </row>
    <row r="178" spans="1:26" ht="25.05" customHeight="1" x14ac:dyDescent="0.3">
      <c r="A178" s="181"/>
      <c r="B178" s="213">
        <v>74</v>
      </c>
      <c r="C178" s="182" t="s">
        <v>890</v>
      </c>
      <c r="D178" s="317" t="s">
        <v>891</v>
      </c>
      <c r="E178" s="317"/>
      <c r="F178" s="175" t="s">
        <v>498</v>
      </c>
      <c r="G178" s="177">
        <v>36</v>
      </c>
      <c r="H178" s="176"/>
      <c r="I178" s="176">
        <f t="shared" si="18"/>
        <v>0</v>
      </c>
      <c r="J178" s="175">
        <f t="shared" si="19"/>
        <v>939.96</v>
      </c>
      <c r="K178" s="180">
        <f t="shared" si="20"/>
        <v>0</v>
      </c>
      <c r="L178" s="180">
        <f t="shared" si="23"/>
        <v>0</v>
      </c>
      <c r="M178" s="180"/>
      <c r="N178" s="180">
        <v>26.11</v>
      </c>
      <c r="O178" s="180"/>
      <c r="P178" s="183">
        <v>8.4399999999999996E-3</v>
      </c>
      <c r="Q178" s="183"/>
      <c r="R178" s="183">
        <v>8.4399999999999996E-3</v>
      </c>
      <c r="S178" s="180">
        <f t="shared" si="22"/>
        <v>0.30399999999999999</v>
      </c>
      <c r="T178" s="180"/>
      <c r="U178" s="180"/>
      <c r="V178" s="198"/>
      <c r="W178" s="53"/>
      <c r="Z178">
        <v>0</v>
      </c>
    </row>
    <row r="179" spans="1:26" ht="25.05" customHeight="1" x14ac:dyDescent="0.3">
      <c r="A179" s="181"/>
      <c r="B179" s="213">
        <v>75</v>
      </c>
      <c r="C179" s="182" t="s">
        <v>892</v>
      </c>
      <c r="D179" s="317" t="s">
        <v>893</v>
      </c>
      <c r="E179" s="317"/>
      <c r="F179" s="175" t="s">
        <v>430</v>
      </c>
      <c r="G179" s="177">
        <v>2</v>
      </c>
      <c r="H179" s="176"/>
      <c r="I179" s="176">
        <f t="shared" si="18"/>
        <v>0</v>
      </c>
      <c r="J179" s="175">
        <f t="shared" si="19"/>
        <v>21.24</v>
      </c>
      <c r="K179" s="180">
        <f t="shared" si="20"/>
        <v>0</v>
      </c>
      <c r="L179" s="180">
        <f t="shared" si="23"/>
        <v>0</v>
      </c>
      <c r="M179" s="180"/>
      <c r="N179" s="180">
        <v>10.62</v>
      </c>
      <c r="O179" s="180"/>
      <c r="P179" s="183">
        <v>5.0000000000000002E-5</v>
      </c>
      <c r="Q179" s="183"/>
      <c r="R179" s="183">
        <v>5.0000000000000002E-5</v>
      </c>
      <c r="S179" s="180">
        <f t="shared" si="22"/>
        <v>0</v>
      </c>
      <c r="T179" s="180"/>
      <c r="U179" s="180"/>
      <c r="V179" s="198"/>
      <c r="W179" s="53"/>
      <c r="Z179">
        <v>0</v>
      </c>
    </row>
    <row r="180" spans="1:26" ht="49.95" customHeight="1" x14ac:dyDescent="0.3">
      <c r="A180" s="181"/>
      <c r="B180" s="213">
        <v>76</v>
      </c>
      <c r="C180" s="182" t="s">
        <v>894</v>
      </c>
      <c r="D180" s="317" t="s">
        <v>1269</v>
      </c>
      <c r="E180" s="317"/>
      <c r="F180" s="175" t="s">
        <v>430</v>
      </c>
      <c r="G180" s="177">
        <v>2</v>
      </c>
      <c r="H180" s="176"/>
      <c r="I180" s="176">
        <f t="shared" si="18"/>
        <v>0</v>
      </c>
      <c r="J180" s="175">
        <f t="shared" si="19"/>
        <v>595.67999999999995</v>
      </c>
      <c r="K180" s="180">
        <f t="shared" si="20"/>
        <v>0</v>
      </c>
      <c r="L180" s="180">
        <f t="shared" si="23"/>
        <v>0</v>
      </c>
      <c r="M180" s="180"/>
      <c r="N180" s="180">
        <v>297.83999999999997</v>
      </c>
      <c r="O180" s="180"/>
      <c r="P180" s="183"/>
      <c r="Q180" s="183"/>
      <c r="R180" s="183"/>
      <c r="S180" s="180">
        <f t="shared" si="22"/>
        <v>0</v>
      </c>
      <c r="T180" s="180"/>
      <c r="U180" s="180"/>
      <c r="V180" s="198"/>
      <c r="W180" s="53"/>
      <c r="Z180">
        <v>0</v>
      </c>
    </row>
    <row r="181" spans="1:26" ht="25.05" customHeight="1" x14ac:dyDescent="0.3">
      <c r="A181" s="181"/>
      <c r="B181" s="213">
        <v>77</v>
      </c>
      <c r="C181" s="182" t="s">
        <v>895</v>
      </c>
      <c r="D181" s="317" t="s">
        <v>896</v>
      </c>
      <c r="E181" s="317"/>
      <c r="F181" s="175" t="s">
        <v>430</v>
      </c>
      <c r="G181" s="177">
        <v>2</v>
      </c>
      <c r="H181" s="176"/>
      <c r="I181" s="176">
        <f t="shared" si="18"/>
        <v>0</v>
      </c>
      <c r="J181" s="175">
        <f t="shared" si="19"/>
        <v>22.58</v>
      </c>
      <c r="K181" s="180">
        <f t="shared" si="20"/>
        <v>0</v>
      </c>
      <c r="L181" s="180">
        <f t="shared" si="23"/>
        <v>0</v>
      </c>
      <c r="M181" s="180"/>
      <c r="N181" s="180">
        <v>11.29</v>
      </c>
      <c r="O181" s="180"/>
      <c r="P181" s="183"/>
      <c r="Q181" s="183"/>
      <c r="R181" s="183"/>
      <c r="S181" s="180">
        <f t="shared" si="22"/>
        <v>0</v>
      </c>
      <c r="T181" s="180"/>
      <c r="U181" s="180"/>
      <c r="V181" s="198"/>
      <c r="W181" s="53"/>
      <c r="Z181">
        <v>0</v>
      </c>
    </row>
    <row r="182" spans="1:26" ht="34.950000000000003" customHeight="1" x14ac:dyDescent="0.3">
      <c r="A182" s="181"/>
      <c r="B182" s="213">
        <v>78</v>
      </c>
      <c r="C182" s="182" t="s">
        <v>897</v>
      </c>
      <c r="D182" s="317" t="s">
        <v>1270</v>
      </c>
      <c r="E182" s="317"/>
      <c r="F182" s="175" t="s">
        <v>430</v>
      </c>
      <c r="G182" s="177">
        <v>2</v>
      </c>
      <c r="H182" s="176"/>
      <c r="I182" s="176">
        <f t="shared" si="18"/>
        <v>0</v>
      </c>
      <c r="J182" s="175">
        <f t="shared" si="19"/>
        <v>178.1</v>
      </c>
      <c r="K182" s="180">
        <f t="shared" si="20"/>
        <v>0</v>
      </c>
      <c r="L182" s="180">
        <f t="shared" si="23"/>
        <v>0</v>
      </c>
      <c r="M182" s="180"/>
      <c r="N182" s="180">
        <v>89.05</v>
      </c>
      <c r="O182" s="180"/>
      <c r="P182" s="183"/>
      <c r="Q182" s="183"/>
      <c r="R182" s="183"/>
      <c r="S182" s="180">
        <f t="shared" si="22"/>
        <v>0</v>
      </c>
      <c r="T182" s="180"/>
      <c r="U182" s="180"/>
      <c r="V182" s="198"/>
      <c r="W182" s="53"/>
      <c r="Z182">
        <v>0</v>
      </c>
    </row>
    <row r="183" spans="1:26" ht="25.05" customHeight="1" x14ac:dyDescent="0.3">
      <c r="A183" s="181"/>
      <c r="B183" s="213">
        <v>79</v>
      </c>
      <c r="C183" s="182" t="s">
        <v>898</v>
      </c>
      <c r="D183" s="317" t="s">
        <v>899</v>
      </c>
      <c r="E183" s="317"/>
      <c r="F183" s="175" t="s">
        <v>485</v>
      </c>
      <c r="G183" s="177">
        <v>1.6</v>
      </c>
      <c r="H183" s="178"/>
      <c r="I183" s="176">
        <f t="shared" si="18"/>
        <v>0</v>
      </c>
      <c r="J183" s="175">
        <f t="shared" si="19"/>
        <v>174.26</v>
      </c>
      <c r="K183" s="180">
        <f t="shared" si="20"/>
        <v>0</v>
      </c>
      <c r="L183" s="180">
        <f t="shared" si="23"/>
        <v>0</v>
      </c>
      <c r="M183" s="180"/>
      <c r="N183" s="180">
        <v>108.91559796333313</v>
      </c>
      <c r="O183" s="180"/>
      <c r="P183" s="183"/>
      <c r="Q183" s="183"/>
      <c r="R183" s="183"/>
      <c r="S183" s="180">
        <f t="shared" si="22"/>
        <v>0</v>
      </c>
      <c r="T183" s="180"/>
      <c r="U183" s="180"/>
      <c r="V183" s="198"/>
      <c r="W183" s="53"/>
      <c r="Z183">
        <v>0</v>
      </c>
    </row>
    <row r="184" spans="1:26" x14ac:dyDescent="0.3">
      <c r="A184" s="10"/>
      <c r="B184" s="212"/>
      <c r="C184" s="174">
        <v>735</v>
      </c>
      <c r="D184" s="314" t="s">
        <v>772</v>
      </c>
      <c r="E184" s="314"/>
      <c r="F184" s="10"/>
      <c r="G184" s="173"/>
      <c r="H184" s="140"/>
      <c r="I184" s="142">
        <f>ROUND((SUM(I160:I183))/1,2)</f>
        <v>0</v>
      </c>
      <c r="J184" s="10"/>
      <c r="K184" s="10"/>
      <c r="L184" s="10">
        <f>ROUND((SUM(L160:L183))/1,2)</f>
        <v>0</v>
      </c>
      <c r="M184" s="10">
        <f>ROUND((SUM(M160:M183))/1,2)</f>
        <v>0</v>
      </c>
      <c r="N184" s="10"/>
      <c r="O184" s="10"/>
      <c r="P184" s="10"/>
      <c r="Q184" s="10"/>
      <c r="R184" s="10"/>
      <c r="S184" s="10">
        <f>ROUND((SUM(S160:S183))/1,2)</f>
        <v>0.3</v>
      </c>
      <c r="T184" s="10"/>
      <c r="U184" s="10"/>
      <c r="V184" s="199">
        <f>ROUND((SUM(V160:V183))/1,2)</f>
        <v>0</v>
      </c>
      <c r="W184" s="217"/>
      <c r="X184" s="139"/>
      <c r="Y184" s="139"/>
      <c r="Z184" s="139"/>
    </row>
    <row r="185" spans="1:26" x14ac:dyDescent="0.3">
      <c r="A185" s="1"/>
      <c r="B185" s="208"/>
      <c r="C185" s="1"/>
      <c r="D185" s="1"/>
      <c r="E185" s="1"/>
      <c r="F185" s="1"/>
      <c r="G185" s="167"/>
      <c r="H185" s="133"/>
      <c r="I185" s="13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200"/>
      <c r="W185" s="53"/>
    </row>
    <row r="186" spans="1:26" x14ac:dyDescent="0.3">
      <c r="A186" s="10"/>
      <c r="B186" s="212"/>
      <c r="C186" s="174">
        <v>783</v>
      </c>
      <c r="D186" s="314" t="s">
        <v>87</v>
      </c>
      <c r="E186" s="314"/>
      <c r="F186" s="10"/>
      <c r="G186" s="173"/>
      <c r="H186" s="140"/>
      <c r="I186" s="14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97"/>
      <c r="W186" s="217"/>
      <c r="X186" s="139"/>
      <c r="Y186" s="139"/>
      <c r="Z186" s="139"/>
    </row>
    <row r="187" spans="1:26" ht="25.05" customHeight="1" x14ac:dyDescent="0.3">
      <c r="A187" s="181"/>
      <c r="B187" s="213">
        <v>80</v>
      </c>
      <c r="C187" s="182" t="s">
        <v>900</v>
      </c>
      <c r="D187" s="317" t="s">
        <v>901</v>
      </c>
      <c r="E187" s="317"/>
      <c r="F187" s="175" t="s">
        <v>424</v>
      </c>
      <c r="G187" s="177">
        <v>18</v>
      </c>
      <c r="H187" s="176"/>
      <c r="I187" s="176">
        <f>ROUND(G187*(H187),2)</f>
        <v>0</v>
      </c>
      <c r="J187" s="175">
        <f>ROUND(G187*(N187),2)</f>
        <v>30.24</v>
      </c>
      <c r="K187" s="180">
        <f>ROUND(G187*(O187),2)</f>
        <v>0</v>
      </c>
      <c r="L187" s="180">
        <f>ROUND(G187*(H187),2)</f>
        <v>0</v>
      </c>
      <c r="M187" s="180"/>
      <c r="N187" s="180">
        <v>1.6800000000000002</v>
      </c>
      <c r="O187" s="180"/>
      <c r="P187" s="183">
        <v>6.9999999999999994E-5</v>
      </c>
      <c r="Q187" s="183"/>
      <c r="R187" s="183">
        <v>6.9999999999999994E-5</v>
      </c>
      <c r="S187" s="180">
        <f>ROUND(G187*(P187),3)</f>
        <v>1E-3</v>
      </c>
      <c r="T187" s="180"/>
      <c r="U187" s="180"/>
      <c r="V187" s="198"/>
      <c r="W187" s="53"/>
      <c r="Z187">
        <v>0</v>
      </c>
    </row>
    <row r="188" spans="1:26" x14ac:dyDescent="0.3">
      <c r="A188" s="10"/>
      <c r="B188" s="212"/>
      <c r="C188" s="174">
        <v>783</v>
      </c>
      <c r="D188" s="314" t="s">
        <v>87</v>
      </c>
      <c r="E188" s="314"/>
      <c r="F188" s="10"/>
      <c r="G188" s="173"/>
      <c r="H188" s="140"/>
      <c r="I188" s="142">
        <f>ROUND((SUM(I186:I187))/1,2)</f>
        <v>0</v>
      </c>
      <c r="J188" s="10"/>
      <c r="K188" s="10"/>
      <c r="L188" s="10">
        <f>ROUND((SUM(L186:L187))/1,2)</f>
        <v>0</v>
      </c>
      <c r="M188" s="10">
        <f>ROUND((SUM(M186:M187))/1,2)</f>
        <v>0</v>
      </c>
      <c r="N188" s="10"/>
      <c r="O188" s="10"/>
      <c r="P188" s="10"/>
      <c r="Q188" s="10"/>
      <c r="R188" s="10"/>
      <c r="S188" s="10">
        <f>ROUND((SUM(S186:S187))/1,2)</f>
        <v>0</v>
      </c>
      <c r="T188" s="10"/>
      <c r="U188" s="10"/>
      <c r="V188" s="199">
        <f>ROUND((SUM(V186:V187))/1,2)</f>
        <v>0</v>
      </c>
      <c r="W188" s="217"/>
      <c r="X188" s="139"/>
      <c r="Y188" s="139"/>
      <c r="Z188" s="139"/>
    </row>
    <row r="189" spans="1:26" x14ac:dyDescent="0.3">
      <c r="A189" s="1"/>
      <c r="B189" s="208"/>
      <c r="C189" s="1"/>
      <c r="D189" s="1"/>
      <c r="E189" s="1"/>
      <c r="F189" s="1"/>
      <c r="G189" s="167"/>
      <c r="H189" s="133"/>
      <c r="I189" s="13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200"/>
      <c r="W189" s="53"/>
    </row>
    <row r="190" spans="1:26" x14ac:dyDescent="0.3">
      <c r="A190" s="10"/>
      <c r="B190" s="212"/>
      <c r="C190" s="10"/>
      <c r="D190" s="315" t="s">
        <v>75</v>
      </c>
      <c r="E190" s="315"/>
      <c r="F190" s="10"/>
      <c r="G190" s="173"/>
      <c r="H190" s="140"/>
      <c r="I190" s="142">
        <f>ROUND((SUM(I88:I189))/2,2)</f>
        <v>0</v>
      </c>
      <c r="J190" s="10"/>
      <c r="K190" s="10"/>
      <c r="L190" s="140">
        <f>ROUND((SUM(L88:L189))/2,2)</f>
        <v>0</v>
      </c>
      <c r="M190" s="140">
        <f>ROUND((SUM(M88:M189))/2,2)</f>
        <v>0</v>
      </c>
      <c r="N190" s="10"/>
      <c r="O190" s="10"/>
      <c r="P190" s="192"/>
      <c r="Q190" s="10"/>
      <c r="R190" s="10"/>
      <c r="S190" s="192">
        <f>ROUND((SUM(S88:S189))/2,2)</f>
        <v>0.59</v>
      </c>
      <c r="T190" s="10"/>
      <c r="U190" s="10"/>
      <c r="V190" s="199">
        <f>ROUND((SUM(V88:V189))/2,2)</f>
        <v>0</v>
      </c>
      <c r="W190" s="53"/>
    </row>
    <row r="191" spans="1:26" x14ac:dyDescent="0.3">
      <c r="A191" s="1"/>
      <c r="B191" s="208"/>
      <c r="C191" s="1"/>
      <c r="D191" s="1"/>
      <c r="E191" s="1"/>
      <c r="F191" s="1"/>
      <c r="G191" s="167"/>
      <c r="H191" s="133"/>
      <c r="I191" s="13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200"/>
      <c r="W191" s="53"/>
    </row>
    <row r="192" spans="1:26" x14ac:dyDescent="0.3">
      <c r="A192" s="10"/>
      <c r="B192" s="212"/>
      <c r="C192" s="10"/>
      <c r="D192" s="315" t="s">
        <v>418</v>
      </c>
      <c r="E192" s="315"/>
      <c r="F192" s="10"/>
      <c r="G192" s="173"/>
      <c r="H192" s="140"/>
      <c r="I192" s="14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97"/>
      <c r="W192" s="217"/>
      <c r="X192" s="139"/>
      <c r="Y192" s="139"/>
      <c r="Z192" s="139"/>
    </row>
    <row r="193" spans="1:26" x14ac:dyDescent="0.3">
      <c r="A193" s="10"/>
      <c r="B193" s="212"/>
      <c r="C193" s="174">
        <v>936</v>
      </c>
      <c r="D193" s="314" t="s">
        <v>773</v>
      </c>
      <c r="E193" s="314"/>
      <c r="F193" s="10"/>
      <c r="G193" s="173"/>
      <c r="H193" s="140"/>
      <c r="I193" s="14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97"/>
      <c r="W193" s="217"/>
      <c r="X193" s="139"/>
      <c r="Y193" s="139"/>
      <c r="Z193" s="139"/>
    </row>
    <row r="194" spans="1:26" ht="25.05" customHeight="1" x14ac:dyDescent="0.3">
      <c r="A194" s="181"/>
      <c r="B194" s="213">
        <v>81</v>
      </c>
      <c r="C194" s="182" t="s">
        <v>902</v>
      </c>
      <c r="D194" s="317" t="s">
        <v>903</v>
      </c>
      <c r="E194" s="317"/>
      <c r="F194" s="175" t="s">
        <v>904</v>
      </c>
      <c r="G194" s="177">
        <v>1</v>
      </c>
      <c r="H194" s="176"/>
      <c r="I194" s="176">
        <f>ROUND(G194*(H194),2)</f>
        <v>0</v>
      </c>
      <c r="J194" s="175">
        <f>ROUND(G194*(N194),2)</f>
        <v>204</v>
      </c>
      <c r="K194" s="180">
        <f>ROUND(G194*(O194),2)</f>
        <v>0</v>
      </c>
      <c r="L194" s="180">
        <f>ROUND(G194*(H194),2)</f>
        <v>0</v>
      </c>
      <c r="M194" s="180"/>
      <c r="N194" s="180">
        <v>204</v>
      </c>
      <c r="O194" s="180"/>
      <c r="P194" s="183"/>
      <c r="Q194" s="183"/>
      <c r="R194" s="183"/>
      <c r="S194" s="180">
        <f>ROUND(G194*(P194),3)</f>
        <v>0</v>
      </c>
      <c r="T194" s="180"/>
      <c r="U194" s="180"/>
      <c r="V194" s="198"/>
      <c r="W194" s="53"/>
      <c r="Z194">
        <v>0</v>
      </c>
    </row>
    <row r="195" spans="1:26" ht="42" customHeight="1" x14ac:dyDescent="0.3">
      <c r="A195" s="181"/>
      <c r="B195" s="213">
        <v>82</v>
      </c>
      <c r="C195" s="182" t="s">
        <v>905</v>
      </c>
      <c r="D195" s="317" t="s">
        <v>1271</v>
      </c>
      <c r="E195" s="317"/>
      <c r="F195" s="175" t="s">
        <v>430</v>
      </c>
      <c r="G195" s="177">
        <v>1</v>
      </c>
      <c r="H195" s="176"/>
      <c r="I195" s="176">
        <f>ROUND(G195*(H195),2)</f>
        <v>0</v>
      </c>
      <c r="J195" s="175">
        <f>ROUND(G195*(N195),2)</f>
        <v>139.43</v>
      </c>
      <c r="K195" s="180">
        <f>ROUND(G195*(O195),2)</f>
        <v>0</v>
      </c>
      <c r="L195" s="180">
        <f>ROUND(G195*(H195),2)</f>
        <v>0</v>
      </c>
      <c r="M195" s="180"/>
      <c r="N195" s="180">
        <v>139.43</v>
      </c>
      <c r="O195" s="180"/>
      <c r="P195" s="183"/>
      <c r="Q195" s="183"/>
      <c r="R195" s="183"/>
      <c r="S195" s="180">
        <f>ROUND(G195*(P195),3)</f>
        <v>0</v>
      </c>
      <c r="T195" s="180"/>
      <c r="U195" s="180"/>
      <c r="V195" s="198"/>
      <c r="W195" s="53"/>
      <c r="Z195">
        <v>0</v>
      </c>
    </row>
    <row r="196" spans="1:26" ht="25.05" customHeight="1" x14ac:dyDescent="0.3">
      <c r="A196" s="181"/>
      <c r="B196" s="213">
        <v>83</v>
      </c>
      <c r="C196" s="182" t="s">
        <v>906</v>
      </c>
      <c r="D196" s="317" t="s">
        <v>1272</v>
      </c>
      <c r="E196" s="317"/>
      <c r="F196" s="175" t="s">
        <v>430</v>
      </c>
      <c r="G196" s="177">
        <v>1</v>
      </c>
      <c r="H196" s="176"/>
      <c r="I196" s="176">
        <f>ROUND(G196*(H196),2)</f>
        <v>0</v>
      </c>
      <c r="J196" s="175">
        <f>ROUND(G196*(N196),2)</f>
        <v>69.36</v>
      </c>
      <c r="K196" s="180">
        <f>ROUND(G196*(O196),2)</f>
        <v>0</v>
      </c>
      <c r="L196" s="180">
        <f>ROUND(G196*(H196),2)</f>
        <v>0</v>
      </c>
      <c r="M196" s="180"/>
      <c r="N196" s="180">
        <v>69.36</v>
      </c>
      <c r="O196" s="180"/>
      <c r="P196" s="183"/>
      <c r="Q196" s="183"/>
      <c r="R196" s="183"/>
      <c r="S196" s="180">
        <f>ROUND(G196*(P196),3)</f>
        <v>0</v>
      </c>
      <c r="T196" s="180"/>
      <c r="U196" s="180"/>
      <c r="V196" s="198"/>
      <c r="W196" s="53"/>
      <c r="Z196">
        <v>0</v>
      </c>
    </row>
    <row r="197" spans="1:26" ht="25.05" customHeight="1" x14ac:dyDescent="0.3">
      <c r="A197" s="181"/>
      <c r="B197" s="213">
        <v>84</v>
      </c>
      <c r="C197" s="182" t="s">
        <v>907</v>
      </c>
      <c r="D197" s="317" t="s">
        <v>1273</v>
      </c>
      <c r="E197" s="317"/>
      <c r="F197" s="175" t="s">
        <v>430</v>
      </c>
      <c r="G197" s="177">
        <v>1</v>
      </c>
      <c r="H197" s="176"/>
      <c r="I197" s="176">
        <f>ROUND(G197*(H197),2)</f>
        <v>0</v>
      </c>
      <c r="J197" s="175">
        <f>ROUND(G197*(N197),2)</f>
        <v>25.5</v>
      </c>
      <c r="K197" s="180">
        <f>ROUND(G197*(O197),2)</f>
        <v>0</v>
      </c>
      <c r="L197" s="180">
        <f>ROUND(G197*(H197),2)</f>
        <v>0</v>
      </c>
      <c r="M197" s="180"/>
      <c r="N197" s="180">
        <v>25.5</v>
      </c>
      <c r="O197" s="180"/>
      <c r="P197" s="183"/>
      <c r="Q197" s="183"/>
      <c r="R197" s="183"/>
      <c r="S197" s="180">
        <f>ROUND(G197*(P197),3)</f>
        <v>0</v>
      </c>
      <c r="T197" s="180"/>
      <c r="U197" s="180"/>
      <c r="V197" s="198"/>
      <c r="W197" s="53"/>
      <c r="Z197">
        <v>0</v>
      </c>
    </row>
    <row r="198" spans="1:26" x14ac:dyDescent="0.3">
      <c r="A198" s="10"/>
      <c r="B198" s="212"/>
      <c r="C198" s="174">
        <v>936</v>
      </c>
      <c r="D198" s="314" t="s">
        <v>773</v>
      </c>
      <c r="E198" s="314"/>
      <c r="F198" s="10"/>
      <c r="G198" s="173"/>
      <c r="H198" s="140"/>
      <c r="I198" s="142">
        <f>ROUND((SUM(I193:I197))/1,2)</f>
        <v>0</v>
      </c>
      <c r="J198" s="10"/>
      <c r="K198" s="10"/>
      <c r="L198" s="10">
        <f>ROUND((SUM(L193:L197))/1,2)</f>
        <v>0</v>
      </c>
      <c r="M198" s="10">
        <f>ROUND((SUM(M193:M197))/1,2)</f>
        <v>0</v>
      </c>
      <c r="N198" s="10"/>
      <c r="O198" s="10"/>
      <c r="P198" s="10"/>
      <c r="Q198" s="10"/>
      <c r="R198" s="10"/>
      <c r="S198" s="10">
        <f>ROUND((SUM(S193:S197))/1,2)</f>
        <v>0</v>
      </c>
      <c r="T198" s="10"/>
      <c r="U198" s="10"/>
      <c r="V198" s="199">
        <f>ROUND((SUM(V193:V197))/1,2)</f>
        <v>0</v>
      </c>
      <c r="W198" s="217"/>
      <c r="X198" s="139"/>
      <c r="Y198" s="139"/>
      <c r="Z198" s="139"/>
    </row>
    <row r="199" spans="1:26" x14ac:dyDescent="0.3">
      <c r="A199" s="1"/>
      <c r="B199" s="208"/>
      <c r="C199" s="1"/>
      <c r="D199" s="1"/>
      <c r="E199" s="1"/>
      <c r="F199" s="1"/>
      <c r="G199" s="167"/>
      <c r="H199" s="133"/>
      <c r="I199" s="13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200"/>
      <c r="W199" s="53"/>
    </row>
    <row r="200" spans="1:26" x14ac:dyDescent="0.3">
      <c r="A200" s="10"/>
      <c r="B200" s="212"/>
      <c r="C200" s="10"/>
      <c r="D200" s="315" t="s">
        <v>418</v>
      </c>
      <c r="E200" s="315"/>
      <c r="F200" s="10"/>
      <c r="G200" s="173"/>
      <c r="H200" s="140"/>
      <c r="I200" s="142">
        <f>ROUND((SUM(I192:I199))/2,2)</f>
        <v>0</v>
      </c>
      <c r="J200" s="10"/>
      <c r="K200" s="10"/>
      <c r="L200" s="140">
        <f>ROUND((SUM(L192:L199))/2,2)</f>
        <v>0</v>
      </c>
      <c r="M200" s="140">
        <f>ROUND((SUM(M192:M199))/2,2)</f>
        <v>0</v>
      </c>
      <c r="N200" s="10"/>
      <c r="O200" s="10"/>
      <c r="P200" s="192"/>
      <c r="Q200" s="10"/>
      <c r="R200" s="10"/>
      <c r="S200" s="192">
        <f>ROUND((SUM(S192:S199))/2,2)</f>
        <v>0</v>
      </c>
      <c r="T200" s="10"/>
      <c r="U200" s="10"/>
      <c r="V200" s="199">
        <f>ROUND((SUM(V192:V199))/2,2)</f>
        <v>0</v>
      </c>
      <c r="W200" s="53"/>
    </row>
    <row r="201" spans="1:26" x14ac:dyDescent="0.3">
      <c r="A201" s="1"/>
      <c r="B201" s="208"/>
      <c r="C201" s="1"/>
      <c r="D201" s="1"/>
      <c r="E201" s="1"/>
      <c r="F201" s="1"/>
      <c r="G201" s="167"/>
      <c r="H201" s="133"/>
      <c r="I201" s="13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00"/>
      <c r="W201" s="53"/>
    </row>
    <row r="202" spans="1:26" x14ac:dyDescent="0.3">
      <c r="A202" s="10"/>
      <c r="B202" s="212"/>
      <c r="C202" s="10"/>
      <c r="D202" s="315" t="s">
        <v>8</v>
      </c>
      <c r="E202" s="315"/>
      <c r="F202" s="10"/>
      <c r="G202" s="173"/>
      <c r="H202" s="140"/>
      <c r="I202" s="14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97"/>
      <c r="W202" s="217"/>
      <c r="X202" s="139"/>
      <c r="Y202" s="139"/>
      <c r="Z202" s="139"/>
    </row>
    <row r="203" spans="1:26" x14ac:dyDescent="0.3">
      <c r="A203" s="10"/>
      <c r="B203" s="212"/>
      <c r="C203" s="174">
        <v>0</v>
      </c>
      <c r="D203" s="314" t="s">
        <v>421</v>
      </c>
      <c r="E203" s="314"/>
      <c r="F203" s="10"/>
      <c r="G203" s="173"/>
      <c r="H203" s="140"/>
      <c r="I203" s="14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97"/>
      <c r="W203" s="217"/>
      <c r="X203" s="139"/>
      <c r="Y203" s="139"/>
      <c r="Z203" s="139"/>
    </row>
    <row r="204" spans="1:26" ht="25.05" customHeight="1" x14ac:dyDescent="0.3">
      <c r="A204" s="181"/>
      <c r="B204" s="213">
        <v>85</v>
      </c>
      <c r="C204" s="182" t="s">
        <v>661</v>
      </c>
      <c r="D204" s="317" t="s">
        <v>908</v>
      </c>
      <c r="E204" s="317"/>
      <c r="F204" s="175" t="s">
        <v>904</v>
      </c>
      <c r="G204" s="177">
        <v>1</v>
      </c>
      <c r="H204" s="176"/>
      <c r="I204" s="176">
        <f>ROUND(G204*(H204),2)</f>
        <v>0</v>
      </c>
      <c r="J204" s="175">
        <f>ROUND(G204*(N204),2)</f>
        <v>306</v>
      </c>
      <c r="K204" s="180">
        <f>ROUND(G204*(O204),2)</f>
        <v>0</v>
      </c>
      <c r="L204" s="180">
        <f>ROUND(G204*(H204),2)</f>
        <v>0</v>
      </c>
      <c r="M204" s="180"/>
      <c r="N204" s="180">
        <v>306</v>
      </c>
      <c r="O204" s="180"/>
      <c r="P204" s="183"/>
      <c r="Q204" s="183"/>
      <c r="R204" s="183"/>
      <c r="S204" s="180">
        <f>ROUND(G204*(P204),3)</f>
        <v>0</v>
      </c>
      <c r="T204" s="180"/>
      <c r="U204" s="180"/>
      <c r="V204" s="198"/>
      <c r="W204" s="53"/>
      <c r="Z204">
        <v>0</v>
      </c>
    </row>
    <row r="205" spans="1:26" ht="25.05" customHeight="1" x14ac:dyDescent="0.3">
      <c r="A205" s="181"/>
      <c r="B205" s="213">
        <v>86</v>
      </c>
      <c r="C205" s="182" t="s">
        <v>909</v>
      </c>
      <c r="D205" s="317" t="s">
        <v>910</v>
      </c>
      <c r="E205" s="317"/>
      <c r="F205" s="175" t="s">
        <v>904</v>
      </c>
      <c r="G205" s="177">
        <v>1</v>
      </c>
      <c r="H205" s="176"/>
      <c r="I205" s="176">
        <f>ROUND(G205*(H205),2)</f>
        <v>0</v>
      </c>
      <c r="J205" s="175">
        <f>ROUND(G205*(N205),2)</f>
        <v>306</v>
      </c>
      <c r="K205" s="180">
        <f>ROUND(G205*(O205),2)</f>
        <v>0</v>
      </c>
      <c r="L205" s="180">
        <f>ROUND(G205*(H205),2)</f>
        <v>0</v>
      </c>
      <c r="M205" s="180"/>
      <c r="N205" s="180">
        <v>306</v>
      </c>
      <c r="O205" s="180"/>
      <c r="P205" s="183"/>
      <c r="Q205" s="183"/>
      <c r="R205" s="183"/>
      <c r="S205" s="180">
        <f>ROUND(G205*(P205),3)</f>
        <v>0</v>
      </c>
      <c r="T205" s="180"/>
      <c r="U205" s="180"/>
      <c r="V205" s="198"/>
      <c r="W205" s="53"/>
      <c r="Z205">
        <v>0</v>
      </c>
    </row>
    <row r="206" spans="1:26" x14ac:dyDescent="0.3">
      <c r="A206" s="10"/>
      <c r="B206" s="212"/>
      <c r="C206" s="174">
        <v>0</v>
      </c>
      <c r="D206" s="314" t="s">
        <v>421</v>
      </c>
      <c r="E206" s="314"/>
      <c r="F206" s="10"/>
      <c r="G206" s="173"/>
      <c r="H206" s="140"/>
      <c r="I206" s="142">
        <f>ROUND((SUM(I203:I205))/1,2)</f>
        <v>0</v>
      </c>
      <c r="J206" s="10"/>
      <c r="K206" s="10"/>
      <c r="L206" s="10">
        <f>ROUND((SUM(L203:L205))/1,2)</f>
        <v>0</v>
      </c>
      <c r="M206" s="10">
        <f>ROUND((SUM(M203:M205))/1,2)</f>
        <v>0</v>
      </c>
      <c r="N206" s="10"/>
      <c r="O206" s="10"/>
      <c r="P206" s="192"/>
      <c r="Q206" s="1"/>
      <c r="R206" s="1"/>
      <c r="S206" s="192">
        <f>ROUND((SUM(S203:S205))/1,2)</f>
        <v>0</v>
      </c>
      <c r="T206" s="2"/>
      <c r="U206" s="2"/>
      <c r="V206" s="199">
        <f>ROUND((SUM(V203:V205))/1,2)</f>
        <v>0</v>
      </c>
      <c r="W206" s="53"/>
    </row>
    <row r="207" spans="1:26" x14ac:dyDescent="0.3">
      <c r="A207" s="1"/>
      <c r="B207" s="208"/>
      <c r="C207" s="1"/>
      <c r="D207" s="1"/>
      <c r="E207" s="1"/>
      <c r="F207" s="1"/>
      <c r="G207" s="167"/>
      <c r="H207" s="133"/>
      <c r="I207" s="13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200"/>
      <c r="W207" s="53"/>
    </row>
    <row r="208" spans="1:26" x14ac:dyDescent="0.3">
      <c r="A208" s="10"/>
      <c r="B208" s="212"/>
      <c r="C208" s="10"/>
      <c r="D208" s="315" t="s">
        <v>8</v>
      </c>
      <c r="E208" s="315"/>
      <c r="F208" s="10"/>
      <c r="G208" s="173"/>
      <c r="H208" s="140"/>
      <c r="I208" s="142">
        <f>ROUND((SUM(I202:I207))/2,2)</f>
        <v>0</v>
      </c>
      <c r="J208" s="10"/>
      <c r="K208" s="10"/>
      <c r="L208" s="10">
        <f>ROUND((SUM(L202:L207))/2,2)</f>
        <v>0</v>
      </c>
      <c r="M208" s="10">
        <f>ROUND((SUM(M202:M207))/2,2)</f>
        <v>0</v>
      </c>
      <c r="N208" s="10"/>
      <c r="O208" s="10"/>
      <c r="P208" s="192"/>
      <c r="Q208" s="1"/>
      <c r="R208" s="1"/>
      <c r="S208" s="192">
        <f>ROUND((SUM(S202:S207))/2,2)</f>
        <v>0</v>
      </c>
      <c r="T208" s="1"/>
      <c r="U208" s="1"/>
      <c r="V208" s="199">
        <f>ROUND((SUM(V202:V207))/2,2)</f>
        <v>0</v>
      </c>
      <c r="W208" s="53"/>
    </row>
    <row r="209" spans="1:26" x14ac:dyDescent="0.3">
      <c r="A209" s="1"/>
      <c r="B209" s="215"/>
      <c r="C209" s="193"/>
      <c r="D209" s="316" t="s">
        <v>89</v>
      </c>
      <c r="E209" s="316"/>
      <c r="F209" s="193"/>
      <c r="G209" s="194"/>
      <c r="H209" s="195"/>
      <c r="I209" s="195">
        <f>ROUND((SUM(I88:I208))/3,2)</f>
        <v>0</v>
      </c>
      <c r="J209" s="193"/>
      <c r="K209" s="193">
        <f>ROUND((SUM(K88:K208))/3,2)</f>
        <v>0</v>
      </c>
      <c r="L209" s="193">
        <f>ROUND((SUM(L88:L208))/3,2)</f>
        <v>0</v>
      </c>
      <c r="M209" s="193">
        <f>ROUND((SUM(M88:M208))/3,2)</f>
        <v>0</v>
      </c>
      <c r="N209" s="193"/>
      <c r="O209" s="193"/>
      <c r="P209" s="194"/>
      <c r="Q209" s="193"/>
      <c r="R209" s="193"/>
      <c r="S209" s="194">
        <f>ROUND((SUM(S88:S208))/3,2)</f>
        <v>0.59</v>
      </c>
      <c r="T209" s="193"/>
      <c r="U209" s="193"/>
      <c r="V209" s="202">
        <f>ROUND((SUM(V88:V208))/3,2)</f>
        <v>0</v>
      </c>
      <c r="W209" s="53"/>
      <c r="Z209">
        <f>(SUM(Z88:Z208))</f>
        <v>0</v>
      </c>
    </row>
  </sheetData>
  <mergeCells count="167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H1:I1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F25:H25"/>
    <mergeCell ref="B61:D61"/>
    <mergeCell ref="B62:D62"/>
    <mergeCell ref="B63:D63"/>
    <mergeCell ref="B65:D65"/>
    <mergeCell ref="B66:D66"/>
    <mergeCell ref="B67:D67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9:E79"/>
    <mergeCell ref="B80:E80"/>
    <mergeCell ref="B81:E81"/>
    <mergeCell ref="I79:P79"/>
    <mergeCell ref="D88:E88"/>
    <mergeCell ref="D89:E89"/>
    <mergeCell ref="B69:D69"/>
    <mergeCell ref="B70:D70"/>
    <mergeCell ref="B71:D71"/>
    <mergeCell ref="B73:D73"/>
    <mergeCell ref="B77:V77"/>
    <mergeCell ref="D96:E96"/>
    <mergeCell ref="D97:E97"/>
    <mergeCell ref="D98:E98"/>
    <mergeCell ref="D99:E99"/>
    <mergeCell ref="D101:E101"/>
    <mergeCell ref="D102:E102"/>
    <mergeCell ref="D90:E90"/>
    <mergeCell ref="D91:E91"/>
    <mergeCell ref="D92:E92"/>
    <mergeCell ref="D93:E93"/>
    <mergeCell ref="D94:E94"/>
    <mergeCell ref="D95:E95"/>
    <mergeCell ref="D110:E110"/>
    <mergeCell ref="D111:E111"/>
    <mergeCell ref="D112:E112"/>
    <mergeCell ref="D113:E113"/>
    <mergeCell ref="D114:E114"/>
    <mergeCell ref="D115:E115"/>
    <mergeCell ref="D103:E103"/>
    <mergeCell ref="D104:E104"/>
    <mergeCell ref="D105:E105"/>
    <mergeCell ref="D106:E106"/>
    <mergeCell ref="D107:E107"/>
    <mergeCell ref="D109:E109"/>
    <mergeCell ref="D123:E123"/>
    <mergeCell ref="D124:E124"/>
    <mergeCell ref="D125:E125"/>
    <mergeCell ref="D126:E126"/>
    <mergeCell ref="D127:E127"/>
    <mergeCell ref="D128:E128"/>
    <mergeCell ref="D116:E116"/>
    <mergeCell ref="D117:E117"/>
    <mergeCell ref="D118:E118"/>
    <mergeCell ref="D120:E120"/>
    <mergeCell ref="D121:E121"/>
    <mergeCell ref="D122:E122"/>
    <mergeCell ref="D136:E136"/>
    <mergeCell ref="D137:E137"/>
    <mergeCell ref="D138:E138"/>
    <mergeCell ref="D139:E139"/>
    <mergeCell ref="D140:E140"/>
    <mergeCell ref="D141:E141"/>
    <mergeCell ref="D129:E129"/>
    <mergeCell ref="D130:E130"/>
    <mergeCell ref="D131:E131"/>
    <mergeCell ref="D133:E133"/>
    <mergeCell ref="D134:E134"/>
    <mergeCell ref="D135:E135"/>
    <mergeCell ref="D148:E148"/>
    <mergeCell ref="D149:E149"/>
    <mergeCell ref="D150:E150"/>
    <mergeCell ref="D151:E151"/>
    <mergeCell ref="D152:E152"/>
    <mergeCell ref="D153:E153"/>
    <mergeCell ref="D142:E142"/>
    <mergeCell ref="D143:E143"/>
    <mergeCell ref="D144:E144"/>
    <mergeCell ref="D145:E145"/>
    <mergeCell ref="D146:E146"/>
    <mergeCell ref="D147:E147"/>
    <mergeCell ref="D161:E161"/>
    <mergeCell ref="D162:E162"/>
    <mergeCell ref="D163:E163"/>
    <mergeCell ref="D164:E164"/>
    <mergeCell ref="D165:E165"/>
    <mergeCell ref="D166:E166"/>
    <mergeCell ref="D154:E154"/>
    <mergeCell ref="D155:E155"/>
    <mergeCell ref="D156:E156"/>
    <mergeCell ref="D157:E157"/>
    <mergeCell ref="D158:E158"/>
    <mergeCell ref="D160:E160"/>
    <mergeCell ref="D173:E173"/>
    <mergeCell ref="D174:E174"/>
    <mergeCell ref="D175:E175"/>
    <mergeCell ref="D176:E176"/>
    <mergeCell ref="D177:E177"/>
    <mergeCell ref="D178:E178"/>
    <mergeCell ref="D167:E167"/>
    <mergeCell ref="D168:E168"/>
    <mergeCell ref="D169:E169"/>
    <mergeCell ref="D170:E170"/>
    <mergeCell ref="D171:E171"/>
    <mergeCell ref="D172:E172"/>
    <mergeCell ref="D186:E186"/>
    <mergeCell ref="D187:E187"/>
    <mergeCell ref="D188:E188"/>
    <mergeCell ref="D190:E190"/>
    <mergeCell ref="D192:E192"/>
    <mergeCell ref="D193:E193"/>
    <mergeCell ref="D179:E179"/>
    <mergeCell ref="D180:E180"/>
    <mergeCell ref="D181:E181"/>
    <mergeCell ref="D182:E182"/>
    <mergeCell ref="D183:E183"/>
    <mergeCell ref="D184:E184"/>
    <mergeCell ref="D209:E209"/>
    <mergeCell ref="D202:E202"/>
    <mergeCell ref="D203:E203"/>
    <mergeCell ref="D204:E204"/>
    <mergeCell ref="D205:E205"/>
    <mergeCell ref="D206:E206"/>
    <mergeCell ref="D208:E208"/>
    <mergeCell ref="D194:E194"/>
    <mergeCell ref="D195:E195"/>
    <mergeCell ref="D196:E196"/>
    <mergeCell ref="D197:E197"/>
    <mergeCell ref="D198:E198"/>
    <mergeCell ref="D200:E200"/>
  </mergeCells>
  <hyperlinks>
    <hyperlink ref="B1:C1" location="A2:A2" tooltip="Klikni na prechod ku Kryciemu listu..." display="Krycí list rozpočtu" xr:uid="{2F7FC8D7-E9C0-405D-9AFA-E1CD4DFE06FE}"/>
    <hyperlink ref="E1:F1" location="A54:A54" tooltip="Klikni na prechod ku rekapitulácii..." display="Rekapitulácia rozpočtu" xr:uid="{A85970B6-E3AA-42CD-B116-D739200F0C35}"/>
    <hyperlink ref="H1:I1" location="B87:B87" tooltip="Klikni na prechod ku Rozpočet..." display="Rozpočet" xr:uid="{1709797F-2AA2-4F35-BF73-64B8A2964DD2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Rozšírenie kapacity materskej školy v obci Bačkov / SO 01 Vlastný objekt -  - Ústredné vykurovanie</oddHeader>
    <oddFooter>&amp;RStrana &amp;P z &amp;N    &amp;L&amp;7Spracované systémom Systematic® Kalkulus, tel.: 051 77 10 585</oddFooter>
  </headerFooter>
  <rowBreaks count="2" manualBreakCount="2">
    <brk id="40" max="16383" man="1"/>
    <brk id="7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1181-EE2C-4E50-8565-DF2711B37765}">
  <dimension ref="A1:AA179"/>
  <sheetViews>
    <sheetView workbookViewId="0">
      <pane ySplit="1" topLeftCell="A158" activePane="bottomLeft" state="frozen"/>
      <selection pane="bottomLeft" activeCell="F164" sqref="F164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22</v>
      </c>
      <c r="C1" s="325"/>
      <c r="D1" s="12"/>
      <c r="E1" s="382" t="s">
        <v>0</v>
      </c>
      <c r="F1" s="383"/>
      <c r="G1" s="13"/>
      <c r="H1" s="324" t="s">
        <v>90</v>
      </c>
      <c r="I1" s="325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22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1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911</v>
      </c>
      <c r="C4" s="32"/>
      <c r="D4" s="25"/>
      <c r="E4" s="25"/>
      <c r="F4" s="44" t="s">
        <v>24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25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26</v>
      </c>
      <c r="C6" s="32"/>
      <c r="D6" s="44" t="s">
        <v>27</v>
      </c>
      <c r="E6" s="25"/>
      <c r="F6" s="44" t="s">
        <v>28</v>
      </c>
      <c r="G6" s="44" t="s">
        <v>29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30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33</v>
      </c>
      <c r="C8" s="46"/>
      <c r="D8" s="28"/>
      <c r="E8" s="28"/>
      <c r="F8" s="50" t="s">
        <v>34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31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33</v>
      </c>
      <c r="C10" s="32"/>
      <c r="D10" s="25"/>
      <c r="E10" s="25"/>
      <c r="F10" s="44" t="s">
        <v>34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32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33</v>
      </c>
      <c r="C12" s="32"/>
      <c r="D12" s="25"/>
      <c r="E12" s="25"/>
      <c r="F12" s="44" t="s">
        <v>34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56</v>
      </c>
      <c r="D14" s="61" t="s">
        <v>57</v>
      </c>
      <c r="E14" s="66" t="s">
        <v>58</v>
      </c>
      <c r="F14" s="375" t="s">
        <v>40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35</v>
      </c>
      <c r="C15" s="63"/>
      <c r="D15" s="58"/>
      <c r="E15" s="67"/>
      <c r="F15" s="377" t="s">
        <v>41</v>
      </c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36</v>
      </c>
      <c r="C16" s="92">
        <f>'SO 15269'!E61</f>
        <v>0</v>
      </c>
      <c r="D16" s="93">
        <f>'SO 15269'!F61</f>
        <v>0</v>
      </c>
      <c r="E16" s="94">
        <f>'SO 15269'!G61</f>
        <v>0</v>
      </c>
      <c r="F16" s="378" t="s">
        <v>42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(SUM(Z78:Z178))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37</v>
      </c>
      <c r="C17" s="63"/>
      <c r="D17" s="58"/>
      <c r="E17" s="67"/>
      <c r="F17" s="379" t="s">
        <v>43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38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39</v>
      </c>
      <c r="C19" s="65"/>
      <c r="D19" s="60"/>
      <c r="E19" s="69">
        <f>SUM(E15:E18)</f>
        <v>0</v>
      </c>
      <c r="F19" s="364" t="s">
        <v>39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49</v>
      </c>
      <c r="C20" s="57"/>
      <c r="D20" s="95"/>
      <c r="E20" s="96"/>
      <c r="F20" s="353" t="s">
        <v>49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50</v>
      </c>
      <c r="C21" s="51"/>
      <c r="D21" s="91"/>
      <c r="E21" s="70">
        <f>((E15*U22*0)+(E16*V22*0)+(E17*W22*0))/100</f>
        <v>0</v>
      </c>
      <c r="F21" s="368" t="s">
        <v>53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51</v>
      </c>
      <c r="C22" s="34"/>
      <c r="D22" s="72"/>
      <c r="E22" s="71">
        <f>((E15*U23*0)+(E16*V23*0)+(E17*W23*0))/100</f>
        <v>0</v>
      </c>
      <c r="F22" s="368" t="s">
        <v>54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52</v>
      </c>
      <c r="C23" s="34"/>
      <c r="D23" s="72"/>
      <c r="E23" s="71">
        <f>((E15*U24*0)+(E16*V24*0)+(E17*W24*0))/100</f>
        <v>0</v>
      </c>
      <c r="F23" s="368" t="s">
        <v>55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39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61</v>
      </c>
      <c r="C26" s="98"/>
      <c r="D26" s="100"/>
      <c r="E26" s="106"/>
      <c r="F26" s="353" t="s">
        <v>44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45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46</v>
      </c>
      <c r="G28" s="359"/>
      <c r="H28" s="218">
        <f>P27-SUM('SO 15269'!K78:'SO 15269'!K178)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47</v>
      </c>
      <c r="G29" s="361"/>
      <c r="H29" s="33">
        <f>SUM('SO 15269'!K78:'SO 15269'!K178)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48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59</v>
      </c>
      <c r="C32" s="102"/>
      <c r="D32" s="19"/>
      <c r="E32" s="111" t="s">
        <v>60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1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1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329" t="s">
        <v>30</v>
      </c>
      <c r="C46" s="330"/>
      <c r="D46" s="330"/>
      <c r="E46" s="331"/>
      <c r="F46" s="346" t="s">
        <v>27</v>
      </c>
      <c r="G46" s="330"/>
      <c r="H46" s="33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329" t="s">
        <v>31</v>
      </c>
      <c r="C47" s="330"/>
      <c r="D47" s="330"/>
      <c r="E47" s="331"/>
      <c r="F47" s="346" t="s">
        <v>25</v>
      </c>
      <c r="G47" s="330"/>
      <c r="H47" s="33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329" t="s">
        <v>32</v>
      </c>
      <c r="C48" s="330"/>
      <c r="D48" s="330"/>
      <c r="E48" s="331"/>
      <c r="F48" s="346" t="s">
        <v>65</v>
      </c>
      <c r="G48" s="330"/>
      <c r="H48" s="33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347" t="s">
        <v>1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911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66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62</v>
      </c>
      <c r="C54" s="342"/>
      <c r="D54" s="129"/>
      <c r="E54" s="129" t="s">
        <v>56</v>
      </c>
      <c r="F54" s="129" t="s">
        <v>57</v>
      </c>
      <c r="G54" s="129" t="s">
        <v>39</v>
      </c>
      <c r="H54" s="129" t="s">
        <v>63</v>
      </c>
      <c r="I54" s="129" t="s">
        <v>64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8" t="s">
        <v>75</v>
      </c>
      <c r="C55" s="319"/>
      <c r="D55" s="319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7"/>
      <c r="X55" s="139"/>
      <c r="Y55" s="139"/>
      <c r="Z55" s="139"/>
    </row>
    <row r="56" spans="1:26" x14ac:dyDescent="0.3">
      <c r="A56" s="10"/>
      <c r="B56" s="335" t="s">
        <v>77</v>
      </c>
      <c r="C56" s="336"/>
      <c r="D56" s="336"/>
      <c r="E56" s="140">
        <f>'SO 15269'!L86</f>
        <v>0</v>
      </c>
      <c r="F56" s="140">
        <f>'SO 15269'!M86</f>
        <v>0</v>
      </c>
      <c r="G56" s="140">
        <f>'SO 15269'!I86</f>
        <v>0</v>
      </c>
      <c r="H56" s="141">
        <f>'SO 15269'!S86</f>
        <v>0</v>
      </c>
      <c r="I56" s="141">
        <f>'SO 15269'!V86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7"/>
      <c r="X56" s="139"/>
      <c r="Y56" s="139"/>
      <c r="Z56" s="139"/>
    </row>
    <row r="57" spans="1:26" x14ac:dyDescent="0.3">
      <c r="A57" s="10"/>
      <c r="B57" s="335" t="s">
        <v>912</v>
      </c>
      <c r="C57" s="336"/>
      <c r="D57" s="336"/>
      <c r="E57" s="140">
        <f>'SO 15269'!L106</f>
        <v>0</v>
      </c>
      <c r="F57" s="140">
        <f>'SO 15269'!M106</f>
        <v>0</v>
      </c>
      <c r="G57" s="140">
        <f>'SO 15269'!I106</f>
        <v>0</v>
      </c>
      <c r="H57" s="141">
        <f>'SO 15269'!S106</f>
        <v>0.09</v>
      </c>
      <c r="I57" s="141">
        <f>'SO 15269'!V106</f>
        <v>0</v>
      </c>
      <c r="J57" s="141"/>
      <c r="K57" s="141"/>
      <c r="L57" s="141"/>
      <c r="M57" s="141"/>
      <c r="N57" s="141"/>
      <c r="O57" s="141"/>
      <c r="P57" s="141"/>
      <c r="Q57" s="139"/>
      <c r="R57" s="139"/>
      <c r="S57" s="139"/>
      <c r="T57" s="139"/>
      <c r="U57" s="139"/>
      <c r="V57" s="152"/>
      <c r="W57" s="217"/>
      <c r="X57" s="139"/>
      <c r="Y57" s="139"/>
      <c r="Z57" s="139"/>
    </row>
    <row r="58" spans="1:26" x14ac:dyDescent="0.3">
      <c r="A58" s="10"/>
      <c r="B58" s="335" t="s">
        <v>913</v>
      </c>
      <c r="C58" s="336"/>
      <c r="D58" s="336"/>
      <c r="E58" s="140">
        <f>'SO 15269'!L135</f>
        <v>0</v>
      </c>
      <c r="F58" s="140">
        <f>'SO 15269'!M135</f>
        <v>0</v>
      </c>
      <c r="G58" s="140">
        <f>'SO 15269'!I135</f>
        <v>0</v>
      </c>
      <c r="H58" s="141">
        <f>'SO 15269'!S135</f>
        <v>0.14000000000000001</v>
      </c>
      <c r="I58" s="141">
        <f>'SO 15269'!V135</f>
        <v>0</v>
      </c>
      <c r="J58" s="141"/>
      <c r="K58" s="141"/>
      <c r="L58" s="141"/>
      <c r="M58" s="141"/>
      <c r="N58" s="141"/>
      <c r="O58" s="141"/>
      <c r="P58" s="141"/>
      <c r="Q58" s="139"/>
      <c r="R58" s="139"/>
      <c r="S58" s="139"/>
      <c r="T58" s="139"/>
      <c r="U58" s="139"/>
      <c r="V58" s="152"/>
      <c r="W58" s="217"/>
      <c r="X58" s="139"/>
      <c r="Y58" s="139"/>
      <c r="Z58" s="139"/>
    </row>
    <row r="59" spans="1:26" x14ac:dyDescent="0.3">
      <c r="A59" s="10"/>
      <c r="B59" s="335" t="s">
        <v>914</v>
      </c>
      <c r="C59" s="336"/>
      <c r="D59" s="336"/>
      <c r="E59" s="140">
        <f>'SO 15269'!L170</f>
        <v>0</v>
      </c>
      <c r="F59" s="140">
        <f>'SO 15269'!M170</f>
        <v>0</v>
      </c>
      <c r="G59" s="140">
        <f>'SO 15269'!I170</f>
        <v>0</v>
      </c>
      <c r="H59" s="141">
        <f>'SO 15269'!S170</f>
        <v>0.09</v>
      </c>
      <c r="I59" s="141">
        <f>'SO 15269'!V170</f>
        <v>0</v>
      </c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7"/>
      <c r="X59" s="139"/>
      <c r="Y59" s="139"/>
      <c r="Z59" s="139"/>
    </row>
    <row r="60" spans="1:26" x14ac:dyDescent="0.3">
      <c r="A60" s="10"/>
      <c r="B60" s="335" t="s">
        <v>769</v>
      </c>
      <c r="C60" s="336"/>
      <c r="D60" s="336"/>
      <c r="E60" s="140">
        <f>'SO 15269'!L176</f>
        <v>0</v>
      </c>
      <c r="F60" s="140">
        <f>'SO 15269'!M176</f>
        <v>0</v>
      </c>
      <c r="G60" s="140">
        <f>'SO 15269'!I176</f>
        <v>0</v>
      </c>
      <c r="H60" s="141">
        <f>'SO 15269'!S176</f>
        <v>0</v>
      </c>
      <c r="I60" s="141">
        <f>'SO 15269'!V176</f>
        <v>0</v>
      </c>
      <c r="J60" s="141"/>
      <c r="K60" s="141"/>
      <c r="L60" s="141"/>
      <c r="M60" s="141"/>
      <c r="N60" s="141"/>
      <c r="O60" s="141"/>
      <c r="P60" s="141"/>
      <c r="Q60" s="139"/>
      <c r="R60" s="139"/>
      <c r="S60" s="139"/>
      <c r="T60" s="139"/>
      <c r="U60" s="139"/>
      <c r="V60" s="152"/>
      <c r="W60" s="217"/>
      <c r="X60" s="139"/>
      <c r="Y60" s="139"/>
      <c r="Z60" s="139"/>
    </row>
    <row r="61" spans="1:26" x14ac:dyDescent="0.3">
      <c r="A61" s="10"/>
      <c r="B61" s="337" t="s">
        <v>75</v>
      </c>
      <c r="C61" s="315"/>
      <c r="D61" s="315"/>
      <c r="E61" s="142">
        <f>'SO 15269'!L178</f>
        <v>0</v>
      </c>
      <c r="F61" s="142">
        <f>'SO 15269'!M178</f>
        <v>0</v>
      </c>
      <c r="G61" s="142">
        <f>'SO 15269'!I178</f>
        <v>0</v>
      </c>
      <c r="H61" s="143">
        <f>'SO 15269'!S178</f>
        <v>0.32</v>
      </c>
      <c r="I61" s="143">
        <f>'SO 15269'!V178</f>
        <v>0</v>
      </c>
      <c r="J61" s="143"/>
      <c r="K61" s="143"/>
      <c r="L61" s="143"/>
      <c r="M61" s="143"/>
      <c r="N61" s="143"/>
      <c r="O61" s="143"/>
      <c r="P61" s="143"/>
      <c r="Q61" s="139"/>
      <c r="R61" s="139"/>
      <c r="S61" s="139"/>
      <c r="T61" s="139"/>
      <c r="U61" s="139"/>
      <c r="V61" s="152"/>
      <c r="W61" s="217"/>
      <c r="X61" s="139"/>
      <c r="Y61" s="139"/>
      <c r="Z61" s="139"/>
    </row>
    <row r="62" spans="1:26" x14ac:dyDescent="0.3">
      <c r="A62" s="1"/>
      <c r="B62" s="208"/>
      <c r="C62" s="1"/>
      <c r="D62" s="1"/>
      <c r="E62" s="133"/>
      <c r="F62" s="133"/>
      <c r="G62" s="133"/>
      <c r="H62" s="134"/>
      <c r="I62" s="134"/>
      <c r="J62" s="134"/>
      <c r="K62" s="134"/>
      <c r="L62" s="134"/>
      <c r="M62" s="134"/>
      <c r="N62" s="134"/>
      <c r="O62" s="134"/>
      <c r="P62" s="134"/>
      <c r="V62" s="153"/>
      <c r="W62" s="53"/>
    </row>
    <row r="63" spans="1:26" x14ac:dyDescent="0.3">
      <c r="A63" s="144"/>
      <c r="B63" s="320" t="s">
        <v>89</v>
      </c>
      <c r="C63" s="321"/>
      <c r="D63" s="321"/>
      <c r="E63" s="146">
        <f>'SO 15269'!L179</f>
        <v>0</v>
      </c>
      <c r="F63" s="146">
        <f>'SO 15269'!M179</f>
        <v>0</v>
      </c>
      <c r="G63" s="146">
        <f>'SO 15269'!I179</f>
        <v>0</v>
      </c>
      <c r="H63" s="147">
        <f>'SO 15269'!S179</f>
        <v>0.32</v>
      </c>
      <c r="I63" s="147">
        <f>'SO 15269'!V179</f>
        <v>0</v>
      </c>
      <c r="J63" s="148"/>
      <c r="K63" s="148"/>
      <c r="L63" s="148"/>
      <c r="M63" s="148"/>
      <c r="N63" s="148"/>
      <c r="O63" s="148"/>
      <c r="P63" s="148"/>
      <c r="Q63" s="149"/>
      <c r="R63" s="149"/>
      <c r="S63" s="149"/>
      <c r="T63" s="149"/>
      <c r="U63" s="149"/>
      <c r="V63" s="154"/>
      <c r="W63" s="217"/>
      <c r="X63" s="145"/>
      <c r="Y63" s="145"/>
      <c r="Z63" s="145"/>
    </row>
    <row r="64" spans="1:26" x14ac:dyDescent="0.3">
      <c r="A64" s="15"/>
      <c r="B64" s="42"/>
      <c r="C64" s="3"/>
      <c r="D64" s="3"/>
      <c r="E64" s="14"/>
      <c r="F64" s="14"/>
      <c r="G64" s="14"/>
      <c r="H64" s="155"/>
      <c r="I64" s="155"/>
      <c r="J64" s="155"/>
      <c r="K64" s="155"/>
      <c r="L64" s="155"/>
      <c r="M64" s="155"/>
      <c r="N64" s="155"/>
      <c r="O64" s="155"/>
      <c r="P64" s="155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42"/>
      <c r="C65" s="3"/>
      <c r="D65" s="3"/>
      <c r="E65" s="14"/>
      <c r="F65" s="14"/>
      <c r="G65" s="14"/>
      <c r="H65" s="155"/>
      <c r="I65" s="155"/>
      <c r="J65" s="155"/>
      <c r="K65" s="155"/>
      <c r="L65" s="155"/>
      <c r="M65" s="155"/>
      <c r="N65" s="155"/>
      <c r="O65" s="155"/>
      <c r="P65" s="155"/>
      <c r="Q65" s="11"/>
      <c r="R65" s="11"/>
      <c r="S65" s="11"/>
      <c r="T65" s="11"/>
      <c r="U65" s="11"/>
      <c r="V65" s="11"/>
      <c r="W65" s="53"/>
    </row>
    <row r="66" spans="1:26" x14ac:dyDescent="0.3">
      <c r="A66" s="15"/>
      <c r="B66" s="38"/>
      <c r="C66" s="8"/>
      <c r="D66" s="8"/>
      <c r="E66" s="27"/>
      <c r="F66" s="27"/>
      <c r="G66" s="27"/>
      <c r="H66" s="156"/>
      <c r="I66" s="156"/>
      <c r="J66" s="156"/>
      <c r="K66" s="156"/>
      <c r="L66" s="156"/>
      <c r="M66" s="156"/>
      <c r="N66" s="156"/>
      <c r="O66" s="156"/>
      <c r="P66" s="156"/>
      <c r="Q66" s="16"/>
      <c r="R66" s="16"/>
      <c r="S66" s="16"/>
      <c r="T66" s="16"/>
      <c r="U66" s="16"/>
      <c r="V66" s="16"/>
      <c r="W66" s="53"/>
    </row>
    <row r="67" spans="1:26" ht="34.950000000000003" customHeight="1" x14ac:dyDescent="0.3">
      <c r="A67" s="1"/>
      <c r="B67" s="322" t="s">
        <v>90</v>
      </c>
      <c r="C67" s="323"/>
      <c r="D67" s="323"/>
      <c r="E67" s="323"/>
      <c r="F67" s="323"/>
      <c r="G67" s="323"/>
      <c r="H67" s="323"/>
      <c r="I67" s="323"/>
      <c r="J67" s="323"/>
      <c r="K67" s="323"/>
      <c r="L67" s="323"/>
      <c r="M67" s="323"/>
      <c r="N67" s="323"/>
      <c r="O67" s="323"/>
      <c r="P67" s="323"/>
      <c r="Q67" s="323"/>
      <c r="R67" s="323"/>
      <c r="S67" s="323"/>
      <c r="T67" s="323"/>
      <c r="U67" s="323"/>
      <c r="V67" s="323"/>
      <c r="W67" s="53"/>
    </row>
    <row r="68" spans="1:26" x14ac:dyDescent="0.3">
      <c r="A68" s="15"/>
      <c r="B68" s="97"/>
      <c r="C68" s="19"/>
      <c r="D68" s="19"/>
      <c r="E68" s="99"/>
      <c r="F68" s="99"/>
      <c r="G68" s="99"/>
      <c r="H68" s="170"/>
      <c r="I68" s="170"/>
      <c r="J68" s="170"/>
      <c r="K68" s="170"/>
      <c r="L68" s="170"/>
      <c r="M68" s="170"/>
      <c r="N68" s="170"/>
      <c r="O68" s="170"/>
      <c r="P68" s="170"/>
      <c r="Q68" s="20"/>
      <c r="R68" s="20"/>
      <c r="S68" s="20"/>
      <c r="T68" s="20"/>
      <c r="U68" s="20"/>
      <c r="V68" s="20"/>
      <c r="W68" s="53"/>
    </row>
    <row r="69" spans="1:26" ht="19.95" customHeight="1" x14ac:dyDescent="0.3">
      <c r="A69" s="203"/>
      <c r="B69" s="326" t="s">
        <v>30</v>
      </c>
      <c r="C69" s="327"/>
      <c r="D69" s="327"/>
      <c r="E69" s="328"/>
      <c r="F69" s="168"/>
      <c r="G69" s="168"/>
      <c r="H69" s="169" t="s">
        <v>101</v>
      </c>
      <c r="I69" s="332" t="s">
        <v>102</v>
      </c>
      <c r="J69" s="333"/>
      <c r="K69" s="333"/>
      <c r="L69" s="333"/>
      <c r="M69" s="333"/>
      <c r="N69" s="333"/>
      <c r="O69" s="333"/>
      <c r="P69" s="334"/>
      <c r="Q69" s="18"/>
      <c r="R69" s="18"/>
      <c r="S69" s="18"/>
      <c r="T69" s="18"/>
      <c r="U69" s="18"/>
      <c r="V69" s="18"/>
      <c r="W69" s="53"/>
    </row>
    <row r="70" spans="1:26" ht="19.95" customHeight="1" x14ac:dyDescent="0.3">
      <c r="A70" s="203"/>
      <c r="B70" s="329" t="s">
        <v>31</v>
      </c>
      <c r="C70" s="330"/>
      <c r="D70" s="330"/>
      <c r="E70" s="331"/>
      <c r="F70" s="164"/>
      <c r="G70" s="164"/>
      <c r="H70" s="165" t="s">
        <v>25</v>
      </c>
      <c r="I70" s="165"/>
      <c r="J70" s="155"/>
      <c r="K70" s="155"/>
      <c r="L70" s="155"/>
      <c r="M70" s="155"/>
      <c r="N70" s="155"/>
      <c r="O70" s="155"/>
      <c r="P70" s="155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203"/>
      <c r="B71" s="329" t="s">
        <v>32</v>
      </c>
      <c r="C71" s="330"/>
      <c r="D71" s="330"/>
      <c r="E71" s="331"/>
      <c r="F71" s="164"/>
      <c r="G71" s="164"/>
      <c r="H71" s="165" t="s">
        <v>103</v>
      </c>
      <c r="I71" s="165" t="s">
        <v>29</v>
      </c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7" t="s">
        <v>104</v>
      </c>
      <c r="C72" s="3"/>
      <c r="D72" s="3"/>
      <c r="E72" s="14"/>
      <c r="F72" s="14"/>
      <c r="G72" s="14"/>
      <c r="H72" s="155"/>
      <c r="I72" s="155"/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207" t="s">
        <v>911</v>
      </c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42"/>
      <c r="C75" s="3"/>
      <c r="D75" s="3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15"/>
      <c r="B76" s="209" t="s">
        <v>66</v>
      </c>
      <c r="C76" s="166"/>
      <c r="D76" s="166"/>
      <c r="E76" s="14"/>
      <c r="F76" s="14"/>
      <c r="G76" s="14"/>
      <c r="H76" s="155"/>
      <c r="I76" s="155"/>
      <c r="J76" s="155"/>
      <c r="K76" s="155"/>
      <c r="L76" s="155"/>
      <c r="M76" s="155"/>
      <c r="N76" s="155"/>
      <c r="O76" s="155"/>
      <c r="P76" s="155"/>
      <c r="Q76" s="11"/>
      <c r="R76" s="11"/>
      <c r="S76" s="11"/>
      <c r="T76" s="11"/>
      <c r="U76" s="11"/>
      <c r="V76" s="11"/>
      <c r="W76" s="53"/>
    </row>
    <row r="77" spans="1:26" x14ac:dyDescent="0.3">
      <c r="A77" s="2"/>
      <c r="B77" s="210" t="s">
        <v>91</v>
      </c>
      <c r="C77" s="129" t="s">
        <v>92</v>
      </c>
      <c r="D77" s="129" t="s">
        <v>93</v>
      </c>
      <c r="E77" s="157"/>
      <c r="F77" s="157" t="s">
        <v>94</v>
      </c>
      <c r="G77" s="157" t="s">
        <v>95</v>
      </c>
      <c r="H77" s="158" t="s">
        <v>96</v>
      </c>
      <c r="I77" s="158" t="s">
        <v>97</v>
      </c>
      <c r="J77" s="158"/>
      <c r="K77" s="158"/>
      <c r="L77" s="158"/>
      <c r="M77" s="158"/>
      <c r="N77" s="158"/>
      <c r="O77" s="158"/>
      <c r="P77" s="158" t="s">
        <v>98</v>
      </c>
      <c r="Q77" s="159"/>
      <c r="R77" s="159"/>
      <c r="S77" s="129" t="s">
        <v>99</v>
      </c>
      <c r="T77" s="160"/>
      <c r="U77" s="160"/>
      <c r="V77" s="129" t="s">
        <v>100</v>
      </c>
      <c r="W77" s="53"/>
    </row>
    <row r="78" spans="1:26" x14ac:dyDescent="0.3">
      <c r="A78" s="10"/>
      <c r="B78" s="211"/>
      <c r="C78" s="171"/>
      <c r="D78" s="319" t="s">
        <v>75</v>
      </c>
      <c r="E78" s="319"/>
      <c r="F78" s="136"/>
      <c r="G78" s="172"/>
      <c r="H78" s="136"/>
      <c r="I78" s="136"/>
      <c r="J78" s="137"/>
      <c r="K78" s="137"/>
      <c r="L78" s="137"/>
      <c r="M78" s="137"/>
      <c r="N78" s="137"/>
      <c r="O78" s="137"/>
      <c r="P78" s="137"/>
      <c r="Q78" s="135"/>
      <c r="R78" s="135"/>
      <c r="S78" s="135"/>
      <c r="T78" s="135"/>
      <c r="U78" s="135"/>
      <c r="V78" s="196"/>
      <c r="W78" s="217"/>
      <c r="X78" s="139"/>
      <c r="Y78" s="139"/>
      <c r="Z78" s="139"/>
    </row>
    <row r="79" spans="1:26" x14ac:dyDescent="0.3">
      <c r="A79" s="10"/>
      <c r="B79" s="212"/>
      <c r="C79" s="174">
        <v>713</v>
      </c>
      <c r="D79" s="314" t="s">
        <v>77</v>
      </c>
      <c r="E79" s="314"/>
      <c r="F79" s="140"/>
      <c r="G79" s="173"/>
      <c r="H79" s="140"/>
      <c r="I79" s="140"/>
      <c r="J79" s="141"/>
      <c r="K79" s="141"/>
      <c r="L79" s="141"/>
      <c r="M79" s="141"/>
      <c r="N79" s="141"/>
      <c r="O79" s="141"/>
      <c r="P79" s="141"/>
      <c r="Q79" s="10"/>
      <c r="R79" s="10"/>
      <c r="S79" s="10"/>
      <c r="T79" s="10"/>
      <c r="U79" s="10"/>
      <c r="V79" s="197"/>
      <c r="W79" s="217"/>
      <c r="X79" s="139"/>
      <c r="Y79" s="139"/>
      <c r="Z79" s="139"/>
    </row>
    <row r="80" spans="1:26" ht="25.05" customHeight="1" x14ac:dyDescent="0.3">
      <c r="A80" s="181"/>
      <c r="B80" s="213">
        <v>1</v>
      </c>
      <c r="C80" s="182" t="s">
        <v>915</v>
      </c>
      <c r="D80" s="317" t="s">
        <v>916</v>
      </c>
      <c r="E80" s="317"/>
      <c r="F80" s="176" t="s">
        <v>424</v>
      </c>
      <c r="G80" s="177">
        <v>164</v>
      </c>
      <c r="H80" s="176"/>
      <c r="I80" s="176">
        <f t="shared" ref="I80:I85" si="0">ROUND(G80*(H80),2)</f>
        <v>0</v>
      </c>
      <c r="J80" s="178">
        <f t="shared" ref="J80:J85" si="1">ROUND(G80*(N80),2)</f>
        <v>452.64</v>
      </c>
      <c r="K80" s="179">
        <f t="shared" ref="K80:K85" si="2">ROUND(G80*(O80),2)</f>
        <v>0</v>
      </c>
      <c r="L80" s="179">
        <f>ROUND(G80*(H80),2)</f>
        <v>0</v>
      </c>
      <c r="M80" s="179"/>
      <c r="N80" s="179">
        <v>2.76</v>
      </c>
      <c r="O80" s="179"/>
      <c r="P80" s="183"/>
      <c r="Q80" s="183"/>
      <c r="R80" s="183"/>
      <c r="S80" s="180">
        <f t="shared" ref="S80:S85" si="3">ROUND(G80*(P80),3)</f>
        <v>0</v>
      </c>
      <c r="T80" s="180"/>
      <c r="U80" s="180"/>
      <c r="V80" s="198"/>
      <c r="W80" s="53"/>
      <c r="Z80">
        <v>0</v>
      </c>
    </row>
    <row r="81" spans="1:26" ht="33.6" customHeight="1" x14ac:dyDescent="0.3">
      <c r="A81" s="181"/>
      <c r="B81" s="214">
        <v>2</v>
      </c>
      <c r="C81" s="190" t="s">
        <v>917</v>
      </c>
      <c r="D81" s="318" t="s">
        <v>1274</v>
      </c>
      <c r="E81" s="318"/>
      <c r="F81" s="185" t="s">
        <v>424</v>
      </c>
      <c r="G81" s="186">
        <v>71.400000000000006</v>
      </c>
      <c r="H81" s="185"/>
      <c r="I81" s="185">
        <f t="shared" si="0"/>
        <v>0</v>
      </c>
      <c r="J81" s="187">
        <f t="shared" si="1"/>
        <v>27.13</v>
      </c>
      <c r="K81" s="188">
        <f t="shared" si="2"/>
        <v>0</v>
      </c>
      <c r="L81" s="188"/>
      <c r="M81" s="188">
        <f>ROUND(G81*(H81),2)</f>
        <v>0</v>
      </c>
      <c r="N81" s="188">
        <v>0.38</v>
      </c>
      <c r="O81" s="188"/>
      <c r="P81" s="191"/>
      <c r="Q81" s="191"/>
      <c r="R81" s="191"/>
      <c r="S81" s="189">
        <f t="shared" si="3"/>
        <v>0</v>
      </c>
      <c r="T81" s="189"/>
      <c r="U81" s="189"/>
      <c r="V81" s="201"/>
      <c r="W81" s="53"/>
      <c r="Z81">
        <v>0</v>
      </c>
    </row>
    <row r="82" spans="1:26" ht="45.6" customHeight="1" x14ac:dyDescent="0.3">
      <c r="A82" s="181"/>
      <c r="B82" s="214">
        <v>3</v>
      </c>
      <c r="C82" s="190" t="s">
        <v>918</v>
      </c>
      <c r="D82" s="318" t="s">
        <v>1275</v>
      </c>
      <c r="E82" s="318"/>
      <c r="F82" s="185" t="s">
        <v>424</v>
      </c>
      <c r="G82" s="186">
        <v>34.68</v>
      </c>
      <c r="H82" s="185"/>
      <c r="I82" s="185">
        <f t="shared" si="0"/>
        <v>0</v>
      </c>
      <c r="J82" s="187">
        <f t="shared" si="1"/>
        <v>14.22</v>
      </c>
      <c r="K82" s="188">
        <f t="shared" si="2"/>
        <v>0</v>
      </c>
      <c r="L82" s="188"/>
      <c r="M82" s="188">
        <f>ROUND(G82*(H82),2)</f>
        <v>0</v>
      </c>
      <c r="N82" s="188">
        <v>0.41</v>
      </c>
      <c r="O82" s="188"/>
      <c r="P82" s="191"/>
      <c r="Q82" s="191"/>
      <c r="R82" s="191"/>
      <c r="S82" s="189">
        <f t="shared" si="3"/>
        <v>0</v>
      </c>
      <c r="T82" s="189"/>
      <c r="U82" s="189"/>
      <c r="V82" s="201"/>
      <c r="W82" s="53"/>
      <c r="Z82">
        <v>0</v>
      </c>
    </row>
    <row r="83" spans="1:26" ht="36.6" customHeight="1" x14ac:dyDescent="0.3">
      <c r="A83" s="181"/>
      <c r="B83" s="214">
        <v>4</v>
      </c>
      <c r="C83" s="190" t="s">
        <v>919</v>
      </c>
      <c r="D83" s="318" t="s">
        <v>1276</v>
      </c>
      <c r="E83" s="318"/>
      <c r="F83" s="185" t="s">
        <v>424</v>
      </c>
      <c r="G83" s="186">
        <v>30.6</v>
      </c>
      <c r="H83" s="185"/>
      <c r="I83" s="185">
        <f t="shared" si="0"/>
        <v>0</v>
      </c>
      <c r="J83" s="187">
        <f t="shared" si="1"/>
        <v>13.77</v>
      </c>
      <c r="K83" s="188">
        <f t="shared" si="2"/>
        <v>0</v>
      </c>
      <c r="L83" s="188"/>
      <c r="M83" s="188">
        <f>ROUND(G83*(H83),2)</f>
        <v>0</v>
      </c>
      <c r="N83" s="188">
        <v>0.45</v>
      </c>
      <c r="O83" s="188"/>
      <c r="P83" s="191"/>
      <c r="Q83" s="191"/>
      <c r="R83" s="191"/>
      <c r="S83" s="189">
        <f t="shared" si="3"/>
        <v>0</v>
      </c>
      <c r="T83" s="189"/>
      <c r="U83" s="189"/>
      <c r="V83" s="201"/>
      <c r="W83" s="53"/>
      <c r="Z83">
        <v>0</v>
      </c>
    </row>
    <row r="84" spans="1:26" ht="45" customHeight="1" x14ac:dyDescent="0.3">
      <c r="A84" s="181"/>
      <c r="B84" s="214">
        <v>5</v>
      </c>
      <c r="C84" s="190" t="s">
        <v>920</v>
      </c>
      <c r="D84" s="318" t="s">
        <v>1277</v>
      </c>
      <c r="E84" s="318"/>
      <c r="F84" s="185" t="s">
        <v>424</v>
      </c>
      <c r="G84" s="186">
        <v>30.6</v>
      </c>
      <c r="H84" s="185"/>
      <c r="I84" s="185">
        <f t="shared" si="0"/>
        <v>0</v>
      </c>
      <c r="J84" s="187">
        <f t="shared" si="1"/>
        <v>18.97</v>
      </c>
      <c r="K84" s="188">
        <f t="shared" si="2"/>
        <v>0</v>
      </c>
      <c r="L84" s="188"/>
      <c r="M84" s="188">
        <f>ROUND(G84*(H84),2)</f>
        <v>0</v>
      </c>
      <c r="N84" s="188">
        <v>0.62</v>
      </c>
      <c r="O84" s="188"/>
      <c r="P84" s="191"/>
      <c r="Q84" s="191"/>
      <c r="R84" s="191"/>
      <c r="S84" s="189">
        <f t="shared" si="3"/>
        <v>0</v>
      </c>
      <c r="T84" s="189"/>
      <c r="U84" s="189"/>
      <c r="V84" s="201"/>
      <c r="W84" s="53"/>
      <c r="Z84">
        <v>0</v>
      </c>
    </row>
    <row r="85" spans="1:26" ht="25.05" customHeight="1" x14ac:dyDescent="0.3">
      <c r="A85" s="181"/>
      <c r="B85" s="213">
        <v>6</v>
      </c>
      <c r="C85" s="182" t="s">
        <v>290</v>
      </c>
      <c r="D85" s="317" t="s">
        <v>921</v>
      </c>
      <c r="E85" s="317"/>
      <c r="F85" s="176" t="s">
        <v>485</v>
      </c>
      <c r="G85" s="177">
        <v>1.4</v>
      </c>
      <c r="H85" s="178"/>
      <c r="I85" s="176">
        <f t="shared" si="0"/>
        <v>0</v>
      </c>
      <c r="J85" s="178">
        <f t="shared" si="1"/>
        <v>7.38</v>
      </c>
      <c r="K85" s="179">
        <f t="shared" si="2"/>
        <v>0</v>
      </c>
      <c r="L85" s="179">
        <f>ROUND(G85*(H85),2)</f>
        <v>0</v>
      </c>
      <c r="M85" s="179"/>
      <c r="N85" s="179">
        <v>5.2733999013900759</v>
      </c>
      <c r="O85" s="179"/>
      <c r="P85" s="183"/>
      <c r="Q85" s="183"/>
      <c r="R85" s="183"/>
      <c r="S85" s="180">
        <f t="shared" si="3"/>
        <v>0</v>
      </c>
      <c r="T85" s="180"/>
      <c r="U85" s="180"/>
      <c r="V85" s="198"/>
      <c r="W85" s="53"/>
      <c r="Z85">
        <v>0</v>
      </c>
    </row>
    <row r="86" spans="1:26" x14ac:dyDescent="0.3">
      <c r="A86" s="10"/>
      <c r="B86" s="212"/>
      <c r="C86" s="174">
        <v>713</v>
      </c>
      <c r="D86" s="314" t="s">
        <v>77</v>
      </c>
      <c r="E86" s="314"/>
      <c r="F86" s="140"/>
      <c r="G86" s="173"/>
      <c r="H86" s="140"/>
      <c r="I86" s="142">
        <f>ROUND((SUM(I79:I85))/1,2)</f>
        <v>0</v>
      </c>
      <c r="J86" s="141"/>
      <c r="K86" s="141"/>
      <c r="L86" s="141">
        <f>ROUND((SUM(L79:L85))/1,2)</f>
        <v>0</v>
      </c>
      <c r="M86" s="141">
        <f>ROUND((SUM(M79:M85))/1,2)</f>
        <v>0</v>
      </c>
      <c r="N86" s="141"/>
      <c r="O86" s="141"/>
      <c r="P86" s="141"/>
      <c r="Q86" s="10"/>
      <c r="R86" s="10"/>
      <c r="S86" s="10">
        <f>ROUND((SUM(S79:S85))/1,2)</f>
        <v>0</v>
      </c>
      <c r="T86" s="10"/>
      <c r="U86" s="10"/>
      <c r="V86" s="199">
        <f>ROUND((SUM(V79:V85))/1,2)</f>
        <v>0</v>
      </c>
      <c r="W86" s="217"/>
      <c r="X86" s="139"/>
      <c r="Y86" s="139"/>
      <c r="Z86" s="139"/>
    </row>
    <row r="87" spans="1:26" x14ac:dyDescent="0.3">
      <c r="A87" s="1"/>
      <c r="B87" s="208"/>
      <c r="C87" s="1"/>
      <c r="D87" s="1"/>
      <c r="E87" s="133"/>
      <c r="F87" s="133"/>
      <c r="G87" s="167"/>
      <c r="H87" s="133"/>
      <c r="I87" s="133"/>
      <c r="J87" s="134"/>
      <c r="K87" s="134"/>
      <c r="L87" s="134"/>
      <c r="M87" s="134"/>
      <c r="N87" s="134"/>
      <c r="O87" s="134"/>
      <c r="P87" s="134"/>
      <c r="Q87" s="1"/>
      <c r="R87" s="1"/>
      <c r="S87" s="1"/>
      <c r="T87" s="1"/>
      <c r="U87" s="1"/>
      <c r="V87" s="200"/>
      <c r="W87" s="53"/>
    </row>
    <row r="88" spans="1:26" x14ac:dyDescent="0.3">
      <c r="A88" s="10"/>
      <c r="B88" s="212"/>
      <c r="C88" s="174">
        <v>721</v>
      </c>
      <c r="D88" s="314" t="s">
        <v>912</v>
      </c>
      <c r="E88" s="314"/>
      <c r="F88" s="140"/>
      <c r="G88" s="173"/>
      <c r="H88" s="140"/>
      <c r="I88" s="140"/>
      <c r="J88" s="141"/>
      <c r="K88" s="141"/>
      <c r="L88" s="141"/>
      <c r="M88" s="141"/>
      <c r="N88" s="141"/>
      <c r="O88" s="141"/>
      <c r="P88" s="141"/>
      <c r="Q88" s="10"/>
      <c r="R88" s="10"/>
      <c r="S88" s="10"/>
      <c r="T88" s="10"/>
      <c r="U88" s="10"/>
      <c r="V88" s="197"/>
      <c r="W88" s="217"/>
      <c r="X88" s="139"/>
      <c r="Y88" s="139"/>
      <c r="Z88" s="139"/>
    </row>
    <row r="89" spans="1:26" ht="25.05" customHeight="1" x14ac:dyDescent="0.3">
      <c r="A89" s="181"/>
      <c r="B89" s="213">
        <v>7</v>
      </c>
      <c r="C89" s="182" t="s">
        <v>922</v>
      </c>
      <c r="D89" s="317" t="s">
        <v>923</v>
      </c>
      <c r="E89" s="317"/>
      <c r="F89" s="176" t="s">
        <v>424</v>
      </c>
      <c r="G89" s="177">
        <v>14</v>
      </c>
      <c r="H89" s="176"/>
      <c r="I89" s="176">
        <f t="shared" ref="I89:I105" si="4">ROUND(G89*(H89),2)</f>
        <v>0</v>
      </c>
      <c r="J89" s="178">
        <f t="shared" ref="J89:J105" si="5">ROUND(G89*(N89),2)</f>
        <v>163.66</v>
      </c>
      <c r="K89" s="179">
        <f t="shared" ref="K89:K105" si="6">ROUND(G89*(O89),2)</f>
        <v>0</v>
      </c>
      <c r="L89" s="179">
        <f t="shared" ref="L89:L95" si="7">ROUND(G89*(H89),2)</f>
        <v>0</v>
      </c>
      <c r="M89" s="179"/>
      <c r="N89" s="179">
        <v>11.69</v>
      </c>
      <c r="O89" s="179"/>
      <c r="P89" s="183">
        <v>6.8999999999999997E-4</v>
      </c>
      <c r="Q89" s="183"/>
      <c r="R89" s="183">
        <v>6.8999999999999997E-4</v>
      </c>
      <c r="S89" s="180">
        <f t="shared" ref="S89:S105" si="8">ROUND(G89*(P89),3)</f>
        <v>0.01</v>
      </c>
      <c r="T89" s="180"/>
      <c r="U89" s="180"/>
      <c r="V89" s="198"/>
      <c r="W89" s="53"/>
      <c r="Z89">
        <v>0</v>
      </c>
    </row>
    <row r="90" spans="1:26" ht="25.05" customHeight="1" x14ac:dyDescent="0.3">
      <c r="A90" s="181"/>
      <c r="B90" s="213">
        <v>8</v>
      </c>
      <c r="C90" s="182" t="s">
        <v>924</v>
      </c>
      <c r="D90" s="317" t="s">
        <v>925</v>
      </c>
      <c r="E90" s="317"/>
      <c r="F90" s="176" t="s">
        <v>424</v>
      </c>
      <c r="G90" s="177">
        <v>14</v>
      </c>
      <c r="H90" s="176"/>
      <c r="I90" s="176">
        <f t="shared" si="4"/>
        <v>0</v>
      </c>
      <c r="J90" s="178">
        <f t="shared" si="5"/>
        <v>284.33999999999997</v>
      </c>
      <c r="K90" s="179">
        <f t="shared" si="6"/>
        <v>0</v>
      </c>
      <c r="L90" s="179">
        <f t="shared" si="7"/>
        <v>0</v>
      </c>
      <c r="M90" s="179"/>
      <c r="N90" s="179">
        <v>20.309999999999999</v>
      </c>
      <c r="O90" s="179"/>
      <c r="P90" s="183">
        <v>1.5100000000000001E-3</v>
      </c>
      <c r="Q90" s="183"/>
      <c r="R90" s="183">
        <v>1.5100000000000001E-3</v>
      </c>
      <c r="S90" s="180">
        <f t="shared" si="8"/>
        <v>2.1000000000000001E-2</v>
      </c>
      <c r="T90" s="180"/>
      <c r="U90" s="180"/>
      <c r="V90" s="198"/>
      <c r="W90" s="53"/>
      <c r="Z90">
        <v>0</v>
      </c>
    </row>
    <row r="91" spans="1:26" ht="25.05" customHeight="1" x14ac:dyDescent="0.3">
      <c r="A91" s="181"/>
      <c r="B91" s="213">
        <v>9</v>
      </c>
      <c r="C91" s="182" t="s">
        <v>926</v>
      </c>
      <c r="D91" s="317" t="s">
        <v>927</v>
      </c>
      <c r="E91" s="317"/>
      <c r="F91" s="176" t="s">
        <v>424</v>
      </c>
      <c r="G91" s="177">
        <v>4</v>
      </c>
      <c r="H91" s="176"/>
      <c r="I91" s="176">
        <f t="shared" si="4"/>
        <v>0</v>
      </c>
      <c r="J91" s="178">
        <f t="shared" si="5"/>
        <v>161.56</v>
      </c>
      <c r="K91" s="179">
        <f t="shared" si="6"/>
        <v>0</v>
      </c>
      <c r="L91" s="179">
        <f t="shared" si="7"/>
        <v>0</v>
      </c>
      <c r="M91" s="179"/>
      <c r="N91" s="179">
        <v>40.39</v>
      </c>
      <c r="O91" s="179"/>
      <c r="P91" s="183">
        <v>3.2299999999999998E-3</v>
      </c>
      <c r="Q91" s="183"/>
      <c r="R91" s="183">
        <v>3.2299999999999998E-3</v>
      </c>
      <c r="S91" s="180">
        <f t="shared" si="8"/>
        <v>1.2999999999999999E-2</v>
      </c>
      <c r="T91" s="180"/>
      <c r="U91" s="180"/>
      <c r="V91" s="198"/>
      <c r="W91" s="53"/>
      <c r="Z91">
        <v>0</v>
      </c>
    </row>
    <row r="92" spans="1:26" ht="25.05" customHeight="1" x14ac:dyDescent="0.3">
      <c r="A92" s="181"/>
      <c r="B92" s="213">
        <v>10</v>
      </c>
      <c r="C92" s="182" t="s">
        <v>928</v>
      </c>
      <c r="D92" s="317" t="s">
        <v>929</v>
      </c>
      <c r="E92" s="317"/>
      <c r="F92" s="176" t="s">
        <v>424</v>
      </c>
      <c r="G92" s="177">
        <v>40</v>
      </c>
      <c r="H92" s="176"/>
      <c r="I92" s="176">
        <f t="shared" si="4"/>
        <v>0</v>
      </c>
      <c r="J92" s="178">
        <f t="shared" si="5"/>
        <v>513.6</v>
      </c>
      <c r="K92" s="179">
        <f t="shared" si="6"/>
        <v>0</v>
      </c>
      <c r="L92" s="179">
        <f t="shared" si="7"/>
        <v>0</v>
      </c>
      <c r="M92" s="179"/>
      <c r="N92" s="179">
        <v>12.84</v>
      </c>
      <c r="O92" s="179"/>
      <c r="P92" s="183">
        <v>4.2999999999999999E-4</v>
      </c>
      <c r="Q92" s="183"/>
      <c r="R92" s="183">
        <v>4.2999999999999999E-4</v>
      </c>
      <c r="S92" s="180">
        <f t="shared" si="8"/>
        <v>1.7000000000000001E-2</v>
      </c>
      <c r="T92" s="180"/>
      <c r="U92" s="180"/>
      <c r="V92" s="198"/>
      <c r="W92" s="53"/>
      <c r="Z92">
        <v>0</v>
      </c>
    </row>
    <row r="93" spans="1:26" ht="25.05" customHeight="1" x14ac:dyDescent="0.3">
      <c r="A93" s="181"/>
      <c r="B93" s="213">
        <v>11</v>
      </c>
      <c r="C93" s="182" t="s">
        <v>930</v>
      </c>
      <c r="D93" s="317" t="s">
        <v>931</v>
      </c>
      <c r="E93" s="317"/>
      <c r="F93" s="176" t="s">
        <v>424</v>
      </c>
      <c r="G93" s="177">
        <v>10</v>
      </c>
      <c r="H93" s="176"/>
      <c r="I93" s="176">
        <f t="shared" si="4"/>
        <v>0</v>
      </c>
      <c r="J93" s="178">
        <f t="shared" si="5"/>
        <v>159.69999999999999</v>
      </c>
      <c r="K93" s="179">
        <f t="shared" si="6"/>
        <v>0</v>
      </c>
      <c r="L93" s="179">
        <f t="shared" si="7"/>
        <v>0</v>
      </c>
      <c r="M93" s="179"/>
      <c r="N93" s="179">
        <v>15.97</v>
      </c>
      <c r="O93" s="179"/>
      <c r="P93" s="183">
        <v>4.6999999999999999E-4</v>
      </c>
      <c r="Q93" s="183"/>
      <c r="R93" s="183">
        <v>4.6999999999999999E-4</v>
      </c>
      <c r="S93" s="180">
        <f t="shared" si="8"/>
        <v>5.0000000000000001E-3</v>
      </c>
      <c r="T93" s="180"/>
      <c r="U93" s="180"/>
      <c r="V93" s="198"/>
      <c r="W93" s="53"/>
      <c r="Z93">
        <v>0</v>
      </c>
    </row>
    <row r="94" spans="1:26" ht="25.05" customHeight="1" x14ac:dyDescent="0.3">
      <c r="A94" s="181"/>
      <c r="B94" s="213">
        <v>12</v>
      </c>
      <c r="C94" s="182" t="s">
        <v>932</v>
      </c>
      <c r="D94" s="317" t="s">
        <v>933</v>
      </c>
      <c r="E94" s="317"/>
      <c r="F94" s="176" t="s">
        <v>424</v>
      </c>
      <c r="G94" s="177">
        <v>16</v>
      </c>
      <c r="H94" s="176"/>
      <c r="I94" s="176">
        <f t="shared" si="4"/>
        <v>0</v>
      </c>
      <c r="J94" s="178">
        <f t="shared" si="5"/>
        <v>376.8</v>
      </c>
      <c r="K94" s="179">
        <f t="shared" si="6"/>
        <v>0</v>
      </c>
      <c r="L94" s="179">
        <f t="shared" si="7"/>
        <v>0</v>
      </c>
      <c r="M94" s="179"/>
      <c r="N94" s="179">
        <v>23.55</v>
      </c>
      <c r="O94" s="179"/>
      <c r="P94" s="183">
        <v>1.1000000000000001E-3</v>
      </c>
      <c r="Q94" s="183"/>
      <c r="R94" s="183">
        <v>1.1000000000000001E-3</v>
      </c>
      <c r="S94" s="180">
        <f t="shared" si="8"/>
        <v>1.7999999999999999E-2</v>
      </c>
      <c r="T94" s="180"/>
      <c r="U94" s="180"/>
      <c r="V94" s="198"/>
      <c r="W94" s="53"/>
      <c r="Z94">
        <v>0</v>
      </c>
    </row>
    <row r="95" spans="1:26" ht="25.05" customHeight="1" x14ac:dyDescent="0.3">
      <c r="A95" s="181"/>
      <c r="B95" s="213">
        <v>13</v>
      </c>
      <c r="C95" s="182" t="s">
        <v>934</v>
      </c>
      <c r="D95" s="317" t="s">
        <v>935</v>
      </c>
      <c r="E95" s="317"/>
      <c r="F95" s="176" t="s">
        <v>430</v>
      </c>
      <c r="G95" s="177">
        <v>4</v>
      </c>
      <c r="H95" s="176"/>
      <c r="I95" s="176">
        <f t="shared" si="4"/>
        <v>0</v>
      </c>
      <c r="J95" s="178">
        <f t="shared" si="5"/>
        <v>24.84</v>
      </c>
      <c r="K95" s="179">
        <f t="shared" si="6"/>
        <v>0</v>
      </c>
      <c r="L95" s="179">
        <f t="shared" si="7"/>
        <v>0</v>
      </c>
      <c r="M95" s="179"/>
      <c r="N95" s="179">
        <v>6.21</v>
      </c>
      <c r="O95" s="179"/>
      <c r="P95" s="183"/>
      <c r="Q95" s="183"/>
      <c r="R95" s="183"/>
      <c r="S95" s="180">
        <f t="shared" si="8"/>
        <v>0</v>
      </c>
      <c r="T95" s="180"/>
      <c r="U95" s="180"/>
      <c r="V95" s="198"/>
      <c r="W95" s="53"/>
      <c r="Z95">
        <v>0</v>
      </c>
    </row>
    <row r="96" spans="1:26" ht="25.05" customHeight="1" x14ac:dyDescent="0.3">
      <c r="A96" s="181"/>
      <c r="B96" s="214">
        <v>14</v>
      </c>
      <c r="C96" s="190" t="s">
        <v>936</v>
      </c>
      <c r="D96" s="318" t="s">
        <v>1278</v>
      </c>
      <c r="E96" s="318"/>
      <c r="F96" s="185" t="s">
        <v>430</v>
      </c>
      <c r="G96" s="186">
        <v>4</v>
      </c>
      <c r="H96" s="185"/>
      <c r="I96" s="185">
        <f t="shared" si="4"/>
        <v>0</v>
      </c>
      <c r="J96" s="187">
        <f t="shared" si="5"/>
        <v>14.8</v>
      </c>
      <c r="K96" s="188">
        <f t="shared" si="6"/>
        <v>0</v>
      </c>
      <c r="L96" s="188"/>
      <c r="M96" s="188">
        <f>ROUND(G96*(H96),2)</f>
        <v>0</v>
      </c>
      <c r="N96" s="188">
        <v>3.7</v>
      </c>
      <c r="O96" s="188"/>
      <c r="P96" s="191"/>
      <c r="Q96" s="191"/>
      <c r="R96" s="191"/>
      <c r="S96" s="189">
        <f t="shared" si="8"/>
        <v>0</v>
      </c>
      <c r="T96" s="189"/>
      <c r="U96" s="189"/>
      <c r="V96" s="201"/>
      <c r="W96" s="53"/>
      <c r="Z96">
        <v>0</v>
      </c>
    </row>
    <row r="97" spans="1:26" ht="25.05" customHeight="1" x14ac:dyDescent="0.3">
      <c r="A97" s="181"/>
      <c r="B97" s="213">
        <v>15</v>
      </c>
      <c r="C97" s="182" t="s">
        <v>937</v>
      </c>
      <c r="D97" s="317" t="s">
        <v>938</v>
      </c>
      <c r="E97" s="317"/>
      <c r="F97" s="176" t="s">
        <v>430</v>
      </c>
      <c r="G97" s="177">
        <v>8</v>
      </c>
      <c r="H97" s="176"/>
      <c r="I97" s="176">
        <f t="shared" si="4"/>
        <v>0</v>
      </c>
      <c r="J97" s="178">
        <f t="shared" si="5"/>
        <v>51.92</v>
      </c>
      <c r="K97" s="179">
        <f t="shared" si="6"/>
        <v>0</v>
      </c>
      <c r="L97" s="179">
        <f>ROUND(G97*(H97),2)</f>
        <v>0</v>
      </c>
      <c r="M97" s="179"/>
      <c r="N97" s="179">
        <v>6.49</v>
      </c>
      <c r="O97" s="179"/>
      <c r="P97" s="183"/>
      <c r="Q97" s="183"/>
      <c r="R97" s="183"/>
      <c r="S97" s="180">
        <f t="shared" si="8"/>
        <v>0</v>
      </c>
      <c r="T97" s="180"/>
      <c r="U97" s="180"/>
      <c r="V97" s="198"/>
      <c r="W97" s="53"/>
      <c r="Z97">
        <v>0</v>
      </c>
    </row>
    <row r="98" spans="1:26" ht="25.05" customHeight="1" x14ac:dyDescent="0.3">
      <c r="A98" s="181"/>
      <c r="B98" s="214">
        <v>16</v>
      </c>
      <c r="C98" s="190" t="s">
        <v>939</v>
      </c>
      <c r="D98" s="318" t="s">
        <v>940</v>
      </c>
      <c r="E98" s="318"/>
      <c r="F98" s="185" t="s">
        <v>430</v>
      </c>
      <c r="G98" s="186">
        <v>8</v>
      </c>
      <c r="H98" s="185"/>
      <c r="I98" s="185">
        <f t="shared" si="4"/>
        <v>0</v>
      </c>
      <c r="J98" s="187">
        <f t="shared" si="5"/>
        <v>461.44</v>
      </c>
      <c r="K98" s="188">
        <f t="shared" si="6"/>
        <v>0</v>
      </c>
      <c r="L98" s="188"/>
      <c r="M98" s="188">
        <f>ROUND(G98*(H98),2)</f>
        <v>0</v>
      </c>
      <c r="N98" s="188">
        <v>57.68</v>
      </c>
      <c r="O98" s="188"/>
      <c r="P98" s="191"/>
      <c r="Q98" s="191"/>
      <c r="R98" s="191"/>
      <c r="S98" s="189">
        <f t="shared" si="8"/>
        <v>0</v>
      </c>
      <c r="T98" s="189"/>
      <c r="U98" s="189"/>
      <c r="V98" s="201"/>
      <c r="W98" s="53"/>
      <c r="Z98">
        <v>0</v>
      </c>
    </row>
    <row r="99" spans="1:26" ht="25.05" customHeight="1" x14ac:dyDescent="0.3">
      <c r="A99" s="181"/>
      <c r="B99" s="213">
        <v>17</v>
      </c>
      <c r="C99" s="182" t="s">
        <v>941</v>
      </c>
      <c r="D99" s="317" t="s">
        <v>942</v>
      </c>
      <c r="E99" s="317"/>
      <c r="F99" s="176" t="s">
        <v>430</v>
      </c>
      <c r="G99" s="177">
        <v>2</v>
      </c>
      <c r="H99" s="176"/>
      <c r="I99" s="176">
        <f t="shared" si="4"/>
        <v>0</v>
      </c>
      <c r="J99" s="178">
        <f t="shared" si="5"/>
        <v>21.06</v>
      </c>
      <c r="K99" s="179">
        <f t="shared" si="6"/>
        <v>0</v>
      </c>
      <c r="L99" s="179">
        <f>ROUND(G99*(H99),2)</f>
        <v>0</v>
      </c>
      <c r="M99" s="179"/>
      <c r="N99" s="179">
        <v>10.53</v>
      </c>
      <c r="O99" s="179"/>
      <c r="P99" s="183">
        <v>4.15E-3</v>
      </c>
      <c r="Q99" s="183"/>
      <c r="R99" s="183">
        <v>4.15E-3</v>
      </c>
      <c r="S99" s="180">
        <f t="shared" si="8"/>
        <v>8.0000000000000002E-3</v>
      </c>
      <c r="T99" s="180"/>
      <c r="U99" s="180"/>
      <c r="V99" s="198"/>
      <c r="W99" s="53"/>
      <c r="Z99">
        <v>0</v>
      </c>
    </row>
    <row r="100" spans="1:26" ht="25.05" customHeight="1" x14ac:dyDescent="0.3">
      <c r="A100" s="181"/>
      <c r="B100" s="213">
        <v>18</v>
      </c>
      <c r="C100" s="182" t="s">
        <v>943</v>
      </c>
      <c r="D100" s="317" t="s">
        <v>944</v>
      </c>
      <c r="E100" s="317"/>
      <c r="F100" s="176" t="s">
        <v>430</v>
      </c>
      <c r="G100" s="177">
        <v>4</v>
      </c>
      <c r="H100" s="176"/>
      <c r="I100" s="176">
        <f t="shared" si="4"/>
        <v>0</v>
      </c>
      <c r="J100" s="178">
        <f t="shared" si="5"/>
        <v>6</v>
      </c>
      <c r="K100" s="179">
        <f t="shared" si="6"/>
        <v>0</v>
      </c>
      <c r="L100" s="179">
        <f>ROUND(G100*(H100),2)</f>
        <v>0</v>
      </c>
      <c r="M100" s="179"/>
      <c r="N100" s="179">
        <v>1.5</v>
      </c>
      <c r="O100" s="179"/>
      <c r="P100" s="183"/>
      <c r="Q100" s="183"/>
      <c r="R100" s="183"/>
      <c r="S100" s="180">
        <f t="shared" si="8"/>
        <v>0</v>
      </c>
      <c r="T100" s="180"/>
      <c r="U100" s="180"/>
      <c r="V100" s="198"/>
      <c r="W100" s="53"/>
      <c r="Z100">
        <v>0</v>
      </c>
    </row>
    <row r="101" spans="1:26" ht="25.05" customHeight="1" x14ac:dyDescent="0.3">
      <c r="A101" s="181"/>
      <c r="B101" s="214">
        <v>19</v>
      </c>
      <c r="C101" s="190" t="s">
        <v>945</v>
      </c>
      <c r="D101" s="318" t="s">
        <v>946</v>
      </c>
      <c r="E101" s="318"/>
      <c r="F101" s="185" t="s">
        <v>430</v>
      </c>
      <c r="G101" s="186">
        <v>4</v>
      </c>
      <c r="H101" s="185"/>
      <c r="I101" s="185">
        <f t="shared" si="4"/>
        <v>0</v>
      </c>
      <c r="J101" s="187">
        <f t="shared" si="5"/>
        <v>171.48</v>
      </c>
      <c r="K101" s="188">
        <f t="shared" si="6"/>
        <v>0</v>
      </c>
      <c r="L101" s="188"/>
      <c r="M101" s="188">
        <f>ROUND(G101*(H101),2)</f>
        <v>0</v>
      </c>
      <c r="N101" s="188">
        <v>42.87</v>
      </c>
      <c r="O101" s="188"/>
      <c r="P101" s="191"/>
      <c r="Q101" s="191"/>
      <c r="R101" s="191"/>
      <c r="S101" s="189">
        <f t="shared" si="8"/>
        <v>0</v>
      </c>
      <c r="T101" s="189"/>
      <c r="U101" s="189"/>
      <c r="V101" s="201"/>
      <c r="W101" s="53"/>
      <c r="Z101">
        <v>0</v>
      </c>
    </row>
    <row r="102" spans="1:26" ht="25.05" customHeight="1" x14ac:dyDescent="0.3">
      <c r="A102" s="181"/>
      <c r="B102" s="213">
        <v>20</v>
      </c>
      <c r="C102" s="182" t="s">
        <v>947</v>
      </c>
      <c r="D102" s="317" t="s">
        <v>948</v>
      </c>
      <c r="E102" s="317"/>
      <c r="F102" s="176" t="s">
        <v>430</v>
      </c>
      <c r="G102" s="177">
        <v>2</v>
      </c>
      <c r="H102" s="176"/>
      <c r="I102" s="176">
        <f t="shared" si="4"/>
        <v>0</v>
      </c>
      <c r="J102" s="178">
        <f t="shared" si="5"/>
        <v>3.22</v>
      </c>
      <c r="K102" s="179">
        <f t="shared" si="6"/>
        <v>0</v>
      </c>
      <c r="L102" s="179">
        <f>ROUND(G102*(H102),2)</f>
        <v>0</v>
      </c>
      <c r="M102" s="179"/>
      <c r="N102" s="179">
        <v>1.6099999999999999</v>
      </c>
      <c r="O102" s="179"/>
      <c r="P102" s="183"/>
      <c r="Q102" s="183"/>
      <c r="R102" s="183"/>
      <c r="S102" s="180">
        <f t="shared" si="8"/>
        <v>0</v>
      </c>
      <c r="T102" s="180"/>
      <c r="U102" s="180"/>
      <c r="V102" s="198"/>
      <c r="W102" s="53"/>
      <c r="Z102">
        <v>0</v>
      </c>
    </row>
    <row r="103" spans="1:26" ht="25.05" customHeight="1" x14ac:dyDescent="0.3">
      <c r="A103" s="181"/>
      <c r="B103" s="214">
        <v>21</v>
      </c>
      <c r="C103" s="190" t="s">
        <v>949</v>
      </c>
      <c r="D103" s="318" t="s">
        <v>950</v>
      </c>
      <c r="E103" s="318"/>
      <c r="F103" s="185" t="s">
        <v>430</v>
      </c>
      <c r="G103" s="186">
        <v>2</v>
      </c>
      <c r="H103" s="185"/>
      <c r="I103" s="185">
        <f t="shared" si="4"/>
        <v>0</v>
      </c>
      <c r="J103" s="187">
        <f t="shared" si="5"/>
        <v>88.82</v>
      </c>
      <c r="K103" s="188">
        <f t="shared" si="6"/>
        <v>0</v>
      </c>
      <c r="L103" s="188"/>
      <c r="M103" s="188">
        <f>ROUND(G103*(H103),2)</f>
        <v>0</v>
      </c>
      <c r="N103" s="188">
        <v>44.41</v>
      </c>
      <c r="O103" s="188"/>
      <c r="P103" s="191"/>
      <c r="Q103" s="191"/>
      <c r="R103" s="191"/>
      <c r="S103" s="189">
        <f t="shared" si="8"/>
        <v>0</v>
      </c>
      <c r="T103" s="189"/>
      <c r="U103" s="189"/>
      <c r="V103" s="201"/>
      <c r="W103" s="53"/>
      <c r="Z103">
        <v>0</v>
      </c>
    </row>
    <row r="104" spans="1:26" ht="25.05" customHeight="1" x14ac:dyDescent="0.3">
      <c r="A104" s="181"/>
      <c r="B104" s="213">
        <v>22</v>
      </c>
      <c r="C104" s="182" t="s">
        <v>951</v>
      </c>
      <c r="D104" s="317" t="s">
        <v>952</v>
      </c>
      <c r="E104" s="317"/>
      <c r="F104" s="176" t="s">
        <v>424</v>
      </c>
      <c r="G104" s="177">
        <v>98</v>
      </c>
      <c r="H104" s="176"/>
      <c r="I104" s="176">
        <f t="shared" si="4"/>
        <v>0</v>
      </c>
      <c r="J104" s="178">
        <f t="shared" si="5"/>
        <v>81.34</v>
      </c>
      <c r="K104" s="179">
        <f t="shared" si="6"/>
        <v>0</v>
      </c>
      <c r="L104" s="179">
        <f>ROUND(G104*(H104),2)</f>
        <v>0</v>
      </c>
      <c r="M104" s="179"/>
      <c r="N104" s="179">
        <v>0.83</v>
      </c>
      <c r="O104" s="179"/>
      <c r="P104" s="183"/>
      <c r="Q104" s="183"/>
      <c r="R104" s="183"/>
      <c r="S104" s="180">
        <f t="shared" si="8"/>
        <v>0</v>
      </c>
      <c r="T104" s="180"/>
      <c r="U104" s="180"/>
      <c r="V104" s="198"/>
      <c r="W104" s="53"/>
      <c r="Z104">
        <v>0</v>
      </c>
    </row>
    <row r="105" spans="1:26" ht="25.05" customHeight="1" x14ac:dyDescent="0.3">
      <c r="A105" s="181"/>
      <c r="B105" s="213">
        <v>23</v>
      </c>
      <c r="C105" s="182" t="s">
        <v>953</v>
      </c>
      <c r="D105" s="317" t="s">
        <v>954</v>
      </c>
      <c r="E105" s="317"/>
      <c r="F105" s="176" t="s">
        <v>485</v>
      </c>
      <c r="G105" s="177">
        <v>1</v>
      </c>
      <c r="H105" s="178"/>
      <c r="I105" s="176">
        <f t="shared" si="4"/>
        <v>0</v>
      </c>
      <c r="J105" s="178">
        <f t="shared" si="5"/>
        <v>25.84</v>
      </c>
      <c r="K105" s="179">
        <f t="shared" si="6"/>
        <v>0</v>
      </c>
      <c r="L105" s="179">
        <f>ROUND(G105*(H105),2)</f>
        <v>0</v>
      </c>
      <c r="M105" s="179"/>
      <c r="N105" s="179">
        <v>25.836599516868588</v>
      </c>
      <c r="O105" s="179"/>
      <c r="P105" s="183"/>
      <c r="Q105" s="183"/>
      <c r="R105" s="183"/>
      <c r="S105" s="180">
        <f t="shared" si="8"/>
        <v>0</v>
      </c>
      <c r="T105" s="180"/>
      <c r="U105" s="180"/>
      <c r="V105" s="198"/>
      <c r="W105" s="53"/>
      <c r="Z105">
        <v>0</v>
      </c>
    </row>
    <row r="106" spans="1:26" x14ac:dyDescent="0.3">
      <c r="A106" s="10"/>
      <c r="B106" s="212"/>
      <c r="C106" s="174">
        <v>721</v>
      </c>
      <c r="D106" s="314" t="s">
        <v>912</v>
      </c>
      <c r="E106" s="314"/>
      <c r="F106" s="140"/>
      <c r="G106" s="173"/>
      <c r="H106" s="140"/>
      <c r="I106" s="142">
        <f>ROUND((SUM(I88:I105))/1,2)</f>
        <v>0</v>
      </c>
      <c r="J106" s="141"/>
      <c r="K106" s="141"/>
      <c r="L106" s="141">
        <f>ROUND((SUM(L88:L105))/1,2)</f>
        <v>0</v>
      </c>
      <c r="M106" s="141">
        <f>ROUND((SUM(M88:M105))/1,2)</f>
        <v>0</v>
      </c>
      <c r="N106" s="141"/>
      <c r="O106" s="141"/>
      <c r="P106" s="141"/>
      <c r="Q106" s="10"/>
      <c r="R106" s="10"/>
      <c r="S106" s="10">
        <f>ROUND((SUM(S88:S105))/1,2)</f>
        <v>0.09</v>
      </c>
      <c r="T106" s="10"/>
      <c r="U106" s="10"/>
      <c r="V106" s="199">
        <f>ROUND((SUM(V88:V105))/1,2)</f>
        <v>0</v>
      </c>
      <c r="W106" s="217"/>
      <c r="X106" s="139"/>
      <c r="Y106" s="139"/>
      <c r="Z106" s="139"/>
    </row>
    <row r="107" spans="1:26" x14ac:dyDescent="0.3">
      <c r="A107" s="1"/>
      <c r="B107" s="208"/>
      <c r="C107" s="1"/>
      <c r="D107" s="1"/>
      <c r="E107" s="133"/>
      <c r="F107" s="133"/>
      <c r="G107" s="167"/>
      <c r="H107" s="133"/>
      <c r="I107" s="133"/>
      <c r="J107" s="134"/>
      <c r="K107" s="134"/>
      <c r="L107" s="134"/>
      <c r="M107" s="134"/>
      <c r="N107" s="134"/>
      <c r="O107" s="134"/>
      <c r="P107" s="134"/>
      <c r="Q107" s="1"/>
      <c r="R107" s="1"/>
      <c r="S107" s="1"/>
      <c r="T107" s="1"/>
      <c r="U107" s="1"/>
      <c r="V107" s="200"/>
      <c r="W107" s="53"/>
    </row>
    <row r="108" spans="1:26" x14ac:dyDescent="0.3">
      <c r="A108" s="10"/>
      <c r="B108" s="212"/>
      <c r="C108" s="174">
        <v>722</v>
      </c>
      <c r="D108" s="314" t="s">
        <v>913</v>
      </c>
      <c r="E108" s="314"/>
      <c r="F108" s="140"/>
      <c r="G108" s="173"/>
      <c r="H108" s="140"/>
      <c r="I108" s="140"/>
      <c r="J108" s="141"/>
      <c r="K108" s="141"/>
      <c r="L108" s="141"/>
      <c r="M108" s="141"/>
      <c r="N108" s="141"/>
      <c r="O108" s="141"/>
      <c r="P108" s="141"/>
      <c r="Q108" s="10"/>
      <c r="R108" s="10"/>
      <c r="S108" s="10"/>
      <c r="T108" s="10"/>
      <c r="U108" s="10"/>
      <c r="V108" s="197"/>
      <c r="W108" s="217"/>
      <c r="X108" s="139"/>
      <c r="Y108" s="139"/>
      <c r="Z108" s="139"/>
    </row>
    <row r="109" spans="1:26" ht="25.05" customHeight="1" x14ac:dyDescent="0.3">
      <c r="A109" s="181"/>
      <c r="B109" s="213">
        <v>24</v>
      </c>
      <c r="C109" s="182" t="s">
        <v>955</v>
      </c>
      <c r="D109" s="317" t="s">
        <v>956</v>
      </c>
      <c r="E109" s="317"/>
      <c r="F109" s="176" t="s">
        <v>424</v>
      </c>
      <c r="G109" s="177">
        <v>70</v>
      </c>
      <c r="H109" s="176"/>
      <c r="I109" s="176">
        <f t="shared" ref="I109:I134" si="9">ROUND(G109*(H109),2)</f>
        <v>0</v>
      </c>
      <c r="J109" s="178">
        <f t="shared" ref="J109:J134" si="10">ROUND(G109*(N109),2)</f>
        <v>479.5</v>
      </c>
      <c r="K109" s="179">
        <f t="shared" ref="K109:K134" si="11">ROUND(G109*(O109),2)</f>
        <v>0</v>
      </c>
      <c r="L109" s="179">
        <f>ROUND(G109*(H109),2)</f>
        <v>0</v>
      </c>
      <c r="M109" s="179"/>
      <c r="N109" s="179">
        <v>6.85</v>
      </c>
      <c r="O109" s="179"/>
      <c r="P109" s="183">
        <v>4.4999999999999999E-4</v>
      </c>
      <c r="Q109" s="183"/>
      <c r="R109" s="183">
        <v>4.4999999999999999E-4</v>
      </c>
      <c r="S109" s="180">
        <f t="shared" ref="S109:S134" si="12">ROUND(G109*(P109),3)</f>
        <v>3.2000000000000001E-2</v>
      </c>
      <c r="T109" s="180"/>
      <c r="U109" s="180"/>
      <c r="V109" s="198"/>
      <c r="W109" s="53"/>
      <c r="Z109">
        <v>0</v>
      </c>
    </row>
    <row r="110" spans="1:26" ht="25.05" customHeight="1" x14ac:dyDescent="0.3">
      <c r="A110" s="181"/>
      <c r="B110" s="213">
        <v>25</v>
      </c>
      <c r="C110" s="182" t="s">
        <v>957</v>
      </c>
      <c r="D110" s="317" t="s">
        <v>958</v>
      </c>
      <c r="E110" s="317"/>
      <c r="F110" s="176" t="s">
        <v>424</v>
      </c>
      <c r="G110" s="177">
        <v>34</v>
      </c>
      <c r="H110" s="176"/>
      <c r="I110" s="176">
        <f t="shared" si="9"/>
        <v>0</v>
      </c>
      <c r="J110" s="178">
        <f t="shared" si="10"/>
        <v>243.78</v>
      </c>
      <c r="K110" s="179">
        <f t="shared" si="11"/>
        <v>0</v>
      </c>
      <c r="L110" s="179">
        <f>ROUND(G110*(H110),2)</f>
        <v>0</v>
      </c>
      <c r="M110" s="179"/>
      <c r="N110" s="179">
        <v>7.17</v>
      </c>
      <c r="O110" s="179"/>
      <c r="P110" s="183">
        <v>4.6999999999999999E-4</v>
      </c>
      <c r="Q110" s="183"/>
      <c r="R110" s="183">
        <v>4.6999999999999999E-4</v>
      </c>
      <c r="S110" s="180">
        <f t="shared" si="12"/>
        <v>1.6E-2</v>
      </c>
      <c r="T110" s="180"/>
      <c r="U110" s="180"/>
      <c r="V110" s="198"/>
      <c r="W110" s="53"/>
      <c r="Z110">
        <v>0</v>
      </c>
    </row>
    <row r="111" spans="1:26" ht="25.05" customHeight="1" x14ac:dyDescent="0.3">
      <c r="A111" s="181"/>
      <c r="B111" s="213">
        <v>26</v>
      </c>
      <c r="C111" s="182" t="s">
        <v>959</v>
      </c>
      <c r="D111" s="317" t="s">
        <v>960</v>
      </c>
      <c r="E111" s="317"/>
      <c r="F111" s="176" t="s">
        <v>424</v>
      </c>
      <c r="G111" s="177">
        <v>30</v>
      </c>
      <c r="H111" s="176"/>
      <c r="I111" s="176">
        <f t="shared" si="9"/>
        <v>0</v>
      </c>
      <c r="J111" s="178">
        <f t="shared" si="10"/>
        <v>261.89999999999998</v>
      </c>
      <c r="K111" s="179">
        <f t="shared" si="11"/>
        <v>0</v>
      </c>
      <c r="L111" s="179">
        <f>ROUND(G111*(H111),2)</f>
        <v>0</v>
      </c>
      <c r="M111" s="179"/>
      <c r="N111" s="179">
        <v>8.73</v>
      </c>
      <c r="O111" s="179"/>
      <c r="P111" s="183">
        <v>6.8999999999999997E-4</v>
      </c>
      <c r="Q111" s="183"/>
      <c r="R111" s="183">
        <v>6.8999999999999997E-4</v>
      </c>
      <c r="S111" s="180">
        <f t="shared" si="12"/>
        <v>2.1000000000000001E-2</v>
      </c>
      <c r="T111" s="180"/>
      <c r="U111" s="180"/>
      <c r="V111" s="198"/>
      <c r="W111" s="53"/>
      <c r="Z111">
        <v>0</v>
      </c>
    </row>
    <row r="112" spans="1:26" ht="25.05" customHeight="1" x14ac:dyDescent="0.3">
      <c r="A112" s="181"/>
      <c r="B112" s="213">
        <v>27</v>
      </c>
      <c r="C112" s="182" t="s">
        <v>961</v>
      </c>
      <c r="D112" s="317" t="s">
        <v>962</v>
      </c>
      <c r="E112" s="317"/>
      <c r="F112" s="176" t="s">
        <v>424</v>
      </c>
      <c r="G112" s="177">
        <v>30</v>
      </c>
      <c r="H112" s="176"/>
      <c r="I112" s="176">
        <f t="shared" si="9"/>
        <v>0</v>
      </c>
      <c r="J112" s="178">
        <f t="shared" si="10"/>
        <v>328.2</v>
      </c>
      <c r="K112" s="179">
        <f t="shared" si="11"/>
        <v>0</v>
      </c>
      <c r="L112" s="179">
        <f>ROUND(G112*(H112),2)</f>
        <v>0</v>
      </c>
      <c r="M112" s="179"/>
      <c r="N112" s="179">
        <v>10.94</v>
      </c>
      <c r="O112" s="179"/>
      <c r="P112" s="183">
        <v>1.1999999999999999E-3</v>
      </c>
      <c r="Q112" s="183"/>
      <c r="R112" s="183">
        <v>1.1999999999999999E-3</v>
      </c>
      <c r="S112" s="180">
        <f t="shared" si="12"/>
        <v>3.5999999999999997E-2</v>
      </c>
      <c r="T112" s="180"/>
      <c r="U112" s="180"/>
      <c r="V112" s="198"/>
      <c r="W112" s="53"/>
      <c r="Z112">
        <v>0</v>
      </c>
    </row>
    <row r="113" spans="1:26" ht="25.05" customHeight="1" x14ac:dyDescent="0.3">
      <c r="A113" s="181"/>
      <c r="B113" s="213">
        <v>28</v>
      </c>
      <c r="C113" s="182" t="s">
        <v>963</v>
      </c>
      <c r="D113" s="317" t="s">
        <v>964</v>
      </c>
      <c r="E113" s="317"/>
      <c r="F113" s="176" t="s">
        <v>430</v>
      </c>
      <c r="G113" s="177">
        <v>7</v>
      </c>
      <c r="H113" s="176"/>
      <c r="I113" s="176">
        <f t="shared" si="9"/>
        <v>0</v>
      </c>
      <c r="J113" s="178">
        <f t="shared" si="10"/>
        <v>30.45</v>
      </c>
      <c r="K113" s="179">
        <f t="shared" si="11"/>
        <v>0</v>
      </c>
      <c r="L113" s="179">
        <f>ROUND(G113*(H113),2)</f>
        <v>0</v>
      </c>
      <c r="M113" s="179"/>
      <c r="N113" s="179">
        <v>4.3499999999999996</v>
      </c>
      <c r="O113" s="179"/>
      <c r="P113" s="183"/>
      <c r="Q113" s="183"/>
      <c r="R113" s="183"/>
      <c r="S113" s="180">
        <f t="shared" si="12"/>
        <v>0</v>
      </c>
      <c r="T113" s="180"/>
      <c r="U113" s="180"/>
      <c r="V113" s="198"/>
      <c r="W113" s="53"/>
      <c r="Z113">
        <v>0</v>
      </c>
    </row>
    <row r="114" spans="1:26" ht="25.05" customHeight="1" x14ac:dyDescent="0.3">
      <c r="A114" s="181"/>
      <c r="B114" s="214">
        <v>29</v>
      </c>
      <c r="C114" s="190" t="s">
        <v>965</v>
      </c>
      <c r="D114" s="318" t="s">
        <v>966</v>
      </c>
      <c r="E114" s="318"/>
      <c r="F114" s="185" t="s">
        <v>430</v>
      </c>
      <c r="G114" s="186">
        <v>7</v>
      </c>
      <c r="H114" s="185"/>
      <c r="I114" s="185">
        <f t="shared" si="9"/>
        <v>0</v>
      </c>
      <c r="J114" s="187">
        <f t="shared" si="10"/>
        <v>107.38</v>
      </c>
      <c r="K114" s="188">
        <f t="shared" si="11"/>
        <v>0</v>
      </c>
      <c r="L114" s="188"/>
      <c r="M114" s="188">
        <f>ROUND(G114*(H114),2)</f>
        <v>0</v>
      </c>
      <c r="N114" s="188">
        <v>15.34</v>
      </c>
      <c r="O114" s="188"/>
      <c r="P114" s="191"/>
      <c r="Q114" s="191"/>
      <c r="R114" s="191"/>
      <c r="S114" s="189">
        <f t="shared" si="12"/>
        <v>0</v>
      </c>
      <c r="T114" s="189"/>
      <c r="U114" s="189"/>
      <c r="V114" s="201"/>
      <c r="W114" s="53"/>
      <c r="Z114">
        <v>0</v>
      </c>
    </row>
    <row r="115" spans="1:26" ht="25.05" customHeight="1" x14ac:dyDescent="0.3">
      <c r="A115" s="181"/>
      <c r="B115" s="213">
        <v>30</v>
      </c>
      <c r="C115" s="182" t="s">
        <v>967</v>
      </c>
      <c r="D115" s="317" t="s">
        <v>968</v>
      </c>
      <c r="E115" s="317"/>
      <c r="F115" s="176" t="s">
        <v>430</v>
      </c>
      <c r="G115" s="177">
        <v>1</v>
      </c>
      <c r="H115" s="176"/>
      <c r="I115" s="176">
        <f t="shared" si="9"/>
        <v>0</v>
      </c>
      <c r="J115" s="178">
        <f t="shared" si="10"/>
        <v>2.36</v>
      </c>
      <c r="K115" s="179">
        <f t="shared" si="11"/>
        <v>0</v>
      </c>
      <c r="L115" s="179">
        <f>ROUND(G115*(H115),2)</f>
        <v>0</v>
      </c>
      <c r="M115" s="179"/>
      <c r="N115" s="179">
        <v>2.36</v>
      </c>
      <c r="O115" s="179"/>
      <c r="P115" s="183"/>
      <c r="Q115" s="183"/>
      <c r="R115" s="183"/>
      <c r="S115" s="180">
        <f t="shared" si="12"/>
        <v>0</v>
      </c>
      <c r="T115" s="180"/>
      <c r="U115" s="180"/>
      <c r="V115" s="198"/>
      <c r="W115" s="53"/>
      <c r="Z115">
        <v>0</v>
      </c>
    </row>
    <row r="116" spans="1:26" ht="25.05" customHeight="1" x14ac:dyDescent="0.3">
      <c r="A116" s="181"/>
      <c r="B116" s="214">
        <v>31</v>
      </c>
      <c r="C116" s="190" t="s">
        <v>969</v>
      </c>
      <c r="D116" s="318" t="s">
        <v>970</v>
      </c>
      <c r="E116" s="318"/>
      <c r="F116" s="185" t="s">
        <v>430</v>
      </c>
      <c r="G116" s="186">
        <v>1</v>
      </c>
      <c r="H116" s="185"/>
      <c r="I116" s="185">
        <f t="shared" si="9"/>
        <v>0</v>
      </c>
      <c r="J116" s="187">
        <f t="shared" si="10"/>
        <v>4.9000000000000004</v>
      </c>
      <c r="K116" s="188">
        <f t="shared" si="11"/>
        <v>0</v>
      </c>
      <c r="L116" s="188"/>
      <c r="M116" s="188">
        <f>ROUND(G116*(H116),2)</f>
        <v>0</v>
      </c>
      <c r="N116" s="188">
        <v>4.9000000000000004</v>
      </c>
      <c r="O116" s="188"/>
      <c r="P116" s="191"/>
      <c r="Q116" s="191"/>
      <c r="R116" s="191"/>
      <c r="S116" s="189">
        <f t="shared" si="12"/>
        <v>0</v>
      </c>
      <c r="T116" s="189"/>
      <c r="U116" s="189"/>
      <c r="V116" s="201"/>
      <c r="W116" s="53"/>
      <c r="Z116">
        <v>0</v>
      </c>
    </row>
    <row r="117" spans="1:26" ht="25.05" customHeight="1" x14ac:dyDescent="0.3">
      <c r="A117" s="181"/>
      <c r="B117" s="213">
        <v>32</v>
      </c>
      <c r="C117" s="182" t="s">
        <v>971</v>
      </c>
      <c r="D117" s="317" t="s">
        <v>972</v>
      </c>
      <c r="E117" s="317"/>
      <c r="F117" s="176" t="s">
        <v>430</v>
      </c>
      <c r="G117" s="177">
        <v>1</v>
      </c>
      <c r="H117" s="176"/>
      <c r="I117" s="176">
        <f t="shared" si="9"/>
        <v>0</v>
      </c>
      <c r="J117" s="178">
        <f t="shared" si="10"/>
        <v>2.36</v>
      </c>
      <c r="K117" s="179">
        <f t="shared" si="11"/>
        <v>0</v>
      </c>
      <c r="L117" s="179">
        <f>ROUND(G117*(H117),2)</f>
        <v>0</v>
      </c>
      <c r="M117" s="179"/>
      <c r="N117" s="179">
        <v>2.36</v>
      </c>
      <c r="O117" s="179"/>
      <c r="P117" s="183"/>
      <c r="Q117" s="183"/>
      <c r="R117" s="183"/>
      <c r="S117" s="180">
        <f t="shared" si="12"/>
        <v>0</v>
      </c>
      <c r="T117" s="180"/>
      <c r="U117" s="180"/>
      <c r="V117" s="198"/>
      <c r="W117" s="53"/>
      <c r="Z117">
        <v>0</v>
      </c>
    </row>
    <row r="118" spans="1:26" ht="25.05" customHeight="1" x14ac:dyDescent="0.3">
      <c r="A118" s="181"/>
      <c r="B118" s="214">
        <v>33</v>
      </c>
      <c r="C118" s="190" t="s">
        <v>973</v>
      </c>
      <c r="D118" s="318" t="s">
        <v>974</v>
      </c>
      <c r="E118" s="318"/>
      <c r="F118" s="185" t="s">
        <v>430</v>
      </c>
      <c r="G118" s="186">
        <v>1</v>
      </c>
      <c r="H118" s="185"/>
      <c r="I118" s="185">
        <f t="shared" si="9"/>
        <v>0</v>
      </c>
      <c r="J118" s="187">
        <f t="shared" si="10"/>
        <v>24.49</v>
      </c>
      <c r="K118" s="188">
        <f t="shared" si="11"/>
        <v>0</v>
      </c>
      <c r="L118" s="188"/>
      <c r="M118" s="188">
        <f>ROUND(G118*(H118),2)</f>
        <v>0</v>
      </c>
      <c r="N118" s="188">
        <v>24.49</v>
      </c>
      <c r="O118" s="188"/>
      <c r="P118" s="191"/>
      <c r="Q118" s="191"/>
      <c r="R118" s="191"/>
      <c r="S118" s="189">
        <f t="shared" si="12"/>
        <v>0</v>
      </c>
      <c r="T118" s="189"/>
      <c r="U118" s="189"/>
      <c r="V118" s="201"/>
      <c r="W118" s="53"/>
      <c r="Z118">
        <v>0</v>
      </c>
    </row>
    <row r="119" spans="1:26" ht="25.05" customHeight="1" x14ac:dyDescent="0.3">
      <c r="A119" s="181"/>
      <c r="B119" s="213">
        <v>34</v>
      </c>
      <c r="C119" s="182" t="s">
        <v>975</v>
      </c>
      <c r="D119" s="317" t="s">
        <v>976</v>
      </c>
      <c r="E119" s="317"/>
      <c r="F119" s="176" t="s">
        <v>430</v>
      </c>
      <c r="G119" s="177">
        <v>5</v>
      </c>
      <c r="H119" s="176"/>
      <c r="I119" s="176">
        <f t="shared" si="9"/>
        <v>0</v>
      </c>
      <c r="J119" s="178">
        <f t="shared" si="10"/>
        <v>21.75</v>
      </c>
      <c r="K119" s="179">
        <f t="shared" si="11"/>
        <v>0</v>
      </c>
      <c r="L119" s="179">
        <f>ROUND(G119*(H119),2)</f>
        <v>0</v>
      </c>
      <c r="M119" s="179"/>
      <c r="N119" s="179">
        <v>4.3499999999999996</v>
      </c>
      <c r="O119" s="179"/>
      <c r="P119" s="183"/>
      <c r="Q119" s="183"/>
      <c r="R119" s="183"/>
      <c r="S119" s="180">
        <f t="shared" si="12"/>
        <v>0</v>
      </c>
      <c r="T119" s="180"/>
      <c r="U119" s="180"/>
      <c r="V119" s="198"/>
      <c r="W119" s="53"/>
      <c r="Z119">
        <v>0</v>
      </c>
    </row>
    <row r="120" spans="1:26" ht="25.05" customHeight="1" x14ac:dyDescent="0.3">
      <c r="A120" s="181"/>
      <c r="B120" s="214">
        <v>35</v>
      </c>
      <c r="C120" s="190" t="s">
        <v>977</v>
      </c>
      <c r="D120" s="318" t="s">
        <v>978</v>
      </c>
      <c r="E120" s="318"/>
      <c r="F120" s="185" t="s">
        <v>430</v>
      </c>
      <c r="G120" s="186">
        <v>5</v>
      </c>
      <c r="H120" s="185"/>
      <c r="I120" s="185">
        <f t="shared" si="9"/>
        <v>0</v>
      </c>
      <c r="J120" s="187">
        <f t="shared" si="10"/>
        <v>61.6</v>
      </c>
      <c r="K120" s="188">
        <f t="shared" si="11"/>
        <v>0</v>
      </c>
      <c r="L120" s="188"/>
      <c r="M120" s="188">
        <f>ROUND(G120*(H120),2)</f>
        <v>0</v>
      </c>
      <c r="N120" s="188">
        <v>12.32</v>
      </c>
      <c r="O120" s="188"/>
      <c r="P120" s="191"/>
      <c r="Q120" s="191"/>
      <c r="R120" s="191"/>
      <c r="S120" s="189">
        <f t="shared" si="12"/>
        <v>0</v>
      </c>
      <c r="T120" s="189"/>
      <c r="U120" s="189"/>
      <c r="V120" s="201"/>
      <c r="W120" s="53"/>
      <c r="Z120">
        <v>0</v>
      </c>
    </row>
    <row r="121" spans="1:26" ht="25.05" customHeight="1" x14ac:dyDescent="0.3">
      <c r="A121" s="181"/>
      <c r="B121" s="213">
        <v>36</v>
      </c>
      <c r="C121" s="182" t="s">
        <v>979</v>
      </c>
      <c r="D121" s="317" t="s">
        <v>980</v>
      </c>
      <c r="E121" s="317"/>
      <c r="F121" s="176" t="s">
        <v>430</v>
      </c>
      <c r="G121" s="177">
        <v>3</v>
      </c>
      <c r="H121" s="176"/>
      <c r="I121" s="176">
        <f t="shared" si="9"/>
        <v>0</v>
      </c>
      <c r="J121" s="178">
        <f t="shared" si="10"/>
        <v>13.83</v>
      </c>
      <c r="K121" s="179">
        <f t="shared" si="11"/>
        <v>0</v>
      </c>
      <c r="L121" s="179">
        <f>ROUND(G121*(H121),2)</f>
        <v>0</v>
      </c>
      <c r="M121" s="179"/>
      <c r="N121" s="179">
        <v>4.6100000000000003</v>
      </c>
      <c r="O121" s="179"/>
      <c r="P121" s="183">
        <v>4.0000000000000003E-5</v>
      </c>
      <c r="Q121" s="183"/>
      <c r="R121" s="183">
        <v>4.0000000000000003E-5</v>
      </c>
      <c r="S121" s="180">
        <f t="shared" si="12"/>
        <v>0</v>
      </c>
      <c r="T121" s="180"/>
      <c r="U121" s="180"/>
      <c r="V121" s="198"/>
      <c r="W121" s="53"/>
      <c r="Z121">
        <v>0</v>
      </c>
    </row>
    <row r="122" spans="1:26" ht="25.05" customHeight="1" x14ac:dyDescent="0.3">
      <c r="A122" s="181"/>
      <c r="B122" s="214">
        <v>37</v>
      </c>
      <c r="C122" s="190" t="s">
        <v>981</v>
      </c>
      <c r="D122" s="318" t="s">
        <v>1279</v>
      </c>
      <c r="E122" s="318"/>
      <c r="F122" s="185" t="s">
        <v>430</v>
      </c>
      <c r="G122" s="186">
        <v>3</v>
      </c>
      <c r="H122" s="185"/>
      <c r="I122" s="185">
        <f t="shared" si="9"/>
        <v>0</v>
      </c>
      <c r="J122" s="187">
        <f t="shared" si="10"/>
        <v>260.33999999999997</v>
      </c>
      <c r="K122" s="188">
        <f t="shared" si="11"/>
        <v>0</v>
      </c>
      <c r="L122" s="188"/>
      <c r="M122" s="188">
        <f>ROUND(G122*(H122),2)</f>
        <v>0</v>
      </c>
      <c r="N122" s="188">
        <v>86.78</v>
      </c>
      <c r="O122" s="188"/>
      <c r="P122" s="191"/>
      <c r="Q122" s="191"/>
      <c r="R122" s="191"/>
      <c r="S122" s="189">
        <f t="shared" si="12"/>
        <v>0</v>
      </c>
      <c r="T122" s="189"/>
      <c r="U122" s="189"/>
      <c r="V122" s="201"/>
      <c r="W122" s="53"/>
      <c r="Z122">
        <v>0</v>
      </c>
    </row>
    <row r="123" spans="1:26" ht="25.05" customHeight="1" x14ac:dyDescent="0.3">
      <c r="A123" s="181"/>
      <c r="B123" s="213">
        <v>38</v>
      </c>
      <c r="C123" s="182" t="s">
        <v>982</v>
      </c>
      <c r="D123" s="317" t="s">
        <v>983</v>
      </c>
      <c r="E123" s="317"/>
      <c r="F123" s="176" t="s">
        <v>725</v>
      </c>
      <c r="G123" s="177">
        <v>2</v>
      </c>
      <c r="H123" s="176"/>
      <c r="I123" s="176">
        <f t="shared" si="9"/>
        <v>0</v>
      </c>
      <c r="J123" s="178">
        <f t="shared" si="10"/>
        <v>30.98</v>
      </c>
      <c r="K123" s="179">
        <f t="shared" si="11"/>
        <v>0</v>
      </c>
      <c r="L123" s="179">
        <f>ROUND(G123*(H123),2)</f>
        <v>0</v>
      </c>
      <c r="M123" s="179"/>
      <c r="N123" s="179">
        <v>15.49</v>
      </c>
      <c r="O123" s="179"/>
      <c r="P123" s="183"/>
      <c r="Q123" s="183"/>
      <c r="R123" s="183"/>
      <c r="S123" s="180">
        <f t="shared" si="12"/>
        <v>0</v>
      </c>
      <c r="T123" s="180"/>
      <c r="U123" s="180"/>
      <c r="V123" s="198"/>
      <c r="W123" s="53"/>
      <c r="Z123">
        <v>0</v>
      </c>
    </row>
    <row r="124" spans="1:26" ht="25.05" customHeight="1" x14ac:dyDescent="0.3">
      <c r="A124" s="181"/>
      <c r="B124" s="214">
        <v>39</v>
      </c>
      <c r="C124" s="190" t="s">
        <v>984</v>
      </c>
      <c r="D124" s="318" t="s">
        <v>985</v>
      </c>
      <c r="E124" s="318"/>
      <c r="F124" s="185" t="s">
        <v>430</v>
      </c>
      <c r="G124" s="186">
        <v>2</v>
      </c>
      <c r="H124" s="185"/>
      <c r="I124" s="185">
        <f t="shared" si="9"/>
        <v>0</v>
      </c>
      <c r="J124" s="187">
        <f t="shared" si="10"/>
        <v>552.70000000000005</v>
      </c>
      <c r="K124" s="188">
        <f t="shared" si="11"/>
        <v>0</v>
      </c>
      <c r="L124" s="188"/>
      <c r="M124" s="188">
        <f>ROUND(G124*(H124),2)</f>
        <v>0</v>
      </c>
      <c r="N124" s="188">
        <v>276.35000000000002</v>
      </c>
      <c r="O124" s="188"/>
      <c r="P124" s="191"/>
      <c r="Q124" s="191"/>
      <c r="R124" s="191"/>
      <c r="S124" s="189">
        <f t="shared" si="12"/>
        <v>0</v>
      </c>
      <c r="T124" s="189"/>
      <c r="U124" s="189"/>
      <c r="V124" s="201"/>
      <c r="W124" s="53"/>
      <c r="Z124">
        <v>0</v>
      </c>
    </row>
    <row r="125" spans="1:26" ht="25.05" customHeight="1" x14ac:dyDescent="0.3">
      <c r="A125" s="181"/>
      <c r="B125" s="213">
        <v>40</v>
      </c>
      <c r="C125" s="182" t="s">
        <v>986</v>
      </c>
      <c r="D125" s="317" t="s">
        <v>987</v>
      </c>
      <c r="E125" s="317"/>
      <c r="F125" s="176" t="s">
        <v>424</v>
      </c>
      <c r="G125" s="177">
        <v>164</v>
      </c>
      <c r="H125" s="176"/>
      <c r="I125" s="176">
        <f t="shared" si="9"/>
        <v>0</v>
      </c>
      <c r="J125" s="178">
        <f t="shared" si="10"/>
        <v>244.36</v>
      </c>
      <c r="K125" s="179">
        <f t="shared" si="11"/>
        <v>0</v>
      </c>
      <c r="L125" s="179">
        <f t="shared" ref="L125:L130" si="13">ROUND(G125*(H125),2)</f>
        <v>0</v>
      </c>
      <c r="M125" s="179"/>
      <c r="N125" s="179">
        <v>1.49</v>
      </c>
      <c r="O125" s="179"/>
      <c r="P125" s="183">
        <v>1.8000000000000001E-4</v>
      </c>
      <c r="Q125" s="183"/>
      <c r="R125" s="183">
        <v>1.8000000000000001E-4</v>
      </c>
      <c r="S125" s="180">
        <f t="shared" si="12"/>
        <v>0.03</v>
      </c>
      <c r="T125" s="180"/>
      <c r="U125" s="180"/>
      <c r="V125" s="198"/>
      <c r="W125" s="53"/>
      <c r="Z125">
        <v>0</v>
      </c>
    </row>
    <row r="126" spans="1:26" ht="25.05" customHeight="1" x14ac:dyDescent="0.3">
      <c r="A126" s="181"/>
      <c r="B126" s="213">
        <v>41</v>
      </c>
      <c r="C126" s="182" t="s">
        <v>988</v>
      </c>
      <c r="D126" s="317" t="s">
        <v>989</v>
      </c>
      <c r="E126" s="317"/>
      <c r="F126" s="176" t="s">
        <v>424</v>
      </c>
      <c r="G126" s="177">
        <v>164</v>
      </c>
      <c r="H126" s="176"/>
      <c r="I126" s="176">
        <f t="shared" si="9"/>
        <v>0</v>
      </c>
      <c r="J126" s="178">
        <f t="shared" si="10"/>
        <v>177.12</v>
      </c>
      <c r="K126" s="179">
        <f t="shared" si="11"/>
        <v>0</v>
      </c>
      <c r="L126" s="179">
        <f t="shared" si="13"/>
        <v>0</v>
      </c>
      <c r="M126" s="179"/>
      <c r="N126" s="179">
        <v>1.08</v>
      </c>
      <c r="O126" s="179"/>
      <c r="P126" s="183">
        <v>1.0000000000000001E-5</v>
      </c>
      <c r="Q126" s="183"/>
      <c r="R126" s="183">
        <v>1.0000000000000001E-5</v>
      </c>
      <c r="S126" s="180">
        <f t="shared" si="12"/>
        <v>2E-3</v>
      </c>
      <c r="T126" s="180"/>
      <c r="U126" s="180"/>
      <c r="V126" s="198"/>
      <c r="W126" s="53"/>
      <c r="Z126">
        <v>0</v>
      </c>
    </row>
    <row r="127" spans="1:26" ht="25.05" customHeight="1" x14ac:dyDescent="0.3">
      <c r="A127" s="181"/>
      <c r="B127" s="213">
        <v>42</v>
      </c>
      <c r="C127" s="182" t="s">
        <v>990</v>
      </c>
      <c r="D127" s="317" t="s">
        <v>991</v>
      </c>
      <c r="E127" s="317"/>
      <c r="F127" s="176" t="s">
        <v>430</v>
      </c>
      <c r="G127" s="177">
        <v>1</v>
      </c>
      <c r="H127" s="176"/>
      <c r="I127" s="176">
        <f t="shared" si="9"/>
        <v>0</v>
      </c>
      <c r="J127" s="178">
        <f t="shared" si="10"/>
        <v>5.63</v>
      </c>
      <c r="K127" s="179">
        <f t="shared" si="11"/>
        <v>0</v>
      </c>
      <c r="L127" s="179">
        <f t="shared" si="13"/>
        <v>0</v>
      </c>
      <c r="M127" s="179"/>
      <c r="N127" s="179">
        <v>5.63</v>
      </c>
      <c r="O127" s="179"/>
      <c r="P127" s="183"/>
      <c r="Q127" s="183"/>
      <c r="R127" s="183"/>
      <c r="S127" s="180">
        <f t="shared" si="12"/>
        <v>0</v>
      </c>
      <c r="T127" s="180"/>
      <c r="U127" s="180"/>
      <c r="V127" s="198"/>
      <c r="W127" s="53"/>
      <c r="Z127">
        <v>0</v>
      </c>
    </row>
    <row r="128" spans="1:26" ht="42" customHeight="1" x14ac:dyDescent="0.3">
      <c r="A128" s="181"/>
      <c r="B128" s="213">
        <v>43</v>
      </c>
      <c r="C128" s="182" t="s">
        <v>992</v>
      </c>
      <c r="D128" s="317" t="s">
        <v>1280</v>
      </c>
      <c r="E128" s="317"/>
      <c r="F128" s="176" t="s">
        <v>430</v>
      </c>
      <c r="G128" s="177">
        <v>1</v>
      </c>
      <c r="H128" s="176"/>
      <c r="I128" s="176">
        <f t="shared" si="9"/>
        <v>0</v>
      </c>
      <c r="J128" s="178">
        <f t="shared" si="10"/>
        <v>112</v>
      </c>
      <c r="K128" s="179">
        <f t="shared" si="11"/>
        <v>0</v>
      </c>
      <c r="L128" s="179">
        <f t="shared" si="13"/>
        <v>0</v>
      </c>
      <c r="M128" s="179"/>
      <c r="N128" s="179">
        <v>112</v>
      </c>
      <c r="O128" s="179"/>
      <c r="P128" s="183"/>
      <c r="Q128" s="183"/>
      <c r="R128" s="183"/>
      <c r="S128" s="180">
        <f t="shared" si="12"/>
        <v>0</v>
      </c>
      <c r="T128" s="180"/>
      <c r="U128" s="180"/>
      <c r="V128" s="198"/>
      <c r="W128" s="53"/>
      <c r="Z128">
        <v>0</v>
      </c>
    </row>
    <row r="129" spans="1:26" ht="25.05" customHeight="1" x14ac:dyDescent="0.3">
      <c r="A129" s="181"/>
      <c r="B129" s="213">
        <v>44</v>
      </c>
      <c r="C129" s="182" t="s">
        <v>993</v>
      </c>
      <c r="D129" s="317" t="s">
        <v>1281</v>
      </c>
      <c r="E129" s="317"/>
      <c r="F129" s="176" t="s">
        <v>430</v>
      </c>
      <c r="G129" s="177">
        <v>1</v>
      </c>
      <c r="H129" s="176"/>
      <c r="I129" s="176">
        <f t="shared" si="9"/>
        <v>0</v>
      </c>
      <c r="J129" s="178">
        <f t="shared" si="10"/>
        <v>22.95</v>
      </c>
      <c r="K129" s="179">
        <f t="shared" si="11"/>
        <v>0</v>
      </c>
      <c r="L129" s="179">
        <f t="shared" si="13"/>
        <v>0</v>
      </c>
      <c r="M129" s="179"/>
      <c r="N129" s="179">
        <v>22.95</v>
      </c>
      <c r="O129" s="179"/>
      <c r="P129" s="183"/>
      <c r="Q129" s="183"/>
      <c r="R129" s="183"/>
      <c r="S129" s="180">
        <f t="shared" si="12"/>
        <v>0</v>
      </c>
      <c r="T129" s="180"/>
      <c r="U129" s="180"/>
      <c r="V129" s="198"/>
      <c r="W129" s="53"/>
      <c r="Z129">
        <v>0</v>
      </c>
    </row>
    <row r="130" spans="1:26" ht="25.05" customHeight="1" x14ac:dyDescent="0.3">
      <c r="A130" s="181"/>
      <c r="B130" s="213">
        <v>45</v>
      </c>
      <c r="C130" s="182" t="s">
        <v>994</v>
      </c>
      <c r="D130" s="317" t="s">
        <v>995</v>
      </c>
      <c r="E130" s="317"/>
      <c r="F130" s="176" t="s">
        <v>430</v>
      </c>
      <c r="G130" s="177">
        <v>1</v>
      </c>
      <c r="H130" s="176"/>
      <c r="I130" s="176">
        <f t="shared" si="9"/>
        <v>0</v>
      </c>
      <c r="J130" s="178">
        <f t="shared" si="10"/>
        <v>7.05</v>
      </c>
      <c r="K130" s="179">
        <f t="shared" si="11"/>
        <v>0</v>
      </c>
      <c r="L130" s="179">
        <f t="shared" si="13"/>
        <v>0</v>
      </c>
      <c r="M130" s="179"/>
      <c r="N130" s="179">
        <v>7.05</v>
      </c>
      <c r="O130" s="179"/>
      <c r="P130" s="183"/>
      <c r="Q130" s="183"/>
      <c r="R130" s="183"/>
      <c r="S130" s="180">
        <f t="shared" si="12"/>
        <v>0</v>
      </c>
      <c r="T130" s="180"/>
      <c r="U130" s="180"/>
      <c r="V130" s="198"/>
      <c r="W130" s="53"/>
      <c r="Z130">
        <v>0</v>
      </c>
    </row>
    <row r="131" spans="1:26" ht="25.05" customHeight="1" x14ac:dyDescent="0.3">
      <c r="A131" s="181"/>
      <c r="B131" s="214">
        <v>46</v>
      </c>
      <c r="C131" s="190" t="s">
        <v>996</v>
      </c>
      <c r="D131" s="318" t="s">
        <v>1282</v>
      </c>
      <c r="E131" s="318"/>
      <c r="F131" s="185" t="s">
        <v>430</v>
      </c>
      <c r="G131" s="186">
        <v>1</v>
      </c>
      <c r="H131" s="185"/>
      <c r="I131" s="185">
        <f t="shared" si="9"/>
        <v>0</v>
      </c>
      <c r="J131" s="187">
        <f t="shared" si="10"/>
        <v>182.62</v>
      </c>
      <c r="K131" s="188">
        <f t="shared" si="11"/>
        <v>0</v>
      </c>
      <c r="L131" s="188"/>
      <c r="M131" s="188">
        <f>ROUND(G131*(H131),2)</f>
        <v>0</v>
      </c>
      <c r="N131" s="188">
        <v>182.62</v>
      </c>
      <c r="O131" s="188"/>
      <c r="P131" s="191"/>
      <c r="Q131" s="191"/>
      <c r="R131" s="191"/>
      <c r="S131" s="189">
        <f t="shared" si="12"/>
        <v>0</v>
      </c>
      <c r="T131" s="189"/>
      <c r="U131" s="189"/>
      <c r="V131" s="201"/>
      <c r="W131" s="53"/>
      <c r="Z131">
        <v>0</v>
      </c>
    </row>
    <row r="132" spans="1:26" ht="25.05" customHeight="1" x14ac:dyDescent="0.3">
      <c r="A132" s="181"/>
      <c r="B132" s="213">
        <v>47</v>
      </c>
      <c r="C132" s="182" t="s">
        <v>997</v>
      </c>
      <c r="D132" s="317" t="s">
        <v>998</v>
      </c>
      <c r="E132" s="317"/>
      <c r="F132" s="176" t="s">
        <v>430</v>
      </c>
      <c r="G132" s="177">
        <v>1</v>
      </c>
      <c r="H132" s="176"/>
      <c r="I132" s="176">
        <f t="shared" si="9"/>
        <v>0</v>
      </c>
      <c r="J132" s="178">
        <f t="shared" si="10"/>
        <v>39.32</v>
      </c>
      <c r="K132" s="179">
        <f t="shared" si="11"/>
        <v>0</v>
      </c>
      <c r="L132" s="179">
        <f>ROUND(G132*(H132),2)</f>
        <v>0</v>
      </c>
      <c r="M132" s="179"/>
      <c r="N132" s="179">
        <v>39.32</v>
      </c>
      <c r="O132" s="179"/>
      <c r="P132" s="183">
        <v>1.31E-3</v>
      </c>
      <c r="Q132" s="183"/>
      <c r="R132" s="183">
        <v>1.31E-3</v>
      </c>
      <c r="S132" s="180">
        <f t="shared" si="12"/>
        <v>1E-3</v>
      </c>
      <c r="T132" s="180"/>
      <c r="U132" s="180"/>
      <c r="V132" s="198"/>
      <c r="W132" s="53"/>
      <c r="Z132">
        <v>0</v>
      </c>
    </row>
    <row r="133" spans="1:26" ht="25.05" customHeight="1" x14ac:dyDescent="0.3">
      <c r="A133" s="181"/>
      <c r="B133" s="213">
        <v>48</v>
      </c>
      <c r="C133" s="182" t="s">
        <v>999</v>
      </c>
      <c r="D133" s="317" t="s">
        <v>1283</v>
      </c>
      <c r="E133" s="317"/>
      <c r="F133" s="176" t="s">
        <v>430</v>
      </c>
      <c r="G133" s="177">
        <v>1</v>
      </c>
      <c r="H133" s="176"/>
      <c r="I133" s="176">
        <f t="shared" si="9"/>
        <v>0</v>
      </c>
      <c r="J133" s="178">
        <f t="shared" si="10"/>
        <v>5.82</v>
      </c>
      <c r="K133" s="179">
        <f t="shared" si="11"/>
        <v>0</v>
      </c>
      <c r="L133" s="179">
        <f>ROUND(G133*(H133),2)</f>
        <v>0</v>
      </c>
      <c r="M133" s="179"/>
      <c r="N133" s="179">
        <v>5.82</v>
      </c>
      <c r="O133" s="179"/>
      <c r="P133" s="183"/>
      <c r="Q133" s="183"/>
      <c r="R133" s="183"/>
      <c r="S133" s="180">
        <f t="shared" si="12"/>
        <v>0</v>
      </c>
      <c r="T133" s="180"/>
      <c r="U133" s="180"/>
      <c r="V133" s="198"/>
      <c r="W133" s="53"/>
      <c r="Z133">
        <v>0</v>
      </c>
    </row>
    <row r="134" spans="1:26" ht="25.05" customHeight="1" x14ac:dyDescent="0.3">
      <c r="A134" s="181"/>
      <c r="B134" s="213">
        <v>49</v>
      </c>
      <c r="C134" s="182" t="s">
        <v>1000</v>
      </c>
      <c r="D134" s="317" t="s">
        <v>1001</v>
      </c>
      <c r="E134" s="317"/>
      <c r="F134" s="176" t="s">
        <v>485</v>
      </c>
      <c r="G134" s="177">
        <v>0.7</v>
      </c>
      <c r="H134" s="178"/>
      <c r="I134" s="176">
        <f t="shared" si="9"/>
        <v>0</v>
      </c>
      <c r="J134" s="178">
        <f t="shared" si="10"/>
        <v>22.58</v>
      </c>
      <c r="K134" s="179">
        <f t="shared" si="11"/>
        <v>0</v>
      </c>
      <c r="L134" s="179">
        <f>ROUND(G134*(H134),2)</f>
        <v>0</v>
      </c>
      <c r="M134" s="179"/>
      <c r="N134" s="179">
        <v>32.252399396896365</v>
      </c>
      <c r="O134" s="179"/>
      <c r="P134" s="183"/>
      <c r="Q134" s="183"/>
      <c r="R134" s="183"/>
      <c r="S134" s="180">
        <f t="shared" si="12"/>
        <v>0</v>
      </c>
      <c r="T134" s="180"/>
      <c r="U134" s="180"/>
      <c r="V134" s="198"/>
      <c r="W134" s="53"/>
      <c r="Z134">
        <v>0</v>
      </c>
    </row>
    <row r="135" spans="1:26" x14ac:dyDescent="0.3">
      <c r="A135" s="10"/>
      <c r="B135" s="212"/>
      <c r="C135" s="174">
        <v>722</v>
      </c>
      <c r="D135" s="314" t="s">
        <v>913</v>
      </c>
      <c r="E135" s="314"/>
      <c r="F135" s="140"/>
      <c r="G135" s="173"/>
      <c r="H135" s="140"/>
      <c r="I135" s="142">
        <f>ROUND((SUM(I108:I134))/1,2)</f>
        <v>0</v>
      </c>
      <c r="J135" s="141"/>
      <c r="K135" s="141"/>
      <c r="L135" s="141">
        <f>ROUND((SUM(L108:L134))/1,2)</f>
        <v>0</v>
      </c>
      <c r="M135" s="141">
        <f>ROUND((SUM(M108:M134))/1,2)</f>
        <v>0</v>
      </c>
      <c r="N135" s="141"/>
      <c r="O135" s="141"/>
      <c r="P135" s="141"/>
      <c r="Q135" s="10"/>
      <c r="R135" s="10"/>
      <c r="S135" s="10">
        <f>ROUND((SUM(S108:S134))/1,2)</f>
        <v>0.14000000000000001</v>
      </c>
      <c r="T135" s="10"/>
      <c r="U135" s="10"/>
      <c r="V135" s="199">
        <f>ROUND((SUM(V108:V134))/1,2)</f>
        <v>0</v>
      </c>
      <c r="W135" s="217"/>
      <c r="X135" s="139"/>
      <c r="Y135" s="139"/>
      <c r="Z135" s="139"/>
    </row>
    <row r="136" spans="1:26" x14ac:dyDescent="0.3">
      <c r="A136" s="1"/>
      <c r="B136" s="208"/>
      <c r="C136" s="1"/>
      <c r="D136" s="1"/>
      <c r="E136" s="133"/>
      <c r="F136" s="133"/>
      <c r="G136" s="167"/>
      <c r="H136" s="133"/>
      <c r="I136" s="133"/>
      <c r="J136" s="134"/>
      <c r="K136" s="134"/>
      <c r="L136" s="134"/>
      <c r="M136" s="134"/>
      <c r="N136" s="134"/>
      <c r="O136" s="134"/>
      <c r="P136" s="134"/>
      <c r="Q136" s="1"/>
      <c r="R136" s="1"/>
      <c r="S136" s="1"/>
      <c r="T136" s="1"/>
      <c r="U136" s="1"/>
      <c r="V136" s="200"/>
      <c r="W136" s="53"/>
    </row>
    <row r="137" spans="1:26" x14ac:dyDescent="0.3">
      <c r="A137" s="10"/>
      <c r="B137" s="212"/>
      <c r="C137" s="174">
        <v>725</v>
      </c>
      <c r="D137" s="314" t="s">
        <v>914</v>
      </c>
      <c r="E137" s="314"/>
      <c r="F137" s="140"/>
      <c r="G137" s="173"/>
      <c r="H137" s="140"/>
      <c r="I137" s="140"/>
      <c r="J137" s="141"/>
      <c r="K137" s="141"/>
      <c r="L137" s="141"/>
      <c r="M137" s="141"/>
      <c r="N137" s="141"/>
      <c r="O137" s="141"/>
      <c r="P137" s="141"/>
      <c r="Q137" s="10"/>
      <c r="R137" s="10"/>
      <c r="S137" s="10"/>
      <c r="T137" s="10"/>
      <c r="U137" s="10"/>
      <c r="V137" s="197"/>
      <c r="W137" s="217"/>
      <c r="X137" s="139"/>
      <c r="Y137" s="139"/>
      <c r="Z137" s="139"/>
    </row>
    <row r="138" spans="1:26" ht="25.05" customHeight="1" x14ac:dyDescent="0.3">
      <c r="A138" s="181"/>
      <c r="B138" s="213">
        <v>50</v>
      </c>
      <c r="C138" s="182" t="s">
        <v>1002</v>
      </c>
      <c r="D138" s="317" t="s">
        <v>1003</v>
      </c>
      <c r="E138" s="317"/>
      <c r="F138" s="176" t="s">
        <v>430</v>
      </c>
      <c r="G138" s="177">
        <v>14</v>
      </c>
      <c r="H138" s="176"/>
      <c r="I138" s="176">
        <f t="shared" ref="I138:I169" si="14">ROUND(G138*(H138),2)</f>
        <v>0</v>
      </c>
      <c r="J138" s="178">
        <f t="shared" ref="J138:J169" si="15">ROUND(G138*(N138),2)</f>
        <v>290.77999999999997</v>
      </c>
      <c r="K138" s="179">
        <f t="shared" ref="K138:K169" si="16">ROUND(G138*(O138),2)</f>
        <v>0</v>
      </c>
      <c r="L138" s="179">
        <f t="shared" ref="L138:L146" si="17">ROUND(G138*(H138),2)</f>
        <v>0</v>
      </c>
      <c r="M138" s="179"/>
      <c r="N138" s="179">
        <v>20.77</v>
      </c>
      <c r="O138" s="179"/>
      <c r="P138" s="183">
        <v>1.9812499999999999E-3</v>
      </c>
      <c r="Q138" s="183"/>
      <c r="R138" s="183">
        <v>1.9812499999999999E-3</v>
      </c>
      <c r="S138" s="180">
        <f t="shared" ref="S138:S169" si="18">ROUND(G138*(P138),3)</f>
        <v>2.8000000000000001E-2</v>
      </c>
      <c r="T138" s="180"/>
      <c r="U138" s="180"/>
      <c r="V138" s="198"/>
      <c r="W138" s="53"/>
      <c r="Z138">
        <v>0</v>
      </c>
    </row>
    <row r="139" spans="1:26" ht="25.05" customHeight="1" x14ac:dyDescent="0.3">
      <c r="A139" s="181"/>
      <c r="B139" s="213">
        <v>51</v>
      </c>
      <c r="C139" s="182" t="s">
        <v>1004</v>
      </c>
      <c r="D139" s="317" t="s">
        <v>1005</v>
      </c>
      <c r="E139" s="317"/>
      <c r="F139" s="176" t="s">
        <v>430</v>
      </c>
      <c r="G139" s="177">
        <v>14</v>
      </c>
      <c r="H139" s="176"/>
      <c r="I139" s="176">
        <f t="shared" si="14"/>
        <v>0</v>
      </c>
      <c r="J139" s="178">
        <f t="shared" si="15"/>
        <v>1250.48</v>
      </c>
      <c r="K139" s="179">
        <f t="shared" si="16"/>
        <v>0</v>
      </c>
      <c r="L139" s="179">
        <f t="shared" si="17"/>
        <v>0</v>
      </c>
      <c r="M139" s="179"/>
      <c r="N139" s="179">
        <v>89.32</v>
      </c>
      <c r="O139" s="179"/>
      <c r="P139" s="183"/>
      <c r="Q139" s="183"/>
      <c r="R139" s="183"/>
      <c r="S139" s="180">
        <f t="shared" si="18"/>
        <v>0</v>
      </c>
      <c r="T139" s="180"/>
      <c r="U139" s="180"/>
      <c r="V139" s="198"/>
      <c r="W139" s="53"/>
      <c r="Z139">
        <v>0</v>
      </c>
    </row>
    <row r="140" spans="1:26" ht="25.05" customHeight="1" x14ac:dyDescent="0.3">
      <c r="A140" s="181"/>
      <c r="B140" s="213">
        <v>52</v>
      </c>
      <c r="C140" s="182" t="s">
        <v>1006</v>
      </c>
      <c r="D140" s="317" t="s">
        <v>1007</v>
      </c>
      <c r="E140" s="317"/>
      <c r="F140" s="176" t="s">
        <v>430</v>
      </c>
      <c r="G140" s="177">
        <v>16</v>
      </c>
      <c r="H140" s="176"/>
      <c r="I140" s="176">
        <f t="shared" si="14"/>
        <v>0</v>
      </c>
      <c r="J140" s="178">
        <f t="shared" si="15"/>
        <v>473.92</v>
      </c>
      <c r="K140" s="179">
        <f t="shared" si="16"/>
        <v>0</v>
      </c>
      <c r="L140" s="179">
        <f t="shared" si="17"/>
        <v>0</v>
      </c>
      <c r="M140" s="179"/>
      <c r="N140" s="179">
        <v>29.62</v>
      </c>
      <c r="O140" s="179"/>
      <c r="P140" s="183">
        <v>5.6999999999999998E-4</v>
      </c>
      <c r="Q140" s="183"/>
      <c r="R140" s="183">
        <v>5.6999999999999998E-4</v>
      </c>
      <c r="S140" s="180">
        <f t="shared" si="18"/>
        <v>8.9999999999999993E-3</v>
      </c>
      <c r="T140" s="180"/>
      <c r="U140" s="180"/>
      <c r="V140" s="198"/>
      <c r="W140" s="53"/>
      <c r="Z140">
        <v>0</v>
      </c>
    </row>
    <row r="141" spans="1:26" ht="25.05" customHeight="1" x14ac:dyDescent="0.3">
      <c r="A141" s="181"/>
      <c r="B141" s="213">
        <v>53</v>
      </c>
      <c r="C141" s="182" t="s">
        <v>1008</v>
      </c>
      <c r="D141" s="317" t="s">
        <v>1009</v>
      </c>
      <c r="E141" s="317"/>
      <c r="F141" s="176" t="s">
        <v>430</v>
      </c>
      <c r="G141" s="177">
        <v>16</v>
      </c>
      <c r="H141" s="176"/>
      <c r="I141" s="176">
        <f t="shared" si="14"/>
        <v>0</v>
      </c>
      <c r="J141" s="178">
        <f t="shared" si="15"/>
        <v>1025.5999999999999</v>
      </c>
      <c r="K141" s="179">
        <f t="shared" si="16"/>
        <v>0</v>
      </c>
      <c r="L141" s="179">
        <f t="shared" si="17"/>
        <v>0</v>
      </c>
      <c r="M141" s="179"/>
      <c r="N141" s="179">
        <v>64.099999999999994</v>
      </c>
      <c r="O141" s="179"/>
      <c r="P141" s="183"/>
      <c r="Q141" s="183"/>
      <c r="R141" s="183"/>
      <c r="S141" s="180">
        <f t="shared" si="18"/>
        <v>0</v>
      </c>
      <c r="T141" s="180"/>
      <c r="U141" s="180"/>
      <c r="V141" s="198"/>
      <c r="W141" s="53"/>
      <c r="Z141">
        <v>0</v>
      </c>
    </row>
    <row r="142" spans="1:26" ht="25.05" customHeight="1" x14ac:dyDescent="0.3">
      <c r="A142" s="181"/>
      <c r="B142" s="213">
        <v>54</v>
      </c>
      <c r="C142" s="182" t="s">
        <v>1010</v>
      </c>
      <c r="D142" s="317" t="s">
        <v>1011</v>
      </c>
      <c r="E142" s="317"/>
      <c r="F142" s="176" t="s">
        <v>430</v>
      </c>
      <c r="G142" s="177">
        <v>2</v>
      </c>
      <c r="H142" s="176"/>
      <c r="I142" s="176">
        <f t="shared" si="14"/>
        <v>0</v>
      </c>
      <c r="J142" s="178">
        <f t="shared" si="15"/>
        <v>86.34</v>
      </c>
      <c r="K142" s="179">
        <f t="shared" si="16"/>
        <v>0</v>
      </c>
      <c r="L142" s="179">
        <f t="shared" si="17"/>
        <v>0</v>
      </c>
      <c r="M142" s="179"/>
      <c r="N142" s="179">
        <v>43.17</v>
      </c>
      <c r="O142" s="179"/>
      <c r="P142" s="183">
        <v>1.380575E-2</v>
      </c>
      <c r="Q142" s="183"/>
      <c r="R142" s="183">
        <v>1.380575E-2</v>
      </c>
      <c r="S142" s="180">
        <f t="shared" si="18"/>
        <v>2.8000000000000001E-2</v>
      </c>
      <c r="T142" s="180"/>
      <c r="U142" s="180"/>
      <c r="V142" s="198"/>
      <c r="W142" s="53"/>
      <c r="Z142">
        <v>0</v>
      </c>
    </row>
    <row r="143" spans="1:26" ht="25.05" customHeight="1" x14ac:dyDescent="0.3">
      <c r="A143" s="181"/>
      <c r="B143" s="213">
        <v>55</v>
      </c>
      <c r="C143" s="182" t="s">
        <v>1012</v>
      </c>
      <c r="D143" s="317" t="s">
        <v>1013</v>
      </c>
      <c r="E143" s="317"/>
      <c r="F143" s="176" t="s">
        <v>430</v>
      </c>
      <c r="G143" s="177">
        <v>2</v>
      </c>
      <c r="H143" s="176"/>
      <c r="I143" s="176">
        <f t="shared" si="14"/>
        <v>0</v>
      </c>
      <c r="J143" s="178">
        <f t="shared" si="15"/>
        <v>266.26</v>
      </c>
      <c r="K143" s="179">
        <f t="shared" si="16"/>
        <v>0</v>
      </c>
      <c r="L143" s="179">
        <f t="shared" si="17"/>
        <v>0</v>
      </c>
      <c r="M143" s="179"/>
      <c r="N143" s="179">
        <v>133.13</v>
      </c>
      <c r="O143" s="179"/>
      <c r="P143" s="183"/>
      <c r="Q143" s="183"/>
      <c r="R143" s="183"/>
      <c r="S143" s="180">
        <f t="shared" si="18"/>
        <v>0</v>
      </c>
      <c r="T143" s="180"/>
      <c r="U143" s="180"/>
      <c r="V143" s="198"/>
      <c r="W143" s="53"/>
      <c r="Z143">
        <v>0</v>
      </c>
    </row>
    <row r="144" spans="1:26" ht="25.05" customHeight="1" x14ac:dyDescent="0.3">
      <c r="A144" s="181"/>
      <c r="B144" s="213">
        <v>56</v>
      </c>
      <c r="C144" s="182" t="s">
        <v>1014</v>
      </c>
      <c r="D144" s="317" t="s">
        <v>1015</v>
      </c>
      <c r="E144" s="317"/>
      <c r="F144" s="176" t="s">
        <v>430</v>
      </c>
      <c r="G144" s="177">
        <v>14</v>
      </c>
      <c r="H144" s="176"/>
      <c r="I144" s="176">
        <f t="shared" si="14"/>
        <v>0</v>
      </c>
      <c r="J144" s="178">
        <f t="shared" si="15"/>
        <v>33.6</v>
      </c>
      <c r="K144" s="179">
        <f t="shared" si="16"/>
        <v>0</v>
      </c>
      <c r="L144" s="179">
        <f t="shared" si="17"/>
        <v>0</v>
      </c>
      <c r="M144" s="179"/>
      <c r="N144" s="179">
        <v>2.4</v>
      </c>
      <c r="O144" s="179"/>
      <c r="P144" s="183">
        <v>3.0000000000000001E-5</v>
      </c>
      <c r="Q144" s="183"/>
      <c r="R144" s="183">
        <v>3.0000000000000001E-5</v>
      </c>
      <c r="S144" s="180">
        <f t="shared" si="18"/>
        <v>0</v>
      </c>
      <c r="T144" s="180"/>
      <c r="U144" s="180"/>
      <c r="V144" s="198"/>
      <c r="W144" s="53"/>
      <c r="Z144">
        <v>0</v>
      </c>
    </row>
    <row r="145" spans="1:26" ht="25.05" customHeight="1" x14ac:dyDescent="0.3">
      <c r="A145" s="181"/>
      <c r="B145" s="213">
        <v>57</v>
      </c>
      <c r="C145" s="182" t="s">
        <v>1016</v>
      </c>
      <c r="D145" s="317" t="s">
        <v>1017</v>
      </c>
      <c r="E145" s="317"/>
      <c r="F145" s="176" t="s">
        <v>430</v>
      </c>
      <c r="G145" s="177">
        <v>14</v>
      </c>
      <c r="H145" s="176"/>
      <c r="I145" s="176">
        <f t="shared" si="14"/>
        <v>0</v>
      </c>
      <c r="J145" s="178">
        <f t="shared" si="15"/>
        <v>436.94</v>
      </c>
      <c r="K145" s="179">
        <f t="shared" si="16"/>
        <v>0</v>
      </c>
      <c r="L145" s="179">
        <f t="shared" si="17"/>
        <v>0</v>
      </c>
      <c r="M145" s="179"/>
      <c r="N145" s="179">
        <v>31.21</v>
      </c>
      <c r="O145" s="179"/>
      <c r="P145" s="183"/>
      <c r="Q145" s="183"/>
      <c r="R145" s="183"/>
      <c r="S145" s="180">
        <f t="shared" si="18"/>
        <v>0</v>
      </c>
      <c r="T145" s="180"/>
      <c r="U145" s="180"/>
      <c r="V145" s="198"/>
      <c r="W145" s="53"/>
      <c r="Z145">
        <v>0</v>
      </c>
    </row>
    <row r="146" spans="1:26" ht="25.05" customHeight="1" x14ac:dyDescent="0.3">
      <c r="A146" s="181"/>
      <c r="B146" s="213">
        <v>58</v>
      </c>
      <c r="C146" s="182" t="s">
        <v>1018</v>
      </c>
      <c r="D146" s="317" t="s">
        <v>1019</v>
      </c>
      <c r="E146" s="317"/>
      <c r="F146" s="176" t="s">
        <v>430</v>
      </c>
      <c r="G146" s="177">
        <v>2</v>
      </c>
      <c r="H146" s="176"/>
      <c r="I146" s="176">
        <f t="shared" si="14"/>
        <v>0</v>
      </c>
      <c r="J146" s="178">
        <f t="shared" si="15"/>
        <v>30.32</v>
      </c>
      <c r="K146" s="179">
        <f t="shared" si="16"/>
        <v>0</v>
      </c>
      <c r="L146" s="179">
        <f t="shared" si="17"/>
        <v>0</v>
      </c>
      <c r="M146" s="179"/>
      <c r="N146" s="179">
        <v>15.16</v>
      </c>
      <c r="O146" s="179"/>
      <c r="P146" s="183">
        <v>2.5000000000000001E-4</v>
      </c>
      <c r="Q146" s="183"/>
      <c r="R146" s="183">
        <v>2.5000000000000001E-4</v>
      </c>
      <c r="S146" s="180">
        <f t="shared" si="18"/>
        <v>1E-3</v>
      </c>
      <c r="T146" s="180"/>
      <c r="U146" s="180"/>
      <c r="V146" s="198"/>
      <c r="W146" s="53"/>
      <c r="Z146">
        <v>0</v>
      </c>
    </row>
    <row r="147" spans="1:26" ht="25.05" customHeight="1" x14ac:dyDescent="0.3">
      <c r="A147" s="181"/>
      <c r="B147" s="214">
        <v>59</v>
      </c>
      <c r="C147" s="190" t="s">
        <v>1020</v>
      </c>
      <c r="D147" s="318" t="s">
        <v>1021</v>
      </c>
      <c r="E147" s="318"/>
      <c r="F147" s="185" t="s">
        <v>430</v>
      </c>
      <c r="G147" s="186">
        <v>2</v>
      </c>
      <c r="H147" s="185"/>
      <c r="I147" s="185">
        <f t="shared" si="14"/>
        <v>0</v>
      </c>
      <c r="J147" s="187">
        <f t="shared" si="15"/>
        <v>459.14</v>
      </c>
      <c r="K147" s="188">
        <f t="shared" si="16"/>
        <v>0</v>
      </c>
      <c r="L147" s="188"/>
      <c r="M147" s="188">
        <f>ROUND(G147*(H147),2)</f>
        <v>0</v>
      </c>
      <c r="N147" s="188">
        <v>229.57</v>
      </c>
      <c r="O147" s="188"/>
      <c r="P147" s="191"/>
      <c r="Q147" s="191"/>
      <c r="R147" s="191"/>
      <c r="S147" s="189">
        <f t="shared" si="18"/>
        <v>0</v>
      </c>
      <c r="T147" s="189"/>
      <c r="U147" s="189"/>
      <c r="V147" s="201"/>
      <c r="W147" s="53"/>
      <c r="Z147">
        <v>0</v>
      </c>
    </row>
    <row r="148" spans="1:26" ht="25.05" customHeight="1" x14ac:dyDescent="0.3">
      <c r="A148" s="181"/>
      <c r="B148" s="213">
        <v>60</v>
      </c>
      <c r="C148" s="182" t="s">
        <v>1022</v>
      </c>
      <c r="D148" s="317" t="s">
        <v>1023</v>
      </c>
      <c r="E148" s="317"/>
      <c r="F148" s="176" t="s">
        <v>430</v>
      </c>
      <c r="G148" s="177">
        <v>4</v>
      </c>
      <c r="H148" s="176"/>
      <c r="I148" s="176">
        <f t="shared" si="14"/>
        <v>0</v>
      </c>
      <c r="J148" s="178">
        <f t="shared" si="15"/>
        <v>67.84</v>
      </c>
      <c r="K148" s="179">
        <f t="shared" si="16"/>
        <v>0</v>
      </c>
      <c r="L148" s="179">
        <f>ROUND(G148*(H148),2)</f>
        <v>0</v>
      </c>
      <c r="M148" s="179"/>
      <c r="N148" s="179">
        <v>16.96</v>
      </c>
      <c r="O148" s="179"/>
      <c r="P148" s="183">
        <v>4.8999999999999998E-4</v>
      </c>
      <c r="Q148" s="183"/>
      <c r="R148" s="183">
        <v>4.8999999999999998E-4</v>
      </c>
      <c r="S148" s="180">
        <f t="shared" si="18"/>
        <v>2E-3</v>
      </c>
      <c r="T148" s="180"/>
      <c r="U148" s="180"/>
      <c r="V148" s="198"/>
      <c r="W148" s="53"/>
      <c r="Z148">
        <v>0</v>
      </c>
    </row>
    <row r="149" spans="1:26" ht="25.05" customHeight="1" x14ac:dyDescent="0.3">
      <c r="A149" s="181"/>
      <c r="B149" s="214">
        <v>61</v>
      </c>
      <c r="C149" s="190" t="s">
        <v>1024</v>
      </c>
      <c r="D149" s="318" t="s">
        <v>1025</v>
      </c>
      <c r="E149" s="318"/>
      <c r="F149" s="185" t="s">
        <v>430</v>
      </c>
      <c r="G149" s="186">
        <v>4</v>
      </c>
      <c r="H149" s="185"/>
      <c r="I149" s="185">
        <f t="shared" si="14"/>
        <v>0</v>
      </c>
      <c r="J149" s="187">
        <f t="shared" si="15"/>
        <v>750.84</v>
      </c>
      <c r="K149" s="188">
        <f t="shared" si="16"/>
        <v>0</v>
      </c>
      <c r="L149" s="188"/>
      <c r="M149" s="188">
        <f>ROUND(G149*(H149),2)</f>
        <v>0</v>
      </c>
      <c r="N149" s="188">
        <v>187.71</v>
      </c>
      <c r="O149" s="188"/>
      <c r="P149" s="191"/>
      <c r="Q149" s="191"/>
      <c r="R149" s="191"/>
      <c r="S149" s="189">
        <f t="shared" si="18"/>
        <v>0</v>
      </c>
      <c r="T149" s="189"/>
      <c r="U149" s="189"/>
      <c r="V149" s="201"/>
      <c r="W149" s="53"/>
      <c r="Z149">
        <v>0</v>
      </c>
    </row>
    <row r="150" spans="1:26" ht="25.05" customHeight="1" x14ac:dyDescent="0.3">
      <c r="A150" s="181"/>
      <c r="B150" s="213">
        <v>62</v>
      </c>
      <c r="C150" s="182" t="s">
        <v>1026</v>
      </c>
      <c r="D150" s="317" t="s">
        <v>1027</v>
      </c>
      <c r="E150" s="317"/>
      <c r="F150" s="176" t="s">
        <v>430</v>
      </c>
      <c r="G150" s="177">
        <v>54</v>
      </c>
      <c r="H150" s="176"/>
      <c r="I150" s="176">
        <f t="shared" si="14"/>
        <v>0</v>
      </c>
      <c r="J150" s="178">
        <f t="shared" si="15"/>
        <v>309.42</v>
      </c>
      <c r="K150" s="179">
        <f t="shared" si="16"/>
        <v>0</v>
      </c>
      <c r="L150" s="179">
        <f>ROUND(G150*(H150),2)</f>
        <v>0</v>
      </c>
      <c r="M150" s="179"/>
      <c r="N150" s="179">
        <v>5.73</v>
      </c>
      <c r="O150" s="179"/>
      <c r="P150" s="183">
        <v>2.7999999999999998E-4</v>
      </c>
      <c r="Q150" s="183"/>
      <c r="R150" s="183">
        <v>2.7999999999999998E-4</v>
      </c>
      <c r="S150" s="180">
        <f t="shared" si="18"/>
        <v>1.4999999999999999E-2</v>
      </c>
      <c r="T150" s="180"/>
      <c r="U150" s="180"/>
      <c r="V150" s="198"/>
      <c r="W150" s="53"/>
      <c r="Z150">
        <v>0</v>
      </c>
    </row>
    <row r="151" spans="1:26" ht="25.05" customHeight="1" x14ac:dyDescent="0.3">
      <c r="A151" s="181"/>
      <c r="B151" s="214">
        <v>63</v>
      </c>
      <c r="C151" s="190" t="s">
        <v>1028</v>
      </c>
      <c r="D151" s="318" t="s">
        <v>1029</v>
      </c>
      <c r="E151" s="318"/>
      <c r="F151" s="185" t="s">
        <v>430</v>
      </c>
      <c r="G151" s="186">
        <v>4</v>
      </c>
      <c r="H151" s="185"/>
      <c r="I151" s="185">
        <f t="shared" si="14"/>
        <v>0</v>
      </c>
      <c r="J151" s="187">
        <f t="shared" si="15"/>
        <v>36.76</v>
      </c>
      <c r="K151" s="188">
        <f t="shared" si="16"/>
        <v>0</v>
      </c>
      <c r="L151" s="188"/>
      <c r="M151" s="188">
        <f>ROUND(G151*(H151),2)</f>
        <v>0</v>
      </c>
      <c r="N151" s="188">
        <v>9.19</v>
      </c>
      <c r="O151" s="188"/>
      <c r="P151" s="191"/>
      <c r="Q151" s="191"/>
      <c r="R151" s="191"/>
      <c r="S151" s="189">
        <f t="shared" si="18"/>
        <v>0</v>
      </c>
      <c r="T151" s="189"/>
      <c r="U151" s="189"/>
      <c r="V151" s="201"/>
      <c r="W151" s="53"/>
      <c r="Z151">
        <v>0</v>
      </c>
    </row>
    <row r="152" spans="1:26" ht="25.05" customHeight="1" x14ac:dyDescent="0.3">
      <c r="A152" s="181"/>
      <c r="B152" s="214">
        <v>64</v>
      </c>
      <c r="C152" s="190" t="s">
        <v>1030</v>
      </c>
      <c r="D152" s="318" t="s">
        <v>1031</v>
      </c>
      <c r="E152" s="318"/>
      <c r="F152" s="185" t="s">
        <v>430</v>
      </c>
      <c r="G152" s="186">
        <v>50</v>
      </c>
      <c r="H152" s="185"/>
      <c r="I152" s="185">
        <f t="shared" si="14"/>
        <v>0</v>
      </c>
      <c r="J152" s="187">
        <f t="shared" si="15"/>
        <v>460</v>
      </c>
      <c r="K152" s="188">
        <f t="shared" si="16"/>
        <v>0</v>
      </c>
      <c r="L152" s="188"/>
      <c r="M152" s="188">
        <f>ROUND(G152*(H152),2)</f>
        <v>0</v>
      </c>
      <c r="N152" s="188">
        <v>9.1999999999999993</v>
      </c>
      <c r="O152" s="188"/>
      <c r="P152" s="191"/>
      <c r="Q152" s="191"/>
      <c r="R152" s="191"/>
      <c r="S152" s="189">
        <f t="shared" si="18"/>
        <v>0</v>
      </c>
      <c r="T152" s="189"/>
      <c r="U152" s="189"/>
      <c r="V152" s="201"/>
      <c r="W152" s="53"/>
      <c r="Z152">
        <v>0</v>
      </c>
    </row>
    <row r="153" spans="1:26" ht="25.05" customHeight="1" x14ac:dyDescent="0.3">
      <c r="A153" s="181"/>
      <c r="B153" s="213">
        <v>65</v>
      </c>
      <c r="C153" s="182" t="s">
        <v>1032</v>
      </c>
      <c r="D153" s="317" t="s">
        <v>1033</v>
      </c>
      <c r="E153" s="317"/>
      <c r="F153" s="176" t="s">
        <v>430</v>
      </c>
      <c r="G153" s="177">
        <v>4</v>
      </c>
      <c r="H153" s="176"/>
      <c r="I153" s="176">
        <f t="shared" si="14"/>
        <v>0</v>
      </c>
      <c r="J153" s="178">
        <f t="shared" si="15"/>
        <v>28.28</v>
      </c>
      <c r="K153" s="179">
        <f t="shared" si="16"/>
        <v>0</v>
      </c>
      <c r="L153" s="179">
        <f>ROUND(G153*(H153),2)</f>
        <v>0</v>
      </c>
      <c r="M153" s="179"/>
      <c r="N153" s="179">
        <v>7.07</v>
      </c>
      <c r="O153" s="179"/>
      <c r="P153" s="183">
        <v>1.2E-4</v>
      </c>
      <c r="Q153" s="183"/>
      <c r="R153" s="183">
        <v>1.2E-4</v>
      </c>
      <c r="S153" s="180">
        <f t="shared" si="18"/>
        <v>0</v>
      </c>
      <c r="T153" s="180"/>
      <c r="U153" s="180"/>
      <c r="V153" s="198"/>
      <c r="W153" s="53"/>
      <c r="Z153">
        <v>0</v>
      </c>
    </row>
    <row r="154" spans="1:26" ht="25.05" customHeight="1" x14ac:dyDescent="0.3">
      <c r="A154" s="181"/>
      <c r="B154" s="214">
        <v>66</v>
      </c>
      <c r="C154" s="190" t="s">
        <v>1034</v>
      </c>
      <c r="D154" s="318" t="s">
        <v>1035</v>
      </c>
      <c r="E154" s="318"/>
      <c r="F154" s="184" t="s">
        <v>430</v>
      </c>
      <c r="G154" s="186">
        <v>4</v>
      </c>
      <c r="H154" s="185"/>
      <c r="I154" s="185">
        <f t="shared" si="14"/>
        <v>0</v>
      </c>
      <c r="J154" s="184">
        <f t="shared" si="15"/>
        <v>322.76</v>
      </c>
      <c r="K154" s="189">
        <f t="shared" si="16"/>
        <v>0</v>
      </c>
      <c r="L154" s="189"/>
      <c r="M154" s="189">
        <f>ROUND(G154*(H154),2)</f>
        <v>0</v>
      </c>
      <c r="N154" s="189">
        <v>80.69</v>
      </c>
      <c r="O154" s="189"/>
      <c r="P154" s="191"/>
      <c r="Q154" s="191"/>
      <c r="R154" s="191"/>
      <c r="S154" s="189">
        <f t="shared" si="18"/>
        <v>0</v>
      </c>
      <c r="T154" s="189"/>
      <c r="U154" s="189"/>
      <c r="V154" s="201"/>
      <c r="W154" s="53"/>
      <c r="Z154">
        <v>0</v>
      </c>
    </row>
    <row r="155" spans="1:26" ht="25.05" customHeight="1" x14ac:dyDescent="0.3">
      <c r="A155" s="181"/>
      <c r="B155" s="213">
        <v>67</v>
      </c>
      <c r="C155" s="182" t="s">
        <v>1036</v>
      </c>
      <c r="D155" s="317" t="s">
        <v>1037</v>
      </c>
      <c r="E155" s="317"/>
      <c r="F155" s="175" t="s">
        <v>430</v>
      </c>
      <c r="G155" s="177">
        <v>16</v>
      </c>
      <c r="H155" s="176"/>
      <c r="I155" s="176">
        <f t="shared" si="14"/>
        <v>0</v>
      </c>
      <c r="J155" s="175">
        <f t="shared" si="15"/>
        <v>171.04</v>
      </c>
      <c r="K155" s="180">
        <f t="shared" si="16"/>
        <v>0</v>
      </c>
      <c r="L155" s="180">
        <f>ROUND(G155*(H155),2)</f>
        <v>0</v>
      </c>
      <c r="M155" s="180"/>
      <c r="N155" s="180">
        <v>10.69</v>
      </c>
      <c r="O155" s="180"/>
      <c r="P155" s="183">
        <v>1E-4</v>
      </c>
      <c r="Q155" s="183"/>
      <c r="R155" s="183">
        <v>1E-4</v>
      </c>
      <c r="S155" s="180">
        <f t="shared" si="18"/>
        <v>2E-3</v>
      </c>
      <c r="T155" s="180"/>
      <c r="U155" s="180"/>
      <c r="V155" s="198"/>
      <c r="W155" s="53"/>
      <c r="Z155">
        <v>0</v>
      </c>
    </row>
    <row r="156" spans="1:26" ht="25.05" customHeight="1" x14ac:dyDescent="0.3">
      <c r="A156" s="181"/>
      <c r="B156" s="214">
        <v>68</v>
      </c>
      <c r="C156" s="190" t="s">
        <v>1038</v>
      </c>
      <c r="D156" s="318" t="s">
        <v>1039</v>
      </c>
      <c r="E156" s="318"/>
      <c r="F156" s="184" t="s">
        <v>430</v>
      </c>
      <c r="G156" s="186">
        <v>16</v>
      </c>
      <c r="H156" s="185"/>
      <c r="I156" s="185">
        <f t="shared" si="14"/>
        <v>0</v>
      </c>
      <c r="J156" s="184">
        <f t="shared" si="15"/>
        <v>1210.08</v>
      </c>
      <c r="K156" s="189">
        <f t="shared" si="16"/>
        <v>0</v>
      </c>
      <c r="L156" s="189"/>
      <c r="M156" s="189">
        <f>ROUND(G156*(H156),2)</f>
        <v>0</v>
      </c>
      <c r="N156" s="189">
        <v>75.63</v>
      </c>
      <c r="O156" s="189"/>
      <c r="P156" s="191"/>
      <c r="Q156" s="191"/>
      <c r="R156" s="191"/>
      <c r="S156" s="189">
        <f t="shared" si="18"/>
        <v>0</v>
      </c>
      <c r="T156" s="189"/>
      <c r="U156" s="189"/>
      <c r="V156" s="201"/>
      <c r="W156" s="53"/>
      <c r="Z156">
        <v>0</v>
      </c>
    </row>
    <row r="157" spans="1:26" ht="25.05" customHeight="1" x14ac:dyDescent="0.3">
      <c r="A157" s="181"/>
      <c r="B157" s="213">
        <v>69</v>
      </c>
      <c r="C157" s="182" t="s">
        <v>1036</v>
      </c>
      <c r="D157" s="317" t="s">
        <v>1037</v>
      </c>
      <c r="E157" s="317"/>
      <c r="F157" s="175" t="s">
        <v>430</v>
      </c>
      <c r="G157" s="177">
        <v>2</v>
      </c>
      <c r="H157" s="176"/>
      <c r="I157" s="176">
        <f t="shared" si="14"/>
        <v>0</v>
      </c>
      <c r="J157" s="175">
        <f t="shared" si="15"/>
        <v>21.38</v>
      </c>
      <c r="K157" s="180">
        <f t="shared" si="16"/>
        <v>0</v>
      </c>
      <c r="L157" s="180">
        <f>ROUND(G157*(H157),2)</f>
        <v>0</v>
      </c>
      <c r="M157" s="180"/>
      <c r="N157" s="180">
        <v>10.69</v>
      </c>
      <c r="O157" s="180"/>
      <c r="P157" s="183">
        <v>1E-4</v>
      </c>
      <c r="Q157" s="183"/>
      <c r="R157" s="183">
        <v>1E-4</v>
      </c>
      <c r="S157" s="180">
        <f t="shared" si="18"/>
        <v>0</v>
      </c>
      <c r="T157" s="180"/>
      <c r="U157" s="180"/>
      <c r="V157" s="198"/>
      <c r="W157" s="53"/>
      <c r="Z157">
        <v>0</v>
      </c>
    </row>
    <row r="158" spans="1:26" ht="25.05" customHeight="1" x14ac:dyDescent="0.3">
      <c r="A158" s="181"/>
      <c r="B158" s="214">
        <v>70</v>
      </c>
      <c r="C158" s="190" t="s">
        <v>1040</v>
      </c>
      <c r="D158" s="318" t="s">
        <v>1041</v>
      </c>
      <c r="E158" s="318"/>
      <c r="F158" s="184" t="s">
        <v>430</v>
      </c>
      <c r="G158" s="186">
        <v>2</v>
      </c>
      <c r="H158" s="185"/>
      <c r="I158" s="185">
        <f t="shared" si="14"/>
        <v>0</v>
      </c>
      <c r="J158" s="184">
        <f t="shared" si="15"/>
        <v>140.96</v>
      </c>
      <c r="K158" s="189">
        <f t="shared" si="16"/>
        <v>0</v>
      </c>
      <c r="L158" s="189"/>
      <c r="M158" s="189">
        <f>ROUND(G158*(H158),2)</f>
        <v>0</v>
      </c>
      <c r="N158" s="189">
        <v>70.48</v>
      </c>
      <c r="O158" s="189"/>
      <c r="P158" s="191"/>
      <c r="Q158" s="191"/>
      <c r="R158" s="191"/>
      <c r="S158" s="189">
        <f t="shared" si="18"/>
        <v>0</v>
      </c>
      <c r="T158" s="189"/>
      <c r="U158" s="189"/>
      <c r="V158" s="201"/>
      <c r="W158" s="53"/>
      <c r="Z158">
        <v>0</v>
      </c>
    </row>
    <row r="159" spans="1:26" ht="25.05" customHeight="1" x14ac:dyDescent="0.3">
      <c r="A159" s="181"/>
      <c r="B159" s="213">
        <v>71</v>
      </c>
      <c r="C159" s="182" t="s">
        <v>1042</v>
      </c>
      <c r="D159" s="317" t="s">
        <v>1043</v>
      </c>
      <c r="E159" s="317"/>
      <c r="F159" s="175" t="s">
        <v>430</v>
      </c>
      <c r="G159" s="177">
        <v>4</v>
      </c>
      <c r="H159" s="176"/>
      <c r="I159" s="176">
        <f t="shared" si="14"/>
        <v>0</v>
      </c>
      <c r="J159" s="175">
        <f t="shared" si="15"/>
        <v>12.6</v>
      </c>
      <c r="K159" s="180">
        <f t="shared" si="16"/>
        <v>0</v>
      </c>
      <c r="L159" s="180">
        <f>ROUND(G159*(H159),2)</f>
        <v>0</v>
      </c>
      <c r="M159" s="180"/>
      <c r="N159" s="180">
        <v>3.15</v>
      </c>
      <c r="O159" s="180"/>
      <c r="P159" s="183">
        <v>4.0000000000000003E-5</v>
      </c>
      <c r="Q159" s="183"/>
      <c r="R159" s="183">
        <v>4.0000000000000003E-5</v>
      </c>
      <c r="S159" s="180">
        <f t="shared" si="18"/>
        <v>0</v>
      </c>
      <c r="T159" s="180"/>
      <c r="U159" s="180"/>
      <c r="V159" s="198"/>
      <c r="W159" s="53"/>
      <c r="Z159">
        <v>0</v>
      </c>
    </row>
    <row r="160" spans="1:26" ht="25.05" customHeight="1" x14ac:dyDescent="0.3">
      <c r="A160" s="181"/>
      <c r="B160" s="214">
        <v>72</v>
      </c>
      <c r="C160" s="190" t="s">
        <v>1044</v>
      </c>
      <c r="D160" s="318" t="s">
        <v>1045</v>
      </c>
      <c r="E160" s="318"/>
      <c r="F160" s="184" t="s">
        <v>430</v>
      </c>
      <c r="G160" s="186">
        <v>4</v>
      </c>
      <c r="H160" s="185"/>
      <c r="I160" s="185">
        <f t="shared" si="14"/>
        <v>0</v>
      </c>
      <c r="J160" s="184">
        <f t="shared" si="15"/>
        <v>288.08</v>
      </c>
      <c r="K160" s="189">
        <f t="shared" si="16"/>
        <v>0</v>
      </c>
      <c r="L160" s="189"/>
      <c r="M160" s="189">
        <f>ROUND(G160*(H160),2)</f>
        <v>0</v>
      </c>
      <c r="N160" s="189">
        <v>72.02</v>
      </c>
      <c r="O160" s="189"/>
      <c r="P160" s="191"/>
      <c r="Q160" s="191"/>
      <c r="R160" s="191"/>
      <c r="S160" s="189">
        <f t="shared" si="18"/>
        <v>0</v>
      </c>
      <c r="T160" s="189"/>
      <c r="U160" s="189"/>
      <c r="V160" s="201"/>
      <c r="W160" s="53"/>
      <c r="Z160">
        <v>0</v>
      </c>
    </row>
    <row r="161" spans="1:26" ht="25.05" customHeight="1" x14ac:dyDescent="0.3">
      <c r="A161" s="181"/>
      <c r="B161" s="213">
        <v>73</v>
      </c>
      <c r="C161" s="182" t="s">
        <v>1046</v>
      </c>
      <c r="D161" s="317" t="s">
        <v>1047</v>
      </c>
      <c r="E161" s="317"/>
      <c r="F161" s="175" t="s">
        <v>430</v>
      </c>
      <c r="G161" s="177">
        <v>16</v>
      </c>
      <c r="H161" s="176"/>
      <c r="I161" s="176">
        <f t="shared" si="14"/>
        <v>0</v>
      </c>
      <c r="J161" s="175">
        <f t="shared" si="15"/>
        <v>44.64</v>
      </c>
      <c r="K161" s="180">
        <f t="shared" si="16"/>
        <v>0</v>
      </c>
      <c r="L161" s="180">
        <f>ROUND(G161*(H161),2)</f>
        <v>0</v>
      </c>
      <c r="M161" s="180"/>
      <c r="N161" s="180">
        <v>2.79</v>
      </c>
      <c r="O161" s="180"/>
      <c r="P161" s="183">
        <v>1.0000000000000001E-5</v>
      </c>
      <c r="Q161" s="183"/>
      <c r="R161" s="183">
        <v>1.0000000000000001E-5</v>
      </c>
      <c r="S161" s="180">
        <f t="shared" si="18"/>
        <v>0</v>
      </c>
      <c r="T161" s="180"/>
      <c r="U161" s="180"/>
      <c r="V161" s="198"/>
      <c r="W161" s="53"/>
      <c r="Z161">
        <v>0</v>
      </c>
    </row>
    <row r="162" spans="1:26" ht="25.05" customHeight="1" x14ac:dyDescent="0.3">
      <c r="A162" s="181"/>
      <c r="B162" s="214">
        <v>74</v>
      </c>
      <c r="C162" s="190" t="s">
        <v>1048</v>
      </c>
      <c r="D162" s="318" t="s">
        <v>1049</v>
      </c>
      <c r="E162" s="318"/>
      <c r="F162" s="184" t="s">
        <v>430</v>
      </c>
      <c r="G162" s="186">
        <v>16</v>
      </c>
      <c r="H162" s="185"/>
      <c r="I162" s="185">
        <f t="shared" si="14"/>
        <v>0</v>
      </c>
      <c r="J162" s="184">
        <f t="shared" si="15"/>
        <v>351.2</v>
      </c>
      <c r="K162" s="189">
        <f t="shared" si="16"/>
        <v>0</v>
      </c>
      <c r="L162" s="189"/>
      <c r="M162" s="189">
        <f>ROUND(G162*(H162),2)</f>
        <v>0</v>
      </c>
      <c r="N162" s="189">
        <v>21.95</v>
      </c>
      <c r="O162" s="189"/>
      <c r="P162" s="191"/>
      <c r="Q162" s="191"/>
      <c r="R162" s="191"/>
      <c r="S162" s="189">
        <f t="shared" si="18"/>
        <v>0</v>
      </c>
      <c r="T162" s="189"/>
      <c r="U162" s="189"/>
      <c r="V162" s="201"/>
      <c r="W162" s="53"/>
      <c r="Z162">
        <v>0</v>
      </c>
    </row>
    <row r="163" spans="1:26" ht="25.05" customHeight="1" x14ac:dyDescent="0.3">
      <c r="A163" s="181"/>
      <c r="B163" s="213">
        <v>75</v>
      </c>
      <c r="C163" s="182" t="s">
        <v>1050</v>
      </c>
      <c r="D163" s="317" t="s">
        <v>1051</v>
      </c>
      <c r="E163" s="317"/>
      <c r="F163" s="175" t="s">
        <v>430</v>
      </c>
      <c r="G163" s="177">
        <v>2</v>
      </c>
      <c r="H163" s="176"/>
      <c r="I163" s="176">
        <f t="shared" si="14"/>
        <v>0</v>
      </c>
      <c r="J163" s="175">
        <f t="shared" si="15"/>
        <v>6.32</v>
      </c>
      <c r="K163" s="180">
        <f t="shared" si="16"/>
        <v>0</v>
      </c>
      <c r="L163" s="180">
        <f>ROUND(G163*(H163),2)</f>
        <v>0</v>
      </c>
      <c r="M163" s="180"/>
      <c r="N163" s="180">
        <v>3.16</v>
      </c>
      <c r="O163" s="180"/>
      <c r="P163" s="183">
        <v>1.0000000000000001E-5</v>
      </c>
      <c r="Q163" s="183"/>
      <c r="R163" s="183">
        <v>1.0000000000000001E-5</v>
      </c>
      <c r="S163" s="180">
        <f t="shared" si="18"/>
        <v>0</v>
      </c>
      <c r="T163" s="180"/>
      <c r="U163" s="180"/>
      <c r="V163" s="198"/>
      <c r="W163" s="53"/>
      <c r="Z163">
        <v>0</v>
      </c>
    </row>
    <row r="164" spans="1:26" ht="25.05" customHeight="1" x14ac:dyDescent="0.3">
      <c r="A164" s="181"/>
      <c r="B164" s="214">
        <v>76</v>
      </c>
      <c r="C164" s="190" t="s">
        <v>1052</v>
      </c>
      <c r="D164" s="318" t="s">
        <v>1053</v>
      </c>
      <c r="E164" s="318"/>
      <c r="F164" s="184" t="s">
        <v>430</v>
      </c>
      <c r="G164" s="186">
        <v>2</v>
      </c>
      <c r="H164" s="185"/>
      <c r="I164" s="185">
        <f t="shared" si="14"/>
        <v>0</v>
      </c>
      <c r="J164" s="184">
        <f t="shared" si="15"/>
        <v>31.68</v>
      </c>
      <c r="K164" s="189">
        <f t="shared" si="16"/>
        <v>0</v>
      </c>
      <c r="L164" s="189"/>
      <c r="M164" s="189">
        <f>ROUND(G164*(H164),2)</f>
        <v>0</v>
      </c>
      <c r="N164" s="189">
        <v>15.84</v>
      </c>
      <c r="O164" s="189"/>
      <c r="P164" s="191"/>
      <c r="Q164" s="191"/>
      <c r="R164" s="191"/>
      <c r="S164" s="189">
        <f t="shared" si="18"/>
        <v>0</v>
      </c>
      <c r="T164" s="189"/>
      <c r="U164" s="189"/>
      <c r="V164" s="201"/>
      <c r="W164" s="53"/>
      <c r="Z164">
        <v>0</v>
      </c>
    </row>
    <row r="165" spans="1:26" ht="25.05" customHeight="1" x14ac:dyDescent="0.3">
      <c r="A165" s="181"/>
      <c r="B165" s="213">
        <v>77</v>
      </c>
      <c r="C165" s="182" t="s">
        <v>1054</v>
      </c>
      <c r="D165" s="317" t="s">
        <v>1055</v>
      </c>
      <c r="E165" s="317"/>
      <c r="F165" s="175" t="s">
        <v>430</v>
      </c>
      <c r="G165" s="177">
        <v>2</v>
      </c>
      <c r="H165" s="176"/>
      <c r="I165" s="176">
        <f t="shared" si="14"/>
        <v>0</v>
      </c>
      <c r="J165" s="175">
        <f t="shared" si="15"/>
        <v>5.08</v>
      </c>
      <c r="K165" s="180">
        <f t="shared" si="16"/>
        <v>0</v>
      </c>
      <c r="L165" s="180">
        <f>ROUND(G165*(H165),2)</f>
        <v>0</v>
      </c>
      <c r="M165" s="180"/>
      <c r="N165" s="180">
        <v>2.54</v>
      </c>
      <c r="O165" s="180"/>
      <c r="P165" s="183">
        <v>1.0000000000000001E-5</v>
      </c>
      <c r="Q165" s="183"/>
      <c r="R165" s="183">
        <v>1.0000000000000001E-5</v>
      </c>
      <c r="S165" s="180">
        <f t="shared" si="18"/>
        <v>0</v>
      </c>
      <c r="T165" s="180"/>
      <c r="U165" s="180"/>
      <c r="V165" s="198"/>
      <c r="W165" s="53"/>
      <c r="Z165">
        <v>0</v>
      </c>
    </row>
    <row r="166" spans="1:26" ht="25.05" customHeight="1" x14ac:dyDescent="0.3">
      <c r="A166" s="181"/>
      <c r="B166" s="214">
        <v>78</v>
      </c>
      <c r="C166" s="190" t="s">
        <v>1056</v>
      </c>
      <c r="D166" s="318" t="s">
        <v>1057</v>
      </c>
      <c r="E166" s="318"/>
      <c r="F166" s="184" t="s">
        <v>430</v>
      </c>
      <c r="G166" s="186">
        <v>2</v>
      </c>
      <c r="H166" s="185"/>
      <c r="I166" s="185">
        <f t="shared" si="14"/>
        <v>0</v>
      </c>
      <c r="J166" s="184">
        <f t="shared" si="15"/>
        <v>28.6</v>
      </c>
      <c r="K166" s="189">
        <f t="shared" si="16"/>
        <v>0</v>
      </c>
      <c r="L166" s="189"/>
      <c r="M166" s="189">
        <f>ROUND(G166*(H166),2)</f>
        <v>0</v>
      </c>
      <c r="N166" s="189">
        <v>14.3</v>
      </c>
      <c r="O166" s="189"/>
      <c r="P166" s="191"/>
      <c r="Q166" s="191"/>
      <c r="R166" s="191"/>
      <c r="S166" s="189">
        <f t="shared" si="18"/>
        <v>0</v>
      </c>
      <c r="T166" s="189"/>
      <c r="U166" s="189"/>
      <c r="V166" s="201"/>
      <c r="W166" s="53"/>
      <c r="Z166">
        <v>0</v>
      </c>
    </row>
    <row r="167" spans="1:26" ht="25.05" customHeight="1" x14ac:dyDescent="0.3">
      <c r="A167" s="181"/>
      <c r="B167" s="213">
        <v>79</v>
      </c>
      <c r="C167" s="182" t="s">
        <v>1058</v>
      </c>
      <c r="D167" s="317" t="s">
        <v>1059</v>
      </c>
      <c r="E167" s="317"/>
      <c r="F167" s="175" t="s">
        <v>430</v>
      </c>
      <c r="G167" s="177">
        <v>2</v>
      </c>
      <c r="H167" s="176"/>
      <c r="I167" s="176">
        <f t="shared" si="14"/>
        <v>0</v>
      </c>
      <c r="J167" s="175">
        <f t="shared" si="15"/>
        <v>5.58</v>
      </c>
      <c r="K167" s="180">
        <f t="shared" si="16"/>
        <v>0</v>
      </c>
      <c r="L167" s="180">
        <f>ROUND(G167*(H167),2)</f>
        <v>0</v>
      </c>
      <c r="M167" s="180"/>
      <c r="N167" s="180">
        <v>2.79</v>
      </c>
      <c r="O167" s="180"/>
      <c r="P167" s="183">
        <v>1.0000000000000001E-5</v>
      </c>
      <c r="Q167" s="183"/>
      <c r="R167" s="183">
        <v>1.0000000000000001E-5</v>
      </c>
      <c r="S167" s="180">
        <f t="shared" si="18"/>
        <v>0</v>
      </c>
      <c r="T167" s="180"/>
      <c r="U167" s="180"/>
      <c r="V167" s="198"/>
      <c r="W167" s="53"/>
      <c r="Z167">
        <v>0</v>
      </c>
    </row>
    <row r="168" spans="1:26" ht="25.05" customHeight="1" x14ac:dyDescent="0.3">
      <c r="A168" s="181"/>
      <c r="B168" s="214">
        <v>80</v>
      </c>
      <c r="C168" s="190" t="s">
        <v>1060</v>
      </c>
      <c r="D168" s="318" t="s">
        <v>1061</v>
      </c>
      <c r="E168" s="318"/>
      <c r="F168" s="184" t="s">
        <v>430</v>
      </c>
      <c r="G168" s="186">
        <v>2</v>
      </c>
      <c r="H168" s="185"/>
      <c r="I168" s="185">
        <f t="shared" si="14"/>
        <v>0</v>
      </c>
      <c r="J168" s="184">
        <f t="shared" si="15"/>
        <v>46.96</v>
      </c>
      <c r="K168" s="189">
        <f t="shared" si="16"/>
        <v>0</v>
      </c>
      <c r="L168" s="189"/>
      <c r="M168" s="189">
        <f>ROUND(G168*(H168),2)</f>
        <v>0</v>
      </c>
      <c r="N168" s="189">
        <v>23.48</v>
      </c>
      <c r="O168" s="189"/>
      <c r="P168" s="191"/>
      <c r="Q168" s="191"/>
      <c r="R168" s="191"/>
      <c r="S168" s="189">
        <f t="shared" si="18"/>
        <v>0</v>
      </c>
      <c r="T168" s="189"/>
      <c r="U168" s="189"/>
      <c r="V168" s="201"/>
      <c r="W168" s="53"/>
      <c r="Z168">
        <v>0</v>
      </c>
    </row>
    <row r="169" spans="1:26" ht="25.05" customHeight="1" x14ac:dyDescent="0.3">
      <c r="A169" s="181"/>
      <c r="B169" s="213">
        <v>81</v>
      </c>
      <c r="C169" s="182" t="s">
        <v>1062</v>
      </c>
      <c r="D169" s="317" t="s">
        <v>1063</v>
      </c>
      <c r="E169" s="317"/>
      <c r="F169" s="175" t="s">
        <v>485</v>
      </c>
      <c r="G169" s="177">
        <v>0.3</v>
      </c>
      <c r="H169" s="178"/>
      <c r="I169" s="176">
        <f t="shared" si="14"/>
        <v>0</v>
      </c>
      <c r="J169" s="175">
        <f t="shared" si="15"/>
        <v>25.63</v>
      </c>
      <c r="K169" s="180">
        <f t="shared" si="16"/>
        <v>0</v>
      </c>
      <c r="L169" s="180">
        <f>ROUND(G169*(H169),2)</f>
        <v>0</v>
      </c>
      <c r="M169" s="180"/>
      <c r="N169" s="180">
        <v>85.435198402404794</v>
      </c>
      <c r="O169" s="180"/>
      <c r="P169" s="183"/>
      <c r="Q169" s="183"/>
      <c r="R169" s="183"/>
      <c r="S169" s="180">
        <f t="shared" si="18"/>
        <v>0</v>
      </c>
      <c r="T169" s="180"/>
      <c r="U169" s="180"/>
      <c r="V169" s="198"/>
      <c r="W169" s="53"/>
      <c r="Z169">
        <v>0</v>
      </c>
    </row>
    <row r="170" spans="1:26" x14ac:dyDescent="0.3">
      <c r="A170" s="10"/>
      <c r="B170" s="212"/>
      <c r="C170" s="174">
        <v>725</v>
      </c>
      <c r="D170" s="314" t="s">
        <v>914</v>
      </c>
      <c r="E170" s="314"/>
      <c r="F170" s="10"/>
      <c r="G170" s="173"/>
      <c r="H170" s="140"/>
      <c r="I170" s="142">
        <f>ROUND((SUM(I137:I169))/1,2)</f>
        <v>0</v>
      </c>
      <c r="J170" s="10"/>
      <c r="K170" s="10"/>
      <c r="L170" s="10">
        <f>ROUND((SUM(L137:L169))/1,2)</f>
        <v>0</v>
      </c>
      <c r="M170" s="10">
        <f>ROUND((SUM(M137:M169))/1,2)</f>
        <v>0</v>
      </c>
      <c r="N170" s="10"/>
      <c r="O170" s="10"/>
      <c r="P170" s="10"/>
      <c r="Q170" s="10"/>
      <c r="R170" s="10"/>
      <c r="S170" s="10">
        <f>ROUND((SUM(S137:S169))/1,2)</f>
        <v>0.09</v>
      </c>
      <c r="T170" s="10"/>
      <c r="U170" s="10"/>
      <c r="V170" s="199">
        <f>ROUND((SUM(V137:V169))/1,2)</f>
        <v>0</v>
      </c>
      <c r="W170" s="217"/>
      <c r="X170" s="139"/>
      <c r="Y170" s="139"/>
      <c r="Z170" s="139"/>
    </row>
    <row r="171" spans="1:26" x14ac:dyDescent="0.3">
      <c r="A171" s="1"/>
      <c r="B171" s="208"/>
      <c r="C171" s="1"/>
      <c r="D171" s="1"/>
      <c r="E171" s="1"/>
      <c r="F171" s="1"/>
      <c r="G171" s="167"/>
      <c r="H171" s="133"/>
      <c r="I171" s="13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200"/>
      <c r="W171" s="53"/>
    </row>
    <row r="172" spans="1:26" x14ac:dyDescent="0.3">
      <c r="A172" s="10"/>
      <c r="B172" s="212"/>
      <c r="C172" s="174">
        <v>732</v>
      </c>
      <c r="D172" s="314" t="s">
        <v>769</v>
      </c>
      <c r="E172" s="314"/>
      <c r="F172" s="10"/>
      <c r="G172" s="173"/>
      <c r="H172" s="140"/>
      <c r="I172" s="14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97"/>
      <c r="W172" s="217"/>
      <c r="X172" s="139"/>
      <c r="Y172" s="139"/>
      <c r="Z172" s="139"/>
    </row>
    <row r="173" spans="1:26" ht="25.05" customHeight="1" x14ac:dyDescent="0.3">
      <c r="A173" s="181"/>
      <c r="B173" s="213">
        <v>82</v>
      </c>
      <c r="C173" s="182" t="s">
        <v>1064</v>
      </c>
      <c r="D173" s="317" t="s">
        <v>1065</v>
      </c>
      <c r="E173" s="317"/>
      <c r="F173" s="175" t="s">
        <v>430</v>
      </c>
      <c r="G173" s="177">
        <v>1</v>
      </c>
      <c r="H173" s="176"/>
      <c r="I173" s="176">
        <f>ROUND(G173*(H173),2)</f>
        <v>0</v>
      </c>
      <c r="J173" s="175">
        <f>ROUND(G173*(N173),2)</f>
        <v>87.24</v>
      </c>
      <c r="K173" s="180">
        <f>ROUND(G173*(O173),2)</f>
        <v>0</v>
      </c>
      <c r="L173" s="180">
        <f>ROUND(G173*(H173),2)</f>
        <v>0</v>
      </c>
      <c r="M173" s="180"/>
      <c r="N173" s="180">
        <v>87.24</v>
      </c>
      <c r="O173" s="180"/>
      <c r="P173" s="183"/>
      <c r="Q173" s="183"/>
      <c r="R173" s="183"/>
      <c r="S173" s="180">
        <f>ROUND(G173*(P173),3)</f>
        <v>0</v>
      </c>
      <c r="T173" s="180"/>
      <c r="U173" s="180"/>
      <c r="V173" s="198"/>
      <c r="W173" s="53"/>
      <c r="Z173">
        <v>0</v>
      </c>
    </row>
    <row r="174" spans="1:26" ht="25.05" customHeight="1" x14ac:dyDescent="0.3">
      <c r="A174" s="181"/>
      <c r="B174" s="213">
        <v>83</v>
      </c>
      <c r="C174" s="182" t="s">
        <v>1066</v>
      </c>
      <c r="D174" s="317" t="s">
        <v>1284</v>
      </c>
      <c r="E174" s="317"/>
      <c r="F174" s="175" t="s">
        <v>430</v>
      </c>
      <c r="G174" s="177">
        <v>1</v>
      </c>
      <c r="H174" s="176"/>
      <c r="I174" s="176">
        <f>ROUND(G174*(H174),2)</f>
        <v>0</v>
      </c>
      <c r="J174" s="175">
        <f>ROUND(G174*(N174),2)</f>
        <v>1487.5</v>
      </c>
      <c r="K174" s="180">
        <f>ROUND(G174*(O174),2)</f>
        <v>0</v>
      </c>
      <c r="L174" s="180">
        <f>ROUND(G174*(H174),2)</f>
        <v>0</v>
      </c>
      <c r="M174" s="180"/>
      <c r="N174" s="180">
        <v>1487.5</v>
      </c>
      <c r="O174" s="180"/>
      <c r="P174" s="183"/>
      <c r="Q174" s="183"/>
      <c r="R174" s="183"/>
      <c r="S174" s="180">
        <f>ROUND(G174*(P174),3)</f>
        <v>0</v>
      </c>
      <c r="T174" s="180"/>
      <c r="U174" s="180"/>
      <c r="V174" s="198"/>
      <c r="W174" s="53"/>
      <c r="Z174">
        <v>0</v>
      </c>
    </row>
    <row r="175" spans="1:26" ht="25.05" customHeight="1" x14ac:dyDescent="0.3">
      <c r="A175" s="181"/>
      <c r="B175" s="213">
        <v>84</v>
      </c>
      <c r="C175" s="182" t="s">
        <v>806</v>
      </c>
      <c r="D175" s="317" t="s">
        <v>807</v>
      </c>
      <c r="E175" s="317"/>
      <c r="F175" s="175" t="s">
        <v>485</v>
      </c>
      <c r="G175" s="177">
        <v>1.1000000000000001</v>
      </c>
      <c r="H175" s="178"/>
      <c r="I175" s="176">
        <f>ROUND(G175*(H175),2)</f>
        <v>0</v>
      </c>
      <c r="J175" s="175">
        <f>ROUND(G175*(N175),2)</f>
        <v>17.32</v>
      </c>
      <c r="K175" s="180">
        <f>ROUND(G175*(O175),2)</f>
        <v>0</v>
      </c>
      <c r="L175" s="180">
        <f>ROUND(G175*(H175),2)</f>
        <v>0</v>
      </c>
      <c r="M175" s="180"/>
      <c r="N175" s="180">
        <v>15.748799705505371</v>
      </c>
      <c r="O175" s="180"/>
      <c r="P175" s="183"/>
      <c r="Q175" s="183"/>
      <c r="R175" s="183"/>
      <c r="S175" s="180">
        <f>ROUND(G175*(P175),3)</f>
        <v>0</v>
      </c>
      <c r="T175" s="180"/>
      <c r="U175" s="180"/>
      <c r="V175" s="198"/>
      <c r="W175" s="53"/>
      <c r="Z175">
        <v>0</v>
      </c>
    </row>
    <row r="176" spans="1:26" x14ac:dyDescent="0.3">
      <c r="A176" s="10"/>
      <c r="B176" s="212"/>
      <c r="C176" s="174">
        <v>732</v>
      </c>
      <c r="D176" s="314" t="s">
        <v>769</v>
      </c>
      <c r="E176" s="314"/>
      <c r="F176" s="10"/>
      <c r="G176" s="173"/>
      <c r="H176" s="140"/>
      <c r="I176" s="142">
        <f>ROUND((SUM(I172:I175))/1,2)</f>
        <v>0</v>
      </c>
      <c r="J176" s="10"/>
      <c r="K176" s="10"/>
      <c r="L176" s="10">
        <f>ROUND((SUM(L172:L175))/1,2)</f>
        <v>0</v>
      </c>
      <c r="M176" s="10">
        <f>ROUND((SUM(M172:M175))/1,2)</f>
        <v>0</v>
      </c>
      <c r="N176" s="10"/>
      <c r="O176" s="10"/>
      <c r="P176" s="192"/>
      <c r="Q176" s="1"/>
      <c r="R176" s="1"/>
      <c r="S176" s="192">
        <f>ROUND((SUM(S172:S175))/1,2)</f>
        <v>0</v>
      </c>
      <c r="T176" s="2"/>
      <c r="U176" s="2"/>
      <c r="V176" s="199">
        <f>ROUND((SUM(V172:V175))/1,2)</f>
        <v>0</v>
      </c>
      <c r="W176" s="53"/>
    </row>
    <row r="177" spans="1:26" x14ac:dyDescent="0.3">
      <c r="A177" s="1"/>
      <c r="B177" s="208"/>
      <c r="C177" s="1"/>
      <c r="D177" s="1"/>
      <c r="E177" s="1"/>
      <c r="F177" s="1"/>
      <c r="G177" s="167"/>
      <c r="H177" s="133"/>
      <c r="I177" s="13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00"/>
      <c r="W177" s="53"/>
    </row>
    <row r="178" spans="1:26" x14ac:dyDescent="0.3">
      <c r="A178" s="10"/>
      <c r="B178" s="212"/>
      <c r="C178" s="10"/>
      <c r="D178" s="315" t="s">
        <v>75</v>
      </c>
      <c r="E178" s="315"/>
      <c r="F178" s="10"/>
      <c r="G178" s="173"/>
      <c r="H178" s="140"/>
      <c r="I178" s="142">
        <f>ROUND((SUM(I78:I177))/2,2)</f>
        <v>0</v>
      </c>
      <c r="J178" s="10"/>
      <c r="K178" s="10"/>
      <c r="L178" s="10">
        <f>ROUND((SUM(L78:L177))/2,2)</f>
        <v>0</v>
      </c>
      <c r="M178" s="10">
        <f>ROUND((SUM(M78:M177))/2,2)</f>
        <v>0</v>
      </c>
      <c r="N178" s="10"/>
      <c r="O178" s="10"/>
      <c r="P178" s="192"/>
      <c r="Q178" s="1"/>
      <c r="R178" s="1"/>
      <c r="S178" s="192">
        <f>ROUND((SUM(S78:S177))/2,2)</f>
        <v>0.32</v>
      </c>
      <c r="T178" s="1"/>
      <c r="U178" s="1"/>
      <c r="V178" s="199">
        <f>ROUND((SUM(V78:V177))/2,2)</f>
        <v>0</v>
      </c>
      <c r="W178" s="53"/>
    </row>
    <row r="179" spans="1:26" x14ac:dyDescent="0.3">
      <c r="A179" s="1"/>
      <c r="B179" s="215"/>
      <c r="C179" s="193"/>
      <c r="D179" s="316" t="s">
        <v>89</v>
      </c>
      <c r="E179" s="316"/>
      <c r="F179" s="193"/>
      <c r="G179" s="194"/>
      <c r="H179" s="195"/>
      <c r="I179" s="195">
        <f>ROUND((SUM(I78:I178))/3,2)</f>
        <v>0</v>
      </c>
      <c r="J179" s="193"/>
      <c r="K179" s="193">
        <f>ROUND((SUM(K78:K178))/3,2)</f>
        <v>0</v>
      </c>
      <c r="L179" s="193">
        <f>ROUND((SUM(L78:L178))/3,2)</f>
        <v>0</v>
      </c>
      <c r="M179" s="193">
        <f>ROUND((SUM(M78:M178))/3,2)</f>
        <v>0</v>
      </c>
      <c r="N179" s="193"/>
      <c r="O179" s="193"/>
      <c r="P179" s="194"/>
      <c r="Q179" s="193"/>
      <c r="R179" s="193"/>
      <c r="S179" s="194">
        <f>ROUND((SUM(S78:S178))/3,2)</f>
        <v>0.32</v>
      </c>
      <c r="T179" s="193"/>
      <c r="U179" s="193"/>
      <c r="V179" s="202">
        <f>ROUND((SUM(V78:V178))/3,2)</f>
        <v>0</v>
      </c>
      <c r="W179" s="53"/>
      <c r="Z179">
        <f>(SUM(Z78:Z178))</f>
        <v>0</v>
      </c>
    </row>
  </sheetData>
  <mergeCells count="145">
    <mergeCell ref="F25:H25"/>
    <mergeCell ref="F26:H26"/>
    <mergeCell ref="F27:H27"/>
    <mergeCell ref="F28:G28"/>
    <mergeCell ref="F46:H46"/>
    <mergeCell ref="F47:H47"/>
    <mergeCell ref="F48:H48"/>
    <mergeCell ref="B49:I49"/>
    <mergeCell ref="E1:F1"/>
    <mergeCell ref="B2:V2"/>
    <mergeCell ref="B3:V3"/>
    <mergeCell ref="B7:H7"/>
    <mergeCell ref="B9:H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H1:I1"/>
    <mergeCell ref="F29:G29"/>
    <mergeCell ref="B1:C1"/>
    <mergeCell ref="D80:E80"/>
    <mergeCell ref="D81:E81"/>
    <mergeCell ref="B61:D61"/>
    <mergeCell ref="B63:D63"/>
    <mergeCell ref="B67:V67"/>
    <mergeCell ref="B69:E69"/>
    <mergeCell ref="B70:E70"/>
    <mergeCell ref="B55:D55"/>
    <mergeCell ref="B56:D56"/>
    <mergeCell ref="B57:D57"/>
    <mergeCell ref="B58:D58"/>
    <mergeCell ref="B59:D59"/>
    <mergeCell ref="B60:D60"/>
    <mergeCell ref="B71:E71"/>
    <mergeCell ref="I69:P69"/>
    <mergeCell ref="D78:E78"/>
    <mergeCell ref="D79:E79"/>
    <mergeCell ref="F31:G31"/>
    <mergeCell ref="B54:C54"/>
    <mergeCell ref="B44:V44"/>
    <mergeCell ref="B46:E46"/>
    <mergeCell ref="B47:E47"/>
    <mergeCell ref="B48:E48"/>
    <mergeCell ref="D89:E89"/>
    <mergeCell ref="D90:E90"/>
    <mergeCell ref="D91:E91"/>
    <mergeCell ref="D92:E92"/>
    <mergeCell ref="D93:E93"/>
    <mergeCell ref="D94:E94"/>
    <mergeCell ref="D82:E82"/>
    <mergeCell ref="D83:E83"/>
    <mergeCell ref="D84:E84"/>
    <mergeCell ref="D85:E85"/>
    <mergeCell ref="D86:E86"/>
    <mergeCell ref="D88:E88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114:E114"/>
    <mergeCell ref="D115:E115"/>
    <mergeCell ref="D116:E116"/>
    <mergeCell ref="D117:E117"/>
    <mergeCell ref="D118:E118"/>
    <mergeCell ref="D119:E119"/>
    <mergeCell ref="D108:E108"/>
    <mergeCell ref="D109:E109"/>
    <mergeCell ref="D110:E110"/>
    <mergeCell ref="D111:E111"/>
    <mergeCell ref="D112:E112"/>
    <mergeCell ref="D113:E113"/>
    <mergeCell ref="D126:E126"/>
    <mergeCell ref="D127:E127"/>
    <mergeCell ref="D128:E128"/>
    <mergeCell ref="D129:E129"/>
    <mergeCell ref="D130:E130"/>
    <mergeCell ref="D131:E131"/>
    <mergeCell ref="D120:E120"/>
    <mergeCell ref="D121:E121"/>
    <mergeCell ref="D122:E122"/>
    <mergeCell ref="D123:E123"/>
    <mergeCell ref="D124:E124"/>
    <mergeCell ref="D125:E125"/>
    <mergeCell ref="D139:E139"/>
    <mergeCell ref="D140:E140"/>
    <mergeCell ref="D141:E141"/>
    <mergeCell ref="D142:E142"/>
    <mergeCell ref="D143:E143"/>
    <mergeCell ref="D144:E144"/>
    <mergeCell ref="D132:E132"/>
    <mergeCell ref="D133:E133"/>
    <mergeCell ref="D134:E134"/>
    <mergeCell ref="D135:E135"/>
    <mergeCell ref="D137:E137"/>
    <mergeCell ref="D138:E138"/>
    <mergeCell ref="D151:E151"/>
    <mergeCell ref="D152:E152"/>
    <mergeCell ref="D153:E153"/>
    <mergeCell ref="D154:E154"/>
    <mergeCell ref="D155:E155"/>
    <mergeCell ref="D156:E156"/>
    <mergeCell ref="D145:E145"/>
    <mergeCell ref="D146:E146"/>
    <mergeCell ref="D147:E147"/>
    <mergeCell ref="D148:E148"/>
    <mergeCell ref="D149:E149"/>
    <mergeCell ref="D150:E150"/>
    <mergeCell ref="D163:E163"/>
    <mergeCell ref="D164:E164"/>
    <mergeCell ref="D165:E165"/>
    <mergeCell ref="D166:E166"/>
    <mergeCell ref="D167:E167"/>
    <mergeCell ref="D168:E168"/>
    <mergeCell ref="D157:E157"/>
    <mergeCell ref="D158:E158"/>
    <mergeCell ref="D159:E159"/>
    <mergeCell ref="D160:E160"/>
    <mergeCell ref="D161:E161"/>
    <mergeCell ref="D162:E162"/>
    <mergeCell ref="D176:E176"/>
    <mergeCell ref="D178:E178"/>
    <mergeCell ref="D179:E179"/>
    <mergeCell ref="D169:E169"/>
    <mergeCell ref="D170:E170"/>
    <mergeCell ref="D172:E172"/>
    <mergeCell ref="D173:E173"/>
    <mergeCell ref="D174:E174"/>
    <mergeCell ref="D175:E175"/>
  </mergeCells>
  <hyperlinks>
    <hyperlink ref="B1:C1" location="A2:A2" tooltip="Klikni na prechod ku Kryciemu listu..." display="Krycí list rozpočtu" xr:uid="{D9F764C3-DCA8-49E5-81DB-CA001DD8BAA6}"/>
    <hyperlink ref="E1:F1" location="A54:A54" tooltip="Klikni na prechod ku rekapitulácii..." display="Rekapitulácia rozpočtu" xr:uid="{39A39BC9-A164-4DEC-89F3-1DB775B47D87}"/>
    <hyperlink ref="H1:I1" location="B77:B77" tooltip="Klikni na prechod ku Rozpočet..." display="Rozpočet" xr:uid="{20ECA658-F03A-4F03-9B1A-B99EDE164BB0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Rozšírenie kapacity materskej školy v obci Bačkov / SO 01 Vlastný objekt -  - Zdravotná inštalácia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CC46B-F81C-4071-809B-3D11D80F4D7B}">
  <dimension ref="A1:AA120"/>
  <sheetViews>
    <sheetView workbookViewId="0">
      <pane ySplit="1" topLeftCell="A86" activePane="bottomLeft" state="frozen"/>
      <selection pane="bottomLeft" activeCell="H81" sqref="H81:H116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81" t="s">
        <v>22</v>
      </c>
      <c r="C1" s="325"/>
      <c r="D1" s="12"/>
      <c r="E1" s="382" t="s">
        <v>0</v>
      </c>
      <c r="F1" s="383"/>
      <c r="G1" s="13"/>
      <c r="H1" s="324" t="s">
        <v>90</v>
      </c>
      <c r="I1" s="325"/>
      <c r="J1" s="161"/>
      <c r="K1" s="162"/>
      <c r="L1" s="162"/>
      <c r="M1" s="162"/>
      <c r="N1" s="162"/>
      <c r="O1" s="162"/>
      <c r="P1" s="163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84" t="s">
        <v>22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6"/>
      <c r="S2" s="386"/>
      <c r="T2" s="386"/>
      <c r="U2" s="386"/>
      <c r="V2" s="387"/>
      <c r="W2" s="53"/>
    </row>
    <row r="3" spans="1:23" ht="18" customHeight="1" x14ac:dyDescent="0.3">
      <c r="A3" s="15"/>
      <c r="B3" s="388" t="s">
        <v>1</v>
      </c>
      <c r="C3" s="389"/>
      <c r="D3" s="389"/>
      <c r="E3" s="389"/>
      <c r="F3" s="389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1"/>
      <c r="W3" s="53"/>
    </row>
    <row r="4" spans="1:23" ht="18" customHeight="1" x14ac:dyDescent="0.3">
      <c r="A4" s="15"/>
      <c r="B4" s="43" t="s">
        <v>1067</v>
      </c>
      <c r="C4" s="32"/>
      <c r="D4" s="25"/>
      <c r="E4" s="25"/>
      <c r="F4" s="44" t="s">
        <v>24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25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26</v>
      </c>
      <c r="C6" s="32"/>
      <c r="D6" s="44" t="s">
        <v>27</v>
      </c>
      <c r="E6" s="25"/>
      <c r="F6" s="44" t="s">
        <v>28</v>
      </c>
      <c r="G6" s="44" t="s">
        <v>29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92" t="s">
        <v>30</v>
      </c>
      <c r="C7" s="393"/>
      <c r="D7" s="393"/>
      <c r="E7" s="393"/>
      <c r="F7" s="393"/>
      <c r="G7" s="393"/>
      <c r="H7" s="39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33</v>
      </c>
      <c r="C8" s="46"/>
      <c r="D8" s="28"/>
      <c r="E8" s="28"/>
      <c r="F8" s="50" t="s">
        <v>34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372" t="s">
        <v>31</v>
      </c>
      <c r="C9" s="373"/>
      <c r="D9" s="373"/>
      <c r="E9" s="373"/>
      <c r="F9" s="373"/>
      <c r="G9" s="373"/>
      <c r="H9" s="37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33</v>
      </c>
      <c r="C10" s="32"/>
      <c r="D10" s="25"/>
      <c r="E10" s="25"/>
      <c r="F10" s="44" t="s">
        <v>34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372" t="s">
        <v>32</v>
      </c>
      <c r="C11" s="373"/>
      <c r="D11" s="373"/>
      <c r="E11" s="373"/>
      <c r="F11" s="373"/>
      <c r="G11" s="373"/>
      <c r="H11" s="37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33</v>
      </c>
      <c r="C12" s="32"/>
      <c r="D12" s="25"/>
      <c r="E12" s="25"/>
      <c r="F12" s="44" t="s">
        <v>34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56</v>
      </c>
      <c r="D14" s="61" t="s">
        <v>57</v>
      </c>
      <c r="E14" s="66" t="s">
        <v>58</v>
      </c>
      <c r="F14" s="375" t="s">
        <v>40</v>
      </c>
      <c r="G14" s="376"/>
      <c r="H14" s="36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35</v>
      </c>
      <c r="C15" s="63">
        <f>'SO 15270'!E57</f>
        <v>0</v>
      </c>
      <c r="D15" s="58">
        <f>'SO 15270'!F57</f>
        <v>0</v>
      </c>
      <c r="E15" s="67">
        <f>'SO 15270'!G57</f>
        <v>0</v>
      </c>
      <c r="F15" s="377" t="s">
        <v>41</v>
      </c>
      <c r="G15" s="369"/>
      <c r="H15" s="35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36</v>
      </c>
      <c r="C16" s="92"/>
      <c r="D16" s="93"/>
      <c r="E16" s="94"/>
      <c r="F16" s="378" t="s">
        <v>42</v>
      </c>
      <c r="G16" s="369"/>
      <c r="H16" s="352"/>
      <c r="I16" s="25"/>
      <c r="J16" s="25"/>
      <c r="K16" s="26"/>
      <c r="L16" s="26"/>
      <c r="M16" s="26"/>
      <c r="N16" s="26"/>
      <c r="O16" s="74"/>
      <c r="P16" s="83">
        <f>(SUM(Z79:Z119))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37</v>
      </c>
      <c r="C17" s="63">
        <f>'SO 15270'!E62</f>
        <v>0</v>
      </c>
      <c r="D17" s="58">
        <f>'SO 15270'!F62</f>
        <v>0</v>
      </c>
      <c r="E17" s="67">
        <f>'SO 15270'!G62</f>
        <v>0</v>
      </c>
      <c r="F17" s="379" t="s">
        <v>43</v>
      </c>
      <c r="G17" s="369"/>
      <c r="H17" s="35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38</v>
      </c>
      <c r="C18" s="64"/>
      <c r="D18" s="59"/>
      <c r="E18" s="68"/>
      <c r="F18" s="380"/>
      <c r="G18" s="371"/>
      <c r="H18" s="35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39</v>
      </c>
      <c r="C19" s="65"/>
      <c r="D19" s="60"/>
      <c r="E19" s="69">
        <f>SUM(E15:E18)</f>
        <v>0</v>
      </c>
      <c r="F19" s="364" t="s">
        <v>39</v>
      </c>
      <c r="G19" s="351"/>
      <c r="H19" s="36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49</v>
      </c>
      <c r="C20" s="57"/>
      <c r="D20" s="95"/>
      <c r="E20" s="96"/>
      <c r="F20" s="353" t="s">
        <v>49</v>
      </c>
      <c r="G20" s="366"/>
      <c r="H20" s="36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50</v>
      </c>
      <c r="C21" s="51"/>
      <c r="D21" s="91"/>
      <c r="E21" s="70">
        <f>((E15*U22*0)+(E16*V22*0)+(E17*W22*0))/100</f>
        <v>0</v>
      </c>
      <c r="F21" s="368" t="s">
        <v>53</v>
      </c>
      <c r="G21" s="369"/>
      <c r="H21" s="35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51</v>
      </c>
      <c r="C22" s="34"/>
      <c r="D22" s="72"/>
      <c r="E22" s="71">
        <f>((E15*U23*0)+(E16*V23*0)+(E17*W23*0))/100</f>
        <v>0</v>
      </c>
      <c r="F22" s="368" t="s">
        <v>54</v>
      </c>
      <c r="G22" s="369"/>
      <c r="H22" s="35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52</v>
      </c>
      <c r="C23" s="34"/>
      <c r="D23" s="72"/>
      <c r="E23" s="71">
        <f>((E15*U24*0)+(E16*V24*0)+(E17*W24*0))/100</f>
        <v>0</v>
      </c>
      <c r="F23" s="368" t="s">
        <v>55</v>
      </c>
      <c r="G23" s="369"/>
      <c r="H23" s="35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370"/>
      <c r="G24" s="371"/>
      <c r="H24" s="35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350" t="s">
        <v>39</v>
      </c>
      <c r="G25" s="351"/>
      <c r="H25" s="35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61</v>
      </c>
      <c r="C26" s="98"/>
      <c r="D26" s="100"/>
      <c r="E26" s="106"/>
      <c r="F26" s="353" t="s">
        <v>44</v>
      </c>
      <c r="G26" s="354"/>
      <c r="H26" s="35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356" t="s">
        <v>45</v>
      </c>
      <c r="G27" s="339"/>
      <c r="H27" s="35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358" t="s">
        <v>46</v>
      </c>
      <c r="G28" s="359"/>
      <c r="H28" s="218">
        <f>P27-SUM('SO 15270'!K79:'SO 15270'!K119)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360" t="s">
        <v>47</v>
      </c>
      <c r="G29" s="361"/>
      <c r="H29" s="33">
        <f>SUM('SO 15270'!K79:'SO 15270'!K119)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362" t="s">
        <v>48</v>
      </c>
      <c r="G30" s="36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339"/>
      <c r="G31" s="34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59</v>
      </c>
      <c r="C32" s="102"/>
      <c r="D32" s="19"/>
      <c r="E32" s="111" t="s">
        <v>60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1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1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1"/>
      <c r="B44" s="343" t="s">
        <v>0</v>
      </c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5"/>
      <c r="W44" s="53"/>
    </row>
    <row r="45" spans="1:23" x14ac:dyDescent="0.3">
      <c r="A45" s="131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329" t="s">
        <v>30</v>
      </c>
      <c r="C46" s="330"/>
      <c r="D46" s="330"/>
      <c r="E46" s="331"/>
      <c r="F46" s="346" t="s">
        <v>27</v>
      </c>
      <c r="G46" s="330"/>
      <c r="H46" s="331"/>
      <c r="I46" s="130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329" t="s">
        <v>31</v>
      </c>
      <c r="C47" s="330"/>
      <c r="D47" s="330"/>
      <c r="E47" s="331"/>
      <c r="F47" s="346" t="s">
        <v>25</v>
      </c>
      <c r="G47" s="330"/>
      <c r="H47" s="331"/>
      <c r="I47" s="130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329" t="s">
        <v>32</v>
      </c>
      <c r="C48" s="330"/>
      <c r="D48" s="330"/>
      <c r="E48" s="331"/>
      <c r="F48" s="346" t="s">
        <v>65</v>
      </c>
      <c r="G48" s="330"/>
      <c r="H48" s="331"/>
      <c r="I48" s="130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347" t="s">
        <v>1</v>
      </c>
      <c r="C49" s="348"/>
      <c r="D49" s="348"/>
      <c r="E49" s="348"/>
      <c r="F49" s="348"/>
      <c r="G49" s="348"/>
      <c r="H49" s="348"/>
      <c r="I49" s="34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1067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66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341" t="s">
        <v>62</v>
      </c>
      <c r="C54" s="342"/>
      <c r="D54" s="129"/>
      <c r="E54" s="129" t="s">
        <v>56</v>
      </c>
      <c r="F54" s="129" t="s">
        <v>57</v>
      </c>
      <c r="G54" s="129" t="s">
        <v>39</v>
      </c>
      <c r="H54" s="129" t="s">
        <v>63</v>
      </c>
      <c r="I54" s="129" t="s">
        <v>64</v>
      </c>
      <c r="J54" s="128"/>
      <c r="K54" s="128"/>
      <c r="L54" s="128"/>
      <c r="M54" s="128"/>
      <c r="N54" s="128"/>
      <c r="O54" s="128"/>
      <c r="P54" s="128"/>
      <c r="Q54" s="126"/>
      <c r="R54" s="126"/>
      <c r="S54" s="126"/>
      <c r="T54" s="126"/>
      <c r="U54" s="126"/>
      <c r="V54" s="150"/>
      <c r="W54" s="53"/>
    </row>
    <row r="55" spans="1:26" x14ac:dyDescent="0.3">
      <c r="A55" s="10"/>
      <c r="B55" s="338" t="s">
        <v>67</v>
      </c>
      <c r="C55" s="319"/>
      <c r="D55" s="319"/>
      <c r="E55" s="136"/>
      <c r="F55" s="136"/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8"/>
      <c r="R55" s="138"/>
      <c r="S55" s="138"/>
      <c r="T55" s="138"/>
      <c r="U55" s="138"/>
      <c r="V55" s="151"/>
      <c r="W55" s="217"/>
      <c r="X55" s="139"/>
      <c r="Y55" s="139"/>
      <c r="Z55" s="139"/>
    </row>
    <row r="56" spans="1:26" x14ac:dyDescent="0.3">
      <c r="A56" s="10"/>
      <c r="B56" s="335" t="s">
        <v>1068</v>
      </c>
      <c r="C56" s="336"/>
      <c r="D56" s="336"/>
      <c r="E56" s="140">
        <f>'SO 15270'!L83</f>
        <v>0</v>
      </c>
      <c r="F56" s="140">
        <f>'SO 15270'!M83</f>
        <v>0</v>
      </c>
      <c r="G56" s="140">
        <f>'SO 15270'!I83</f>
        <v>0</v>
      </c>
      <c r="H56" s="141">
        <f>'SO 15270'!S83</f>
        <v>0</v>
      </c>
      <c r="I56" s="141">
        <f>'SO 15270'!V83</f>
        <v>0</v>
      </c>
      <c r="J56" s="141"/>
      <c r="K56" s="141"/>
      <c r="L56" s="141"/>
      <c r="M56" s="141"/>
      <c r="N56" s="141"/>
      <c r="O56" s="141"/>
      <c r="P56" s="141"/>
      <c r="Q56" s="139"/>
      <c r="R56" s="139"/>
      <c r="S56" s="139"/>
      <c r="T56" s="139"/>
      <c r="U56" s="139"/>
      <c r="V56" s="152"/>
      <c r="W56" s="217"/>
      <c r="X56" s="139"/>
      <c r="Y56" s="139"/>
      <c r="Z56" s="139"/>
    </row>
    <row r="57" spans="1:26" x14ac:dyDescent="0.3">
      <c r="A57" s="10"/>
      <c r="B57" s="337" t="s">
        <v>67</v>
      </c>
      <c r="C57" s="315"/>
      <c r="D57" s="315"/>
      <c r="E57" s="142">
        <f>'SO 15270'!L85</f>
        <v>0</v>
      </c>
      <c r="F57" s="142">
        <f>'SO 15270'!M85</f>
        <v>0</v>
      </c>
      <c r="G57" s="142">
        <f>'SO 15270'!I85</f>
        <v>0</v>
      </c>
      <c r="H57" s="143">
        <f>'SO 15270'!S85</f>
        <v>0</v>
      </c>
      <c r="I57" s="143">
        <f>'SO 15270'!V85</f>
        <v>0</v>
      </c>
      <c r="J57" s="143"/>
      <c r="K57" s="143"/>
      <c r="L57" s="143"/>
      <c r="M57" s="143"/>
      <c r="N57" s="143"/>
      <c r="O57" s="143"/>
      <c r="P57" s="143"/>
      <c r="Q57" s="139"/>
      <c r="R57" s="139"/>
      <c r="S57" s="139"/>
      <c r="T57" s="139"/>
      <c r="U57" s="139"/>
      <c r="V57" s="152"/>
      <c r="W57" s="217"/>
      <c r="X57" s="139"/>
      <c r="Y57" s="139"/>
      <c r="Z57" s="139"/>
    </row>
    <row r="58" spans="1:26" x14ac:dyDescent="0.3">
      <c r="A58" s="1"/>
      <c r="B58" s="208"/>
      <c r="C58" s="1"/>
      <c r="D58" s="1"/>
      <c r="E58" s="133"/>
      <c r="F58" s="133"/>
      <c r="G58" s="133"/>
      <c r="H58" s="134"/>
      <c r="I58" s="134"/>
      <c r="J58" s="134"/>
      <c r="K58" s="134"/>
      <c r="L58" s="134"/>
      <c r="M58" s="134"/>
      <c r="N58" s="134"/>
      <c r="O58" s="134"/>
      <c r="P58" s="134"/>
      <c r="V58" s="153"/>
      <c r="W58" s="53"/>
    </row>
    <row r="59" spans="1:26" x14ac:dyDescent="0.3">
      <c r="A59" s="10"/>
      <c r="B59" s="337" t="s">
        <v>418</v>
      </c>
      <c r="C59" s="315"/>
      <c r="D59" s="315"/>
      <c r="E59" s="140"/>
      <c r="F59" s="140"/>
      <c r="G59" s="140"/>
      <c r="H59" s="141"/>
      <c r="I59" s="141"/>
      <c r="J59" s="141"/>
      <c r="K59" s="141"/>
      <c r="L59" s="141"/>
      <c r="M59" s="141"/>
      <c r="N59" s="141"/>
      <c r="O59" s="141"/>
      <c r="P59" s="141"/>
      <c r="Q59" s="139"/>
      <c r="R59" s="139"/>
      <c r="S59" s="139"/>
      <c r="T59" s="139"/>
      <c r="U59" s="139"/>
      <c r="V59" s="152"/>
      <c r="W59" s="217"/>
      <c r="X59" s="139"/>
      <c r="Y59" s="139"/>
      <c r="Z59" s="139"/>
    </row>
    <row r="60" spans="1:26" x14ac:dyDescent="0.3">
      <c r="A60" s="10"/>
      <c r="B60" s="335" t="s">
        <v>419</v>
      </c>
      <c r="C60" s="336"/>
      <c r="D60" s="336"/>
      <c r="E60" s="140">
        <f>'SO 15270'!L104</f>
        <v>0</v>
      </c>
      <c r="F60" s="140">
        <f>'SO 15270'!M104</f>
        <v>0</v>
      </c>
      <c r="G60" s="140">
        <f>'SO 15270'!I104</f>
        <v>0</v>
      </c>
      <c r="H60" s="141">
        <f>'SO 15270'!S104</f>
        <v>0.01</v>
      </c>
      <c r="I60" s="141">
        <f>'SO 15270'!V104</f>
        <v>0</v>
      </c>
      <c r="J60" s="141"/>
      <c r="K60" s="141"/>
      <c r="L60" s="141"/>
      <c r="M60" s="141"/>
      <c r="N60" s="141"/>
      <c r="O60" s="141"/>
      <c r="P60" s="141"/>
      <c r="Q60" s="139"/>
      <c r="R60" s="139"/>
      <c r="S60" s="139"/>
      <c r="T60" s="139"/>
      <c r="U60" s="139"/>
      <c r="V60" s="152"/>
      <c r="W60" s="217"/>
      <c r="X60" s="139"/>
      <c r="Y60" s="139"/>
      <c r="Z60" s="139"/>
    </row>
    <row r="61" spans="1:26" x14ac:dyDescent="0.3">
      <c r="A61" s="10"/>
      <c r="B61" s="335" t="s">
        <v>420</v>
      </c>
      <c r="C61" s="336"/>
      <c r="D61" s="336"/>
      <c r="E61" s="140">
        <f>'SO 15270'!L117</f>
        <v>0</v>
      </c>
      <c r="F61" s="140">
        <f>'SO 15270'!M117</f>
        <v>0</v>
      </c>
      <c r="G61" s="140">
        <f>'SO 15270'!I117</f>
        <v>0</v>
      </c>
      <c r="H61" s="141">
        <f>'SO 15270'!S117</f>
        <v>1.04</v>
      </c>
      <c r="I61" s="141">
        <f>'SO 15270'!V117</f>
        <v>0</v>
      </c>
      <c r="J61" s="141"/>
      <c r="K61" s="141"/>
      <c r="L61" s="141"/>
      <c r="M61" s="141"/>
      <c r="N61" s="141"/>
      <c r="O61" s="141"/>
      <c r="P61" s="141"/>
      <c r="Q61" s="139"/>
      <c r="R61" s="139"/>
      <c r="S61" s="139"/>
      <c r="T61" s="139"/>
      <c r="U61" s="139"/>
      <c r="V61" s="152"/>
      <c r="W61" s="217"/>
      <c r="X61" s="139"/>
      <c r="Y61" s="139"/>
      <c r="Z61" s="139"/>
    </row>
    <row r="62" spans="1:26" x14ac:dyDescent="0.3">
      <c r="A62" s="10"/>
      <c r="B62" s="337" t="s">
        <v>418</v>
      </c>
      <c r="C62" s="315"/>
      <c r="D62" s="315"/>
      <c r="E62" s="142">
        <f>'SO 15270'!L119</f>
        <v>0</v>
      </c>
      <c r="F62" s="142">
        <f>'SO 15270'!M119</f>
        <v>0</v>
      </c>
      <c r="G62" s="142">
        <f>'SO 15270'!I119</f>
        <v>0</v>
      </c>
      <c r="H62" s="143">
        <f>'SO 15270'!S119</f>
        <v>1.05</v>
      </c>
      <c r="I62" s="143">
        <f>'SO 15270'!V119</f>
        <v>0</v>
      </c>
      <c r="J62" s="143"/>
      <c r="K62" s="143"/>
      <c r="L62" s="143"/>
      <c r="M62" s="143"/>
      <c r="N62" s="143"/>
      <c r="O62" s="143"/>
      <c r="P62" s="143"/>
      <c r="Q62" s="139"/>
      <c r="R62" s="139"/>
      <c r="S62" s="139"/>
      <c r="T62" s="139"/>
      <c r="U62" s="139"/>
      <c r="V62" s="152"/>
      <c r="W62" s="217"/>
      <c r="X62" s="139"/>
      <c r="Y62" s="139"/>
      <c r="Z62" s="139"/>
    </row>
    <row r="63" spans="1:26" x14ac:dyDescent="0.3">
      <c r="A63" s="1"/>
      <c r="B63" s="208"/>
      <c r="C63" s="1"/>
      <c r="D63" s="1"/>
      <c r="E63" s="133"/>
      <c r="F63" s="133"/>
      <c r="G63" s="133"/>
      <c r="H63" s="134"/>
      <c r="I63" s="134"/>
      <c r="J63" s="134"/>
      <c r="K63" s="134"/>
      <c r="L63" s="134"/>
      <c r="M63" s="134"/>
      <c r="N63" s="134"/>
      <c r="O63" s="134"/>
      <c r="P63" s="134"/>
      <c r="V63" s="153"/>
      <c r="W63" s="53"/>
    </row>
    <row r="64" spans="1:26" x14ac:dyDescent="0.3">
      <c r="A64" s="144"/>
      <c r="B64" s="320" t="s">
        <v>89</v>
      </c>
      <c r="C64" s="321"/>
      <c r="D64" s="321"/>
      <c r="E64" s="146">
        <f>'SO 15270'!L120</f>
        <v>0</v>
      </c>
      <c r="F64" s="146">
        <f>'SO 15270'!M120</f>
        <v>0</v>
      </c>
      <c r="G64" s="146">
        <f>'SO 15270'!I120</f>
        <v>0</v>
      </c>
      <c r="H64" s="147">
        <f>'SO 15270'!S120</f>
        <v>1.05</v>
      </c>
      <c r="I64" s="147">
        <f>'SO 15270'!V120</f>
        <v>0</v>
      </c>
      <c r="J64" s="148"/>
      <c r="K64" s="148"/>
      <c r="L64" s="148"/>
      <c r="M64" s="148"/>
      <c r="N64" s="148"/>
      <c r="O64" s="148"/>
      <c r="P64" s="148"/>
      <c r="Q64" s="149"/>
      <c r="R64" s="149"/>
      <c r="S64" s="149"/>
      <c r="T64" s="149"/>
      <c r="U64" s="149"/>
      <c r="V64" s="154"/>
      <c r="W64" s="217"/>
      <c r="X64" s="145"/>
      <c r="Y64" s="145"/>
      <c r="Z64" s="145"/>
    </row>
    <row r="65" spans="1:26" x14ac:dyDescent="0.3">
      <c r="A65" s="15"/>
      <c r="B65" s="42"/>
      <c r="C65" s="3"/>
      <c r="D65" s="3"/>
      <c r="E65" s="14"/>
      <c r="F65" s="14"/>
      <c r="G65" s="14"/>
      <c r="H65" s="155"/>
      <c r="I65" s="155"/>
      <c r="J65" s="155"/>
      <c r="K65" s="155"/>
      <c r="L65" s="155"/>
      <c r="M65" s="155"/>
      <c r="N65" s="155"/>
      <c r="O65" s="155"/>
      <c r="P65" s="155"/>
      <c r="Q65" s="11"/>
      <c r="R65" s="11"/>
      <c r="S65" s="11"/>
      <c r="T65" s="11"/>
      <c r="U65" s="11"/>
      <c r="V65" s="11"/>
      <c r="W65" s="53"/>
    </row>
    <row r="66" spans="1:26" x14ac:dyDescent="0.3">
      <c r="A66" s="15"/>
      <c r="B66" s="42"/>
      <c r="C66" s="3"/>
      <c r="D66" s="3"/>
      <c r="E66" s="14"/>
      <c r="F66" s="14"/>
      <c r="G66" s="14"/>
      <c r="H66" s="155"/>
      <c r="I66" s="155"/>
      <c r="J66" s="155"/>
      <c r="K66" s="155"/>
      <c r="L66" s="155"/>
      <c r="M66" s="155"/>
      <c r="N66" s="155"/>
      <c r="O66" s="155"/>
      <c r="P66" s="155"/>
      <c r="Q66" s="11"/>
      <c r="R66" s="11"/>
      <c r="S66" s="11"/>
      <c r="T66" s="11"/>
      <c r="U66" s="11"/>
      <c r="V66" s="11"/>
      <c r="W66" s="53"/>
    </row>
    <row r="67" spans="1:26" x14ac:dyDescent="0.3">
      <c r="A67" s="15"/>
      <c r="B67" s="38"/>
      <c r="C67" s="8"/>
      <c r="D67" s="8"/>
      <c r="E67" s="27"/>
      <c r="F67" s="27"/>
      <c r="G67" s="27"/>
      <c r="H67" s="156"/>
      <c r="I67" s="156"/>
      <c r="J67" s="156"/>
      <c r="K67" s="156"/>
      <c r="L67" s="156"/>
      <c r="M67" s="156"/>
      <c r="N67" s="156"/>
      <c r="O67" s="156"/>
      <c r="P67" s="156"/>
      <c r="Q67" s="16"/>
      <c r="R67" s="16"/>
      <c r="S67" s="16"/>
      <c r="T67" s="16"/>
      <c r="U67" s="16"/>
      <c r="V67" s="16"/>
      <c r="W67" s="53"/>
    </row>
    <row r="68" spans="1:26" ht="34.950000000000003" customHeight="1" x14ac:dyDescent="0.3">
      <c r="A68" s="1"/>
      <c r="B68" s="322" t="s">
        <v>90</v>
      </c>
      <c r="C68" s="323"/>
      <c r="D68" s="323"/>
      <c r="E68" s="323"/>
      <c r="F68" s="323"/>
      <c r="G68" s="323"/>
      <c r="H68" s="323"/>
      <c r="I68" s="323"/>
      <c r="J68" s="323"/>
      <c r="K68" s="323"/>
      <c r="L68" s="323"/>
      <c r="M68" s="323"/>
      <c r="N68" s="323"/>
      <c r="O68" s="323"/>
      <c r="P68" s="323"/>
      <c r="Q68" s="323"/>
      <c r="R68" s="323"/>
      <c r="S68" s="323"/>
      <c r="T68" s="323"/>
      <c r="U68" s="323"/>
      <c r="V68" s="323"/>
      <c r="W68" s="53"/>
    </row>
    <row r="69" spans="1:26" x14ac:dyDescent="0.3">
      <c r="A69" s="15"/>
      <c r="B69" s="97"/>
      <c r="C69" s="19"/>
      <c r="D69" s="19"/>
      <c r="E69" s="99"/>
      <c r="F69" s="99"/>
      <c r="G69" s="99"/>
      <c r="H69" s="170"/>
      <c r="I69" s="170"/>
      <c r="J69" s="170"/>
      <c r="K69" s="170"/>
      <c r="L69" s="170"/>
      <c r="M69" s="170"/>
      <c r="N69" s="170"/>
      <c r="O69" s="170"/>
      <c r="P69" s="170"/>
      <c r="Q69" s="20"/>
      <c r="R69" s="20"/>
      <c r="S69" s="20"/>
      <c r="T69" s="20"/>
      <c r="U69" s="20"/>
      <c r="V69" s="20"/>
      <c r="W69" s="53"/>
    </row>
    <row r="70" spans="1:26" ht="19.95" customHeight="1" x14ac:dyDescent="0.3">
      <c r="A70" s="203"/>
      <c r="B70" s="326" t="s">
        <v>30</v>
      </c>
      <c r="C70" s="327"/>
      <c r="D70" s="327"/>
      <c r="E70" s="328"/>
      <c r="F70" s="168"/>
      <c r="G70" s="168"/>
      <c r="H70" s="169" t="s">
        <v>101</v>
      </c>
      <c r="I70" s="332" t="s">
        <v>102</v>
      </c>
      <c r="J70" s="333"/>
      <c r="K70" s="333"/>
      <c r="L70" s="333"/>
      <c r="M70" s="333"/>
      <c r="N70" s="333"/>
      <c r="O70" s="333"/>
      <c r="P70" s="334"/>
      <c r="Q70" s="18"/>
      <c r="R70" s="18"/>
      <c r="S70" s="18"/>
      <c r="T70" s="18"/>
      <c r="U70" s="18"/>
      <c r="V70" s="18"/>
      <c r="W70" s="53"/>
    </row>
    <row r="71" spans="1:26" ht="19.95" customHeight="1" x14ac:dyDescent="0.3">
      <c r="A71" s="203"/>
      <c r="B71" s="329" t="s">
        <v>31</v>
      </c>
      <c r="C71" s="330"/>
      <c r="D71" s="330"/>
      <c r="E71" s="331"/>
      <c r="F71" s="164"/>
      <c r="G71" s="164"/>
      <c r="H71" s="165" t="s">
        <v>25</v>
      </c>
      <c r="I71" s="165"/>
      <c r="J71" s="155"/>
      <c r="K71" s="155"/>
      <c r="L71" s="155"/>
      <c r="M71" s="155"/>
      <c r="N71" s="155"/>
      <c r="O71" s="155"/>
      <c r="P71" s="155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203"/>
      <c r="B72" s="329" t="s">
        <v>32</v>
      </c>
      <c r="C72" s="330"/>
      <c r="D72" s="330"/>
      <c r="E72" s="331"/>
      <c r="F72" s="164"/>
      <c r="G72" s="164"/>
      <c r="H72" s="165" t="s">
        <v>103</v>
      </c>
      <c r="I72" s="165" t="s">
        <v>29</v>
      </c>
      <c r="J72" s="155"/>
      <c r="K72" s="155"/>
      <c r="L72" s="155"/>
      <c r="M72" s="155"/>
      <c r="N72" s="155"/>
      <c r="O72" s="155"/>
      <c r="P72" s="155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207" t="s">
        <v>104</v>
      </c>
      <c r="C73" s="3"/>
      <c r="D73" s="3"/>
      <c r="E73" s="14"/>
      <c r="F73" s="14"/>
      <c r="G73" s="14"/>
      <c r="H73" s="155"/>
      <c r="I73" s="155"/>
      <c r="J73" s="155"/>
      <c r="K73" s="155"/>
      <c r="L73" s="155"/>
      <c r="M73" s="155"/>
      <c r="N73" s="155"/>
      <c r="O73" s="155"/>
      <c r="P73" s="155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7" t="s">
        <v>1067</v>
      </c>
      <c r="C74" s="3"/>
      <c r="D74" s="3"/>
      <c r="E74" s="14"/>
      <c r="F74" s="14"/>
      <c r="G74" s="14"/>
      <c r="H74" s="155"/>
      <c r="I74" s="155"/>
      <c r="J74" s="155"/>
      <c r="K74" s="155"/>
      <c r="L74" s="155"/>
      <c r="M74" s="155"/>
      <c r="N74" s="155"/>
      <c r="O74" s="155"/>
      <c r="P74" s="155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42"/>
      <c r="C75" s="3"/>
      <c r="D75" s="3"/>
      <c r="E75" s="14"/>
      <c r="F75" s="14"/>
      <c r="G75" s="14"/>
      <c r="H75" s="155"/>
      <c r="I75" s="155"/>
      <c r="J75" s="155"/>
      <c r="K75" s="155"/>
      <c r="L75" s="155"/>
      <c r="M75" s="155"/>
      <c r="N75" s="155"/>
      <c r="O75" s="155"/>
      <c r="P75" s="155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15"/>
      <c r="B76" s="42"/>
      <c r="C76" s="3"/>
      <c r="D76" s="3"/>
      <c r="E76" s="14"/>
      <c r="F76" s="14"/>
      <c r="G76" s="14"/>
      <c r="H76" s="155"/>
      <c r="I76" s="155"/>
      <c r="J76" s="155"/>
      <c r="K76" s="155"/>
      <c r="L76" s="155"/>
      <c r="M76" s="155"/>
      <c r="N76" s="155"/>
      <c r="O76" s="155"/>
      <c r="P76" s="155"/>
      <c r="Q76" s="11"/>
      <c r="R76" s="11"/>
      <c r="S76" s="11"/>
      <c r="T76" s="11"/>
      <c r="U76" s="11"/>
      <c r="V76" s="11"/>
      <c r="W76" s="53"/>
    </row>
    <row r="77" spans="1:26" ht="19.95" customHeight="1" x14ac:dyDescent="0.3">
      <c r="A77" s="15"/>
      <c r="B77" s="209" t="s">
        <v>66</v>
      </c>
      <c r="C77" s="166"/>
      <c r="D77" s="166"/>
      <c r="E77" s="14"/>
      <c r="F77" s="14"/>
      <c r="G77" s="14"/>
      <c r="H77" s="155"/>
      <c r="I77" s="155"/>
      <c r="J77" s="155"/>
      <c r="K77" s="155"/>
      <c r="L77" s="155"/>
      <c r="M77" s="155"/>
      <c r="N77" s="155"/>
      <c r="O77" s="155"/>
      <c r="P77" s="155"/>
      <c r="Q77" s="11"/>
      <c r="R77" s="11"/>
      <c r="S77" s="11"/>
      <c r="T77" s="11"/>
      <c r="U77" s="11"/>
      <c r="V77" s="11"/>
      <c r="W77" s="53"/>
    </row>
    <row r="78" spans="1:26" x14ac:dyDescent="0.3">
      <c r="A78" s="2"/>
      <c r="B78" s="210" t="s">
        <v>91</v>
      </c>
      <c r="C78" s="129" t="s">
        <v>92</v>
      </c>
      <c r="D78" s="129" t="s">
        <v>93</v>
      </c>
      <c r="E78" s="157"/>
      <c r="F78" s="157" t="s">
        <v>94</v>
      </c>
      <c r="G78" s="157" t="s">
        <v>95</v>
      </c>
      <c r="H78" s="158" t="s">
        <v>96</v>
      </c>
      <c r="I78" s="158" t="s">
        <v>97</v>
      </c>
      <c r="J78" s="158"/>
      <c r="K78" s="158"/>
      <c r="L78" s="158"/>
      <c r="M78" s="158"/>
      <c r="N78" s="158"/>
      <c r="O78" s="158"/>
      <c r="P78" s="158" t="s">
        <v>98</v>
      </c>
      <c r="Q78" s="159"/>
      <c r="R78" s="159"/>
      <c r="S78" s="129" t="s">
        <v>99</v>
      </c>
      <c r="T78" s="160"/>
      <c r="U78" s="160"/>
      <c r="V78" s="129" t="s">
        <v>100</v>
      </c>
      <c r="W78" s="53"/>
    </row>
    <row r="79" spans="1:26" x14ac:dyDescent="0.3">
      <c r="A79" s="10"/>
      <c r="B79" s="211"/>
      <c r="C79" s="171"/>
      <c r="D79" s="319" t="s">
        <v>67</v>
      </c>
      <c r="E79" s="319"/>
      <c r="F79" s="136"/>
      <c r="G79" s="172"/>
      <c r="H79" s="136"/>
      <c r="I79" s="136"/>
      <c r="J79" s="137"/>
      <c r="K79" s="137"/>
      <c r="L79" s="137"/>
      <c r="M79" s="137"/>
      <c r="N79" s="137"/>
      <c r="O79" s="137"/>
      <c r="P79" s="137"/>
      <c r="Q79" s="135"/>
      <c r="R79" s="135"/>
      <c r="S79" s="135"/>
      <c r="T79" s="135"/>
      <c r="U79" s="135"/>
      <c r="V79" s="196"/>
      <c r="W79" s="217"/>
      <c r="X79" s="139"/>
      <c r="Y79" s="139"/>
      <c r="Z79" s="139"/>
    </row>
    <row r="80" spans="1:26" x14ac:dyDescent="0.3">
      <c r="A80" s="10"/>
      <c r="B80" s="212"/>
      <c r="C80" s="174" t="s">
        <v>1069</v>
      </c>
      <c r="D80" s="314" t="s">
        <v>1068</v>
      </c>
      <c r="E80" s="314"/>
      <c r="F80" s="140"/>
      <c r="G80" s="173"/>
      <c r="H80" s="140"/>
      <c r="I80" s="140"/>
      <c r="J80" s="141"/>
      <c r="K80" s="141"/>
      <c r="L80" s="141"/>
      <c r="M80" s="141"/>
      <c r="N80" s="141"/>
      <c r="O80" s="141"/>
      <c r="P80" s="141"/>
      <c r="Q80" s="10"/>
      <c r="R80" s="10"/>
      <c r="S80" s="10"/>
      <c r="T80" s="10"/>
      <c r="U80" s="10"/>
      <c r="V80" s="197"/>
      <c r="W80" s="217"/>
      <c r="X80" s="139"/>
      <c r="Y80" s="139"/>
      <c r="Z80" s="139"/>
    </row>
    <row r="81" spans="1:26" ht="25.05" customHeight="1" x14ac:dyDescent="0.3">
      <c r="A81" s="181"/>
      <c r="B81" s="213">
        <v>1</v>
      </c>
      <c r="C81" s="182" t="s">
        <v>661</v>
      </c>
      <c r="D81" s="317" t="s">
        <v>662</v>
      </c>
      <c r="E81" s="317"/>
      <c r="F81" s="176" t="s">
        <v>501</v>
      </c>
      <c r="G81" s="177">
        <v>10</v>
      </c>
      <c r="H81" s="176"/>
      <c r="I81" s="176">
        <f>ROUND(G81*(H81),2)</f>
        <v>0</v>
      </c>
      <c r="J81" s="178">
        <f>ROUND(G81*(N81),2)</f>
        <v>129.5</v>
      </c>
      <c r="K81" s="179">
        <f>ROUND(G81*(O81),2)</f>
        <v>0</v>
      </c>
      <c r="L81" s="179"/>
      <c r="M81" s="179">
        <f>ROUND(G81*(H81),2)</f>
        <v>0</v>
      </c>
      <c r="N81" s="179">
        <v>12.95</v>
      </c>
      <c r="O81" s="179"/>
      <c r="P81" s="183"/>
      <c r="Q81" s="183"/>
      <c r="R81" s="183"/>
      <c r="S81" s="180">
        <f>ROUND(G81*(P81),3)</f>
        <v>0</v>
      </c>
      <c r="T81" s="180"/>
      <c r="U81" s="180"/>
      <c r="V81" s="198"/>
      <c r="W81" s="53"/>
      <c r="Z81">
        <v>0</v>
      </c>
    </row>
    <row r="82" spans="1:26" ht="25.05" customHeight="1" x14ac:dyDescent="0.3">
      <c r="A82" s="181"/>
      <c r="B82" s="213">
        <v>2</v>
      </c>
      <c r="C82" s="182" t="s">
        <v>1070</v>
      </c>
      <c r="D82" s="317" t="s">
        <v>1071</v>
      </c>
      <c r="E82" s="317"/>
      <c r="F82" s="176" t="s">
        <v>501</v>
      </c>
      <c r="G82" s="177">
        <v>10</v>
      </c>
      <c r="H82" s="176"/>
      <c r="I82" s="176">
        <f>ROUND(G82*(H82),2)</f>
        <v>0</v>
      </c>
      <c r="J82" s="178">
        <f>ROUND(G82*(N82),2)</f>
        <v>102</v>
      </c>
      <c r="K82" s="179">
        <f>ROUND(G82*(O82),2)</f>
        <v>0</v>
      </c>
      <c r="L82" s="179"/>
      <c r="M82" s="179">
        <f>ROUND(G82*(H82),2)</f>
        <v>0</v>
      </c>
      <c r="N82" s="179">
        <v>10.199999999999999</v>
      </c>
      <c r="O82" s="179"/>
      <c r="P82" s="183"/>
      <c r="Q82" s="183"/>
      <c r="R82" s="183"/>
      <c r="S82" s="180">
        <f>ROUND(G82*(P82),3)</f>
        <v>0</v>
      </c>
      <c r="T82" s="180"/>
      <c r="U82" s="180"/>
      <c r="V82" s="198"/>
      <c r="W82" s="53"/>
      <c r="Z82">
        <v>0</v>
      </c>
    </row>
    <row r="83" spans="1:26" x14ac:dyDescent="0.3">
      <c r="A83" s="10"/>
      <c r="B83" s="212"/>
      <c r="C83" s="174" t="s">
        <v>1072</v>
      </c>
      <c r="D83" s="314" t="s">
        <v>1068</v>
      </c>
      <c r="E83" s="314"/>
      <c r="F83" s="140"/>
      <c r="G83" s="173"/>
      <c r="H83" s="140"/>
      <c r="I83" s="142">
        <f>ROUND((SUM(I80:I82))/1,2)</f>
        <v>0</v>
      </c>
      <c r="J83" s="141"/>
      <c r="K83" s="141"/>
      <c r="L83" s="141">
        <f>ROUND((SUM(L80:L82))/1,2)</f>
        <v>0</v>
      </c>
      <c r="M83" s="141">
        <f>ROUND((SUM(M80:M82))/1,2)</f>
        <v>0</v>
      </c>
      <c r="N83" s="141"/>
      <c r="O83" s="141"/>
      <c r="P83" s="141"/>
      <c r="Q83" s="10"/>
      <c r="R83" s="10"/>
      <c r="S83" s="10">
        <f>ROUND((SUM(S80:S82))/1,2)</f>
        <v>0</v>
      </c>
      <c r="T83" s="10"/>
      <c r="U83" s="10"/>
      <c r="V83" s="199">
        <f>ROUND((SUM(V80:V82))/1,2)</f>
        <v>0</v>
      </c>
      <c r="W83" s="217"/>
      <c r="X83" s="139"/>
      <c r="Y83" s="139"/>
      <c r="Z83" s="139"/>
    </row>
    <row r="84" spans="1:26" x14ac:dyDescent="0.3">
      <c r="A84" s="1"/>
      <c r="B84" s="208"/>
      <c r="C84" s="1"/>
      <c r="D84" s="1"/>
      <c r="E84" s="133"/>
      <c r="F84" s="133"/>
      <c r="G84" s="167"/>
      <c r="H84" s="133"/>
      <c r="I84" s="133"/>
      <c r="J84" s="134"/>
      <c r="K84" s="134"/>
      <c r="L84" s="134"/>
      <c r="M84" s="134"/>
      <c r="N84" s="134"/>
      <c r="O84" s="134"/>
      <c r="P84" s="134"/>
      <c r="Q84" s="1"/>
      <c r="R84" s="1"/>
      <c r="S84" s="1"/>
      <c r="T84" s="1"/>
      <c r="U84" s="1"/>
      <c r="V84" s="200"/>
      <c r="W84" s="53"/>
    </row>
    <row r="85" spans="1:26" x14ac:dyDescent="0.3">
      <c r="A85" s="10"/>
      <c r="B85" s="212"/>
      <c r="C85" s="10"/>
      <c r="D85" s="315" t="s">
        <v>67</v>
      </c>
      <c r="E85" s="315"/>
      <c r="F85" s="140"/>
      <c r="G85" s="173"/>
      <c r="H85" s="140"/>
      <c r="I85" s="142">
        <f>ROUND((SUM(I79:I84))/2,2)</f>
        <v>0</v>
      </c>
      <c r="J85" s="141"/>
      <c r="K85" s="141"/>
      <c r="L85" s="140">
        <f>ROUND((SUM(L79:L84))/2,2)</f>
        <v>0</v>
      </c>
      <c r="M85" s="140">
        <f>ROUND((SUM(M79:M84))/2,2)</f>
        <v>0</v>
      </c>
      <c r="N85" s="141"/>
      <c r="O85" s="141"/>
      <c r="P85" s="192"/>
      <c r="Q85" s="10"/>
      <c r="R85" s="10"/>
      <c r="S85" s="192">
        <f>ROUND((SUM(S79:S84))/2,2)</f>
        <v>0</v>
      </c>
      <c r="T85" s="10"/>
      <c r="U85" s="10"/>
      <c r="V85" s="199">
        <f>ROUND((SUM(V79:V84))/2,2)</f>
        <v>0</v>
      </c>
      <c r="W85" s="53"/>
    </row>
    <row r="86" spans="1:26" x14ac:dyDescent="0.3">
      <c r="A86" s="1"/>
      <c r="B86" s="208"/>
      <c r="C86" s="1"/>
      <c r="D86" s="1"/>
      <c r="E86" s="133"/>
      <c r="F86" s="133"/>
      <c r="G86" s="167"/>
      <c r="H86" s="133"/>
      <c r="I86" s="133"/>
      <c r="J86" s="134"/>
      <c r="K86" s="134"/>
      <c r="L86" s="134"/>
      <c r="M86" s="134"/>
      <c r="N86" s="134"/>
      <c r="O86" s="134"/>
      <c r="P86" s="134"/>
      <c r="Q86" s="1"/>
      <c r="R86" s="1"/>
      <c r="S86" s="1"/>
      <c r="T86" s="1"/>
      <c r="U86" s="1"/>
      <c r="V86" s="200"/>
      <c r="W86" s="53"/>
    </row>
    <row r="87" spans="1:26" x14ac:dyDescent="0.3">
      <c r="A87" s="10"/>
      <c r="B87" s="212"/>
      <c r="C87" s="10"/>
      <c r="D87" s="315" t="s">
        <v>418</v>
      </c>
      <c r="E87" s="315"/>
      <c r="F87" s="140"/>
      <c r="G87" s="173"/>
      <c r="H87" s="140"/>
      <c r="I87" s="140"/>
      <c r="J87" s="141"/>
      <c r="K87" s="141"/>
      <c r="L87" s="141"/>
      <c r="M87" s="141"/>
      <c r="N87" s="141"/>
      <c r="O87" s="141"/>
      <c r="P87" s="141"/>
      <c r="Q87" s="10"/>
      <c r="R87" s="10"/>
      <c r="S87" s="10"/>
      <c r="T87" s="10"/>
      <c r="U87" s="10"/>
      <c r="V87" s="197"/>
      <c r="W87" s="217"/>
      <c r="X87" s="139"/>
      <c r="Y87" s="139"/>
      <c r="Z87" s="139"/>
    </row>
    <row r="88" spans="1:26" x14ac:dyDescent="0.3">
      <c r="A88" s="10"/>
      <c r="B88" s="212"/>
      <c r="C88" s="174">
        <v>921</v>
      </c>
      <c r="D88" s="314" t="s">
        <v>419</v>
      </c>
      <c r="E88" s="314"/>
      <c r="F88" s="140"/>
      <c r="G88" s="173"/>
      <c r="H88" s="140"/>
      <c r="I88" s="140"/>
      <c r="J88" s="141"/>
      <c r="K88" s="141"/>
      <c r="L88" s="141"/>
      <c r="M88" s="141"/>
      <c r="N88" s="141"/>
      <c r="O88" s="141"/>
      <c r="P88" s="141"/>
      <c r="Q88" s="10"/>
      <c r="R88" s="10"/>
      <c r="S88" s="10"/>
      <c r="T88" s="10"/>
      <c r="U88" s="10"/>
      <c r="V88" s="197"/>
      <c r="W88" s="217"/>
      <c r="X88" s="139"/>
      <c r="Y88" s="139"/>
      <c r="Z88" s="139"/>
    </row>
    <row r="89" spans="1:26" ht="25.05" customHeight="1" x14ac:dyDescent="0.3">
      <c r="A89" s="181"/>
      <c r="B89" s="213">
        <v>3</v>
      </c>
      <c r="C89" s="182" t="s">
        <v>1073</v>
      </c>
      <c r="D89" s="317" t="s">
        <v>1074</v>
      </c>
      <c r="E89" s="317"/>
      <c r="F89" s="176" t="s">
        <v>430</v>
      </c>
      <c r="G89" s="177">
        <v>2</v>
      </c>
      <c r="H89" s="176"/>
      <c r="I89" s="176">
        <f t="shared" ref="I89:I103" si="0">ROUND(G89*(H89),2)</f>
        <v>0</v>
      </c>
      <c r="J89" s="178">
        <f t="shared" ref="J89:J103" si="1">ROUND(G89*(N89),2)</f>
        <v>12.04</v>
      </c>
      <c r="K89" s="179">
        <f t="shared" ref="K89:K103" si="2">ROUND(G89*(O89),2)</f>
        <v>0</v>
      </c>
      <c r="L89" s="179"/>
      <c r="M89" s="179">
        <f t="shared" ref="M89:M103" si="3">ROUND(G89*(H89),2)</f>
        <v>0</v>
      </c>
      <c r="N89" s="179">
        <v>6.02</v>
      </c>
      <c r="O89" s="179"/>
      <c r="P89" s="183"/>
      <c r="Q89" s="183"/>
      <c r="R89" s="183"/>
      <c r="S89" s="180">
        <f t="shared" ref="S89:S103" si="4">ROUND(G89*(P89),3)</f>
        <v>0</v>
      </c>
      <c r="T89" s="180"/>
      <c r="U89" s="180"/>
      <c r="V89" s="198"/>
      <c r="W89" s="53"/>
      <c r="Z89">
        <v>0</v>
      </c>
    </row>
    <row r="90" spans="1:26" ht="25.05" customHeight="1" x14ac:dyDescent="0.3">
      <c r="A90" s="181"/>
      <c r="B90" s="214">
        <v>4</v>
      </c>
      <c r="C90" s="190" t="s">
        <v>1075</v>
      </c>
      <c r="D90" s="318" t="s">
        <v>1076</v>
      </c>
      <c r="E90" s="318"/>
      <c r="F90" s="185" t="s">
        <v>1077</v>
      </c>
      <c r="G90" s="186">
        <v>1.2</v>
      </c>
      <c r="H90" s="185"/>
      <c r="I90" s="185">
        <f t="shared" si="0"/>
        <v>0</v>
      </c>
      <c r="J90" s="187">
        <f t="shared" si="1"/>
        <v>1.34</v>
      </c>
      <c r="K90" s="188">
        <f t="shared" si="2"/>
        <v>0</v>
      </c>
      <c r="L90" s="188"/>
      <c r="M90" s="188">
        <f t="shared" si="3"/>
        <v>0</v>
      </c>
      <c r="N90" s="188">
        <v>1.1200000000000001</v>
      </c>
      <c r="O90" s="188"/>
      <c r="P90" s="191">
        <v>1.0000000000000001E-5</v>
      </c>
      <c r="Q90" s="191"/>
      <c r="R90" s="191">
        <v>1.0000000000000001E-5</v>
      </c>
      <c r="S90" s="189">
        <f t="shared" si="4"/>
        <v>0</v>
      </c>
      <c r="T90" s="189"/>
      <c r="U90" s="189"/>
      <c r="V90" s="201"/>
      <c r="W90" s="53"/>
      <c r="Z90">
        <v>0</v>
      </c>
    </row>
    <row r="91" spans="1:26" ht="25.05" customHeight="1" x14ac:dyDescent="0.3">
      <c r="A91" s="181"/>
      <c r="B91" s="214">
        <v>5</v>
      </c>
      <c r="C91" s="190" t="s">
        <v>1078</v>
      </c>
      <c r="D91" s="318" t="s">
        <v>1079</v>
      </c>
      <c r="E91" s="318"/>
      <c r="F91" s="185" t="s">
        <v>1077</v>
      </c>
      <c r="G91" s="186">
        <v>0.6</v>
      </c>
      <c r="H91" s="185"/>
      <c r="I91" s="185">
        <f t="shared" si="0"/>
        <v>0</v>
      </c>
      <c r="J91" s="187">
        <f t="shared" si="1"/>
        <v>0.8</v>
      </c>
      <c r="K91" s="188">
        <f t="shared" si="2"/>
        <v>0</v>
      </c>
      <c r="L91" s="188"/>
      <c r="M91" s="188">
        <f t="shared" si="3"/>
        <v>0</v>
      </c>
      <c r="N91" s="188">
        <v>1.33</v>
      </c>
      <c r="O91" s="188"/>
      <c r="P91" s="191">
        <v>3.0000000000000001E-5</v>
      </c>
      <c r="Q91" s="191"/>
      <c r="R91" s="191">
        <v>3.0000000000000001E-5</v>
      </c>
      <c r="S91" s="189">
        <f t="shared" si="4"/>
        <v>0</v>
      </c>
      <c r="T91" s="189"/>
      <c r="U91" s="189"/>
      <c r="V91" s="201"/>
      <c r="W91" s="53"/>
      <c r="Z91">
        <v>0</v>
      </c>
    </row>
    <row r="92" spans="1:26" ht="25.05" customHeight="1" x14ac:dyDescent="0.3">
      <c r="A92" s="181"/>
      <c r="B92" s="214">
        <v>6</v>
      </c>
      <c r="C92" s="190" t="s">
        <v>1080</v>
      </c>
      <c r="D92" s="318" t="s">
        <v>1081</v>
      </c>
      <c r="E92" s="318"/>
      <c r="F92" s="185" t="s">
        <v>1077</v>
      </c>
      <c r="G92" s="186">
        <v>0.6</v>
      </c>
      <c r="H92" s="185"/>
      <c r="I92" s="185">
        <f t="shared" si="0"/>
        <v>0</v>
      </c>
      <c r="J92" s="187">
        <f t="shared" si="1"/>
        <v>0.8</v>
      </c>
      <c r="K92" s="188">
        <f t="shared" si="2"/>
        <v>0</v>
      </c>
      <c r="L92" s="188"/>
      <c r="M92" s="188">
        <f t="shared" si="3"/>
        <v>0</v>
      </c>
      <c r="N92" s="188">
        <v>1.33</v>
      </c>
      <c r="O92" s="188"/>
      <c r="P92" s="191">
        <v>2.0000000000000002E-5</v>
      </c>
      <c r="Q92" s="191"/>
      <c r="R92" s="191">
        <v>2.0000000000000002E-5</v>
      </c>
      <c r="S92" s="189">
        <f t="shared" si="4"/>
        <v>0</v>
      </c>
      <c r="T92" s="189"/>
      <c r="U92" s="189"/>
      <c r="V92" s="201"/>
      <c r="W92" s="53"/>
      <c r="Z92">
        <v>0</v>
      </c>
    </row>
    <row r="93" spans="1:26" ht="25.05" customHeight="1" x14ac:dyDescent="0.3">
      <c r="A93" s="181"/>
      <c r="B93" s="214">
        <v>7</v>
      </c>
      <c r="C93" s="190" t="s">
        <v>1082</v>
      </c>
      <c r="D93" s="318" t="s">
        <v>1083</v>
      </c>
      <c r="E93" s="318"/>
      <c r="F93" s="185" t="s">
        <v>430</v>
      </c>
      <c r="G93" s="186">
        <v>2</v>
      </c>
      <c r="H93" s="185"/>
      <c r="I93" s="185">
        <f t="shared" si="0"/>
        <v>0</v>
      </c>
      <c r="J93" s="187">
        <f t="shared" si="1"/>
        <v>15.5</v>
      </c>
      <c r="K93" s="188">
        <f t="shared" si="2"/>
        <v>0</v>
      </c>
      <c r="L93" s="188"/>
      <c r="M93" s="188">
        <f t="shared" si="3"/>
        <v>0</v>
      </c>
      <c r="N93" s="188">
        <v>7.75</v>
      </c>
      <c r="O93" s="188"/>
      <c r="P93" s="191">
        <v>6.0000000000000002E-5</v>
      </c>
      <c r="Q93" s="191"/>
      <c r="R93" s="191">
        <v>6.0000000000000002E-5</v>
      </c>
      <c r="S93" s="189">
        <f t="shared" si="4"/>
        <v>0</v>
      </c>
      <c r="T93" s="189"/>
      <c r="U93" s="189"/>
      <c r="V93" s="201"/>
      <c r="W93" s="53"/>
      <c r="Z93">
        <v>0</v>
      </c>
    </row>
    <row r="94" spans="1:26" ht="25.05" customHeight="1" x14ac:dyDescent="0.3">
      <c r="A94" s="181"/>
      <c r="B94" s="213">
        <v>8</v>
      </c>
      <c r="C94" s="182" t="s">
        <v>1084</v>
      </c>
      <c r="D94" s="317" t="s">
        <v>1085</v>
      </c>
      <c r="E94" s="317"/>
      <c r="F94" s="176" t="s">
        <v>424</v>
      </c>
      <c r="G94" s="177">
        <v>8</v>
      </c>
      <c r="H94" s="176"/>
      <c r="I94" s="176">
        <f t="shared" si="0"/>
        <v>0</v>
      </c>
      <c r="J94" s="178">
        <f t="shared" si="1"/>
        <v>12.24</v>
      </c>
      <c r="K94" s="179">
        <f t="shared" si="2"/>
        <v>0</v>
      </c>
      <c r="L94" s="179"/>
      <c r="M94" s="179">
        <f t="shared" si="3"/>
        <v>0</v>
      </c>
      <c r="N94" s="179">
        <v>1.53</v>
      </c>
      <c r="O94" s="179"/>
      <c r="P94" s="183"/>
      <c r="Q94" s="183"/>
      <c r="R94" s="183"/>
      <c r="S94" s="180">
        <f t="shared" si="4"/>
        <v>0</v>
      </c>
      <c r="T94" s="180"/>
      <c r="U94" s="180"/>
      <c r="V94" s="198"/>
      <c r="W94" s="53"/>
      <c r="Z94">
        <v>0</v>
      </c>
    </row>
    <row r="95" spans="1:26" ht="25.05" customHeight="1" x14ac:dyDescent="0.3">
      <c r="A95" s="181"/>
      <c r="B95" s="214">
        <v>9</v>
      </c>
      <c r="C95" s="190" t="s">
        <v>1086</v>
      </c>
      <c r="D95" s="318" t="s">
        <v>1087</v>
      </c>
      <c r="E95" s="318"/>
      <c r="F95" s="185" t="s">
        <v>427</v>
      </c>
      <c r="G95" s="186">
        <v>3.3180000000000001</v>
      </c>
      <c r="H95" s="185"/>
      <c r="I95" s="185">
        <f t="shared" si="0"/>
        <v>0</v>
      </c>
      <c r="J95" s="187">
        <f t="shared" si="1"/>
        <v>4.41</v>
      </c>
      <c r="K95" s="188">
        <f t="shared" si="2"/>
        <v>0</v>
      </c>
      <c r="L95" s="188"/>
      <c r="M95" s="188">
        <f t="shared" si="3"/>
        <v>0</v>
      </c>
      <c r="N95" s="188">
        <v>1.33</v>
      </c>
      <c r="O95" s="188"/>
      <c r="P95" s="191">
        <v>1E-3</v>
      </c>
      <c r="Q95" s="191"/>
      <c r="R95" s="191">
        <v>1E-3</v>
      </c>
      <c r="S95" s="189">
        <f t="shared" si="4"/>
        <v>3.0000000000000001E-3</v>
      </c>
      <c r="T95" s="189"/>
      <c r="U95" s="189"/>
      <c r="V95" s="201"/>
      <c r="W95" s="53"/>
      <c r="Z95">
        <v>0</v>
      </c>
    </row>
    <row r="96" spans="1:26" ht="25.05" customHeight="1" x14ac:dyDescent="0.3">
      <c r="A96" s="181"/>
      <c r="B96" s="213">
        <v>10</v>
      </c>
      <c r="C96" s="182" t="s">
        <v>459</v>
      </c>
      <c r="D96" s="317" t="s">
        <v>460</v>
      </c>
      <c r="E96" s="317"/>
      <c r="F96" s="176" t="s">
        <v>430</v>
      </c>
      <c r="G96" s="177">
        <v>2</v>
      </c>
      <c r="H96" s="176"/>
      <c r="I96" s="176">
        <f t="shared" si="0"/>
        <v>0</v>
      </c>
      <c r="J96" s="178">
        <f t="shared" si="1"/>
        <v>6.12</v>
      </c>
      <c r="K96" s="179">
        <f t="shared" si="2"/>
        <v>0</v>
      </c>
      <c r="L96" s="179"/>
      <c r="M96" s="179">
        <f t="shared" si="3"/>
        <v>0</v>
      </c>
      <c r="N96" s="179">
        <v>3.06</v>
      </c>
      <c r="O96" s="179"/>
      <c r="P96" s="183"/>
      <c r="Q96" s="183"/>
      <c r="R96" s="183"/>
      <c r="S96" s="180">
        <f t="shared" si="4"/>
        <v>0</v>
      </c>
      <c r="T96" s="180"/>
      <c r="U96" s="180"/>
      <c r="V96" s="198"/>
      <c r="W96" s="53"/>
      <c r="Z96">
        <v>0</v>
      </c>
    </row>
    <row r="97" spans="1:26" ht="25.05" customHeight="1" x14ac:dyDescent="0.3">
      <c r="A97" s="181"/>
      <c r="B97" s="214">
        <v>11</v>
      </c>
      <c r="C97" s="190" t="s">
        <v>1088</v>
      </c>
      <c r="D97" s="318" t="s">
        <v>1089</v>
      </c>
      <c r="E97" s="318"/>
      <c r="F97" s="185" t="s">
        <v>430</v>
      </c>
      <c r="G97" s="186">
        <v>2</v>
      </c>
      <c r="H97" s="185"/>
      <c r="I97" s="185">
        <f t="shared" si="0"/>
        <v>0</v>
      </c>
      <c r="J97" s="187">
        <f t="shared" si="1"/>
        <v>1.02</v>
      </c>
      <c r="K97" s="188">
        <f t="shared" si="2"/>
        <v>0</v>
      </c>
      <c r="L97" s="188"/>
      <c r="M97" s="188">
        <f t="shared" si="3"/>
        <v>0</v>
      </c>
      <c r="N97" s="188">
        <v>0.51</v>
      </c>
      <c r="O97" s="188"/>
      <c r="P97" s="191"/>
      <c r="Q97" s="191"/>
      <c r="R97" s="191"/>
      <c r="S97" s="189">
        <f t="shared" si="4"/>
        <v>0</v>
      </c>
      <c r="T97" s="189"/>
      <c r="U97" s="189"/>
      <c r="V97" s="201"/>
      <c r="W97" s="53"/>
      <c r="Z97">
        <v>0</v>
      </c>
    </row>
    <row r="98" spans="1:26" ht="25.05" customHeight="1" x14ac:dyDescent="0.3">
      <c r="A98" s="181"/>
      <c r="B98" s="213">
        <v>12</v>
      </c>
      <c r="C98" s="182" t="s">
        <v>461</v>
      </c>
      <c r="D98" s="317" t="s">
        <v>462</v>
      </c>
      <c r="E98" s="317"/>
      <c r="F98" s="176" t="s">
        <v>430</v>
      </c>
      <c r="G98" s="177">
        <v>2</v>
      </c>
      <c r="H98" s="176"/>
      <c r="I98" s="176">
        <f t="shared" si="0"/>
        <v>0</v>
      </c>
      <c r="J98" s="178">
        <f t="shared" si="1"/>
        <v>8.56</v>
      </c>
      <c r="K98" s="179">
        <f t="shared" si="2"/>
        <v>0</v>
      </c>
      <c r="L98" s="179"/>
      <c r="M98" s="179">
        <f t="shared" si="3"/>
        <v>0</v>
      </c>
      <c r="N98" s="179">
        <v>4.28</v>
      </c>
      <c r="O98" s="179"/>
      <c r="P98" s="183"/>
      <c r="Q98" s="183"/>
      <c r="R98" s="183"/>
      <c r="S98" s="180">
        <f t="shared" si="4"/>
        <v>0</v>
      </c>
      <c r="T98" s="180"/>
      <c r="U98" s="180"/>
      <c r="V98" s="198"/>
      <c r="W98" s="53"/>
      <c r="Z98">
        <v>0</v>
      </c>
    </row>
    <row r="99" spans="1:26" ht="25.05" customHeight="1" x14ac:dyDescent="0.3">
      <c r="A99" s="181"/>
      <c r="B99" s="214">
        <v>13</v>
      </c>
      <c r="C99" s="190" t="s">
        <v>428</v>
      </c>
      <c r="D99" s="318" t="s">
        <v>429</v>
      </c>
      <c r="E99" s="318"/>
      <c r="F99" s="185" t="s">
        <v>430</v>
      </c>
      <c r="G99" s="186">
        <v>2</v>
      </c>
      <c r="H99" s="185"/>
      <c r="I99" s="185">
        <f t="shared" si="0"/>
        <v>0</v>
      </c>
      <c r="J99" s="187">
        <f t="shared" si="1"/>
        <v>1.64</v>
      </c>
      <c r="K99" s="188">
        <f t="shared" si="2"/>
        <v>0</v>
      </c>
      <c r="L99" s="188"/>
      <c r="M99" s="188">
        <f t="shared" si="3"/>
        <v>0</v>
      </c>
      <c r="N99" s="188">
        <v>0.82</v>
      </c>
      <c r="O99" s="188"/>
      <c r="P99" s="191"/>
      <c r="Q99" s="191"/>
      <c r="R99" s="191"/>
      <c r="S99" s="189">
        <f t="shared" si="4"/>
        <v>0</v>
      </c>
      <c r="T99" s="189"/>
      <c r="U99" s="189"/>
      <c r="V99" s="201"/>
      <c r="W99" s="53"/>
      <c r="Z99">
        <v>0</v>
      </c>
    </row>
    <row r="100" spans="1:26" ht="25.05" customHeight="1" x14ac:dyDescent="0.3">
      <c r="A100" s="181"/>
      <c r="B100" s="213">
        <v>14</v>
      </c>
      <c r="C100" s="182" t="s">
        <v>467</v>
      </c>
      <c r="D100" s="317" t="s">
        <v>468</v>
      </c>
      <c r="E100" s="317"/>
      <c r="F100" s="176" t="s">
        <v>430</v>
      </c>
      <c r="G100" s="177">
        <v>2</v>
      </c>
      <c r="H100" s="176"/>
      <c r="I100" s="176">
        <f t="shared" si="0"/>
        <v>0</v>
      </c>
      <c r="J100" s="178">
        <f t="shared" si="1"/>
        <v>35.299999999999997</v>
      </c>
      <c r="K100" s="179">
        <f t="shared" si="2"/>
        <v>0</v>
      </c>
      <c r="L100" s="179"/>
      <c r="M100" s="179">
        <f t="shared" si="3"/>
        <v>0</v>
      </c>
      <c r="N100" s="179">
        <v>17.649999999999999</v>
      </c>
      <c r="O100" s="179"/>
      <c r="P100" s="183"/>
      <c r="Q100" s="183"/>
      <c r="R100" s="183"/>
      <c r="S100" s="180">
        <f t="shared" si="4"/>
        <v>0</v>
      </c>
      <c r="T100" s="180"/>
      <c r="U100" s="180"/>
      <c r="V100" s="198"/>
      <c r="W100" s="53"/>
      <c r="Z100">
        <v>0</v>
      </c>
    </row>
    <row r="101" spans="1:26" ht="25.05" customHeight="1" x14ac:dyDescent="0.3">
      <c r="A101" s="181"/>
      <c r="B101" s="214">
        <v>15</v>
      </c>
      <c r="C101" s="190" t="s">
        <v>469</v>
      </c>
      <c r="D101" s="318" t="s">
        <v>470</v>
      </c>
      <c r="E101" s="318"/>
      <c r="F101" s="185" t="s">
        <v>430</v>
      </c>
      <c r="G101" s="186">
        <v>2</v>
      </c>
      <c r="H101" s="185"/>
      <c r="I101" s="185">
        <f t="shared" si="0"/>
        <v>0</v>
      </c>
      <c r="J101" s="187">
        <f t="shared" si="1"/>
        <v>39.159999999999997</v>
      </c>
      <c r="K101" s="188">
        <f t="shared" si="2"/>
        <v>0</v>
      </c>
      <c r="L101" s="188"/>
      <c r="M101" s="188">
        <f t="shared" si="3"/>
        <v>0</v>
      </c>
      <c r="N101" s="188">
        <v>19.579999999999998</v>
      </c>
      <c r="O101" s="188"/>
      <c r="P101" s="191">
        <v>5.3299999999999997E-3</v>
      </c>
      <c r="Q101" s="191"/>
      <c r="R101" s="191">
        <v>5.3299999999999997E-3</v>
      </c>
      <c r="S101" s="189">
        <f t="shared" si="4"/>
        <v>1.0999999999999999E-2</v>
      </c>
      <c r="T101" s="189"/>
      <c r="U101" s="189"/>
      <c r="V101" s="201"/>
      <c r="W101" s="53"/>
      <c r="Z101">
        <v>0</v>
      </c>
    </row>
    <row r="102" spans="1:26" ht="25.05" customHeight="1" x14ac:dyDescent="0.3">
      <c r="A102" s="181"/>
      <c r="B102" s="213">
        <v>16</v>
      </c>
      <c r="C102" s="182" t="s">
        <v>1090</v>
      </c>
      <c r="D102" s="317" t="s">
        <v>1091</v>
      </c>
      <c r="E102" s="317"/>
      <c r="F102" s="176" t="s">
        <v>424</v>
      </c>
      <c r="G102" s="177">
        <v>25</v>
      </c>
      <c r="H102" s="176"/>
      <c r="I102" s="176">
        <f t="shared" si="0"/>
        <v>0</v>
      </c>
      <c r="J102" s="178">
        <f t="shared" si="1"/>
        <v>15.25</v>
      </c>
      <c r="K102" s="179">
        <f t="shared" si="2"/>
        <v>0</v>
      </c>
      <c r="L102" s="179"/>
      <c r="M102" s="179">
        <f t="shared" si="3"/>
        <v>0</v>
      </c>
      <c r="N102" s="179">
        <v>0.61</v>
      </c>
      <c r="O102" s="179"/>
      <c r="P102" s="183"/>
      <c r="Q102" s="183"/>
      <c r="R102" s="183"/>
      <c r="S102" s="180">
        <f t="shared" si="4"/>
        <v>0</v>
      </c>
      <c r="T102" s="180"/>
      <c r="U102" s="180"/>
      <c r="V102" s="198"/>
      <c r="W102" s="53"/>
      <c r="Z102">
        <v>0</v>
      </c>
    </row>
    <row r="103" spans="1:26" ht="25.05" customHeight="1" x14ac:dyDescent="0.3">
      <c r="A103" s="181"/>
      <c r="B103" s="214">
        <v>17</v>
      </c>
      <c r="C103" s="190" t="s">
        <v>1092</v>
      </c>
      <c r="D103" s="318" t="s">
        <v>1093</v>
      </c>
      <c r="E103" s="318"/>
      <c r="F103" s="185" t="s">
        <v>424</v>
      </c>
      <c r="G103" s="186">
        <v>26.25</v>
      </c>
      <c r="H103" s="185"/>
      <c r="I103" s="185">
        <f t="shared" si="0"/>
        <v>0</v>
      </c>
      <c r="J103" s="187">
        <f t="shared" si="1"/>
        <v>61.69</v>
      </c>
      <c r="K103" s="188">
        <f t="shared" si="2"/>
        <v>0</v>
      </c>
      <c r="L103" s="188"/>
      <c r="M103" s="188">
        <f t="shared" si="3"/>
        <v>0</v>
      </c>
      <c r="N103" s="188">
        <v>2.35</v>
      </c>
      <c r="O103" s="188"/>
      <c r="P103" s="191"/>
      <c r="Q103" s="191"/>
      <c r="R103" s="191"/>
      <c r="S103" s="189">
        <f t="shared" si="4"/>
        <v>0</v>
      </c>
      <c r="T103" s="189"/>
      <c r="U103" s="189"/>
      <c r="V103" s="201"/>
      <c r="W103" s="53"/>
      <c r="Z103">
        <v>0</v>
      </c>
    </row>
    <row r="104" spans="1:26" x14ac:dyDescent="0.3">
      <c r="A104" s="10"/>
      <c r="B104" s="212"/>
      <c r="C104" s="174">
        <v>921</v>
      </c>
      <c r="D104" s="314" t="s">
        <v>419</v>
      </c>
      <c r="E104" s="314"/>
      <c r="F104" s="140"/>
      <c r="G104" s="173"/>
      <c r="H104" s="140"/>
      <c r="I104" s="142">
        <f>ROUND((SUM(I88:I103))/1,2)</f>
        <v>0</v>
      </c>
      <c r="J104" s="141"/>
      <c r="K104" s="141"/>
      <c r="L104" s="141">
        <f>ROUND((SUM(L88:L103))/1,2)</f>
        <v>0</v>
      </c>
      <c r="M104" s="141">
        <f>ROUND((SUM(M88:M103))/1,2)</f>
        <v>0</v>
      </c>
      <c r="N104" s="141"/>
      <c r="O104" s="141"/>
      <c r="P104" s="141"/>
      <c r="Q104" s="10"/>
      <c r="R104" s="10"/>
      <c r="S104" s="10">
        <f>ROUND((SUM(S88:S103))/1,2)</f>
        <v>0.01</v>
      </c>
      <c r="T104" s="10"/>
      <c r="U104" s="10"/>
      <c r="V104" s="199">
        <f>ROUND((SUM(V88:V103))/1,2)</f>
        <v>0</v>
      </c>
      <c r="W104" s="217"/>
      <c r="X104" s="139"/>
      <c r="Y104" s="139"/>
      <c r="Z104" s="139"/>
    </row>
    <row r="105" spans="1:26" x14ac:dyDescent="0.3">
      <c r="A105" s="1"/>
      <c r="B105" s="208"/>
      <c r="C105" s="1"/>
      <c r="D105" s="1"/>
      <c r="E105" s="133"/>
      <c r="F105" s="133"/>
      <c r="G105" s="167"/>
      <c r="H105" s="133"/>
      <c r="I105" s="133"/>
      <c r="J105" s="134"/>
      <c r="K105" s="134"/>
      <c r="L105" s="134"/>
      <c r="M105" s="134"/>
      <c r="N105" s="134"/>
      <c r="O105" s="134"/>
      <c r="P105" s="134"/>
      <c r="Q105" s="1"/>
      <c r="R105" s="1"/>
      <c r="S105" s="1"/>
      <c r="T105" s="1"/>
      <c r="U105" s="1"/>
      <c r="V105" s="200"/>
      <c r="W105" s="53"/>
    </row>
    <row r="106" spans="1:26" x14ac:dyDescent="0.3">
      <c r="A106" s="10"/>
      <c r="B106" s="212"/>
      <c r="C106" s="174">
        <v>946</v>
      </c>
      <c r="D106" s="314" t="s">
        <v>420</v>
      </c>
      <c r="E106" s="314"/>
      <c r="F106" s="140"/>
      <c r="G106" s="173"/>
      <c r="H106" s="140"/>
      <c r="I106" s="140"/>
      <c r="J106" s="141"/>
      <c r="K106" s="141"/>
      <c r="L106" s="141"/>
      <c r="M106" s="141"/>
      <c r="N106" s="141"/>
      <c r="O106" s="141"/>
      <c r="P106" s="141"/>
      <c r="Q106" s="10"/>
      <c r="R106" s="10"/>
      <c r="S106" s="10"/>
      <c r="T106" s="10"/>
      <c r="U106" s="10"/>
      <c r="V106" s="197"/>
      <c r="W106" s="217"/>
      <c r="X106" s="139"/>
      <c r="Y106" s="139"/>
      <c r="Z106" s="139"/>
    </row>
    <row r="107" spans="1:26" ht="25.05" customHeight="1" x14ac:dyDescent="0.3">
      <c r="A107" s="181"/>
      <c r="B107" s="213">
        <v>18</v>
      </c>
      <c r="C107" s="182" t="s">
        <v>1094</v>
      </c>
      <c r="D107" s="317" t="s">
        <v>1095</v>
      </c>
      <c r="E107" s="317"/>
      <c r="F107" s="176" t="s">
        <v>424</v>
      </c>
      <c r="G107" s="177">
        <v>10</v>
      </c>
      <c r="H107" s="176"/>
      <c r="I107" s="176">
        <f t="shared" ref="I107:I116" si="5">ROUND(G107*(H107),2)</f>
        <v>0</v>
      </c>
      <c r="J107" s="178">
        <f t="shared" ref="J107:J116" si="6">ROUND(G107*(N107),2)</f>
        <v>67.3</v>
      </c>
      <c r="K107" s="179">
        <f t="shared" ref="K107:K116" si="7">ROUND(G107*(O107),2)</f>
        <v>0</v>
      </c>
      <c r="L107" s="179"/>
      <c r="M107" s="179">
        <f t="shared" ref="M107:M116" si="8">ROUND(G107*(H107),2)</f>
        <v>0</v>
      </c>
      <c r="N107" s="179">
        <v>6.73</v>
      </c>
      <c r="O107" s="179"/>
      <c r="P107" s="183"/>
      <c r="Q107" s="183"/>
      <c r="R107" s="183"/>
      <c r="S107" s="180">
        <f t="shared" ref="S107:S116" si="9">ROUND(G107*(P107),3)</f>
        <v>0</v>
      </c>
      <c r="T107" s="180"/>
      <c r="U107" s="180"/>
      <c r="V107" s="198"/>
      <c r="W107" s="53"/>
      <c r="Z107">
        <v>0</v>
      </c>
    </row>
    <row r="108" spans="1:26" ht="25.05" customHeight="1" x14ac:dyDescent="0.3">
      <c r="A108" s="181"/>
      <c r="B108" s="213">
        <v>19</v>
      </c>
      <c r="C108" s="182" t="s">
        <v>1096</v>
      </c>
      <c r="D108" s="317" t="s">
        <v>1097</v>
      </c>
      <c r="E108" s="317"/>
      <c r="F108" s="176" t="s">
        <v>430</v>
      </c>
      <c r="G108" s="177">
        <v>1</v>
      </c>
      <c r="H108" s="176"/>
      <c r="I108" s="176">
        <f t="shared" si="5"/>
        <v>0</v>
      </c>
      <c r="J108" s="178">
        <f t="shared" si="6"/>
        <v>24.89</v>
      </c>
      <c r="K108" s="179">
        <f t="shared" si="7"/>
        <v>0</v>
      </c>
      <c r="L108" s="179"/>
      <c r="M108" s="179">
        <f t="shared" si="8"/>
        <v>0</v>
      </c>
      <c r="N108" s="179">
        <v>24.89</v>
      </c>
      <c r="O108" s="179"/>
      <c r="P108" s="183"/>
      <c r="Q108" s="183"/>
      <c r="R108" s="183"/>
      <c r="S108" s="180">
        <f t="shared" si="9"/>
        <v>0</v>
      </c>
      <c r="T108" s="180"/>
      <c r="U108" s="180"/>
      <c r="V108" s="198"/>
      <c r="W108" s="53"/>
      <c r="Z108">
        <v>0</v>
      </c>
    </row>
    <row r="109" spans="1:26" ht="25.05" customHeight="1" x14ac:dyDescent="0.3">
      <c r="A109" s="181"/>
      <c r="B109" s="213">
        <v>20</v>
      </c>
      <c r="C109" s="182" t="s">
        <v>1098</v>
      </c>
      <c r="D109" s="317" t="s">
        <v>1099</v>
      </c>
      <c r="E109" s="317"/>
      <c r="F109" s="176" t="s">
        <v>424</v>
      </c>
      <c r="G109" s="177">
        <v>10</v>
      </c>
      <c r="H109" s="176"/>
      <c r="I109" s="176">
        <f t="shared" si="5"/>
        <v>0</v>
      </c>
      <c r="J109" s="178">
        <f t="shared" si="6"/>
        <v>10.199999999999999</v>
      </c>
      <c r="K109" s="179">
        <f t="shared" si="7"/>
        <v>0</v>
      </c>
      <c r="L109" s="179"/>
      <c r="M109" s="179">
        <f t="shared" si="8"/>
        <v>0</v>
      </c>
      <c r="N109" s="179">
        <v>1.02</v>
      </c>
      <c r="O109" s="179"/>
      <c r="P109" s="183"/>
      <c r="Q109" s="183"/>
      <c r="R109" s="183"/>
      <c r="S109" s="180">
        <f t="shared" si="9"/>
        <v>0</v>
      </c>
      <c r="T109" s="180"/>
      <c r="U109" s="180"/>
      <c r="V109" s="198"/>
      <c r="W109" s="53"/>
      <c r="Z109">
        <v>0</v>
      </c>
    </row>
    <row r="110" spans="1:26" ht="25.05" customHeight="1" x14ac:dyDescent="0.3">
      <c r="A110" s="181"/>
      <c r="B110" s="214">
        <v>21</v>
      </c>
      <c r="C110" s="190" t="s">
        <v>1100</v>
      </c>
      <c r="D110" s="318" t="s">
        <v>1101</v>
      </c>
      <c r="E110" s="318"/>
      <c r="F110" s="185" t="s">
        <v>689</v>
      </c>
      <c r="G110" s="186">
        <v>1.04</v>
      </c>
      <c r="H110" s="185"/>
      <c r="I110" s="185">
        <f t="shared" si="5"/>
        <v>0</v>
      </c>
      <c r="J110" s="187">
        <f t="shared" si="6"/>
        <v>27.26</v>
      </c>
      <c r="K110" s="188">
        <f t="shared" si="7"/>
        <v>0</v>
      </c>
      <c r="L110" s="188"/>
      <c r="M110" s="188">
        <f t="shared" si="8"/>
        <v>0</v>
      </c>
      <c r="N110" s="188">
        <v>26.21</v>
      </c>
      <c r="O110" s="188"/>
      <c r="P110" s="191">
        <v>1</v>
      </c>
      <c r="Q110" s="191"/>
      <c r="R110" s="191">
        <v>1</v>
      </c>
      <c r="S110" s="189">
        <f t="shared" si="9"/>
        <v>1.04</v>
      </c>
      <c r="T110" s="189"/>
      <c r="U110" s="189"/>
      <c r="V110" s="201"/>
      <c r="W110" s="53"/>
      <c r="Z110">
        <v>0</v>
      </c>
    </row>
    <row r="111" spans="1:26" ht="25.05" customHeight="1" x14ac:dyDescent="0.3">
      <c r="A111" s="181"/>
      <c r="B111" s="213">
        <v>22</v>
      </c>
      <c r="C111" s="182" t="s">
        <v>1102</v>
      </c>
      <c r="D111" s="317" t="s">
        <v>1103</v>
      </c>
      <c r="E111" s="317"/>
      <c r="F111" s="176" t="s">
        <v>424</v>
      </c>
      <c r="G111" s="177">
        <v>15</v>
      </c>
      <c r="H111" s="176"/>
      <c r="I111" s="176">
        <f t="shared" si="5"/>
        <v>0</v>
      </c>
      <c r="J111" s="178">
        <f t="shared" si="6"/>
        <v>6.15</v>
      </c>
      <c r="K111" s="179">
        <f t="shared" si="7"/>
        <v>0</v>
      </c>
      <c r="L111" s="179"/>
      <c r="M111" s="179">
        <f t="shared" si="8"/>
        <v>0</v>
      </c>
      <c r="N111" s="179">
        <v>0.41</v>
      </c>
      <c r="O111" s="179"/>
      <c r="P111" s="183"/>
      <c r="Q111" s="183"/>
      <c r="R111" s="183"/>
      <c r="S111" s="180">
        <f t="shared" si="9"/>
        <v>0</v>
      </c>
      <c r="T111" s="180"/>
      <c r="U111" s="180"/>
      <c r="V111" s="198"/>
      <c r="W111" s="53"/>
      <c r="Z111">
        <v>0</v>
      </c>
    </row>
    <row r="112" spans="1:26" ht="25.05" customHeight="1" x14ac:dyDescent="0.3">
      <c r="A112" s="181"/>
      <c r="B112" s="214">
        <v>23</v>
      </c>
      <c r="C112" s="190" t="s">
        <v>1104</v>
      </c>
      <c r="D112" s="318" t="s">
        <v>1105</v>
      </c>
      <c r="E112" s="318"/>
      <c r="F112" s="185" t="s">
        <v>424</v>
      </c>
      <c r="G112" s="186">
        <v>15</v>
      </c>
      <c r="H112" s="185"/>
      <c r="I112" s="185">
        <f t="shared" si="5"/>
        <v>0</v>
      </c>
      <c r="J112" s="187">
        <f t="shared" si="6"/>
        <v>7.65</v>
      </c>
      <c r="K112" s="188">
        <f t="shared" si="7"/>
        <v>0</v>
      </c>
      <c r="L112" s="188"/>
      <c r="M112" s="188">
        <f t="shared" si="8"/>
        <v>0</v>
      </c>
      <c r="N112" s="188">
        <v>0.51</v>
      </c>
      <c r="O112" s="188"/>
      <c r="P112" s="191">
        <v>2.1000000000000001E-4</v>
      </c>
      <c r="Q112" s="191"/>
      <c r="R112" s="191">
        <v>2.1000000000000001E-4</v>
      </c>
      <c r="S112" s="189">
        <f t="shared" si="9"/>
        <v>3.0000000000000001E-3</v>
      </c>
      <c r="T112" s="189"/>
      <c r="U112" s="189"/>
      <c r="V112" s="201"/>
      <c r="W112" s="53"/>
      <c r="Z112">
        <v>0</v>
      </c>
    </row>
    <row r="113" spans="1:26" ht="25.05" customHeight="1" x14ac:dyDescent="0.3">
      <c r="A113" s="181"/>
      <c r="B113" s="213">
        <v>24</v>
      </c>
      <c r="C113" s="182" t="s">
        <v>1106</v>
      </c>
      <c r="D113" s="317" t="s">
        <v>1107</v>
      </c>
      <c r="E113" s="317"/>
      <c r="F113" s="176" t="s">
        <v>424</v>
      </c>
      <c r="G113" s="177">
        <v>3</v>
      </c>
      <c r="H113" s="176"/>
      <c r="I113" s="176">
        <f t="shared" si="5"/>
        <v>0</v>
      </c>
      <c r="J113" s="178">
        <f t="shared" si="6"/>
        <v>7.35</v>
      </c>
      <c r="K113" s="179">
        <f t="shared" si="7"/>
        <v>0</v>
      </c>
      <c r="L113" s="179"/>
      <c r="M113" s="179">
        <f t="shared" si="8"/>
        <v>0</v>
      </c>
      <c r="N113" s="179">
        <v>2.4500000000000002</v>
      </c>
      <c r="O113" s="179"/>
      <c r="P113" s="183"/>
      <c r="Q113" s="183"/>
      <c r="R113" s="183"/>
      <c r="S113" s="180">
        <f t="shared" si="9"/>
        <v>0</v>
      </c>
      <c r="T113" s="180"/>
      <c r="U113" s="180"/>
      <c r="V113" s="198"/>
      <c r="W113" s="53"/>
      <c r="Z113">
        <v>0</v>
      </c>
    </row>
    <row r="114" spans="1:26" ht="25.05" customHeight="1" x14ac:dyDescent="0.3">
      <c r="A114" s="181"/>
      <c r="B114" s="214">
        <v>25</v>
      </c>
      <c r="C114" s="190" t="s">
        <v>1108</v>
      </c>
      <c r="D114" s="318" t="s">
        <v>1109</v>
      </c>
      <c r="E114" s="318"/>
      <c r="F114" s="185" t="s">
        <v>424</v>
      </c>
      <c r="G114" s="186">
        <v>15</v>
      </c>
      <c r="H114" s="185"/>
      <c r="I114" s="185">
        <f t="shared" si="5"/>
        <v>0</v>
      </c>
      <c r="J114" s="187">
        <f t="shared" si="6"/>
        <v>50.55</v>
      </c>
      <c r="K114" s="188">
        <f t="shared" si="7"/>
        <v>0</v>
      </c>
      <c r="L114" s="188"/>
      <c r="M114" s="188">
        <f t="shared" si="8"/>
        <v>0</v>
      </c>
      <c r="N114" s="188">
        <v>3.37</v>
      </c>
      <c r="O114" s="188"/>
      <c r="P114" s="191"/>
      <c r="Q114" s="191"/>
      <c r="R114" s="191"/>
      <c r="S114" s="189">
        <f t="shared" si="9"/>
        <v>0</v>
      </c>
      <c r="T114" s="189"/>
      <c r="U114" s="189"/>
      <c r="V114" s="201"/>
      <c r="W114" s="53"/>
      <c r="Z114">
        <v>0</v>
      </c>
    </row>
    <row r="115" spans="1:26" ht="25.05" customHeight="1" x14ac:dyDescent="0.3">
      <c r="A115" s="181"/>
      <c r="B115" s="213">
        <v>26</v>
      </c>
      <c r="C115" s="182" t="s">
        <v>1110</v>
      </c>
      <c r="D115" s="317" t="s">
        <v>1111</v>
      </c>
      <c r="E115" s="317"/>
      <c r="F115" s="176" t="s">
        <v>424</v>
      </c>
      <c r="G115" s="177">
        <v>10</v>
      </c>
      <c r="H115" s="176"/>
      <c r="I115" s="176">
        <f t="shared" si="5"/>
        <v>0</v>
      </c>
      <c r="J115" s="178">
        <f t="shared" si="6"/>
        <v>14.3</v>
      </c>
      <c r="K115" s="179">
        <f t="shared" si="7"/>
        <v>0</v>
      </c>
      <c r="L115" s="179"/>
      <c r="M115" s="179">
        <f t="shared" si="8"/>
        <v>0</v>
      </c>
      <c r="N115" s="179">
        <v>1.43</v>
      </c>
      <c r="O115" s="179"/>
      <c r="P115" s="183"/>
      <c r="Q115" s="183"/>
      <c r="R115" s="183"/>
      <c r="S115" s="180">
        <f t="shared" si="9"/>
        <v>0</v>
      </c>
      <c r="T115" s="180"/>
      <c r="U115" s="180"/>
      <c r="V115" s="198"/>
      <c r="W115" s="53"/>
      <c r="Z115">
        <v>0</v>
      </c>
    </row>
    <row r="116" spans="1:26" ht="25.05" customHeight="1" x14ac:dyDescent="0.3">
      <c r="A116" s="181"/>
      <c r="B116" s="213">
        <v>27</v>
      </c>
      <c r="C116" s="182" t="s">
        <v>496</v>
      </c>
      <c r="D116" s="317" t="s">
        <v>497</v>
      </c>
      <c r="E116" s="317"/>
      <c r="F116" s="176" t="s">
        <v>498</v>
      </c>
      <c r="G116" s="177">
        <v>5</v>
      </c>
      <c r="H116" s="176"/>
      <c r="I116" s="176">
        <f t="shared" si="5"/>
        <v>0</v>
      </c>
      <c r="J116" s="178">
        <f t="shared" si="6"/>
        <v>11.2</v>
      </c>
      <c r="K116" s="179">
        <f t="shared" si="7"/>
        <v>0</v>
      </c>
      <c r="L116" s="179"/>
      <c r="M116" s="179">
        <f t="shared" si="8"/>
        <v>0</v>
      </c>
      <c r="N116" s="179">
        <v>2.2400000000000002</v>
      </c>
      <c r="O116" s="179"/>
      <c r="P116" s="183"/>
      <c r="Q116" s="183"/>
      <c r="R116" s="183"/>
      <c r="S116" s="180">
        <f t="shared" si="9"/>
        <v>0</v>
      </c>
      <c r="T116" s="180"/>
      <c r="U116" s="180"/>
      <c r="V116" s="198"/>
      <c r="W116" s="53"/>
      <c r="Z116">
        <v>0</v>
      </c>
    </row>
    <row r="117" spans="1:26" x14ac:dyDescent="0.3">
      <c r="A117" s="10"/>
      <c r="B117" s="212"/>
      <c r="C117" s="174">
        <v>946</v>
      </c>
      <c r="D117" s="314" t="s">
        <v>420</v>
      </c>
      <c r="E117" s="314"/>
      <c r="F117" s="140"/>
      <c r="G117" s="173"/>
      <c r="H117" s="140"/>
      <c r="I117" s="142">
        <f>ROUND((SUM(I106:I116))/1,2)</f>
        <v>0</v>
      </c>
      <c r="J117" s="141"/>
      <c r="K117" s="141"/>
      <c r="L117" s="141">
        <f>ROUND((SUM(L106:L116))/1,2)</f>
        <v>0</v>
      </c>
      <c r="M117" s="141">
        <f>ROUND((SUM(M106:M116))/1,2)</f>
        <v>0</v>
      </c>
      <c r="N117" s="141"/>
      <c r="O117" s="141"/>
      <c r="P117" s="192"/>
      <c r="Q117" s="1"/>
      <c r="R117" s="1"/>
      <c r="S117" s="192">
        <f>ROUND((SUM(S106:S116))/1,2)</f>
        <v>1.04</v>
      </c>
      <c r="T117" s="2"/>
      <c r="U117" s="2"/>
      <c r="V117" s="199">
        <f>ROUND((SUM(V106:V116))/1,2)</f>
        <v>0</v>
      </c>
      <c r="W117" s="53"/>
    </row>
    <row r="118" spans="1:26" x14ac:dyDescent="0.3">
      <c r="A118" s="1"/>
      <c r="B118" s="208"/>
      <c r="C118" s="1"/>
      <c r="D118" s="1"/>
      <c r="E118" s="133"/>
      <c r="F118" s="133"/>
      <c r="G118" s="167"/>
      <c r="H118" s="133"/>
      <c r="I118" s="133"/>
      <c r="J118" s="134"/>
      <c r="K118" s="134"/>
      <c r="L118" s="134"/>
      <c r="M118" s="134"/>
      <c r="N118" s="134"/>
      <c r="O118" s="134"/>
      <c r="P118" s="134"/>
      <c r="Q118" s="1"/>
      <c r="R118" s="1"/>
      <c r="S118" s="1"/>
      <c r="T118" s="1"/>
      <c r="U118" s="1"/>
      <c r="V118" s="200"/>
      <c r="W118" s="53"/>
    </row>
    <row r="119" spans="1:26" x14ac:dyDescent="0.3">
      <c r="A119" s="10"/>
      <c r="B119" s="212"/>
      <c r="C119" s="10"/>
      <c r="D119" s="315" t="s">
        <v>418</v>
      </c>
      <c r="E119" s="315"/>
      <c r="F119" s="140"/>
      <c r="G119" s="173"/>
      <c r="H119" s="140"/>
      <c r="I119" s="142">
        <f>ROUND((SUM(I87:I118))/2,2)</f>
        <v>0</v>
      </c>
      <c r="J119" s="141"/>
      <c r="K119" s="141"/>
      <c r="L119" s="141">
        <f>ROUND((SUM(L87:L118))/2,2)</f>
        <v>0</v>
      </c>
      <c r="M119" s="141">
        <f>ROUND((SUM(M87:M118))/2,2)</f>
        <v>0</v>
      </c>
      <c r="N119" s="141"/>
      <c r="O119" s="141"/>
      <c r="P119" s="192"/>
      <c r="Q119" s="1"/>
      <c r="R119" s="1"/>
      <c r="S119" s="192">
        <f>ROUND((SUM(S87:S118))/2,2)</f>
        <v>1.05</v>
      </c>
      <c r="T119" s="1"/>
      <c r="U119" s="1"/>
      <c r="V119" s="199">
        <f>ROUND((SUM(V87:V118))/2,2)</f>
        <v>0</v>
      </c>
      <c r="W119" s="53"/>
    </row>
    <row r="120" spans="1:26" x14ac:dyDescent="0.3">
      <c r="A120" s="1"/>
      <c r="B120" s="215"/>
      <c r="C120" s="193"/>
      <c r="D120" s="316" t="s">
        <v>89</v>
      </c>
      <c r="E120" s="316"/>
      <c r="F120" s="195"/>
      <c r="G120" s="194"/>
      <c r="H120" s="195"/>
      <c r="I120" s="195">
        <f>ROUND((SUM(I79:I119))/3,2)</f>
        <v>0</v>
      </c>
      <c r="J120" s="219"/>
      <c r="K120" s="219">
        <f>ROUND((SUM(K79:K119))/3,2)</f>
        <v>0</v>
      </c>
      <c r="L120" s="219">
        <f>ROUND((SUM(L79:L119))/3,2)</f>
        <v>0</v>
      </c>
      <c r="M120" s="219">
        <f>ROUND((SUM(M79:M119))/3,2)</f>
        <v>0</v>
      </c>
      <c r="N120" s="219"/>
      <c r="O120" s="219"/>
      <c r="P120" s="194"/>
      <c r="Q120" s="193"/>
      <c r="R120" s="193"/>
      <c r="S120" s="194">
        <f>ROUND((SUM(S79:S119))/3,2)</f>
        <v>1.05</v>
      </c>
      <c r="T120" s="193"/>
      <c r="U120" s="193"/>
      <c r="V120" s="202">
        <f>ROUND((SUM(V79:V119))/3,2)</f>
        <v>0</v>
      </c>
      <c r="W120" s="53"/>
      <c r="Z120">
        <f>(SUM(Z79:Z119))</f>
        <v>0</v>
      </c>
    </row>
  </sheetData>
  <mergeCells count="86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6:E46"/>
    <mergeCell ref="B47:E47"/>
    <mergeCell ref="B48:E48"/>
    <mergeCell ref="F46:H46"/>
    <mergeCell ref="F47:H47"/>
    <mergeCell ref="F48:H48"/>
    <mergeCell ref="D82:E82"/>
    <mergeCell ref="B62:D62"/>
    <mergeCell ref="B64:D64"/>
    <mergeCell ref="B68:V68"/>
    <mergeCell ref="H1:I1"/>
    <mergeCell ref="B70:E70"/>
    <mergeCell ref="B71:E71"/>
    <mergeCell ref="B55:D55"/>
    <mergeCell ref="B56:D56"/>
    <mergeCell ref="B57:D57"/>
    <mergeCell ref="B59:D59"/>
    <mergeCell ref="B60:D60"/>
    <mergeCell ref="B61:D61"/>
    <mergeCell ref="F31:G31"/>
    <mergeCell ref="B54:C54"/>
    <mergeCell ref="B44:V44"/>
    <mergeCell ref="B72:E72"/>
    <mergeCell ref="I70:P70"/>
    <mergeCell ref="D79:E79"/>
    <mergeCell ref="D80:E80"/>
    <mergeCell ref="D81:E81"/>
    <mergeCell ref="D96:E96"/>
    <mergeCell ref="D83:E83"/>
    <mergeCell ref="D85:E85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109:E109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6:E106"/>
    <mergeCell ref="D107:E107"/>
    <mergeCell ref="D108:E108"/>
    <mergeCell ref="D116:E116"/>
    <mergeCell ref="D117:E117"/>
    <mergeCell ref="D119:E119"/>
    <mergeCell ref="D120:E120"/>
    <mergeCell ref="D110:E110"/>
    <mergeCell ref="D111:E111"/>
    <mergeCell ref="D112:E112"/>
    <mergeCell ref="D113:E113"/>
    <mergeCell ref="D114:E114"/>
    <mergeCell ref="D115:E115"/>
  </mergeCells>
  <hyperlinks>
    <hyperlink ref="B1:C1" location="A2:A2" tooltip="Klikni na prechod ku Kryciemu listu..." display="Krycí list rozpočtu" xr:uid="{3A16EC06-6084-4C11-806A-FA50DC85A528}"/>
    <hyperlink ref="E1:F1" location="A54:A54" tooltip="Klikni na prechod ku rekapitulácii..." display="Rekapitulácia rozpočtu" xr:uid="{039983CE-ACD0-4A17-9098-F28F212C2941}"/>
    <hyperlink ref="H1:I1" location="B78:B78" tooltip="Klikni na prechod ku Rozpočet..." display="Rozpočet" xr:uid="{7FACB56A-44CE-4A9C-A3C5-E0CCE907083A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Rozšírenie kapacity materskej školy v obci Bačkov / SO 02 NN prívod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10</vt:i4>
      </vt:variant>
    </vt:vector>
  </HeadingPairs>
  <TitlesOfParts>
    <vt:vector size="22" baseType="lpstr">
      <vt:lpstr>Rekapitulácia</vt:lpstr>
      <vt:lpstr>Krycí list stavby</vt:lpstr>
      <vt:lpstr>SO 15259</vt:lpstr>
      <vt:lpstr>SO 15260</vt:lpstr>
      <vt:lpstr>SO 15261</vt:lpstr>
      <vt:lpstr>SO 15267</vt:lpstr>
      <vt:lpstr>SO 15268</vt:lpstr>
      <vt:lpstr>SO 15269</vt:lpstr>
      <vt:lpstr>SO 15270</vt:lpstr>
      <vt:lpstr>SO 15271</vt:lpstr>
      <vt:lpstr>SO 15272</vt:lpstr>
      <vt:lpstr>SO 15273</vt:lpstr>
      <vt:lpstr>'SO 15259'!Oblasť_tlače</vt:lpstr>
      <vt:lpstr>'SO 15260'!Oblasť_tlače</vt:lpstr>
      <vt:lpstr>'SO 15261'!Oblasť_tlače</vt:lpstr>
      <vt:lpstr>'SO 15267'!Oblasť_tlače</vt:lpstr>
      <vt:lpstr>'SO 15268'!Oblasť_tlače</vt:lpstr>
      <vt:lpstr>'SO 15269'!Oblasť_tlače</vt:lpstr>
      <vt:lpstr>'SO 15270'!Oblasť_tlače</vt:lpstr>
      <vt:lpstr>'SO 15271'!Oblasť_tlače</vt:lpstr>
      <vt:lpstr>'SO 15272'!Oblasť_tlače</vt:lpstr>
      <vt:lpstr>'SO 15273'!Oblasť_tlače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dcterms:created xsi:type="dcterms:W3CDTF">2021-03-15T18:43:42Z</dcterms:created>
  <dcterms:modified xsi:type="dcterms:W3CDTF">2021-12-30T13:12:59Z</dcterms:modified>
</cp:coreProperties>
</file>