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C:\KrosData\Export\"/>
    </mc:Choice>
  </mc:AlternateContent>
  <bookViews>
    <workbookView xWindow="0" yWindow="0" windowWidth="0" windowHeight="0"/>
  </bookViews>
  <sheets>
    <sheet name="Rekapitulace stavby" sheetId="1" r:id="rId1"/>
    <sheet name="01 - Komunikace" sheetId="2" r:id="rId2"/>
    <sheet name="02 - Chodníky" sheetId="3" r:id="rId3"/>
  </sheets>
  <definedNames>
    <definedName name="_xlnm.Print_Area" localSheetId="0">'Rekapitulace stavby'!$D$4:$AO$76,'Rekapitulace stavby'!$C$82:$AQ$97</definedName>
    <definedName name="_xlnm.Print_Titles" localSheetId="0">'Rekapitulace stavby'!$92:$92</definedName>
    <definedName name="_xlnm._FilterDatabase" localSheetId="1" hidden="1">'01 - Komunikace'!$C$136:$K$266</definedName>
    <definedName name="_xlnm.Print_Area" localSheetId="1">'01 - Komunikace'!$C$4:$J$76,'01 - Komunikace'!$C$82:$J$118,'01 - Komunikace'!$C$124:$K$266</definedName>
    <definedName name="_xlnm.Print_Titles" localSheetId="1">'01 - Komunikace'!$136:$136</definedName>
    <definedName name="_xlnm._FilterDatabase" localSheetId="2" hidden="1">'02 - Chodníky'!$C$128:$K$189</definedName>
    <definedName name="_xlnm.Print_Area" localSheetId="2">'02 - Chodníky'!$C$4:$J$76,'02 - Chodníky'!$C$82:$J$110,'02 - Chodníky'!$C$116:$K$189</definedName>
    <definedName name="_xlnm.Print_Titles" localSheetId="2">'02 - Chodníky'!$128:$128</definedName>
  </definedNames>
  <calcPr/>
</workbook>
</file>

<file path=xl/calcChain.xml><?xml version="1.0" encoding="utf-8"?>
<calcChain xmlns="http://schemas.openxmlformats.org/spreadsheetml/2006/main">
  <c i="3" l="1" r="J37"/>
  <c r="J36"/>
  <c i="1" r="AY96"/>
  <c i="3" r="J35"/>
  <c i="1" r="AX96"/>
  <c i="3" r="BI188"/>
  <c r="BH188"/>
  <c r="BG188"/>
  <c r="BF188"/>
  <c r="T188"/>
  <c r="T187"/>
  <c r="R188"/>
  <c r="R187"/>
  <c r="P188"/>
  <c r="P187"/>
  <c r="BI185"/>
  <c r="BH185"/>
  <c r="BG185"/>
  <c r="BF185"/>
  <c r="T185"/>
  <c r="T184"/>
  <c r="R185"/>
  <c r="R184"/>
  <c r="P185"/>
  <c r="P184"/>
  <c r="BI182"/>
  <c r="BH182"/>
  <c r="BG182"/>
  <c r="BF182"/>
  <c r="T182"/>
  <c r="R182"/>
  <c r="P182"/>
  <c r="BI180"/>
  <c r="BH180"/>
  <c r="BG180"/>
  <c r="BF180"/>
  <c r="T180"/>
  <c r="R180"/>
  <c r="P180"/>
  <c r="BI178"/>
  <c r="BH178"/>
  <c r="BG178"/>
  <c r="BF178"/>
  <c r="T178"/>
  <c r="R178"/>
  <c r="P178"/>
  <c r="BI176"/>
  <c r="BH176"/>
  <c r="BG176"/>
  <c r="BF176"/>
  <c r="T176"/>
  <c r="R176"/>
  <c r="P176"/>
  <c r="BI174"/>
  <c r="BH174"/>
  <c r="BG174"/>
  <c r="BF174"/>
  <c r="T174"/>
  <c r="R174"/>
  <c r="P174"/>
  <c r="BI171"/>
  <c r="BH171"/>
  <c r="BG171"/>
  <c r="BF171"/>
  <c r="T171"/>
  <c r="T170"/>
  <c r="R171"/>
  <c r="R170"/>
  <c r="P171"/>
  <c r="P170"/>
  <c r="BI169"/>
  <c r="BH169"/>
  <c r="BG169"/>
  <c r="BF169"/>
  <c r="T169"/>
  <c r="R169"/>
  <c r="P169"/>
  <c r="BI168"/>
  <c r="BH168"/>
  <c r="BG168"/>
  <c r="BF168"/>
  <c r="T168"/>
  <c r="R168"/>
  <c r="P168"/>
  <c r="BI167"/>
  <c r="BH167"/>
  <c r="BG167"/>
  <c r="BF167"/>
  <c r="T167"/>
  <c r="R167"/>
  <c r="P167"/>
  <c r="BI166"/>
  <c r="BH166"/>
  <c r="BG166"/>
  <c r="BF166"/>
  <c r="T166"/>
  <c r="R166"/>
  <c r="P166"/>
  <c r="BI164"/>
  <c r="BH164"/>
  <c r="BG164"/>
  <c r="BF164"/>
  <c r="T164"/>
  <c r="R164"/>
  <c r="P164"/>
  <c r="BI163"/>
  <c r="BH163"/>
  <c r="BG163"/>
  <c r="BF163"/>
  <c r="T163"/>
  <c r="R163"/>
  <c r="P163"/>
  <c r="BI161"/>
  <c r="BH161"/>
  <c r="BG161"/>
  <c r="BF161"/>
  <c r="T161"/>
  <c r="R161"/>
  <c r="P161"/>
  <c r="BI160"/>
  <c r="BH160"/>
  <c r="BG160"/>
  <c r="BF160"/>
  <c r="T160"/>
  <c r="R160"/>
  <c r="P160"/>
  <c r="BI159"/>
  <c r="BH159"/>
  <c r="BG159"/>
  <c r="BF159"/>
  <c r="T159"/>
  <c r="R159"/>
  <c r="P159"/>
  <c r="BI158"/>
  <c r="BH158"/>
  <c r="BG158"/>
  <c r="BF158"/>
  <c r="T158"/>
  <c r="R158"/>
  <c r="P158"/>
  <c r="BI156"/>
  <c r="BH156"/>
  <c r="BG156"/>
  <c r="BF156"/>
  <c r="T156"/>
  <c r="R156"/>
  <c r="P156"/>
  <c r="BI155"/>
  <c r="BH155"/>
  <c r="BG155"/>
  <c r="BF155"/>
  <c r="T155"/>
  <c r="R155"/>
  <c r="P155"/>
  <c r="BI154"/>
  <c r="BH154"/>
  <c r="BG154"/>
  <c r="BF154"/>
  <c r="T154"/>
  <c r="R154"/>
  <c r="P154"/>
  <c r="BI153"/>
  <c r="BH153"/>
  <c r="BG153"/>
  <c r="BF153"/>
  <c r="T153"/>
  <c r="R153"/>
  <c r="P153"/>
  <c r="BI151"/>
  <c r="BH151"/>
  <c r="BG151"/>
  <c r="BF151"/>
  <c r="T151"/>
  <c r="R151"/>
  <c r="P151"/>
  <c r="BI150"/>
  <c r="BH150"/>
  <c r="BG150"/>
  <c r="BF150"/>
  <c r="T150"/>
  <c r="R150"/>
  <c r="P150"/>
  <c r="BI149"/>
  <c r="BH149"/>
  <c r="BG149"/>
  <c r="BF149"/>
  <c r="T149"/>
  <c r="R149"/>
  <c r="P149"/>
  <c r="BI148"/>
  <c r="BH148"/>
  <c r="BG148"/>
  <c r="BF148"/>
  <c r="T148"/>
  <c r="R148"/>
  <c r="P148"/>
  <c r="BI147"/>
  <c r="BH147"/>
  <c r="BG147"/>
  <c r="BF147"/>
  <c r="T147"/>
  <c r="R147"/>
  <c r="P147"/>
  <c r="BI143"/>
  <c r="BH143"/>
  <c r="BG143"/>
  <c r="BF143"/>
  <c r="T143"/>
  <c r="T142"/>
  <c r="R143"/>
  <c r="R142"/>
  <c r="P143"/>
  <c r="P142"/>
  <c r="BI140"/>
  <c r="BH140"/>
  <c r="BG140"/>
  <c r="BF140"/>
  <c r="T140"/>
  <c r="R140"/>
  <c r="P140"/>
  <c r="BI138"/>
  <c r="BH138"/>
  <c r="BG138"/>
  <c r="BF138"/>
  <c r="T138"/>
  <c r="R138"/>
  <c r="P138"/>
  <c r="BI137"/>
  <c r="BH137"/>
  <c r="BG137"/>
  <c r="BF137"/>
  <c r="T137"/>
  <c r="R137"/>
  <c r="P137"/>
  <c r="BI136"/>
  <c r="BH136"/>
  <c r="BG136"/>
  <c r="BF136"/>
  <c r="T136"/>
  <c r="R136"/>
  <c r="P136"/>
  <c r="BI135"/>
  <c r="BH135"/>
  <c r="BG135"/>
  <c r="BF135"/>
  <c r="T135"/>
  <c r="R135"/>
  <c r="P135"/>
  <c r="BI132"/>
  <c r="BH132"/>
  <c r="BG132"/>
  <c r="BF132"/>
  <c r="T132"/>
  <c r="R132"/>
  <c r="P132"/>
  <c r="J126"/>
  <c r="F125"/>
  <c r="F123"/>
  <c r="E121"/>
  <c r="J92"/>
  <c r="F91"/>
  <c r="F89"/>
  <c r="E87"/>
  <c r="J21"/>
  <c r="E21"/>
  <c r="J125"/>
  <c r="J20"/>
  <c r="J18"/>
  <c r="E18"/>
  <c r="F92"/>
  <c r="J17"/>
  <c r="J12"/>
  <c r="J89"/>
  <c r="E7"/>
  <c r="E119"/>
  <c i="2" r="J37"/>
  <c r="J36"/>
  <c i="1" r="AY95"/>
  <c i="2" r="J35"/>
  <c i="1" r="AX95"/>
  <c i="2" r="BI265"/>
  <c r="BH265"/>
  <c r="BG265"/>
  <c r="BF265"/>
  <c r="T265"/>
  <c r="T264"/>
  <c r="R265"/>
  <c r="R264"/>
  <c r="P265"/>
  <c r="P264"/>
  <c r="BI262"/>
  <c r="BH262"/>
  <c r="BG262"/>
  <c r="BF262"/>
  <c r="T262"/>
  <c r="T261"/>
  <c r="R262"/>
  <c r="R261"/>
  <c r="P262"/>
  <c r="P261"/>
  <c r="BI259"/>
  <c r="BH259"/>
  <c r="BG259"/>
  <c r="BF259"/>
  <c r="T259"/>
  <c r="T258"/>
  <c r="R259"/>
  <c r="R258"/>
  <c r="P259"/>
  <c r="P258"/>
  <c r="BI256"/>
  <c r="BH256"/>
  <c r="BG256"/>
  <c r="BF256"/>
  <c r="T256"/>
  <c r="R256"/>
  <c r="P256"/>
  <c r="BI254"/>
  <c r="BH254"/>
  <c r="BG254"/>
  <c r="BF254"/>
  <c r="T254"/>
  <c r="R254"/>
  <c r="P254"/>
  <c r="BI252"/>
  <c r="BH252"/>
  <c r="BG252"/>
  <c r="BF252"/>
  <c r="T252"/>
  <c r="R252"/>
  <c r="P252"/>
  <c r="BI250"/>
  <c r="BH250"/>
  <c r="BG250"/>
  <c r="BF250"/>
  <c r="T250"/>
  <c r="R250"/>
  <c r="P250"/>
  <c r="BI248"/>
  <c r="BH248"/>
  <c r="BG248"/>
  <c r="BF248"/>
  <c r="T248"/>
  <c r="R248"/>
  <c r="P248"/>
  <c r="BI245"/>
  <c r="BH245"/>
  <c r="BG245"/>
  <c r="BF245"/>
  <c r="T245"/>
  <c r="T244"/>
  <c r="R245"/>
  <c r="R244"/>
  <c r="P245"/>
  <c r="P244"/>
  <c r="BI243"/>
  <c r="BH243"/>
  <c r="BG243"/>
  <c r="BF243"/>
  <c r="T243"/>
  <c r="R243"/>
  <c r="P243"/>
  <c r="BI242"/>
  <c r="BH242"/>
  <c r="BG242"/>
  <c r="BF242"/>
  <c r="T242"/>
  <c r="R242"/>
  <c r="P242"/>
  <c r="BI241"/>
  <c r="BH241"/>
  <c r="BG241"/>
  <c r="BF241"/>
  <c r="T241"/>
  <c r="R241"/>
  <c r="P241"/>
  <c r="BI240"/>
  <c r="BH240"/>
  <c r="BG240"/>
  <c r="BF240"/>
  <c r="T240"/>
  <c r="R240"/>
  <c r="P240"/>
  <c r="BI238"/>
  <c r="BH238"/>
  <c r="BG238"/>
  <c r="BF238"/>
  <c r="T238"/>
  <c r="R238"/>
  <c r="P238"/>
  <c r="BI237"/>
  <c r="BH237"/>
  <c r="BG237"/>
  <c r="BF237"/>
  <c r="T237"/>
  <c r="R237"/>
  <c r="P237"/>
  <c r="BI235"/>
  <c r="BH235"/>
  <c r="BG235"/>
  <c r="BF235"/>
  <c r="T235"/>
  <c r="R235"/>
  <c r="P235"/>
  <c r="BI234"/>
  <c r="BH234"/>
  <c r="BG234"/>
  <c r="BF234"/>
  <c r="T234"/>
  <c r="R234"/>
  <c r="P234"/>
  <c r="BI233"/>
  <c r="BH233"/>
  <c r="BG233"/>
  <c r="BF233"/>
  <c r="T233"/>
  <c r="R233"/>
  <c r="P233"/>
  <c r="BI231"/>
  <c r="BH231"/>
  <c r="BG231"/>
  <c r="BF231"/>
  <c r="T231"/>
  <c r="R231"/>
  <c r="P231"/>
  <c r="BI229"/>
  <c r="BH229"/>
  <c r="BG229"/>
  <c r="BF229"/>
  <c r="T229"/>
  <c r="R229"/>
  <c r="P229"/>
  <c r="BI227"/>
  <c r="BH227"/>
  <c r="BG227"/>
  <c r="BF227"/>
  <c r="T227"/>
  <c r="R227"/>
  <c r="P227"/>
  <c r="BI226"/>
  <c r="BH226"/>
  <c r="BG226"/>
  <c r="BF226"/>
  <c r="T226"/>
  <c r="R226"/>
  <c r="P226"/>
  <c r="BI225"/>
  <c r="BH225"/>
  <c r="BG225"/>
  <c r="BF225"/>
  <c r="T225"/>
  <c r="R225"/>
  <c r="P225"/>
  <c r="BI224"/>
  <c r="BH224"/>
  <c r="BG224"/>
  <c r="BF224"/>
  <c r="T224"/>
  <c r="R224"/>
  <c r="P224"/>
  <c r="BI223"/>
  <c r="BH223"/>
  <c r="BG223"/>
  <c r="BF223"/>
  <c r="T223"/>
  <c r="R223"/>
  <c r="P223"/>
  <c r="BI222"/>
  <c r="BH222"/>
  <c r="BG222"/>
  <c r="BF222"/>
  <c r="T222"/>
  <c r="R222"/>
  <c r="P222"/>
  <c r="BI220"/>
  <c r="BH220"/>
  <c r="BG220"/>
  <c r="BF220"/>
  <c r="T220"/>
  <c r="R220"/>
  <c r="P220"/>
  <c r="BI219"/>
  <c r="BH219"/>
  <c r="BG219"/>
  <c r="BF219"/>
  <c r="T219"/>
  <c r="R219"/>
  <c r="P219"/>
  <c r="BI218"/>
  <c r="BH218"/>
  <c r="BG218"/>
  <c r="BF218"/>
  <c r="T218"/>
  <c r="R218"/>
  <c r="P218"/>
  <c r="BI216"/>
  <c r="BH216"/>
  <c r="BG216"/>
  <c r="BF216"/>
  <c r="T216"/>
  <c r="R216"/>
  <c r="P216"/>
  <c r="BI215"/>
  <c r="BH215"/>
  <c r="BG215"/>
  <c r="BF215"/>
  <c r="T215"/>
  <c r="R215"/>
  <c r="P215"/>
  <c r="BI214"/>
  <c r="BH214"/>
  <c r="BG214"/>
  <c r="BF214"/>
  <c r="T214"/>
  <c r="R214"/>
  <c r="P214"/>
  <c r="BI213"/>
  <c r="BH213"/>
  <c r="BG213"/>
  <c r="BF213"/>
  <c r="T213"/>
  <c r="R213"/>
  <c r="P213"/>
  <c r="BI212"/>
  <c r="BH212"/>
  <c r="BG212"/>
  <c r="BF212"/>
  <c r="T212"/>
  <c r="R212"/>
  <c r="P212"/>
  <c r="BI211"/>
  <c r="BH211"/>
  <c r="BG211"/>
  <c r="BF211"/>
  <c r="T211"/>
  <c r="R211"/>
  <c r="P211"/>
  <c r="BI210"/>
  <c r="BH210"/>
  <c r="BG210"/>
  <c r="BF210"/>
  <c r="T210"/>
  <c r="R210"/>
  <c r="P210"/>
  <c r="BI209"/>
  <c r="BH209"/>
  <c r="BG209"/>
  <c r="BF209"/>
  <c r="T209"/>
  <c r="R209"/>
  <c r="P209"/>
  <c r="BI208"/>
  <c r="BH208"/>
  <c r="BG208"/>
  <c r="BF208"/>
  <c r="T208"/>
  <c r="R208"/>
  <c r="P208"/>
  <c r="BI207"/>
  <c r="BH207"/>
  <c r="BG207"/>
  <c r="BF207"/>
  <c r="T207"/>
  <c r="R207"/>
  <c r="P207"/>
  <c r="BI206"/>
  <c r="BH206"/>
  <c r="BG206"/>
  <c r="BF206"/>
  <c r="T206"/>
  <c r="R206"/>
  <c r="P206"/>
  <c r="BI205"/>
  <c r="BH205"/>
  <c r="BG205"/>
  <c r="BF205"/>
  <c r="T205"/>
  <c r="R205"/>
  <c r="P205"/>
  <c r="BI204"/>
  <c r="BH204"/>
  <c r="BG204"/>
  <c r="BF204"/>
  <c r="T204"/>
  <c r="R204"/>
  <c r="P204"/>
  <c r="BI202"/>
  <c r="BH202"/>
  <c r="BG202"/>
  <c r="BF202"/>
  <c r="T202"/>
  <c r="R202"/>
  <c r="P202"/>
  <c r="BI201"/>
  <c r="BH201"/>
  <c r="BG201"/>
  <c r="BF201"/>
  <c r="T201"/>
  <c r="R201"/>
  <c r="P201"/>
  <c r="BI200"/>
  <c r="BH200"/>
  <c r="BG200"/>
  <c r="BF200"/>
  <c r="T200"/>
  <c r="R200"/>
  <c r="P200"/>
  <c r="BI199"/>
  <c r="BH199"/>
  <c r="BG199"/>
  <c r="BF199"/>
  <c r="T199"/>
  <c r="R199"/>
  <c r="P199"/>
  <c r="BI198"/>
  <c r="BH198"/>
  <c r="BG198"/>
  <c r="BF198"/>
  <c r="T198"/>
  <c r="R198"/>
  <c r="P198"/>
  <c r="BI196"/>
  <c r="BH196"/>
  <c r="BG196"/>
  <c r="BF196"/>
  <c r="T196"/>
  <c r="R196"/>
  <c r="P196"/>
  <c r="BI194"/>
  <c r="BH194"/>
  <c r="BG194"/>
  <c r="BF194"/>
  <c r="T194"/>
  <c r="R194"/>
  <c r="P194"/>
  <c r="BI193"/>
  <c r="BH193"/>
  <c r="BG193"/>
  <c r="BF193"/>
  <c r="T193"/>
  <c r="R193"/>
  <c r="P193"/>
  <c r="BI191"/>
  <c r="BH191"/>
  <c r="BG191"/>
  <c r="BF191"/>
  <c r="T191"/>
  <c r="R191"/>
  <c r="P191"/>
  <c r="BI190"/>
  <c r="BH190"/>
  <c r="BG190"/>
  <c r="BF190"/>
  <c r="T190"/>
  <c r="R190"/>
  <c r="P190"/>
  <c r="BI188"/>
  <c r="BH188"/>
  <c r="BG188"/>
  <c r="BF188"/>
  <c r="T188"/>
  <c r="R188"/>
  <c r="P188"/>
  <c r="BI187"/>
  <c r="BH187"/>
  <c r="BG187"/>
  <c r="BF187"/>
  <c r="T187"/>
  <c r="R187"/>
  <c r="P187"/>
  <c r="BI185"/>
  <c r="BH185"/>
  <c r="BG185"/>
  <c r="BF185"/>
  <c r="T185"/>
  <c r="R185"/>
  <c r="P185"/>
  <c r="BI182"/>
  <c r="BH182"/>
  <c r="BG182"/>
  <c r="BF182"/>
  <c r="T182"/>
  <c r="R182"/>
  <c r="P182"/>
  <c r="BI180"/>
  <c r="BH180"/>
  <c r="BG180"/>
  <c r="BF180"/>
  <c r="T180"/>
  <c r="R180"/>
  <c r="P180"/>
  <c r="BI179"/>
  <c r="BH179"/>
  <c r="BG179"/>
  <c r="BF179"/>
  <c r="T179"/>
  <c r="R179"/>
  <c r="P179"/>
  <c r="BI177"/>
  <c r="BH177"/>
  <c r="BG177"/>
  <c r="BF177"/>
  <c r="T177"/>
  <c r="R177"/>
  <c r="P177"/>
  <c r="BI176"/>
  <c r="BH176"/>
  <c r="BG176"/>
  <c r="BF176"/>
  <c r="T176"/>
  <c r="R176"/>
  <c r="P176"/>
  <c r="BI173"/>
  <c r="BH173"/>
  <c r="BG173"/>
  <c r="BF173"/>
  <c r="T173"/>
  <c r="R173"/>
  <c r="P173"/>
  <c r="BI172"/>
  <c r="BH172"/>
  <c r="BG172"/>
  <c r="BF172"/>
  <c r="T172"/>
  <c r="R172"/>
  <c r="P172"/>
  <c r="BI171"/>
  <c r="BH171"/>
  <c r="BG171"/>
  <c r="BF171"/>
  <c r="T171"/>
  <c r="R171"/>
  <c r="P171"/>
  <c r="BI169"/>
  <c r="BH169"/>
  <c r="BG169"/>
  <c r="BF169"/>
  <c r="T169"/>
  <c r="R169"/>
  <c r="P169"/>
  <c r="BI167"/>
  <c r="BH167"/>
  <c r="BG167"/>
  <c r="BF167"/>
  <c r="T167"/>
  <c r="R167"/>
  <c r="P167"/>
  <c r="BI166"/>
  <c r="BH166"/>
  <c r="BG166"/>
  <c r="BF166"/>
  <c r="T166"/>
  <c r="R166"/>
  <c r="P166"/>
  <c r="BI164"/>
  <c r="BH164"/>
  <c r="BG164"/>
  <c r="BF164"/>
  <c r="T164"/>
  <c r="R164"/>
  <c r="P164"/>
  <c r="BI163"/>
  <c r="BH163"/>
  <c r="BG163"/>
  <c r="BF163"/>
  <c r="T163"/>
  <c r="R163"/>
  <c r="P163"/>
  <c r="BI161"/>
  <c r="BH161"/>
  <c r="BG161"/>
  <c r="BF161"/>
  <c r="T161"/>
  <c r="R161"/>
  <c r="P161"/>
  <c r="BI159"/>
  <c r="BH159"/>
  <c r="BG159"/>
  <c r="BF159"/>
  <c r="T159"/>
  <c r="R159"/>
  <c r="P159"/>
  <c r="BI157"/>
  <c r="BH157"/>
  <c r="BG157"/>
  <c r="BF157"/>
  <c r="T157"/>
  <c r="R157"/>
  <c r="P157"/>
  <c r="BI155"/>
  <c r="BH155"/>
  <c r="BG155"/>
  <c r="BF155"/>
  <c r="T155"/>
  <c r="R155"/>
  <c r="P155"/>
  <c r="BI152"/>
  <c r="BH152"/>
  <c r="BG152"/>
  <c r="BF152"/>
  <c r="T152"/>
  <c r="R152"/>
  <c r="P152"/>
  <c r="BI151"/>
  <c r="BH151"/>
  <c r="BG151"/>
  <c r="BF151"/>
  <c r="T151"/>
  <c r="R151"/>
  <c r="P151"/>
  <c r="BI150"/>
  <c r="BH150"/>
  <c r="BG150"/>
  <c r="BF150"/>
  <c r="T150"/>
  <c r="R150"/>
  <c r="P150"/>
  <c r="BI147"/>
  <c r="BH147"/>
  <c r="BG147"/>
  <c r="BF147"/>
  <c r="T147"/>
  <c r="R147"/>
  <c r="P147"/>
  <c r="BI145"/>
  <c r="BH145"/>
  <c r="BG145"/>
  <c r="BF145"/>
  <c r="T145"/>
  <c r="R145"/>
  <c r="P145"/>
  <c r="BI144"/>
  <c r="BH144"/>
  <c r="BG144"/>
  <c r="BF144"/>
  <c r="T144"/>
  <c r="R144"/>
  <c r="P144"/>
  <c r="BI143"/>
  <c r="BH143"/>
  <c r="BG143"/>
  <c r="BF143"/>
  <c r="T143"/>
  <c r="R143"/>
  <c r="P143"/>
  <c r="BI140"/>
  <c r="BH140"/>
  <c r="BG140"/>
  <c r="BF140"/>
  <c r="T140"/>
  <c r="R140"/>
  <c r="P140"/>
  <c r="J134"/>
  <c r="F133"/>
  <c r="F131"/>
  <c r="E129"/>
  <c r="J92"/>
  <c r="F91"/>
  <c r="F89"/>
  <c r="E87"/>
  <c r="J21"/>
  <c r="E21"/>
  <c r="J133"/>
  <c r="J20"/>
  <c r="J18"/>
  <c r="E18"/>
  <c r="F134"/>
  <c r="J17"/>
  <c r="J12"/>
  <c r="J131"/>
  <c r="E7"/>
  <c r="E127"/>
  <c i="1" r="L90"/>
  <c r="AM90"/>
  <c r="AM89"/>
  <c r="L89"/>
  <c r="AM87"/>
  <c r="L87"/>
  <c r="L85"/>
  <c r="L84"/>
  <c i="2" r="BK265"/>
  <c r="BK262"/>
  <c r="J262"/>
  <c r="J259"/>
  <c r="J256"/>
  <c r="BK254"/>
  <c r="BK252"/>
  <c r="J252"/>
  <c r="J250"/>
  <c r="BK248"/>
  <c r="BK245"/>
  <c r="J245"/>
  <c r="J243"/>
  <c r="BK242"/>
  <c r="BK241"/>
  <c r="J241"/>
  <c r="J240"/>
  <c r="BK238"/>
  <c r="BK237"/>
  <c r="BK235"/>
  <c r="J235"/>
  <c r="BK233"/>
  <c r="J231"/>
  <c r="J226"/>
  <c r="J223"/>
  <c r="BK219"/>
  <c r="BK215"/>
  <c r="BK212"/>
  <c r="J209"/>
  <c r="BK205"/>
  <c r="BK201"/>
  <c r="BK198"/>
  <c r="BK190"/>
  <c r="BK187"/>
  <c r="J180"/>
  <c r="J176"/>
  <c r="BK171"/>
  <c r="BK166"/>
  <c r="BK159"/>
  <c r="BK152"/>
  <c r="J147"/>
  <c r="J143"/>
  <c i="3" r="BK167"/>
  <c r="BK149"/>
  <c r="BK185"/>
  <c r="J174"/>
  <c r="J176"/>
  <c r="BK153"/>
  <c r="J185"/>
  <c r="BK164"/>
  <c r="J135"/>
  <c r="BK155"/>
  <c r="BK136"/>
  <c r="BK150"/>
  <c i="2" r="F34"/>
  <c r="BK229"/>
  <c r="BK224"/>
  <c r="J220"/>
  <c r="J216"/>
  <c r="J213"/>
  <c r="J210"/>
  <c r="BK207"/>
  <c r="BK204"/>
  <c r="J200"/>
  <c r="BK196"/>
  <c r="BK188"/>
  <c r="J182"/>
  <c r="J179"/>
  <c r="BK172"/>
  <c r="J167"/>
  <c r="J164"/>
  <c r="J159"/>
  <c r="J152"/>
  <c r="BK145"/>
  <c i="1" r="AS94"/>
  <c i="3" r="BK178"/>
  <c r="BK182"/>
  <c r="BK171"/>
  <c r="BK169"/>
  <c r="J132"/>
  <c r="J168"/>
  <c i="2" r="J265"/>
  <c r="BK259"/>
  <c r="BK256"/>
  <c r="J254"/>
  <c r="BK250"/>
  <c r="J248"/>
  <c r="BK243"/>
  <c r="J242"/>
  <c r="BK240"/>
  <c r="J238"/>
  <c r="J237"/>
  <c r="BK234"/>
  <c r="BK227"/>
  <c r="J224"/>
  <c r="BK218"/>
  <c r="J212"/>
  <c r="J208"/>
  <c r="BK200"/>
  <c r="J193"/>
  <c r="BK185"/>
  <c r="J177"/>
  <c r="J171"/>
  <c r="BK161"/>
  <c r="BK151"/>
  <c r="BK140"/>
  <c i="3" r="BK163"/>
  <c r="J155"/>
  <c r="J156"/>
  <c r="BK147"/>
  <c r="J154"/>
  <c r="J150"/>
  <c r="BK159"/>
  <c i="2" r="J34"/>
  <c r="BK231"/>
  <c r="BK226"/>
  <c r="BK223"/>
  <c r="J219"/>
  <c r="BK214"/>
  <c r="J211"/>
  <c r="J207"/>
  <c r="J204"/>
  <c r="BK199"/>
  <c r="BK194"/>
  <c r="BK191"/>
  <c r="J187"/>
  <c r="BK176"/>
  <c r="BK169"/>
  <c r="BK164"/>
  <c r="BK157"/>
  <c r="J150"/>
  <c r="BK143"/>
  <c i="3" r="J169"/>
  <c r="BK158"/>
  <c r="J188"/>
  <c r="BK166"/>
  <c r="J164"/>
  <c r="BK140"/>
  <c r="J163"/>
  <c r="BK156"/>
  <c r="BK161"/>
  <c i="2" r="F37"/>
  <c r="J227"/>
  <c r="BK222"/>
  <c r="BK216"/>
  <c r="BK213"/>
  <c r="BK210"/>
  <c r="J206"/>
  <c r="J202"/>
  <c r="J199"/>
  <c r="J196"/>
  <c r="J191"/>
  <c r="BK182"/>
  <c r="BK177"/>
  <c r="J172"/>
  <c r="J166"/>
  <c r="J161"/>
  <c r="J155"/>
  <c r="BK147"/>
  <c r="J144"/>
  <c i="3" r="BK180"/>
  <c r="BK143"/>
  <c r="BK132"/>
  <c r="J136"/>
  <c r="J159"/>
  <c r="BK151"/>
  <c r="J182"/>
  <c r="BK168"/>
  <c r="J147"/>
  <c r="J158"/>
  <c r="J137"/>
  <c r="J153"/>
  <c i="2" r="F35"/>
  <c r="J234"/>
  <c r="J229"/>
  <c r="J225"/>
  <c r="BK220"/>
  <c r="J215"/>
  <c r="BK211"/>
  <c r="BK208"/>
  <c r="J205"/>
  <c r="J201"/>
  <c r="J198"/>
  <c r="J194"/>
  <c r="J190"/>
  <c r="J185"/>
  <c r="BK179"/>
  <c r="BK173"/>
  <c r="J169"/>
  <c r="BK163"/>
  <c r="J157"/>
  <c r="J151"/>
  <c r="J145"/>
  <c i="3" r="J166"/>
  <c r="J138"/>
  <c r="J167"/>
  <c r="J178"/>
  <c r="BK135"/>
  <c r="J149"/>
  <c r="J180"/>
  <c r="J161"/>
  <c r="BK174"/>
  <c r="J143"/>
  <c r="J160"/>
  <c r="J140"/>
  <c i="2" r="F36"/>
  <c r="J233"/>
  <c r="BK225"/>
  <c r="J222"/>
  <c r="J218"/>
  <c r="J214"/>
  <c r="BK209"/>
  <c r="BK206"/>
  <c r="BK202"/>
  <c r="BK193"/>
  <c r="J188"/>
  <c r="BK180"/>
  <c r="J173"/>
  <c r="BK167"/>
  <c r="J163"/>
  <c r="BK155"/>
  <c r="BK150"/>
  <c r="BK144"/>
  <c r="J140"/>
  <c i="3" r="BK160"/>
  <c r="BK137"/>
  <c r="BK188"/>
  <c r="J151"/>
  <c r="J148"/>
  <c r="BK176"/>
  <c r="BK138"/>
  <c r="BK154"/>
  <c r="J171"/>
  <c r="BK148"/>
  <c i="2" l="1" r="T149"/>
  <c r="T139"/>
  <c r="BK162"/>
  <c r="J162"/>
  <c r="J101"/>
  <c r="BK170"/>
  <c r="J170"/>
  <c r="J102"/>
  <c r="T170"/>
  <c r="BK197"/>
  <c r="J197"/>
  <c r="J106"/>
  <c r="T203"/>
  <c r="T228"/>
  <c r="T217"/>
  <c r="T232"/>
  <c r="T236"/>
  <c r="R247"/>
  <c r="R246"/>
  <c r="P149"/>
  <c r="P139"/>
  <c r="BK154"/>
  <c r="J154"/>
  <c r="J100"/>
  <c r="P162"/>
  <c r="R170"/>
  <c r="T181"/>
  <c r="T175"/>
  <c r="R197"/>
  <c r="R195"/>
  <c r="R203"/>
  <c r="P228"/>
  <c r="P217"/>
  <c r="P232"/>
  <c r="P236"/>
  <c r="BK247"/>
  <c r="J247"/>
  <c r="J114"/>
  <c r="P247"/>
  <c r="P246"/>
  <c i="3" r="T131"/>
  <c r="T146"/>
  <c r="T145"/>
  <c r="T152"/>
  <c r="P162"/>
  <c r="BK131"/>
  <c r="BK146"/>
  <c r="J146"/>
  <c r="J101"/>
  <c r="R157"/>
  <c i="2" r="R149"/>
  <c r="R139"/>
  <c r="T154"/>
  <c r="T162"/>
  <c r="P181"/>
  <c r="P175"/>
  <c r="BK203"/>
  <c r="J203"/>
  <c r="J107"/>
  <c r="BK228"/>
  <c r="J228"/>
  <c r="J109"/>
  <c r="BK236"/>
  <c r="J236"/>
  <c r="J111"/>
  <c i="3" r="R146"/>
  <c r="R145"/>
  <c r="R152"/>
  <c r="BK162"/>
  <c r="J162"/>
  <c r="J104"/>
  <c r="P173"/>
  <c r="P172"/>
  <c i="2" r="R154"/>
  <c r="R181"/>
  <c r="R175"/>
  <c r="T197"/>
  <c r="T195"/>
  <c r="BK232"/>
  <c r="J232"/>
  <c r="J110"/>
  <c i="3" r="R131"/>
  <c r="P152"/>
  <c r="T157"/>
  <c r="R173"/>
  <c r="R172"/>
  <c r="P146"/>
  <c r="P145"/>
  <c r="P157"/>
  <c r="R162"/>
  <c r="T173"/>
  <c r="T172"/>
  <c i="2" r="BK149"/>
  <c r="J149"/>
  <c r="J99"/>
  <c r="P154"/>
  <c r="R162"/>
  <c r="P170"/>
  <c r="BK181"/>
  <c r="J181"/>
  <c r="J104"/>
  <c r="P197"/>
  <c r="P195"/>
  <c r="P203"/>
  <c r="R228"/>
  <c r="R217"/>
  <c r="R232"/>
  <c r="R236"/>
  <c r="T247"/>
  <c r="T246"/>
  <c i="3" r="P131"/>
  <c r="P130"/>
  <c r="P129"/>
  <c i="1" r="AU96"/>
  <c i="3" r="BK152"/>
  <c r="J152"/>
  <c r="J102"/>
  <c r="BK157"/>
  <c r="J157"/>
  <c r="J103"/>
  <c r="T162"/>
  <c r="BK173"/>
  <c i="2" r="BK264"/>
  <c r="J264"/>
  <c r="J117"/>
  <c i="3" r="BK142"/>
  <c r="J142"/>
  <c r="J99"/>
  <c i="2" r="BK217"/>
  <c r="J217"/>
  <c r="J108"/>
  <c r="BK258"/>
  <c r="J258"/>
  <c r="J115"/>
  <c r="BK139"/>
  <c r="J139"/>
  <c r="J98"/>
  <c r="BK195"/>
  <c r="J195"/>
  <c r="J105"/>
  <c i="3" r="BK184"/>
  <c r="J184"/>
  <c r="J108"/>
  <c r="BK187"/>
  <c r="J187"/>
  <c r="J109"/>
  <c r="BK170"/>
  <c r="J170"/>
  <c r="J105"/>
  <c i="2" r="BK244"/>
  <c r="J244"/>
  <c r="J112"/>
  <c r="BK261"/>
  <c r="J261"/>
  <c r="J116"/>
  <c i="3" r="E85"/>
  <c r="BE151"/>
  <c r="BE158"/>
  <c i="2" r="BK175"/>
  <c r="J175"/>
  <c r="J103"/>
  <c i="3" r="J91"/>
  <c r="F126"/>
  <c r="BE132"/>
  <c r="BE135"/>
  <c r="BE153"/>
  <c r="BE163"/>
  <c r="BE166"/>
  <c r="BE180"/>
  <c r="J123"/>
  <c r="BE137"/>
  <c r="BE143"/>
  <c r="BE149"/>
  <c r="BE150"/>
  <c r="BE160"/>
  <c r="BE159"/>
  <c r="BE167"/>
  <c r="BE168"/>
  <c r="BE178"/>
  <c r="BE182"/>
  <c r="BE185"/>
  <c r="BE154"/>
  <c r="BE155"/>
  <c r="BE161"/>
  <c r="BE164"/>
  <c r="BE169"/>
  <c r="BE171"/>
  <c r="BE138"/>
  <c r="BE147"/>
  <c r="BE148"/>
  <c r="BE174"/>
  <c r="BE176"/>
  <c r="BE136"/>
  <c r="BE140"/>
  <c r="BE156"/>
  <c r="BE188"/>
  <c i="2" r="E85"/>
  <c r="J89"/>
  <c r="J91"/>
  <c r="F92"/>
  <c r="BE140"/>
  <c r="BE143"/>
  <c r="BE144"/>
  <c r="BE145"/>
  <c r="BE147"/>
  <c r="BE150"/>
  <c r="BE151"/>
  <c r="BE152"/>
  <c r="BE155"/>
  <c r="BE157"/>
  <c r="BE159"/>
  <c r="BE161"/>
  <c r="BE163"/>
  <c r="BE164"/>
  <c r="BE166"/>
  <c r="BE167"/>
  <c r="BE169"/>
  <c r="BE171"/>
  <c r="BE172"/>
  <c r="BE173"/>
  <c r="BE176"/>
  <c r="BE177"/>
  <c r="BE179"/>
  <c r="BE180"/>
  <c r="BE182"/>
  <c r="BE185"/>
  <c r="BE187"/>
  <c r="BE188"/>
  <c r="BE190"/>
  <c r="BE191"/>
  <c r="BE193"/>
  <c r="BE194"/>
  <c r="BE196"/>
  <c r="BE198"/>
  <c r="BE199"/>
  <c r="BE200"/>
  <c r="BE201"/>
  <c r="BE202"/>
  <c r="BE204"/>
  <c r="BE205"/>
  <c r="BE206"/>
  <c r="BE207"/>
  <c r="BE208"/>
  <c r="BE209"/>
  <c r="BE210"/>
  <c r="BE211"/>
  <c r="BE212"/>
  <c r="BE213"/>
  <c r="BE214"/>
  <c r="BE215"/>
  <c r="BE216"/>
  <c r="BE218"/>
  <c r="BE219"/>
  <c r="BE220"/>
  <c r="BE222"/>
  <c r="BE223"/>
  <c r="BE224"/>
  <c r="BE225"/>
  <c r="BE226"/>
  <c r="BE227"/>
  <c r="BE229"/>
  <c r="BE231"/>
  <c r="BE233"/>
  <c r="BE234"/>
  <c r="BE235"/>
  <c r="BE237"/>
  <c r="BE238"/>
  <c r="BE240"/>
  <c r="BE241"/>
  <c r="BE242"/>
  <c r="BE243"/>
  <c r="BE245"/>
  <c r="BE248"/>
  <c r="BE250"/>
  <c r="BE252"/>
  <c r="BE254"/>
  <c r="BE256"/>
  <c r="BE259"/>
  <c r="BE262"/>
  <c r="BE265"/>
  <c i="1" r="BB95"/>
  <c r="BD95"/>
  <c r="AW95"/>
  <c r="BA95"/>
  <c r="BC95"/>
  <c i="3" r="F37"/>
  <c i="1" r="BD96"/>
  <c r="BD94"/>
  <c r="W33"/>
  <c i="3" r="F34"/>
  <c i="1" r="BA96"/>
  <c r="BA94"/>
  <c r="W30"/>
  <c i="3" r="F35"/>
  <c i="1" r="BB96"/>
  <c r="BB94"/>
  <c r="W31"/>
  <c i="3" r="F36"/>
  <c i="1" r="BC96"/>
  <c r="BC94"/>
  <c r="W32"/>
  <c i="3" r="J34"/>
  <c i="1" r="AW96"/>
  <c i="2" l="1" r="R138"/>
  <c r="R137"/>
  <c r="P138"/>
  <c r="P137"/>
  <c i="1" r="AU95"/>
  <c i="2" r="T138"/>
  <c r="T137"/>
  <c i="3" r="BK172"/>
  <c r="J172"/>
  <c r="J106"/>
  <c r="T130"/>
  <c r="T129"/>
  <c r="R130"/>
  <c r="R129"/>
  <c i="2" r="BK246"/>
  <c r="J246"/>
  <c r="J113"/>
  <c i="3" r="J173"/>
  <c r="J107"/>
  <c r="J131"/>
  <c r="J98"/>
  <c r="BK145"/>
  <c r="J145"/>
  <c r="J100"/>
  <c i="2" r="BK138"/>
  <c r="J138"/>
  <c r="J97"/>
  <c i="3" r="F33"/>
  <c i="1" r="AZ96"/>
  <c r="AU94"/>
  <c i="3" r="J33"/>
  <c i="1" r="AV96"/>
  <c r="AT96"/>
  <c i="2" r="J33"/>
  <c i="1" r="AV95"/>
  <c r="AT95"/>
  <c i="2" r="F33"/>
  <c i="1" r="AZ95"/>
  <c r="AW94"/>
  <c r="AK30"/>
  <c r="AY94"/>
  <c r="AX94"/>
  <c i="3" l="1" r="BK130"/>
  <c r="BK129"/>
  <c r="J129"/>
  <c r="J96"/>
  <c i="2" r="BK137"/>
  <c r="J137"/>
  <c r="J30"/>
  <c i="1" r="AG95"/>
  <c r="AZ94"/>
  <c r="W29"/>
  <c i="3" l="1" r="J130"/>
  <c r="J97"/>
  <c i="2" r="J39"/>
  <c r="J96"/>
  <c i="1" r="AN95"/>
  <c i="3" r="J30"/>
  <c i="1" r="AG96"/>
  <c r="AV94"/>
  <c r="AK29"/>
  <c i="3" l="1" r="J39"/>
  <c i="1" r="AN96"/>
  <c r="AG94"/>
  <c r="AK26"/>
  <c r="AK35"/>
  <c r="AT94"/>
  <c r="AN94"/>
</calcChain>
</file>

<file path=xl/sharedStrings.xml><?xml version="1.0" encoding="utf-8"?>
<sst xmlns="http://schemas.openxmlformats.org/spreadsheetml/2006/main">
  <si>
    <t>Export Komplet</t>
  </si>
  <si>
    <t/>
  </si>
  <si>
    <t>2.0</t>
  </si>
  <si>
    <t>False</t>
  </si>
  <si>
    <t>{8c447993-b4ec-4b63-b395-12870754c423}</t>
  </si>
  <si>
    <t xml:space="preserve">&gt;&gt;  skryté sloupce  &lt;&lt;</t>
  </si>
  <si>
    <t>0,01</t>
  </si>
  <si>
    <t>21</t>
  </si>
  <si>
    <t>15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</si>
  <si>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</si>
  <si>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</si>
  <si>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</si>
  <si>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</si>
  <si>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</si>
  <si>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2108b</t>
  </si>
  <si>
    <t xml:space="preserve"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</si>
  <si>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</si>
  <si>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Oprava komunikace ul. Ke Stráži</t>
  </si>
  <si>
    <t>KSO:</t>
  </si>
  <si>
    <t>CC-CZ:</t>
  </si>
  <si>
    <t>Místo:</t>
  </si>
  <si>
    <t xml:space="preserve"> </t>
  </si>
  <si>
    <t>Datum:</t>
  </si>
  <si>
    <t>2. 7. 2021</t>
  </si>
  <si>
    <t>Zadavatel:</t>
  </si>
  <si>
    <t>IČ:</t>
  </si>
  <si>
    <t>Město Pelhřimov</t>
  </si>
  <si>
    <t>DIČ:</t>
  </si>
  <si>
    <t>Uchazeč:</t>
  </si>
  <si>
    <t>Vyplň údaj</t>
  </si>
  <si>
    <t>Projektant:</t>
  </si>
  <si>
    <t>True</t>
  </si>
  <si>
    <t>Zpracovatel:</t>
  </si>
  <si>
    <t>Ing. Martin Liška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</si>
  <si>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</si>
  <si>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</si>
  <si>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</si>
  <si>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</si>
  <si>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</si>
  <si>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</si>
  <si>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</si>
  <si>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</si>
  <si>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</si>
  <si>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</si>
  <si>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</si>
  <si>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</si>
  <si>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</si>
  <si>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</si>
  <si>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</si>
  <si>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</si>
  <si>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</si>
  <si>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</si>
  <si>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</si>
  <si>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</si>
  <si>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</si>
  <si>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</si>
  <si>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</si>
  <si>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</si>
  <si>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</si>
  <si>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</si>
  <si>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</si>
  <si>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</si>
  <si>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</si>
  <si>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</si>
  <si>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</si>
  <si>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</si>
  <si>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</si>
  <si>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</si>
  <si>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</si>
  <si>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</si>
  <si>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</si>
  <si>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</si>
  <si>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</si>
  <si>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</si>
  <si>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</si>
  <si>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</si>
  <si>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</si>
  <si>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</si>
  <si>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</si>
  <si>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/</t>
  </si>
  <si>
    <t>01</t>
  </si>
  <si>
    <t>Komunikace</t>
  </si>
  <si>
    <t>STA</t>
  </si>
  <si>
    <t>1</t>
  </si>
  <si>
    <t>{b15dc7d5-d906-448b-b864-6aebe0c5a678}</t>
  </si>
  <si>
    <t>2</t>
  </si>
  <si>
    <t>02</t>
  </si>
  <si>
    <t>Chodníky</t>
  </si>
  <si>
    <t>{c79cd237-f75d-4522-9969-bd873d603388}</t>
  </si>
  <si>
    <t>KRYCÍ LIST SOUPISU PRACÍ</t>
  </si>
  <si>
    <t>Objekt:</t>
  </si>
  <si>
    <t>01 - Komunikace</t>
  </si>
  <si>
    <t>REKAPITULACE ČLENĚNÍ SOUPISU PRACÍ</t>
  </si>
  <si>
    <t>Kód dílu - Popis</t>
  </si>
  <si>
    <t>Cena celkem [CZK]</t>
  </si>
  <si>
    <t>Náklady ze soupisu prací</t>
  </si>
  <si>
    <t>-1</t>
  </si>
  <si>
    <t>HSV - Práce a dodávky HSV</t>
  </si>
  <si>
    <t xml:space="preserve">    1 - Zemní práce</t>
  </si>
  <si>
    <t xml:space="preserve">      13 - Zemní práce - hloubené vykopávky</t>
  </si>
  <si>
    <t xml:space="preserve">      16 - Zemní práce - přemístění výkopku</t>
  </si>
  <si>
    <t xml:space="preserve">      17 - Zemní práce - konstrukce ze zemin</t>
  </si>
  <si>
    <t xml:space="preserve">      18 - Zemní práce - povrchové úpravy terénu</t>
  </si>
  <si>
    <t xml:space="preserve">    2 - Zakládání</t>
  </si>
  <si>
    <t xml:space="preserve">      21 - Zakládání - úprava podloží a základové spáry, zlepšování vlastností hornin</t>
  </si>
  <si>
    <t xml:space="preserve">    5 - Komunikace pozemní</t>
  </si>
  <si>
    <t xml:space="preserve">      57 - Kryty pozemních komunikací letišť a ploch z kameniva nebo živičné</t>
  </si>
  <si>
    <t xml:space="preserve">    8 - Trubní vedení</t>
  </si>
  <si>
    <t xml:space="preserve">    9 - Ostatní konstrukce a práce, bourání</t>
  </si>
  <si>
    <t xml:space="preserve">      91 - Doplňující konstrukce a práce pozemních komunikací, letišť a ploch</t>
  </si>
  <si>
    <t xml:space="preserve">      96 - Bourání konstrukcí</t>
  </si>
  <si>
    <t xml:space="preserve">    997 - Přesun sutě</t>
  </si>
  <si>
    <t xml:space="preserve">    998 - Přesun hmot</t>
  </si>
  <si>
    <t>VRN - Vedlejší rozpočtové náklady</t>
  </si>
  <si>
    <t xml:space="preserve">    VRN1 - Průzkumné, geodetické a projektové práce</t>
  </si>
  <si>
    <t xml:space="preserve">    VRN2 - Příprava staveniště</t>
  </si>
  <si>
    <t xml:space="preserve">    VRN3 - Zařízení staveniště</t>
  </si>
  <si>
    <t xml:space="preserve">    VRN4 - Inženýrská činnost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</si>
  <si>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</si>
  <si>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</si>
  <si>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</si>
  <si>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</si>
  <si>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</si>
  <si>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</si>
  <si>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</si>
  <si>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</si>
  <si>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</si>
  <si>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</si>
  <si>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</si>
  <si>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</si>
  <si>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</si>
  <si>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</si>
  <si>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</si>
  <si>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</si>
  <si>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</si>
  <si>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K</t>
  </si>
  <si>
    <t>113107223</t>
  </si>
  <si>
    <t>Odstranění podkladu z kameniva drceného tl 300 mm strojně pl přes 200 m2</t>
  </si>
  <si>
    <t>m2</t>
  </si>
  <si>
    <t>CS ÚRS 2020 02</t>
  </si>
  <si>
    <t>4</t>
  </si>
  <si>
    <t>679558403</t>
  </si>
  <si>
    <t>P</t>
  </si>
  <si>
    <t>Poznámka k položce:_x000d_
* výměra, která není v soupisu prací daná přesným výpočtem položky, vychází z programu projektanta. Platí také u níže uvedených položek!</t>
  </si>
  <si>
    <t>VV</t>
  </si>
  <si>
    <t>1920,000</t>
  </si>
  <si>
    <t>113107232</t>
  </si>
  <si>
    <t>Odstranění podkladu z betonu prostého tl 300 mm strojně pl přes 200 m2</t>
  </si>
  <si>
    <t>1563527245</t>
  </si>
  <si>
    <t>3</t>
  </si>
  <si>
    <t>113154363</t>
  </si>
  <si>
    <t>Frézování živičného krytu tl 50 mm pruh š 2 m pl do 10000 m2 s překážkami v trase</t>
  </si>
  <si>
    <t>-1474058160</t>
  </si>
  <si>
    <t>113202111</t>
  </si>
  <si>
    <t>Vytrhání obrub krajníků obrubníků stojatých</t>
  </si>
  <si>
    <t>m</t>
  </si>
  <si>
    <t>1629983811</t>
  </si>
  <si>
    <t>560,000</t>
  </si>
  <si>
    <t>5</t>
  </si>
  <si>
    <t>181951114</t>
  </si>
  <si>
    <t>Úprava pláně v hornině třídy těžitelnosti II, skupiny 4 a 5 se zhutněním strojně</t>
  </si>
  <si>
    <t>-1438483531</t>
  </si>
  <si>
    <t>13</t>
  </si>
  <si>
    <t>Zemní práce - hloubené vykopávky</t>
  </si>
  <si>
    <t>6</t>
  </si>
  <si>
    <t>132351102</t>
  </si>
  <si>
    <t xml:space="preserve">Hloubení rýh nezapažených  š do 800 mm v hornině třídy těžitelnosti II, skupiny 4 objem do 50 m3 strojně</t>
  </si>
  <si>
    <t>m3</t>
  </si>
  <si>
    <t>-1995672919</t>
  </si>
  <si>
    <t>7</t>
  </si>
  <si>
    <t>132351253</t>
  </si>
  <si>
    <t>Hloubení rýh nezapažených š do 2000 mm v hornině třídy těžitelnosti II, skupiny 4 objem do 100 m3 strojně</t>
  </si>
  <si>
    <t>759485677</t>
  </si>
  <si>
    <t>8</t>
  </si>
  <si>
    <t>139001101</t>
  </si>
  <si>
    <t>Příplatek za ztížení vykopávky v blízkosti podzemního vedení</t>
  </si>
  <si>
    <t>-935117914</t>
  </si>
  <si>
    <t>66*0,1 'Přepočtené koeficientem množství</t>
  </si>
  <si>
    <t>16</t>
  </si>
  <si>
    <t>Zemní práce - přemístění výkopku</t>
  </si>
  <si>
    <t>9</t>
  </si>
  <si>
    <t>162751137</t>
  </si>
  <si>
    <t>Vodorovné přemístění do 10000 m výkopku/sypaniny z horniny třídy těžitelnosti II, skupiny 4 a 5</t>
  </si>
  <si>
    <t>991442177</t>
  </si>
  <si>
    <t>46,000+20,000</t>
  </si>
  <si>
    <t>10</t>
  </si>
  <si>
    <t>162751139</t>
  </si>
  <si>
    <t>Příplatek k vodorovnému přemístění výkopku/sypaniny z horniny třídy těžitelnosti II, skupiny 4 a 5 ZKD 1000 m přes 10000 m</t>
  </si>
  <si>
    <t>1187932546</t>
  </si>
  <si>
    <t>66*25 'Přepočtené koeficientem množství</t>
  </si>
  <si>
    <t>11</t>
  </si>
  <si>
    <t>171201231</t>
  </si>
  <si>
    <t>Poplatek za uložení zeminy a kamení na recyklační skládce (skládkovné) kód odpadu 17 05 04</t>
  </si>
  <si>
    <t>t</t>
  </si>
  <si>
    <t>-501873708</t>
  </si>
  <si>
    <t>66*1,8 'Přepočtené koeficientem množství</t>
  </si>
  <si>
    <t>12</t>
  </si>
  <si>
    <t>171251201</t>
  </si>
  <si>
    <t>Uložení sypaniny na skládky nebo meziskládky</t>
  </si>
  <si>
    <t>-1293778971</t>
  </si>
  <si>
    <t>17</t>
  </si>
  <si>
    <t>Zemní práce - konstrukce ze zemin</t>
  </si>
  <si>
    <t>174151101</t>
  </si>
  <si>
    <t>Zásyp jam, šachet rýh nebo kolem objektů sypaninou se zhutněním</t>
  </si>
  <si>
    <t>-1230358476</t>
  </si>
  <si>
    <t>14</t>
  </si>
  <si>
    <t>M</t>
  </si>
  <si>
    <t>58344197</t>
  </si>
  <si>
    <t>štěrkodrť frakce 0/63</t>
  </si>
  <si>
    <t>-1371263675</t>
  </si>
  <si>
    <t>10*2 'Přepočtené koeficientem množství</t>
  </si>
  <si>
    <t>175151101</t>
  </si>
  <si>
    <t>Obsypání potrubí strojně sypaninou bez prohození, uloženou do 3 m</t>
  </si>
  <si>
    <t>2014376271</t>
  </si>
  <si>
    <t>58331351</t>
  </si>
  <si>
    <t>kamenivo těžené drobné frakce 0/4</t>
  </si>
  <si>
    <t>-560620639</t>
  </si>
  <si>
    <t>7,5*2 'Přepočtené koeficientem množství</t>
  </si>
  <si>
    <t>451572111</t>
  </si>
  <si>
    <t>Lože pod potrubí otevřený výkop z kameniva drobného těženého</t>
  </si>
  <si>
    <t>-323470095</t>
  </si>
  <si>
    <t>18</t>
  </si>
  <si>
    <t>Zemní práce - povrchové úpravy terénu</t>
  </si>
  <si>
    <t>181111131</t>
  </si>
  <si>
    <t>Plošná úprava terénu do 500 m2 zemina tř 1 až 4 nerovnosti do 200 mm v rovinně a svahu do 1:5</t>
  </si>
  <si>
    <t>-2138071518</t>
  </si>
  <si>
    <t>19</t>
  </si>
  <si>
    <t>181411131</t>
  </si>
  <si>
    <t>Založení parkového trávníku výsevem plochy do 1000 m2 v rovině a ve svahu do 1:5</t>
  </si>
  <si>
    <t>-445686802</t>
  </si>
  <si>
    <t>20</t>
  </si>
  <si>
    <t>00572410</t>
  </si>
  <si>
    <t>osivo směs travní parková</t>
  </si>
  <si>
    <t>kg</t>
  </si>
  <si>
    <t>1684420056</t>
  </si>
  <si>
    <t>100*0,015 'Přepočtené koeficientem množství</t>
  </si>
  <si>
    <t>Zakládání</t>
  </si>
  <si>
    <t>211531111</t>
  </si>
  <si>
    <t>Výplň odvodňovacích žeber nebo trativodů kamenivem hrubým drceným frakce 16 až 63 mm</t>
  </si>
  <si>
    <t>1924993919</t>
  </si>
  <si>
    <t>22</t>
  </si>
  <si>
    <t>211971121</t>
  </si>
  <si>
    <t>Zřízení opláštění žeber nebo trativodů geotextilií v rýze nebo zářezu sklonu přes 1:2 š do 2,5 m</t>
  </si>
  <si>
    <t>-414023603</t>
  </si>
  <si>
    <t>380,000*2,5</t>
  </si>
  <si>
    <t>23</t>
  </si>
  <si>
    <t>69311068</t>
  </si>
  <si>
    <t>geotextilie netkaná separační, ochranná, filtrační, drenážní PP 300g/m2</t>
  </si>
  <si>
    <t>1703914873</t>
  </si>
  <si>
    <t>24</t>
  </si>
  <si>
    <t>212755214</t>
  </si>
  <si>
    <t>Trativody z drenážních trubek plastových flexibilních D 100 mm bez lože</t>
  </si>
  <si>
    <t>486430496</t>
  </si>
  <si>
    <t>Zakládání - úprava podloží a základové spáry, zlepšování vlastností hornin</t>
  </si>
  <si>
    <t>25</t>
  </si>
  <si>
    <t>122252205</t>
  </si>
  <si>
    <t>Odkopávky a prokopávky nezapažené pro silnice a dálnice v hornině třídy těžitelnosti I objem do 1000 m3 strojně</t>
  </si>
  <si>
    <t>-612860855</t>
  </si>
  <si>
    <t>sanace ŠD 0/125 tl. 0,4 m</t>
  </si>
  <si>
    <t>1920,000*0,400</t>
  </si>
  <si>
    <t>26</t>
  </si>
  <si>
    <t>129001101</t>
  </si>
  <si>
    <t>Příplatek za ztížení odkopávky nebo prokopávky v blízkosti inženýrských sítí</t>
  </si>
  <si>
    <t>-1881951923</t>
  </si>
  <si>
    <t>768*0,1 'Přepočtené koeficientem množství</t>
  </si>
  <si>
    <t>27</t>
  </si>
  <si>
    <t>162751117</t>
  </si>
  <si>
    <t>Vodorovné přemístění do 10000 m výkopku/sypaniny z horniny třídy těžitelnosti I, skupiny 1 až 3</t>
  </si>
  <si>
    <t>-1199823054</t>
  </si>
  <si>
    <t>28</t>
  </si>
  <si>
    <t>162751119</t>
  </si>
  <si>
    <t>Příplatek k vodorovnému přemístění výkopku/sypaniny z horniny třídy těžitelnosti I, skupiny 1 až 3 ZKD 1000 m přes 10000 m</t>
  </si>
  <si>
    <t>-323552862</t>
  </si>
  <si>
    <t>768*25 'Přepočtené koeficientem množství</t>
  </si>
  <si>
    <t>29</t>
  </si>
  <si>
    <t>171152501</t>
  </si>
  <si>
    <t>Zhutnění podloží z hornin soudržných nebo nesoudržných pod násypy</t>
  </si>
  <si>
    <t>1488259134</t>
  </si>
  <si>
    <t>30</t>
  </si>
  <si>
    <t>1442867593</t>
  </si>
  <si>
    <t>768*1,8 'Přepočtené koeficientem množství</t>
  </si>
  <si>
    <t>31</t>
  </si>
  <si>
    <t>-1491430960</t>
  </si>
  <si>
    <t>32</t>
  </si>
  <si>
    <t>291111111X</t>
  </si>
  <si>
    <t>Podklad pro zpevněné plochy z kameniva drceného 0 až 125 mm</t>
  </si>
  <si>
    <t>1653147445</t>
  </si>
  <si>
    <t>Komunikace pozemní</t>
  </si>
  <si>
    <t>33</t>
  </si>
  <si>
    <t>599141111</t>
  </si>
  <si>
    <t>Vyplnění spár mezi silničními dílci živičnou zálivkou</t>
  </si>
  <si>
    <t>168519982</t>
  </si>
  <si>
    <t>57</t>
  </si>
  <si>
    <t>Kryty pozemních komunikací letišť a ploch z kameniva nebo živičné</t>
  </si>
  <si>
    <t>34</t>
  </si>
  <si>
    <t>564871111</t>
  </si>
  <si>
    <t>Podklad ze štěrkodrtě ŠD tl 250 mm</t>
  </si>
  <si>
    <t>1260052640</t>
  </si>
  <si>
    <t>35</t>
  </si>
  <si>
    <t>567122111</t>
  </si>
  <si>
    <t>Podklad ze směsi stmelené cementem SC C 8/10 (KSC I) tl 120 mm</t>
  </si>
  <si>
    <t>-881340507</t>
  </si>
  <si>
    <t>36</t>
  </si>
  <si>
    <t>577155112</t>
  </si>
  <si>
    <t>Asfaltový beton vrstva ložní ACL 16 (ABH) tl 60 mm š do 3 m z nemodifikovaného asfaltu</t>
  </si>
  <si>
    <t>-531313662</t>
  </si>
  <si>
    <t>37</t>
  </si>
  <si>
    <t>573231112</t>
  </si>
  <si>
    <t>Postřik živičný spojovací ze silniční emulze v množství 0,80 kg/m2</t>
  </si>
  <si>
    <t>1017834384</t>
  </si>
  <si>
    <t>38</t>
  </si>
  <si>
    <t>577134111</t>
  </si>
  <si>
    <t>Asfaltový beton vrstva obrusná ACO 11 (ABS) tř. I tl 40 mm š do 3 m z nemodifikovaného asfaltu</t>
  </si>
  <si>
    <t>1477106816</t>
  </si>
  <si>
    <t>Trubní vedení</t>
  </si>
  <si>
    <t>39</t>
  </si>
  <si>
    <t>837355121</t>
  </si>
  <si>
    <t>Výsek a montáž kameninové odbočné tvarovky DN 200</t>
  </si>
  <si>
    <t>kus</t>
  </si>
  <si>
    <t>-159072907</t>
  </si>
  <si>
    <t>40</t>
  </si>
  <si>
    <t>871315221</t>
  </si>
  <si>
    <t>Kanalizační potrubí z tvrdého PVC jednovrstvé tuhost třídy SN8 DN 160</t>
  </si>
  <si>
    <t>-1577240638</t>
  </si>
  <si>
    <t>41</t>
  </si>
  <si>
    <t>895941311</t>
  </si>
  <si>
    <t>Zřízení vpusti kanalizační uliční z betonových dílců typ UVB-50</t>
  </si>
  <si>
    <t>-1362688657</t>
  </si>
  <si>
    <t>42</t>
  </si>
  <si>
    <t>59223852</t>
  </si>
  <si>
    <t>dno pro uliční vpusť s kalovou prohlubní betonové 450x300x50mm</t>
  </si>
  <si>
    <t>-578449781</t>
  </si>
  <si>
    <t>43</t>
  </si>
  <si>
    <t>59223854</t>
  </si>
  <si>
    <t>skruž pro uliční vpusť s výtokovým otvorem PVC betonová 450x350x50mm</t>
  </si>
  <si>
    <t>1688206074</t>
  </si>
  <si>
    <t>44</t>
  </si>
  <si>
    <t>59223862</t>
  </si>
  <si>
    <t>skruž pro uliční vpusť středová betonová 450x295x50mm</t>
  </si>
  <si>
    <t>444350561</t>
  </si>
  <si>
    <t>45</t>
  </si>
  <si>
    <t>59223858</t>
  </si>
  <si>
    <t>skruž pro uliční vpusť horní betonová 450x570x50mm</t>
  </si>
  <si>
    <t>2041139989</t>
  </si>
  <si>
    <t>46</t>
  </si>
  <si>
    <t>59223864</t>
  </si>
  <si>
    <t>prstenec pro uliční vpusť vyrovnávací betonový 390x60x130mm</t>
  </si>
  <si>
    <t>-1913172028</t>
  </si>
  <si>
    <t>47</t>
  </si>
  <si>
    <t>899204112</t>
  </si>
  <si>
    <t>Osazení mříží litinových včetně rámů a košů na bahno pro třídu zatížení D400, E600</t>
  </si>
  <si>
    <t>-495584161</t>
  </si>
  <si>
    <t>48</t>
  </si>
  <si>
    <t>55242320</t>
  </si>
  <si>
    <t>mříž vtoková litinová plochá 500x500mm</t>
  </si>
  <si>
    <t>-382226576</t>
  </si>
  <si>
    <t>49</t>
  </si>
  <si>
    <t>59223875</t>
  </si>
  <si>
    <t>koš nízký pro uliční vpusti žárově Pz plech pro rám 500/500mm</t>
  </si>
  <si>
    <t>-932262075</t>
  </si>
  <si>
    <t>50</t>
  </si>
  <si>
    <t>899331111X</t>
  </si>
  <si>
    <t>Výšková úprava uličního vstupu nebo vpusti do 200 mm zvýšením poklopu</t>
  </si>
  <si>
    <t>kpl</t>
  </si>
  <si>
    <t>1659758689</t>
  </si>
  <si>
    <t>51</t>
  </si>
  <si>
    <t>899431111X</t>
  </si>
  <si>
    <t>Výšková úprava uličního vstupu nebo vpusti do 200 mm zvýšením krycího hrnce, šoupěte nebo hydrantu</t>
  </si>
  <si>
    <t>260345576</t>
  </si>
  <si>
    <t>Ostatní konstrukce a práce, bourání</t>
  </si>
  <si>
    <t>52</t>
  </si>
  <si>
    <t>916131113</t>
  </si>
  <si>
    <t>Osazení silničního obrubníku betonového ležatého s boční opěrou do lože z betonu prostého</t>
  </si>
  <si>
    <t>-1406931354</t>
  </si>
  <si>
    <t>53</t>
  </si>
  <si>
    <t>59217029</t>
  </si>
  <si>
    <t>obrubník betonový silniční nájezdový 1000x150x150mm</t>
  </si>
  <si>
    <t>-749207713</t>
  </si>
  <si>
    <t>54</t>
  </si>
  <si>
    <t>59217030</t>
  </si>
  <si>
    <t>obrubník betonový silniční přechodový 1000x150x150-250mm</t>
  </si>
  <si>
    <t>-686053029</t>
  </si>
  <si>
    <t>Poznámka k položce:_x000d_
náklady v poměru Levý 20,000 kus, Pravý 20,000 kus</t>
  </si>
  <si>
    <t>55</t>
  </si>
  <si>
    <t>916131213</t>
  </si>
  <si>
    <t>Osazení silničního obrubníku betonového stojatého s boční opěrou do lože z betonu prostého</t>
  </si>
  <si>
    <t>-1082522901</t>
  </si>
  <si>
    <t>56</t>
  </si>
  <si>
    <t>59217031</t>
  </si>
  <si>
    <t>obrubník betonový silniční 1000x150x250mm</t>
  </si>
  <si>
    <t>1833701945</t>
  </si>
  <si>
    <t>916991121</t>
  </si>
  <si>
    <t>Lože pod obrubníky, krajníky nebo obruby z dlažebních kostek z betonu prostého</t>
  </si>
  <si>
    <t>-21125320</t>
  </si>
  <si>
    <t>58</t>
  </si>
  <si>
    <t>919123111</t>
  </si>
  <si>
    <t>Těsnění spár provizorním těsnicím profilem</t>
  </si>
  <si>
    <t>-1927488262</t>
  </si>
  <si>
    <t>59</t>
  </si>
  <si>
    <t>919731123</t>
  </si>
  <si>
    <t>Zarovnání styčné plochy podkladu nebo krytu živičného tl do 200 mm</t>
  </si>
  <si>
    <t>1827920380</t>
  </si>
  <si>
    <t>60</t>
  </si>
  <si>
    <t>919735114</t>
  </si>
  <si>
    <t>Řezání stávajícího živičného krytu hl do 200 mm</t>
  </si>
  <si>
    <t>1107954380</t>
  </si>
  <si>
    <t>91</t>
  </si>
  <si>
    <t>Doplňující konstrukce a práce pozemních komunikací, letišť a ploch</t>
  </si>
  <si>
    <t>61</t>
  </si>
  <si>
    <t>915131112</t>
  </si>
  <si>
    <t>Vodorovné dopravní značení přechody pro chodce, šipky, symboly retroreflexní bílá barva</t>
  </si>
  <si>
    <t>732967768</t>
  </si>
  <si>
    <t>3,000*19,000</t>
  </si>
  <si>
    <t>62</t>
  </si>
  <si>
    <t>915621111</t>
  </si>
  <si>
    <t>Předznačení vodorovného plošného značení</t>
  </si>
  <si>
    <t>-1092706625</t>
  </si>
  <si>
    <t>96</t>
  </si>
  <si>
    <t>Bourání konstrukcí</t>
  </si>
  <si>
    <t>63</t>
  </si>
  <si>
    <t>899204211</t>
  </si>
  <si>
    <t>Demontáž mříží litinových včetně rámů hmotnosti přes 150 kg</t>
  </si>
  <si>
    <t>-1443213107</t>
  </si>
  <si>
    <t>64</t>
  </si>
  <si>
    <t>963015171</t>
  </si>
  <si>
    <t>Demontáž prefabrikovaných krycích desek kanálů, šachet nebo žump do hmotnosti 4 t</t>
  </si>
  <si>
    <t>1563314524</t>
  </si>
  <si>
    <t>65</t>
  </si>
  <si>
    <t>966008221</t>
  </si>
  <si>
    <t>Bourání betonového nebo polymerbetonového odvodňovacího žlabu š do 200 mm</t>
  </si>
  <si>
    <t>1536484011</t>
  </si>
  <si>
    <t>997</t>
  </si>
  <si>
    <t>Přesun sutě</t>
  </si>
  <si>
    <t>66</t>
  </si>
  <si>
    <t>997221551</t>
  </si>
  <si>
    <t>Vodorovná doprava suti ze sypkých materiálů do 1 km</t>
  </si>
  <si>
    <t>-275536223</t>
  </si>
  <si>
    <t>67</t>
  </si>
  <si>
    <t>997221559</t>
  </si>
  <si>
    <t>Příplatek ZKD 1 km u vodorovné dopravy suti ze sypkých materiálů</t>
  </si>
  <si>
    <t>596178972</t>
  </si>
  <si>
    <t>2393,152*34 'Přepočtené koeficientem množství</t>
  </si>
  <si>
    <t>68</t>
  </si>
  <si>
    <t>997221611</t>
  </si>
  <si>
    <t>Nakládání suti na dopravní prostředky pro vodorovnou dopravu</t>
  </si>
  <si>
    <t>-1376621416</t>
  </si>
  <si>
    <t>69</t>
  </si>
  <si>
    <t>997221615</t>
  </si>
  <si>
    <t>Poplatek za uložení na skládce (skládkovné) stavebního odpadu betonového kód odpadu 17 01 01</t>
  </si>
  <si>
    <t>-1066774868</t>
  </si>
  <si>
    <t>70</t>
  </si>
  <si>
    <t>997221645</t>
  </si>
  <si>
    <t>Poplatek za uložení na skládce (skládkovné) odpadu asfaltového bez dehtu kód odpadu 17 03 02</t>
  </si>
  <si>
    <t>2004937486</t>
  </si>
  <si>
    <t>71</t>
  </si>
  <si>
    <t>997221655</t>
  </si>
  <si>
    <t>Poplatek za uložení na skládce (skládkovné) zeminy a kamení kód odpadu 17 05 04</t>
  </si>
  <si>
    <t>-2063984840</t>
  </si>
  <si>
    <t>998</t>
  </si>
  <si>
    <t>Přesun hmot</t>
  </si>
  <si>
    <t>72</t>
  </si>
  <si>
    <t>998223011</t>
  </si>
  <si>
    <t>Přesun hmot pro pozemní komunikace s krytem dlážděným</t>
  </si>
  <si>
    <t>1603246521</t>
  </si>
  <si>
    <t>VRN</t>
  </si>
  <si>
    <t>Vedlejší rozpočtové náklady</t>
  </si>
  <si>
    <t>VRN1</t>
  </si>
  <si>
    <t>Průzkumné, geodetické a projektové práce</t>
  </si>
  <si>
    <t>73</t>
  </si>
  <si>
    <t>011514000</t>
  </si>
  <si>
    <t>Stavebně-statický průzkum</t>
  </si>
  <si>
    <t>1024</t>
  </si>
  <si>
    <t>2032499368</t>
  </si>
  <si>
    <t>Poznámka k položce:_x000d_
náklady na pasport okolních objektů a objízdných tras před a po realizaci</t>
  </si>
  <si>
    <t>74</t>
  </si>
  <si>
    <t>012103000</t>
  </si>
  <si>
    <t>Geodetické práce před výstavbou</t>
  </si>
  <si>
    <t>-168290234</t>
  </si>
  <si>
    <t>Poznámka k položce:_x000d_
náklady na zaměření stavby před výstavbou, vytýčení stávajících inženýrských sítí</t>
  </si>
  <si>
    <t>75</t>
  </si>
  <si>
    <t>012303000</t>
  </si>
  <si>
    <t>Geodetické práce po výstavbě</t>
  </si>
  <si>
    <t>-1005746468</t>
  </si>
  <si>
    <t>Poznámka k položce:_x000d_
náklady na zaměření skutečného stavu</t>
  </si>
  <si>
    <t>76</t>
  </si>
  <si>
    <t>012403000</t>
  </si>
  <si>
    <t>Kartografické práce</t>
  </si>
  <si>
    <t>-1533874500</t>
  </si>
  <si>
    <t>Poznámka k položce:_x000d_
náklady na geometrický plán</t>
  </si>
  <si>
    <t>77</t>
  </si>
  <si>
    <t>013254000</t>
  </si>
  <si>
    <t>Dokumentace skutečného provedení stavby</t>
  </si>
  <si>
    <t>-920252657</t>
  </si>
  <si>
    <t>Poznámka k položce:_x000d_
náklady na vyhotovení a její předání objednateli v požadované formě a požadovaném počtu včetně závěrečné zprávy</t>
  </si>
  <si>
    <t>VRN2</t>
  </si>
  <si>
    <t>Příprava staveniště</t>
  </si>
  <si>
    <t>78</t>
  </si>
  <si>
    <t>022002000</t>
  </si>
  <si>
    <t>Přeložení konstrukcí</t>
  </si>
  <si>
    <t>616355003</t>
  </si>
  <si>
    <t>Poznámka k položce:_x000d_
náklady na demontáž SDZ a opětovnou montáž: 7,000 kus</t>
  </si>
  <si>
    <t>VRN3</t>
  </si>
  <si>
    <t>Zařízení staveniště</t>
  </si>
  <si>
    <t>79</t>
  </si>
  <si>
    <t>034303000</t>
  </si>
  <si>
    <t>Dopravní značení na staveništi</t>
  </si>
  <si>
    <t>-752832451</t>
  </si>
  <si>
    <t>Poznámka k položce:_x000d_
náklady na vyhotovení návrhu dočasného dopravního značení, jeho projednání s dotčenými orgány a organizacemi. Náklady na dodání dopravních značek, jejich rozmístění a přemísťování a jejich údržba v průběhu výstavby, včetně následného odstranění po ukončení stavebních prací</t>
  </si>
  <si>
    <t>VRN4</t>
  </si>
  <si>
    <t>Inženýrská činnost</t>
  </si>
  <si>
    <t>80</t>
  </si>
  <si>
    <t>043154000</t>
  </si>
  <si>
    <t>Zkoušky hutnicí</t>
  </si>
  <si>
    <t>1988162713</t>
  </si>
  <si>
    <t>Poznámka k položce:_x000d_
náklady na veškeré průkazní a kontrolní statické zkoušky únosnosti</t>
  </si>
  <si>
    <t>02 - Chodníky</t>
  </si>
  <si>
    <t xml:space="preserve">    4 - Vodorovné konstrukce</t>
  </si>
  <si>
    <t xml:space="preserve">      59 - Kryty pozemních komunikací, letišť a ploch dlážděné</t>
  </si>
  <si>
    <t xml:space="preserve">    6 - Úpravy povrchů, podlahy a osazování výplní</t>
  </si>
  <si>
    <t>665,00+525,000</t>
  </si>
  <si>
    <t>113106144</t>
  </si>
  <si>
    <t>Rozebrání dlažeb ze zámkových dlaždic komunikací pro pěší strojně pl přes 50 m2</t>
  </si>
  <si>
    <t>846038456</t>
  </si>
  <si>
    <t>113107241</t>
  </si>
  <si>
    <t>Odstranění podkladu živičného tl 50 mm strojně pl přes 200 m2</t>
  </si>
  <si>
    <t>1954652322</t>
  </si>
  <si>
    <t>113108442</t>
  </si>
  <si>
    <t>Rozrytí krytu z kameniva bez zhutnění s živičným pojivem</t>
  </si>
  <si>
    <t>398817586</t>
  </si>
  <si>
    <t>185,000</t>
  </si>
  <si>
    <t>Vodorovné konstrukce</t>
  </si>
  <si>
    <t>451577777</t>
  </si>
  <si>
    <t>Podklad nebo lože pod dlažbu vodorovný nebo do sklonu 1:5 z kameniva těženého tl do 100 mm</t>
  </si>
  <si>
    <t>-1783362060</t>
  </si>
  <si>
    <t>Kryty pozemních komunikací, letišť a ploch dlážděné</t>
  </si>
  <si>
    <t>564851111</t>
  </si>
  <si>
    <t>Podklad ze štěrkodrtě ŠD tl 150 mm</t>
  </si>
  <si>
    <t>1745100686</t>
  </si>
  <si>
    <t>567121109</t>
  </si>
  <si>
    <t>Podklad ze směsi stmelené cementem SC C 3/4 (SC I) tl 100 mm</t>
  </si>
  <si>
    <t>-1655697687</t>
  </si>
  <si>
    <t>596211113</t>
  </si>
  <si>
    <t>Kladení zámkové dlažby komunikací pro pěší tl 60 mm skupiny A pl přes 300 m2</t>
  </si>
  <si>
    <t>-1195489208</t>
  </si>
  <si>
    <t>59245202</t>
  </si>
  <si>
    <t>dlažba zámková tvaru I 196x161x60mm barevná</t>
  </si>
  <si>
    <t>1864127575</t>
  </si>
  <si>
    <t>59245221</t>
  </si>
  <si>
    <t>dlažba zámková tvaru I základní pro nevidomé 196x161x60mm přírodní</t>
  </si>
  <si>
    <t>-1177235740</t>
  </si>
  <si>
    <t>Úpravy povrchů, podlahy a osazování výplní</t>
  </si>
  <si>
    <t>113106123</t>
  </si>
  <si>
    <t>Rozebrání dlažeb ze zámkových dlaždic komunikací pro pěší ručně</t>
  </si>
  <si>
    <t>1928140042</t>
  </si>
  <si>
    <t>566501111</t>
  </si>
  <si>
    <t>Úprava krytu z kameniva drceného pro nový kryt s doplněním kameniva drceného do 0,10 m3/m2</t>
  </si>
  <si>
    <t>-249191718</t>
  </si>
  <si>
    <t>596211110</t>
  </si>
  <si>
    <t>Kladení zámkové dlažby komunikací pro pěší tl 60 mm skupiny A pl do 50 m2</t>
  </si>
  <si>
    <t>529161446</t>
  </si>
  <si>
    <t>979054451</t>
  </si>
  <si>
    <t>Očištění vybouraných zámkových dlaždic s původním spárováním z kameniva těženého</t>
  </si>
  <si>
    <t>-1859407601</t>
  </si>
  <si>
    <t>915223111</t>
  </si>
  <si>
    <t>Varovný pás z plastu pro orientaci nevidomých šířky 420 mm</t>
  </si>
  <si>
    <t>918059405</t>
  </si>
  <si>
    <t>916231213</t>
  </si>
  <si>
    <t>Osazení chodníkového obrubníku betonového stojatého s boční opěrou do lože z betonu prostého</t>
  </si>
  <si>
    <t>-39202614</t>
  </si>
  <si>
    <t>59217016</t>
  </si>
  <si>
    <t>obrubník betonový chodníkový 1000x80x250mm</t>
  </si>
  <si>
    <t>-715521004</t>
  </si>
  <si>
    <t>788,475*34 'Přepočtené koeficientem množství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</si>
</sst>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38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800080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</borders>
  <cellStyleXfs count="2">
    <xf numFmtId="0" fontId="0" fillId="0" borderId="0"/>
    <xf numFmtId="0" fontId="37" fillId="0" borderId="0" applyNumberFormat="0" applyFill="0" applyBorder="0" applyAlignment="0" applyProtection="0"/>
  </cellStyleXfs>
  <cellXfs count="217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3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15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left" vertical="top" wrapText="1"/>
    </xf>
    <xf numFmtId="0" fontId="15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16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4" fontId="16" fillId="0" borderId="5" xfId="0" applyNumberFormat="1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164" fontId="1" fillId="0" borderId="0" xfId="0" applyNumberFormat="1" applyFont="1" applyAlignment="1">
      <alignment horizontal="left" vertical="center"/>
    </xf>
    <xf numFmtId="4" fontId="17" fillId="0" borderId="0" xfId="0" applyNumberFormat="1" applyFont="1" applyAlignment="1">
      <alignment vertical="center"/>
    </xf>
    <xf numFmtId="0" fontId="17" fillId="0" borderId="0" xfId="0" applyFont="1" applyAlignment="1">
      <alignment horizontal="lef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left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0" fillId="0" borderId="3" xfId="0" applyBorder="1" applyAlignment="1">
      <alignment vertical="center"/>
    </xf>
    <xf numFmtId="0" fontId="18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16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19" fillId="0" borderId="11" xfId="0" applyFont="1" applyBorder="1" applyAlignment="1">
      <alignment horizontal="center" vertical="center"/>
    </xf>
    <xf numFmtId="0" fontId="19" fillId="0" borderId="12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0" fillId="0" borderId="14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21" fillId="5" borderId="6" xfId="0" applyFont="1" applyFill="1" applyBorder="1" applyAlignment="1">
      <alignment horizontal="center" vertical="center"/>
    </xf>
    <xf numFmtId="0" fontId="21" fillId="5" borderId="7" xfId="0" applyFont="1" applyFill="1" applyBorder="1" applyAlignment="1">
      <alignment horizontal="left" vertical="center"/>
    </xf>
    <xf numFmtId="0" fontId="0" fillId="5" borderId="7" xfId="0" applyFont="1" applyFill="1" applyBorder="1" applyAlignment="1">
      <alignment vertical="center"/>
    </xf>
    <xf numFmtId="0" fontId="21" fillId="5" borderId="7" xfId="0" applyFont="1" applyFill="1" applyBorder="1" applyAlignment="1">
      <alignment horizontal="center" vertical="center"/>
    </xf>
    <xf numFmtId="0" fontId="21" fillId="5" borderId="7" xfId="0" applyFont="1" applyFill="1" applyBorder="1" applyAlignment="1">
      <alignment horizontal="right" vertical="center"/>
    </xf>
    <xf numFmtId="0" fontId="21" fillId="5" borderId="8" xfId="0" applyFont="1" applyFill="1" applyBorder="1" applyAlignment="1">
      <alignment horizontal="left" vertical="center"/>
    </xf>
    <xf numFmtId="0" fontId="21" fillId="5" borderId="0" xfId="0" applyFont="1" applyFill="1" applyAlignment="1">
      <alignment horizontal="center" vertical="center"/>
    </xf>
    <xf numFmtId="0" fontId="22" fillId="0" borderId="16" xfId="0" applyFont="1" applyBorder="1" applyAlignment="1">
      <alignment horizontal="center" vertical="center" wrapText="1"/>
    </xf>
    <xf numFmtId="0" fontId="22" fillId="0" borderId="17" xfId="0" applyFont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23" fillId="0" borderId="0" xfId="0" applyFont="1" applyAlignment="1">
      <alignment horizontal="left" vertical="center"/>
    </xf>
    <xf numFmtId="0" fontId="23" fillId="0" borderId="0" xfId="0" applyFont="1" applyAlignment="1">
      <alignment vertical="center"/>
    </xf>
    <xf numFmtId="4" fontId="23" fillId="0" borderId="0" xfId="0" applyNumberFormat="1" applyFont="1" applyAlignment="1">
      <alignment horizontal="right" vertical="center"/>
    </xf>
    <xf numFmtId="4" fontId="23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9" fillId="0" borderId="14" xfId="0" applyNumberFormat="1" applyFont="1" applyBorder="1" applyAlignment="1">
      <alignment vertical="center"/>
    </xf>
    <xf numFmtId="4" fontId="19" fillId="0" borderId="0" xfId="0" applyNumberFormat="1" applyFont="1" applyBorder="1" applyAlignment="1">
      <alignment vertical="center"/>
    </xf>
    <xf numFmtId="166" fontId="19" fillId="0" borderId="0" xfId="0" applyNumberFormat="1" applyFont="1" applyBorder="1" applyAlignment="1">
      <alignment vertical="center"/>
    </xf>
    <xf numFmtId="4" fontId="19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5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6" fillId="0" borderId="0" xfId="0" applyFont="1" applyAlignment="1">
      <alignment vertical="center"/>
    </xf>
    <xf numFmtId="0" fontId="26" fillId="0" borderId="0" xfId="0" applyFont="1" applyAlignment="1">
      <alignment horizontal="left" vertical="center" wrapText="1"/>
    </xf>
    <xf numFmtId="0" fontId="27" fillId="0" borderId="0" xfId="0" applyFont="1" applyAlignment="1">
      <alignment vertical="center"/>
    </xf>
    <xf numFmtId="4" fontId="27" fillId="0" borderId="0" xfId="0" applyNumberFormat="1" applyFont="1" applyAlignment="1">
      <alignment vertical="center"/>
    </xf>
    <xf numFmtId="0" fontId="3" fillId="0" borderId="0" xfId="0" applyFont="1" applyAlignment="1">
      <alignment horizontal="center" vertical="center"/>
    </xf>
    <xf numFmtId="4" fontId="28" fillId="0" borderId="14" xfId="0" applyNumberFormat="1" applyFont="1" applyBorder="1" applyAlignment="1">
      <alignment vertical="center"/>
    </xf>
    <xf numFmtId="4" fontId="28" fillId="0" borderId="0" xfId="0" applyNumberFormat="1" applyFont="1" applyBorder="1" applyAlignment="1">
      <alignment vertical="center"/>
    </xf>
    <xf numFmtId="166" fontId="28" fillId="0" borderId="0" xfId="0" applyNumberFormat="1" applyFont="1" applyBorder="1" applyAlignment="1">
      <alignment vertical="center"/>
    </xf>
    <xf numFmtId="4" fontId="28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4" fontId="28" fillId="0" borderId="19" xfId="0" applyNumberFormat="1" applyFont="1" applyBorder="1" applyAlignment="1">
      <alignment vertical="center"/>
    </xf>
    <xf numFmtId="4" fontId="28" fillId="0" borderId="20" xfId="0" applyNumberFormat="1" applyFont="1" applyBorder="1" applyAlignment="1">
      <alignment vertical="center"/>
    </xf>
    <xf numFmtId="166" fontId="28" fillId="0" borderId="20" xfId="0" applyNumberFormat="1" applyFont="1" applyBorder="1" applyAlignment="1">
      <alignment vertical="center"/>
    </xf>
    <xf numFmtId="4" fontId="28" fillId="0" borderId="21" xfId="0" applyNumberFormat="1" applyFont="1" applyBorder="1" applyAlignment="1">
      <alignment vertical="center"/>
    </xf>
    <xf numFmtId="0" fontId="29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6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5" borderId="0" xfId="0" applyFont="1" applyFill="1" applyAlignment="1">
      <alignment vertical="center"/>
    </xf>
    <xf numFmtId="0" fontId="4" fillId="5" borderId="6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right" vertical="center"/>
    </xf>
    <xf numFmtId="0" fontId="4" fillId="5" borderId="7" xfId="0" applyFont="1" applyFill="1" applyBorder="1" applyAlignment="1">
      <alignment horizontal="center" vertical="center"/>
    </xf>
    <xf numFmtId="4" fontId="4" fillId="5" borderId="7" xfId="0" applyNumberFormat="1" applyFont="1" applyFill="1" applyBorder="1" applyAlignment="1">
      <alignment vertical="center"/>
    </xf>
    <xf numFmtId="0" fontId="0" fillId="5" borderId="8" xfId="0" applyFont="1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21" fillId="5" borderId="0" xfId="0" applyFont="1" applyFill="1" applyAlignment="1">
      <alignment horizontal="left" vertical="center"/>
    </xf>
    <xf numFmtId="0" fontId="21" fillId="5" borderId="0" xfId="0" applyFont="1" applyFill="1" applyAlignment="1">
      <alignment horizontal="right" vertical="center"/>
    </xf>
    <xf numFmtId="0" fontId="30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21" fillId="5" borderId="16" xfId="0" applyFont="1" applyFill="1" applyBorder="1" applyAlignment="1">
      <alignment horizontal="center" vertical="center" wrapText="1"/>
    </xf>
    <xf numFmtId="0" fontId="21" fillId="5" borderId="17" xfId="0" applyFont="1" applyFill="1" applyBorder="1" applyAlignment="1">
      <alignment horizontal="center" vertical="center" wrapText="1"/>
    </xf>
    <xf numFmtId="0" fontId="21" fillId="5" borderId="18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3" fillId="0" borderId="0" xfId="0" applyNumberFormat="1" applyFont="1" applyAlignment="1"/>
    <xf numFmtId="166" fontId="31" fillId="0" borderId="12" xfId="0" applyNumberFormat="1" applyFont="1" applyBorder="1" applyAlignment="1"/>
    <xf numFmtId="166" fontId="31" fillId="0" borderId="13" xfId="0" applyNumberFormat="1" applyFont="1" applyBorder="1" applyAlignment="1"/>
    <xf numFmtId="4" fontId="32" fillId="0" borderId="0" xfId="0" applyNumberFormat="1" applyFont="1" applyAlignment="1">
      <alignment vertical="center"/>
    </xf>
    <xf numFmtId="0" fontId="8" fillId="0" borderId="3" xfId="0" applyFont="1" applyBorder="1" applyAlignme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/>
    <xf numFmtId="0" fontId="8" fillId="0" borderId="14" xfId="0" applyFont="1" applyBorder="1" applyAlignment="1"/>
    <xf numFmtId="0" fontId="8" fillId="0" borderId="0" xfId="0" applyFont="1" applyBorder="1" applyAlignment="1"/>
    <xf numFmtId="166" fontId="8" fillId="0" borderId="0" xfId="0" applyNumberFormat="1" applyFont="1" applyBorder="1" applyAlignment="1"/>
    <xf numFmtId="166" fontId="8" fillId="0" borderId="15" xfId="0" applyNumberFormat="1" applyFont="1" applyBorder="1" applyAlignment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 applyAlignment="1"/>
    <xf numFmtId="0" fontId="0" fillId="0" borderId="3" xfId="0" applyFont="1" applyBorder="1" applyAlignment="1" applyProtection="1">
      <alignment vertical="center"/>
      <protection locked="0"/>
    </xf>
    <xf numFmtId="0" fontId="21" fillId="0" borderId="22" xfId="0" applyFont="1" applyBorder="1" applyAlignment="1" applyProtection="1">
      <alignment horizontal="center" vertical="center"/>
      <protection locked="0"/>
    </xf>
    <xf numFmtId="49" fontId="21" fillId="0" borderId="22" xfId="0" applyNumberFormat="1" applyFont="1" applyBorder="1" applyAlignment="1" applyProtection="1">
      <alignment horizontal="left" vertical="center" wrapText="1"/>
      <protection locked="0"/>
    </xf>
    <xf numFmtId="0" fontId="21" fillId="0" borderId="22" xfId="0" applyFont="1" applyBorder="1" applyAlignment="1" applyProtection="1">
      <alignment horizontal="left" vertical="center" wrapText="1"/>
      <protection locked="0"/>
    </xf>
    <xf numFmtId="0" fontId="21" fillId="0" borderId="22" xfId="0" applyFont="1" applyBorder="1" applyAlignment="1" applyProtection="1">
      <alignment horizontal="center" vertical="center" wrapText="1"/>
      <protection locked="0"/>
    </xf>
    <xf numFmtId="167" fontId="21" fillId="0" borderId="22" xfId="0" applyNumberFormat="1" applyFont="1" applyBorder="1" applyAlignment="1" applyProtection="1">
      <alignment vertical="center"/>
      <protection locked="0"/>
    </xf>
    <xf numFmtId="4" fontId="21" fillId="3" borderId="22" xfId="0" applyNumberFormat="1" applyFont="1" applyFill="1" applyBorder="1" applyAlignment="1" applyProtection="1">
      <alignment vertical="center"/>
      <protection locked="0"/>
    </xf>
    <xf numFmtId="4" fontId="21" fillId="0" borderId="22" xfId="0" applyNumberFormat="1" applyFont="1" applyBorder="1" applyAlignment="1" applyProtection="1">
      <alignment vertical="center"/>
      <protection locked="0"/>
    </xf>
    <xf numFmtId="0" fontId="22" fillId="3" borderId="14" xfId="0" applyFont="1" applyFill="1" applyBorder="1" applyAlignment="1" applyProtection="1">
      <alignment horizontal="left" vertical="center"/>
      <protection locked="0"/>
    </xf>
    <xf numFmtId="0" fontId="22" fillId="0" borderId="0" xfId="0" applyFont="1" applyBorder="1" applyAlignment="1">
      <alignment horizontal="center" vertical="center"/>
    </xf>
    <xf numFmtId="166" fontId="22" fillId="0" borderId="0" xfId="0" applyNumberFormat="1" applyFont="1" applyBorder="1" applyAlignment="1">
      <alignment vertical="center"/>
    </xf>
    <xf numFmtId="166" fontId="22" fillId="0" borderId="15" xfId="0" applyNumberFormat="1" applyFont="1" applyBorder="1" applyAlignment="1">
      <alignment vertical="center"/>
    </xf>
    <xf numFmtId="0" fontId="21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3" fillId="0" borderId="0" xfId="0" applyFont="1" applyAlignment="1">
      <alignment horizontal="left" vertical="center"/>
    </xf>
    <xf numFmtId="0" fontId="34" fillId="0" borderId="0" xfId="0" applyFont="1" applyAlignment="1">
      <alignment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4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9" fillId="0" borderId="3" xfId="0" applyFont="1" applyBorder="1" applyAlignment="1">
      <alignment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167" fontId="9" fillId="0" borderId="0" xfId="0" applyNumberFormat="1" applyFont="1" applyAlignment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14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35" fillId="0" borderId="22" xfId="0" applyFont="1" applyBorder="1" applyAlignment="1" applyProtection="1">
      <alignment horizontal="center" vertical="center"/>
      <protection locked="0"/>
    </xf>
    <xf numFmtId="49" fontId="35" fillId="0" borderId="22" xfId="0" applyNumberFormat="1" applyFont="1" applyBorder="1" applyAlignment="1" applyProtection="1">
      <alignment horizontal="left" vertical="center" wrapText="1"/>
      <protection locked="0"/>
    </xf>
    <xf numFmtId="0" fontId="35" fillId="0" borderId="22" xfId="0" applyFont="1" applyBorder="1" applyAlignment="1" applyProtection="1">
      <alignment horizontal="left" vertical="center" wrapText="1"/>
      <protection locked="0"/>
    </xf>
    <xf numFmtId="0" fontId="35" fillId="0" borderId="22" xfId="0" applyFont="1" applyBorder="1" applyAlignment="1" applyProtection="1">
      <alignment horizontal="center" vertical="center" wrapText="1"/>
      <protection locked="0"/>
    </xf>
    <xf numFmtId="167" fontId="35" fillId="0" borderId="22" xfId="0" applyNumberFormat="1" applyFont="1" applyBorder="1" applyAlignment="1" applyProtection="1">
      <alignment vertical="center"/>
      <protection locked="0"/>
    </xf>
    <xf numFmtId="4" fontId="35" fillId="3" borderId="22" xfId="0" applyNumberFormat="1" applyFont="1" applyFill="1" applyBorder="1" applyAlignment="1" applyProtection="1">
      <alignment vertical="center"/>
      <protection locked="0"/>
    </xf>
    <xf numFmtId="4" fontId="35" fillId="0" borderId="22" xfId="0" applyNumberFormat="1" applyFont="1" applyBorder="1" applyAlignment="1" applyProtection="1">
      <alignment vertical="center"/>
      <protection locked="0"/>
    </xf>
    <xf numFmtId="0" fontId="36" fillId="0" borderId="3" xfId="0" applyFont="1" applyBorder="1" applyAlignment="1">
      <alignment vertical="center"/>
    </xf>
    <xf numFmtId="0" fontId="35" fillId="3" borderId="14" xfId="0" applyFont="1" applyFill="1" applyBorder="1" applyAlignment="1" applyProtection="1">
      <alignment horizontal="left" vertical="center"/>
      <protection locked="0"/>
    </xf>
    <xf numFmtId="0" fontId="35" fillId="0" borderId="0" xfId="0" applyFont="1" applyBorder="1" applyAlignment="1">
      <alignment horizontal="center" vertical="center"/>
    </xf>
    <xf numFmtId="0" fontId="10" fillId="0" borderId="3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 applyProtection="1">
      <alignment vertical="center"/>
      <protection locked="0"/>
    </xf>
    <xf numFmtId="0" fontId="10" fillId="0" borderId="14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0" fillId="0" borderId="19" xfId="0" applyFont="1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20" xfId="0" applyFont="1" applyBorder="1" applyAlignment="1">
      <alignment vertical="center"/>
    </xf>
    <xf numFmtId="0" fontId="0" fillId="0" borderId="21" xfId="0" applyFont="1" applyBorder="1" applyAlignment="1">
      <alignment vertical="center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styles" Target="styles.xml" /><Relationship Id="rId5" Type="http://schemas.openxmlformats.org/officeDocument/2006/relationships/theme" Target="theme/theme1.xml" /><Relationship Id="rId6" Type="http://schemas.openxmlformats.org/officeDocument/2006/relationships/calcChain" Target="calcChain.xml" /><Relationship Id="rId7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://www.pro-rozpocty.cz/software-a-data/kros-4-ocenovani-a-rizeni-stavebni-vyroby/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://www.pro-rozpocty.cz/software-a-data/kros-4-ocenovani-a-rizeni-stavebni-vyroby/" TargetMode="External" /><Relationship Id="rId2" Type="http://schemas.openxmlformats.org/officeDocument/2006/relationships/image" Target="../media/image1.png" /></Relationships>
</file>

<file path=xl/drawings/_rels/drawing3.xml.rels>&#65279;<?xml version="1.0" encoding="utf-8"?><Relationships xmlns="http://schemas.openxmlformats.org/package/2006/relationships"><Relationship Id="rId1" Type="http://schemas.openxmlformats.org/officeDocument/2006/relationships/hyperlink" Target="http://www.pro-rozpocty.cz/software-a-data/kros-4-ocenovani-a-rizeni-stavebni-vyroby/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drawing" Target="../drawings/drawing2.xml" /></Relationships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drawing" Target="../drawings/drawing3.xml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hidden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5" t="s">
        <v>0</v>
      </c>
      <c r="AZ1" s="15" t="s">
        <v>1</v>
      </c>
      <c r="BA1" s="15" t="s">
        <v>2</v>
      </c>
      <c r="BB1" s="15" t="s">
        <v>1</v>
      </c>
      <c r="BT1" s="15" t="s">
        <v>3</v>
      </c>
      <c r="BU1" s="15" t="s">
        <v>3</v>
      </c>
      <c r="BV1" s="15" t="s">
        <v>4</v>
      </c>
    </row>
    <row r="2" s="1" customFormat="1" ht="36.96" customHeight="1">
      <c r="AR2" s="16" t="s">
        <v>5</v>
      </c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7" t="s">
        <v>6</v>
      </c>
      <c r="BT2" s="17" t="s">
        <v>7</v>
      </c>
    </row>
    <row r="3" s="1" customFormat="1" ht="6.96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20"/>
      <c r="BS3" s="17" t="s">
        <v>6</v>
      </c>
      <c r="BT3" s="17" t="s">
        <v>8</v>
      </c>
    </row>
    <row r="4" s="1" customFormat="1" ht="24.96" customHeight="1">
      <c r="B4" s="20"/>
      <c r="D4" s="21" t="s">
        <v>9</v>
      </c>
      <c r="AR4" s="20"/>
      <c r="AS4" s="22" t="s">
        <v>10</v>
      </c>
      <c r="BE4" s="23" t="s">
        <v>11</v>
      </c>
      <c r="BS4" s="17" t="s">
        <v>12</v>
      </c>
    </row>
    <row r="5" s="1" customFormat="1" ht="12" customHeight="1">
      <c r="B5" s="20"/>
      <c r="D5" s="24" t="s">
        <v>13</v>
      </c>
      <c r="K5" s="25" t="s">
        <v>14</v>
      </c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R5" s="20"/>
      <c r="BE5" s="26" t="s">
        <v>15</v>
      </c>
      <c r="BS5" s="17" t="s">
        <v>6</v>
      </c>
    </row>
    <row r="6" s="1" customFormat="1" ht="36.96" customHeight="1">
      <c r="B6" s="20"/>
      <c r="D6" s="27" t="s">
        <v>16</v>
      </c>
      <c r="K6" s="28" t="s">
        <v>17</v>
      </c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R6" s="20"/>
      <c r="BE6" s="29"/>
      <c r="BS6" s="17" t="s">
        <v>6</v>
      </c>
    </row>
    <row r="7" s="1" customFormat="1" ht="12" customHeight="1">
      <c r="B7" s="20"/>
      <c r="D7" s="30" t="s">
        <v>18</v>
      </c>
      <c r="K7" s="25" t="s">
        <v>1</v>
      </c>
      <c r="AK7" s="30" t="s">
        <v>19</v>
      </c>
      <c r="AN7" s="25" t="s">
        <v>1</v>
      </c>
      <c r="AR7" s="20"/>
      <c r="BE7" s="29"/>
      <c r="BS7" s="17" t="s">
        <v>6</v>
      </c>
    </row>
    <row r="8" s="1" customFormat="1" ht="12" customHeight="1">
      <c r="B8" s="20"/>
      <c r="D8" s="30" t="s">
        <v>20</v>
      </c>
      <c r="K8" s="25" t="s">
        <v>21</v>
      </c>
      <c r="AK8" s="30" t="s">
        <v>22</v>
      </c>
      <c r="AN8" s="31" t="s">
        <v>23</v>
      </c>
      <c r="AR8" s="20"/>
      <c r="BE8" s="29"/>
      <c r="BS8" s="17" t="s">
        <v>6</v>
      </c>
    </row>
    <row r="9" s="1" customFormat="1" ht="14.4" customHeight="1">
      <c r="B9" s="20"/>
      <c r="AR9" s="20"/>
      <c r="BE9" s="29"/>
      <c r="BS9" s="17" t="s">
        <v>6</v>
      </c>
    </row>
    <row r="10" s="1" customFormat="1" ht="12" customHeight="1">
      <c r="B10" s="20"/>
      <c r="D10" s="30" t="s">
        <v>24</v>
      </c>
      <c r="AK10" s="30" t="s">
        <v>25</v>
      </c>
      <c r="AN10" s="25" t="s">
        <v>1</v>
      </c>
      <c r="AR10" s="20"/>
      <c r="BE10" s="29"/>
      <c r="BS10" s="17" t="s">
        <v>6</v>
      </c>
    </row>
    <row r="11" s="1" customFormat="1" ht="18.48" customHeight="1">
      <c r="B11" s="20"/>
      <c r="E11" s="25" t="s">
        <v>26</v>
      </c>
      <c r="AK11" s="30" t="s">
        <v>27</v>
      </c>
      <c r="AN11" s="25" t="s">
        <v>1</v>
      </c>
      <c r="AR11" s="20"/>
      <c r="BE11" s="29"/>
      <c r="BS11" s="17" t="s">
        <v>6</v>
      </c>
    </row>
    <row r="12" s="1" customFormat="1" ht="6.96" customHeight="1">
      <c r="B12" s="20"/>
      <c r="AR12" s="20"/>
      <c r="BE12" s="29"/>
      <c r="BS12" s="17" t="s">
        <v>6</v>
      </c>
    </row>
    <row r="13" s="1" customFormat="1" ht="12" customHeight="1">
      <c r="B13" s="20"/>
      <c r="D13" s="30" t="s">
        <v>28</v>
      </c>
      <c r="AK13" s="30" t="s">
        <v>25</v>
      </c>
      <c r="AN13" s="32" t="s">
        <v>29</v>
      </c>
      <c r="AR13" s="20"/>
      <c r="BE13" s="29"/>
      <c r="BS13" s="17" t="s">
        <v>6</v>
      </c>
    </row>
    <row r="14">
      <c r="B14" s="20"/>
      <c r="E14" s="32" t="s">
        <v>29</v>
      </c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0" t="s">
        <v>27</v>
      </c>
      <c r="AN14" s="32" t="s">
        <v>29</v>
      </c>
      <c r="AR14" s="20"/>
      <c r="BE14" s="29"/>
      <c r="BS14" s="17" t="s">
        <v>6</v>
      </c>
    </row>
    <row r="15" s="1" customFormat="1" ht="6.96" customHeight="1">
      <c r="B15" s="20"/>
      <c r="AR15" s="20"/>
      <c r="BE15" s="29"/>
      <c r="BS15" s="17" t="s">
        <v>3</v>
      </c>
    </row>
    <row r="16" s="1" customFormat="1" ht="12" customHeight="1">
      <c r="B16" s="20"/>
      <c r="D16" s="30" t="s">
        <v>30</v>
      </c>
      <c r="AK16" s="30" t="s">
        <v>25</v>
      </c>
      <c r="AN16" s="25" t="s">
        <v>1</v>
      </c>
      <c r="AR16" s="20"/>
      <c r="BE16" s="29"/>
      <c r="BS16" s="17" t="s">
        <v>3</v>
      </c>
    </row>
    <row r="17" s="1" customFormat="1" ht="18.48" customHeight="1">
      <c r="B17" s="20"/>
      <c r="E17" s="25" t="s">
        <v>21</v>
      </c>
      <c r="AK17" s="30" t="s">
        <v>27</v>
      </c>
      <c r="AN17" s="25" t="s">
        <v>1</v>
      </c>
      <c r="AR17" s="20"/>
      <c r="BE17" s="29"/>
      <c r="BS17" s="17" t="s">
        <v>31</v>
      </c>
    </row>
    <row r="18" s="1" customFormat="1" ht="6.96" customHeight="1">
      <c r="B18" s="20"/>
      <c r="AR18" s="20"/>
      <c r="BE18" s="29"/>
      <c r="BS18" s="17" t="s">
        <v>6</v>
      </c>
    </row>
    <row r="19" s="1" customFormat="1" ht="12" customHeight="1">
      <c r="B19" s="20"/>
      <c r="D19" s="30" t="s">
        <v>32</v>
      </c>
      <c r="AK19" s="30" t="s">
        <v>25</v>
      </c>
      <c r="AN19" s="25" t="s">
        <v>1</v>
      </c>
      <c r="AR19" s="20"/>
      <c r="BE19" s="29"/>
      <c r="BS19" s="17" t="s">
        <v>6</v>
      </c>
    </row>
    <row r="20" s="1" customFormat="1" ht="18.48" customHeight="1">
      <c r="B20" s="20"/>
      <c r="E20" s="25" t="s">
        <v>33</v>
      </c>
      <c r="AK20" s="30" t="s">
        <v>27</v>
      </c>
      <c r="AN20" s="25" t="s">
        <v>1</v>
      </c>
      <c r="AR20" s="20"/>
      <c r="BE20" s="29"/>
      <c r="BS20" s="17" t="s">
        <v>31</v>
      </c>
    </row>
    <row r="21" s="1" customFormat="1" ht="6.96" customHeight="1">
      <c r="B21" s="20"/>
      <c r="AR21" s="20"/>
      <c r="BE21" s="29"/>
    </row>
    <row r="22" s="1" customFormat="1" ht="12" customHeight="1">
      <c r="B22" s="20"/>
      <c r="D22" s="30" t="s">
        <v>34</v>
      </c>
      <c r="AR22" s="20"/>
      <c r="BE22" s="29"/>
    </row>
    <row r="23" s="1" customFormat="1" ht="16.5" customHeight="1">
      <c r="B23" s="20"/>
      <c r="E23" s="34" t="s">
        <v>1</v>
      </c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4"/>
      <c r="AJ23" s="34"/>
      <c r="AK23" s="34"/>
      <c r="AL23" s="34"/>
      <c r="AM23" s="34"/>
      <c r="AN23" s="34"/>
      <c r="AR23" s="20"/>
      <c r="BE23" s="29"/>
    </row>
    <row r="24" s="1" customFormat="1" ht="6.96" customHeight="1">
      <c r="B24" s="20"/>
      <c r="AR24" s="20"/>
      <c r="BE24" s="29"/>
    </row>
    <row r="25" s="1" customFormat="1" ht="6.96" customHeight="1">
      <c r="B25" s="20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  <c r="AF25" s="35"/>
      <c r="AG25" s="35"/>
      <c r="AH25" s="35"/>
      <c r="AI25" s="35"/>
      <c r="AJ25" s="35"/>
      <c r="AK25" s="35"/>
      <c r="AL25" s="35"/>
      <c r="AM25" s="35"/>
      <c r="AN25" s="35"/>
      <c r="AO25" s="35"/>
      <c r="AR25" s="20"/>
      <c r="BE25" s="29"/>
    </row>
    <row r="26" s="2" customFormat="1" ht="25.92" customHeight="1">
      <c r="A26" s="36"/>
      <c r="B26" s="37"/>
      <c r="C26" s="36"/>
      <c r="D26" s="38" t="s">
        <v>35</v>
      </c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40">
        <f>ROUND(AG94,2)</f>
        <v>0</v>
      </c>
      <c r="AL26" s="39"/>
      <c r="AM26" s="39"/>
      <c r="AN26" s="39"/>
      <c r="AO26" s="39"/>
      <c r="AP26" s="36"/>
      <c r="AQ26" s="36"/>
      <c r="AR26" s="37"/>
      <c r="BE26" s="29"/>
    </row>
    <row r="27" s="2" customFormat="1" ht="6.96" customHeight="1">
      <c r="A27" s="36"/>
      <c r="B27" s="37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36"/>
      <c r="AI27" s="36"/>
      <c r="AJ27" s="36"/>
      <c r="AK27" s="36"/>
      <c r="AL27" s="36"/>
      <c r="AM27" s="36"/>
      <c r="AN27" s="36"/>
      <c r="AO27" s="36"/>
      <c r="AP27" s="36"/>
      <c r="AQ27" s="36"/>
      <c r="AR27" s="37"/>
      <c r="BE27" s="29"/>
    </row>
    <row r="28" s="2" customFormat="1">
      <c r="A28" s="36"/>
      <c r="B28" s="37"/>
      <c r="C28" s="36"/>
      <c r="D28" s="36"/>
      <c r="E28" s="36"/>
      <c r="F28" s="36"/>
      <c r="G28" s="36"/>
      <c r="H28" s="36"/>
      <c r="I28" s="36"/>
      <c r="J28" s="36"/>
      <c r="K28" s="36"/>
      <c r="L28" s="41" t="s">
        <v>36</v>
      </c>
      <c r="M28" s="41"/>
      <c r="N28" s="41"/>
      <c r="O28" s="41"/>
      <c r="P28" s="41"/>
      <c r="Q28" s="36"/>
      <c r="R28" s="36"/>
      <c r="S28" s="36"/>
      <c r="T28" s="36"/>
      <c r="U28" s="36"/>
      <c r="V28" s="36"/>
      <c r="W28" s="41" t="s">
        <v>37</v>
      </c>
      <c r="X28" s="41"/>
      <c r="Y28" s="41"/>
      <c r="Z28" s="41"/>
      <c r="AA28" s="41"/>
      <c r="AB28" s="41"/>
      <c r="AC28" s="41"/>
      <c r="AD28" s="41"/>
      <c r="AE28" s="41"/>
      <c r="AF28" s="36"/>
      <c r="AG28" s="36"/>
      <c r="AH28" s="36"/>
      <c r="AI28" s="36"/>
      <c r="AJ28" s="36"/>
      <c r="AK28" s="41" t="s">
        <v>38</v>
      </c>
      <c r="AL28" s="41"/>
      <c r="AM28" s="41"/>
      <c r="AN28" s="41"/>
      <c r="AO28" s="41"/>
      <c r="AP28" s="36"/>
      <c r="AQ28" s="36"/>
      <c r="AR28" s="37"/>
      <c r="BE28" s="29"/>
    </row>
    <row r="29" s="3" customFormat="1" ht="14.4" customHeight="1">
      <c r="A29" s="3"/>
      <c r="B29" s="42"/>
      <c r="C29" s="3"/>
      <c r="D29" s="30" t="s">
        <v>39</v>
      </c>
      <c r="E29" s="3"/>
      <c r="F29" s="30" t="s">
        <v>40</v>
      </c>
      <c r="G29" s="3"/>
      <c r="H29" s="3"/>
      <c r="I29" s="3"/>
      <c r="J29" s="3"/>
      <c r="K29" s="3"/>
      <c r="L29" s="43">
        <v>0.20999999999999999</v>
      </c>
      <c r="M29" s="3"/>
      <c r="N29" s="3"/>
      <c r="O29" s="3"/>
      <c r="P29" s="3"/>
      <c r="Q29" s="3"/>
      <c r="R29" s="3"/>
      <c r="S29" s="3"/>
      <c r="T29" s="3"/>
      <c r="U29" s="3"/>
      <c r="V29" s="3"/>
      <c r="W29" s="44">
        <f>ROUND(AZ94, 2)</f>
        <v>0</v>
      </c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44">
        <f>ROUND(AV94, 2)</f>
        <v>0</v>
      </c>
      <c r="AL29" s="3"/>
      <c r="AM29" s="3"/>
      <c r="AN29" s="3"/>
      <c r="AO29" s="3"/>
      <c r="AP29" s="3"/>
      <c r="AQ29" s="3"/>
      <c r="AR29" s="42"/>
      <c r="BE29" s="45"/>
    </row>
    <row r="30" s="3" customFormat="1" ht="14.4" customHeight="1">
      <c r="A30" s="3"/>
      <c r="B30" s="42"/>
      <c r="C30" s="3"/>
      <c r="D30" s="3"/>
      <c r="E30" s="3"/>
      <c r="F30" s="30" t="s">
        <v>41</v>
      </c>
      <c r="G30" s="3"/>
      <c r="H30" s="3"/>
      <c r="I30" s="3"/>
      <c r="J30" s="3"/>
      <c r="K30" s="3"/>
      <c r="L30" s="43">
        <v>0.14999999999999999</v>
      </c>
      <c r="M30" s="3"/>
      <c r="N30" s="3"/>
      <c r="O30" s="3"/>
      <c r="P30" s="3"/>
      <c r="Q30" s="3"/>
      <c r="R30" s="3"/>
      <c r="S30" s="3"/>
      <c r="T30" s="3"/>
      <c r="U30" s="3"/>
      <c r="V30" s="3"/>
      <c r="W30" s="44">
        <f>ROUND(BA94, 2)</f>
        <v>0</v>
      </c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44">
        <f>ROUND(AW94, 2)</f>
        <v>0</v>
      </c>
      <c r="AL30" s="3"/>
      <c r="AM30" s="3"/>
      <c r="AN30" s="3"/>
      <c r="AO30" s="3"/>
      <c r="AP30" s="3"/>
      <c r="AQ30" s="3"/>
      <c r="AR30" s="42"/>
      <c r="BE30" s="45"/>
    </row>
    <row r="31" hidden="1" s="3" customFormat="1" ht="14.4" customHeight="1">
      <c r="A31" s="3"/>
      <c r="B31" s="42"/>
      <c r="C31" s="3"/>
      <c r="D31" s="3"/>
      <c r="E31" s="3"/>
      <c r="F31" s="30" t="s">
        <v>42</v>
      </c>
      <c r="G31" s="3"/>
      <c r="H31" s="3"/>
      <c r="I31" s="3"/>
      <c r="J31" s="3"/>
      <c r="K31" s="3"/>
      <c r="L31" s="43">
        <v>0.20999999999999999</v>
      </c>
      <c r="M31" s="3"/>
      <c r="N31" s="3"/>
      <c r="O31" s="3"/>
      <c r="P31" s="3"/>
      <c r="Q31" s="3"/>
      <c r="R31" s="3"/>
      <c r="S31" s="3"/>
      <c r="T31" s="3"/>
      <c r="U31" s="3"/>
      <c r="V31" s="3"/>
      <c r="W31" s="44">
        <f>ROUND(BB94, 2)</f>
        <v>0</v>
      </c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44">
        <v>0</v>
      </c>
      <c r="AL31" s="3"/>
      <c r="AM31" s="3"/>
      <c r="AN31" s="3"/>
      <c r="AO31" s="3"/>
      <c r="AP31" s="3"/>
      <c r="AQ31" s="3"/>
      <c r="AR31" s="42"/>
      <c r="BE31" s="45"/>
    </row>
    <row r="32" hidden="1" s="3" customFormat="1" ht="14.4" customHeight="1">
      <c r="A32" s="3"/>
      <c r="B32" s="42"/>
      <c r="C32" s="3"/>
      <c r="D32" s="3"/>
      <c r="E32" s="3"/>
      <c r="F32" s="30" t="s">
        <v>43</v>
      </c>
      <c r="G32" s="3"/>
      <c r="H32" s="3"/>
      <c r="I32" s="3"/>
      <c r="J32" s="3"/>
      <c r="K32" s="3"/>
      <c r="L32" s="43">
        <v>0.14999999999999999</v>
      </c>
      <c r="M32" s="3"/>
      <c r="N32" s="3"/>
      <c r="O32" s="3"/>
      <c r="P32" s="3"/>
      <c r="Q32" s="3"/>
      <c r="R32" s="3"/>
      <c r="S32" s="3"/>
      <c r="T32" s="3"/>
      <c r="U32" s="3"/>
      <c r="V32" s="3"/>
      <c r="W32" s="44">
        <f>ROUND(BC94, 2)</f>
        <v>0</v>
      </c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44">
        <v>0</v>
      </c>
      <c r="AL32" s="3"/>
      <c r="AM32" s="3"/>
      <c r="AN32" s="3"/>
      <c r="AO32" s="3"/>
      <c r="AP32" s="3"/>
      <c r="AQ32" s="3"/>
      <c r="AR32" s="42"/>
      <c r="BE32" s="45"/>
    </row>
    <row r="33" hidden="1" s="3" customFormat="1" ht="14.4" customHeight="1">
      <c r="A33" s="3"/>
      <c r="B33" s="42"/>
      <c r="C33" s="3"/>
      <c r="D33" s="3"/>
      <c r="E33" s="3"/>
      <c r="F33" s="30" t="s">
        <v>44</v>
      </c>
      <c r="G33" s="3"/>
      <c r="H33" s="3"/>
      <c r="I33" s="3"/>
      <c r="J33" s="3"/>
      <c r="K33" s="3"/>
      <c r="L33" s="43">
        <v>0</v>
      </c>
      <c r="M33" s="3"/>
      <c r="N33" s="3"/>
      <c r="O33" s="3"/>
      <c r="P33" s="3"/>
      <c r="Q33" s="3"/>
      <c r="R33" s="3"/>
      <c r="S33" s="3"/>
      <c r="T33" s="3"/>
      <c r="U33" s="3"/>
      <c r="V33" s="3"/>
      <c r="W33" s="44">
        <f>ROUND(BD94, 2)</f>
        <v>0</v>
      </c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44">
        <v>0</v>
      </c>
      <c r="AL33" s="3"/>
      <c r="AM33" s="3"/>
      <c r="AN33" s="3"/>
      <c r="AO33" s="3"/>
      <c r="AP33" s="3"/>
      <c r="AQ33" s="3"/>
      <c r="AR33" s="42"/>
      <c r="BE33" s="45"/>
    </row>
    <row r="34" s="2" customFormat="1" ht="6.96" customHeight="1">
      <c r="A34" s="36"/>
      <c r="B34" s="37"/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36"/>
      <c r="AL34" s="36"/>
      <c r="AM34" s="36"/>
      <c r="AN34" s="36"/>
      <c r="AO34" s="36"/>
      <c r="AP34" s="36"/>
      <c r="AQ34" s="36"/>
      <c r="AR34" s="37"/>
      <c r="BE34" s="29"/>
    </row>
    <row r="35" s="2" customFormat="1" ht="25.92" customHeight="1">
      <c r="A35" s="36"/>
      <c r="B35" s="37"/>
      <c r="C35" s="46"/>
      <c r="D35" s="47" t="s">
        <v>45</v>
      </c>
      <c r="E35" s="48"/>
      <c r="F35" s="48"/>
      <c r="G35" s="48"/>
      <c r="H35" s="48"/>
      <c r="I35" s="48"/>
      <c r="J35" s="48"/>
      <c r="K35" s="48"/>
      <c r="L35" s="48"/>
      <c r="M35" s="48"/>
      <c r="N35" s="48"/>
      <c r="O35" s="48"/>
      <c r="P35" s="48"/>
      <c r="Q35" s="48"/>
      <c r="R35" s="48"/>
      <c r="S35" s="48"/>
      <c r="T35" s="49" t="s">
        <v>46</v>
      </c>
      <c r="U35" s="48"/>
      <c r="V35" s="48"/>
      <c r="W35" s="48"/>
      <c r="X35" s="50" t="s">
        <v>47</v>
      </c>
      <c r="Y35" s="48"/>
      <c r="Z35" s="48"/>
      <c r="AA35" s="48"/>
      <c r="AB35" s="48"/>
      <c r="AC35" s="48"/>
      <c r="AD35" s="48"/>
      <c r="AE35" s="48"/>
      <c r="AF35" s="48"/>
      <c r="AG35" s="48"/>
      <c r="AH35" s="48"/>
      <c r="AI35" s="48"/>
      <c r="AJ35" s="48"/>
      <c r="AK35" s="51">
        <f>SUM(AK26:AK33)</f>
        <v>0</v>
      </c>
      <c r="AL35" s="48"/>
      <c r="AM35" s="48"/>
      <c r="AN35" s="48"/>
      <c r="AO35" s="52"/>
      <c r="AP35" s="46"/>
      <c r="AQ35" s="46"/>
      <c r="AR35" s="37"/>
      <c r="BE35" s="36"/>
    </row>
    <row r="36" s="2" customFormat="1" ht="6.96" customHeight="1">
      <c r="A36" s="36"/>
      <c r="B36" s="37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6"/>
      <c r="AK36" s="36"/>
      <c r="AL36" s="36"/>
      <c r="AM36" s="36"/>
      <c r="AN36" s="36"/>
      <c r="AO36" s="36"/>
      <c r="AP36" s="36"/>
      <c r="AQ36" s="36"/>
      <c r="AR36" s="37"/>
      <c r="BE36" s="36"/>
    </row>
    <row r="37" s="2" customFormat="1" ht="14.4" customHeight="1">
      <c r="A37" s="36"/>
      <c r="B37" s="37"/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  <c r="AK37" s="36"/>
      <c r="AL37" s="36"/>
      <c r="AM37" s="36"/>
      <c r="AN37" s="36"/>
      <c r="AO37" s="36"/>
      <c r="AP37" s="36"/>
      <c r="AQ37" s="36"/>
      <c r="AR37" s="37"/>
      <c r="BE37" s="36"/>
    </row>
    <row r="38" s="1" customFormat="1" ht="14.4" customHeight="1">
      <c r="B38" s="20"/>
      <c r="AR38" s="20"/>
    </row>
    <row r="39" s="1" customFormat="1" ht="14.4" customHeight="1">
      <c r="B39" s="20"/>
      <c r="AR39" s="20"/>
    </row>
    <row r="40" s="1" customFormat="1" ht="14.4" customHeight="1">
      <c r="B40" s="20"/>
      <c r="AR40" s="20"/>
    </row>
    <row r="41" s="1" customFormat="1" ht="14.4" customHeight="1">
      <c r="B41" s="20"/>
      <c r="AR41" s="20"/>
    </row>
    <row r="42" s="1" customFormat="1" ht="14.4" customHeight="1">
      <c r="B42" s="20"/>
      <c r="AR42" s="20"/>
    </row>
    <row r="43" s="1" customFormat="1" ht="14.4" customHeight="1">
      <c r="B43" s="20"/>
      <c r="AR43" s="20"/>
    </row>
    <row r="44" s="1" customFormat="1" ht="14.4" customHeight="1">
      <c r="B44" s="20"/>
      <c r="AR44" s="20"/>
    </row>
    <row r="45" s="1" customFormat="1" ht="14.4" customHeight="1">
      <c r="B45" s="20"/>
      <c r="AR45" s="20"/>
    </row>
    <row r="46" s="1" customFormat="1" ht="14.4" customHeight="1">
      <c r="B46" s="20"/>
      <c r="AR46" s="20"/>
    </row>
    <row r="47" s="1" customFormat="1" ht="14.4" customHeight="1">
      <c r="B47" s="20"/>
      <c r="AR47" s="20"/>
    </row>
    <row r="48" s="1" customFormat="1" ht="14.4" customHeight="1">
      <c r="B48" s="20"/>
      <c r="AR48" s="20"/>
    </row>
    <row r="49" s="2" customFormat="1" ht="14.4" customHeight="1">
      <c r="B49" s="53"/>
      <c r="D49" s="54" t="s">
        <v>48</v>
      </c>
      <c r="E49" s="55"/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U49" s="55"/>
      <c r="V49" s="55"/>
      <c r="W49" s="55"/>
      <c r="X49" s="55"/>
      <c r="Y49" s="55"/>
      <c r="Z49" s="55"/>
      <c r="AA49" s="55"/>
      <c r="AB49" s="55"/>
      <c r="AC49" s="55"/>
      <c r="AD49" s="55"/>
      <c r="AE49" s="55"/>
      <c r="AF49" s="55"/>
      <c r="AG49" s="55"/>
      <c r="AH49" s="54" t="s">
        <v>49</v>
      </c>
      <c r="AI49" s="55"/>
      <c r="AJ49" s="55"/>
      <c r="AK49" s="55"/>
      <c r="AL49" s="55"/>
      <c r="AM49" s="55"/>
      <c r="AN49" s="55"/>
      <c r="AO49" s="55"/>
      <c r="AR49" s="53"/>
    </row>
    <row r="50">
      <c r="B50" s="20"/>
      <c r="AR50" s="20"/>
    </row>
    <row r="51">
      <c r="B51" s="20"/>
      <c r="AR51" s="20"/>
    </row>
    <row r="52">
      <c r="B52" s="20"/>
      <c r="AR52" s="20"/>
    </row>
    <row r="53">
      <c r="B53" s="20"/>
      <c r="AR53" s="20"/>
    </row>
    <row r="54">
      <c r="B54" s="20"/>
      <c r="AR54" s="20"/>
    </row>
    <row r="55">
      <c r="B55" s="20"/>
      <c r="AR55" s="20"/>
    </row>
    <row r="56">
      <c r="B56" s="20"/>
      <c r="AR56" s="20"/>
    </row>
    <row r="57">
      <c r="B57" s="20"/>
      <c r="AR57" s="20"/>
    </row>
    <row r="58">
      <c r="B58" s="20"/>
      <c r="AR58" s="20"/>
    </row>
    <row r="59">
      <c r="B59" s="20"/>
      <c r="AR59" s="20"/>
    </row>
    <row r="60" s="2" customFormat="1">
      <c r="A60" s="36"/>
      <c r="B60" s="37"/>
      <c r="C60" s="36"/>
      <c r="D60" s="56" t="s">
        <v>50</v>
      </c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56" t="s">
        <v>51</v>
      </c>
      <c r="W60" s="39"/>
      <c r="X60" s="39"/>
      <c r="Y60" s="39"/>
      <c r="Z60" s="39"/>
      <c r="AA60" s="39"/>
      <c r="AB60" s="39"/>
      <c r="AC60" s="39"/>
      <c r="AD60" s="39"/>
      <c r="AE60" s="39"/>
      <c r="AF60" s="39"/>
      <c r="AG60" s="39"/>
      <c r="AH60" s="56" t="s">
        <v>50</v>
      </c>
      <c r="AI60" s="39"/>
      <c r="AJ60" s="39"/>
      <c r="AK60" s="39"/>
      <c r="AL60" s="39"/>
      <c r="AM60" s="56" t="s">
        <v>51</v>
      </c>
      <c r="AN60" s="39"/>
      <c r="AO60" s="39"/>
      <c r="AP60" s="36"/>
      <c r="AQ60" s="36"/>
      <c r="AR60" s="37"/>
      <c r="BE60" s="36"/>
    </row>
    <row r="61">
      <c r="B61" s="20"/>
      <c r="AR61" s="20"/>
    </row>
    <row r="62">
      <c r="B62" s="20"/>
      <c r="AR62" s="20"/>
    </row>
    <row r="63">
      <c r="B63" s="20"/>
      <c r="AR63" s="20"/>
    </row>
    <row r="64" s="2" customFormat="1">
      <c r="A64" s="36"/>
      <c r="B64" s="37"/>
      <c r="C64" s="36"/>
      <c r="D64" s="54" t="s">
        <v>52</v>
      </c>
      <c r="E64" s="57"/>
      <c r="F64" s="57"/>
      <c r="G64" s="57"/>
      <c r="H64" s="57"/>
      <c r="I64" s="57"/>
      <c r="J64" s="57"/>
      <c r="K64" s="57"/>
      <c r="L64" s="57"/>
      <c r="M64" s="57"/>
      <c r="N64" s="57"/>
      <c r="O64" s="57"/>
      <c r="P64" s="57"/>
      <c r="Q64" s="57"/>
      <c r="R64" s="57"/>
      <c r="S64" s="57"/>
      <c r="T64" s="57"/>
      <c r="U64" s="57"/>
      <c r="V64" s="57"/>
      <c r="W64" s="57"/>
      <c r="X64" s="57"/>
      <c r="Y64" s="57"/>
      <c r="Z64" s="57"/>
      <c r="AA64" s="57"/>
      <c r="AB64" s="57"/>
      <c r="AC64" s="57"/>
      <c r="AD64" s="57"/>
      <c r="AE64" s="57"/>
      <c r="AF64" s="57"/>
      <c r="AG64" s="57"/>
      <c r="AH64" s="54" t="s">
        <v>53</v>
      </c>
      <c r="AI64" s="57"/>
      <c r="AJ64" s="57"/>
      <c r="AK64" s="57"/>
      <c r="AL64" s="57"/>
      <c r="AM64" s="57"/>
      <c r="AN64" s="57"/>
      <c r="AO64" s="57"/>
      <c r="AP64" s="36"/>
      <c r="AQ64" s="36"/>
      <c r="AR64" s="37"/>
      <c r="BE64" s="36"/>
    </row>
    <row r="65">
      <c r="B65" s="20"/>
      <c r="AR65" s="20"/>
    </row>
    <row r="66">
      <c r="B66" s="20"/>
      <c r="AR66" s="20"/>
    </row>
    <row r="67">
      <c r="B67" s="20"/>
      <c r="AR67" s="20"/>
    </row>
    <row r="68">
      <c r="B68" s="20"/>
      <c r="AR68" s="20"/>
    </row>
    <row r="69">
      <c r="B69" s="20"/>
      <c r="AR69" s="20"/>
    </row>
    <row r="70">
      <c r="B70" s="20"/>
      <c r="AR70" s="20"/>
    </row>
    <row r="71">
      <c r="B71" s="20"/>
      <c r="AR71" s="20"/>
    </row>
    <row r="72">
      <c r="B72" s="20"/>
      <c r="AR72" s="20"/>
    </row>
    <row r="73">
      <c r="B73" s="20"/>
      <c r="AR73" s="20"/>
    </row>
    <row r="74">
      <c r="B74" s="20"/>
      <c r="AR74" s="20"/>
    </row>
    <row r="75" s="2" customFormat="1">
      <c r="A75" s="36"/>
      <c r="B75" s="37"/>
      <c r="C75" s="36"/>
      <c r="D75" s="56" t="s">
        <v>50</v>
      </c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56" t="s">
        <v>51</v>
      </c>
      <c r="W75" s="39"/>
      <c r="X75" s="39"/>
      <c r="Y75" s="39"/>
      <c r="Z75" s="39"/>
      <c r="AA75" s="39"/>
      <c r="AB75" s="39"/>
      <c r="AC75" s="39"/>
      <c r="AD75" s="39"/>
      <c r="AE75" s="39"/>
      <c r="AF75" s="39"/>
      <c r="AG75" s="39"/>
      <c r="AH75" s="56" t="s">
        <v>50</v>
      </c>
      <c r="AI75" s="39"/>
      <c r="AJ75" s="39"/>
      <c r="AK75" s="39"/>
      <c r="AL75" s="39"/>
      <c r="AM75" s="56" t="s">
        <v>51</v>
      </c>
      <c r="AN75" s="39"/>
      <c r="AO75" s="39"/>
      <c r="AP75" s="36"/>
      <c r="AQ75" s="36"/>
      <c r="AR75" s="37"/>
      <c r="BE75" s="36"/>
    </row>
    <row r="76" s="2" customFormat="1">
      <c r="A76" s="36"/>
      <c r="B76" s="37"/>
      <c r="C76" s="36"/>
      <c r="D76" s="36"/>
      <c r="E76" s="36"/>
      <c r="F76" s="36"/>
      <c r="G76" s="36"/>
      <c r="H76" s="36"/>
      <c r="I76" s="36"/>
      <c r="J76" s="36"/>
      <c r="K76" s="36"/>
      <c r="L76" s="36"/>
      <c r="M76" s="36"/>
      <c r="N76" s="36"/>
      <c r="O76" s="36"/>
      <c r="P76" s="36"/>
      <c r="Q76" s="36"/>
      <c r="R76" s="36"/>
      <c r="S76" s="36"/>
      <c r="T76" s="36"/>
      <c r="U76" s="36"/>
      <c r="V76" s="36"/>
      <c r="W76" s="36"/>
      <c r="X76" s="36"/>
      <c r="Y76" s="36"/>
      <c r="Z76" s="36"/>
      <c r="AA76" s="36"/>
      <c r="AB76" s="36"/>
      <c r="AC76" s="36"/>
      <c r="AD76" s="36"/>
      <c r="AE76" s="36"/>
      <c r="AF76" s="36"/>
      <c r="AG76" s="36"/>
      <c r="AH76" s="36"/>
      <c r="AI76" s="36"/>
      <c r="AJ76" s="36"/>
      <c r="AK76" s="36"/>
      <c r="AL76" s="36"/>
      <c r="AM76" s="36"/>
      <c r="AN76" s="36"/>
      <c r="AO76" s="36"/>
      <c r="AP76" s="36"/>
      <c r="AQ76" s="36"/>
      <c r="AR76" s="37"/>
      <c r="BE76" s="36"/>
    </row>
    <row r="77" s="2" customFormat="1" ht="6.96" customHeight="1">
      <c r="A77" s="36"/>
      <c r="B77" s="58"/>
      <c r="C77" s="59"/>
      <c r="D77" s="59"/>
      <c r="E77" s="59"/>
      <c r="F77" s="59"/>
      <c r="G77" s="59"/>
      <c r="H77" s="59"/>
      <c r="I77" s="59"/>
      <c r="J77" s="59"/>
      <c r="K77" s="59"/>
      <c r="L77" s="59"/>
      <c r="M77" s="59"/>
      <c r="N77" s="59"/>
      <c r="O77" s="59"/>
      <c r="P77" s="59"/>
      <c r="Q77" s="59"/>
      <c r="R77" s="59"/>
      <c r="S77" s="59"/>
      <c r="T77" s="59"/>
      <c r="U77" s="59"/>
      <c r="V77" s="59"/>
      <c r="W77" s="59"/>
      <c r="X77" s="59"/>
      <c r="Y77" s="59"/>
      <c r="Z77" s="59"/>
      <c r="AA77" s="59"/>
      <c r="AB77" s="59"/>
      <c r="AC77" s="59"/>
      <c r="AD77" s="59"/>
      <c r="AE77" s="59"/>
      <c r="AF77" s="59"/>
      <c r="AG77" s="59"/>
      <c r="AH77" s="59"/>
      <c r="AI77" s="59"/>
      <c r="AJ77" s="59"/>
      <c r="AK77" s="59"/>
      <c r="AL77" s="59"/>
      <c r="AM77" s="59"/>
      <c r="AN77" s="59"/>
      <c r="AO77" s="59"/>
      <c r="AP77" s="59"/>
      <c r="AQ77" s="59"/>
      <c r="AR77" s="37"/>
      <c r="BE77" s="36"/>
    </row>
    <row r="81" s="2" customFormat="1" ht="6.96" customHeight="1">
      <c r="A81" s="36"/>
      <c r="B81" s="60"/>
      <c r="C81" s="61"/>
      <c r="D81" s="61"/>
      <c r="E81" s="61"/>
      <c r="F81" s="61"/>
      <c r="G81" s="61"/>
      <c r="H81" s="61"/>
      <c r="I81" s="61"/>
      <c r="J81" s="61"/>
      <c r="K81" s="61"/>
      <c r="L81" s="61"/>
      <c r="M81" s="61"/>
      <c r="N81" s="61"/>
      <c r="O81" s="61"/>
      <c r="P81" s="61"/>
      <c r="Q81" s="61"/>
      <c r="R81" s="61"/>
      <c r="S81" s="61"/>
      <c r="T81" s="61"/>
      <c r="U81" s="61"/>
      <c r="V81" s="61"/>
      <c r="W81" s="61"/>
      <c r="X81" s="61"/>
      <c r="Y81" s="61"/>
      <c r="Z81" s="61"/>
      <c r="AA81" s="61"/>
      <c r="AB81" s="61"/>
      <c r="AC81" s="61"/>
      <c r="AD81" s="61"/>
      <c r="AE81" s="61"/>
      <c r="AF81" s="61"/>
      <c r="AG81" s="61"/>
      <c r="AH81" s="61"/>
      <c r="AI81" s="61"/>
      <c r="AJ81" s="61"/>
      <c r="AK81" s="61"/>
      <c r="AL81" s="61"/>
      <c r="AM81" s="61"/>
      <c r="AN81" s="61"/>
      <c r="AO81" s="61"/>
      <c r="AP81" s="61"/>
      <c r="AQ81" s="61"/>
      <c r="AR81" s="37"/>
      <c r="BE81" s="36"/>
    </row>
    <row r="82" s="2" customFormat="1" ht="24.96" customHeight="1">
      <c r="A82" s="36"/>
      <c r="B82" s="37"/>
      <c r="C82" s="21" t="s">
        <v>54</v>
      </c>
      <c r="D82" s="36"/>
      <c r="E82" s="36"/>
      <c r="F82" s="36"/>
      <c r="G82" s="36"/>
      <c r="H82" s="36"/>
      <c r="I82" s="36"/>
      <c r="J82" s="36"/>
      <c r="K82" s="36"/>
      <c r="L82" s="36"/>
      <c r="M82" s="36"/>
      <c r="N82" s="36"/>
      <c r="O82" s="36"/>
      <c r="P82" s="36"/>
      <c r="Q82" s="36"/>
      <c r="R82" s="36"/>
      <c r="S82" s="36"/>
      <c r="T82" s="36"/>
      <c r="U82" s="36"/>
      <c r="V82" s="36"/>
      <c r="W82" s="36"/>
      <c r="X82" s="36"/>
      <c r="Y82" s="36"/>
      <c r="Z82" s="36"/>
      <c r="AA82" s="36"/>
      <c r="AB82" s="36"/>
      <c r="AC82" s="36"/>
      <c r="AD82" s="36"/>
      <c r="AE82" s="36"/>
      <c r="AF82" s="36"/>
      <c r="AG82" s="36"/>
      <c r="AH82" s="36"/>
      <c r="AI82" s="36"/>
      <c r="AJ82" s="36"/>
      <c r="AK82" s="36"/>
      <c r="AL82" s="36"/>
      <c r="AM82" s="36"/>
      <c r="AN82" s="36"/>
      <c r="AO82" s="36"/>
      <c r="AP82" s="36"/>
      <c r="AQ82" s="36"/>
      <c r="AR82" s="37"/>
      <c r="BE82" s="36"/>
    </row>
    <row r="83" s="2" customFormat="1" ht="6.96" customHeight="1">
      <c r="A83" s="36"/>
      <c r="B83" s="37"/>
      <c r="C83" s="36"/>
      <c r="D83" s="36"/>
      <c r="E83" s="36"/>
      <c r="F83" s="36"/>
      <c r="G83" s="36"/>
      <c r="H83" s="36"/>
      <c r="I83" s="36"/>
      <c r="J83" s="36"/>
      <c r="K83" s="36"/>
      <c r="L83" s="36"/>
      <c r="M83" s="36"/>
      <c r="N83" s="36"/>
      <c r="O83" s="36"/>
      <c r="P83" s="36"/>
      <c r="Q83" s="36"/>
      <c r="R83" s="36"/>
      <c r="S83" s="36"/>
      <c r="T83" s="36"/>
      <c r="U83" s="36"/>
      <c r="V83" s="36"/>
      <c r="W83" s="36"/>
      <c r="X83" s="36"/>
      <c r="Y83" s="36"/>
      <c r="Z83" s="36"/>
      <c r="AA83" s="36"/>
      <c r="AB83" s="36"/>
      <c r="AC83" s="36"/>
      <c r="AD83" s="36"/>
      <c r="AE83" s="36"/>
      <c r="AF83" s="36"/>
      <c r="AG83" s="36"/>
      <c r="AH83" s="36"/>
      <c r="AI83" s="36"/>
      <c r="AJ83" s="36"/>
      <c r="AK83" s="36"/>
      <c r="AL83" s="36"/>
      <c r="AM83" s="36"/>
      <c r="AN83" s="36"/>
      <c r="AO83" s="36"/>
      <c r="AP83" s="36"/>
      <c r="AQ83" s="36"/>
      <c r="AR83" s="37"/>
      <c r="BE83" s="36"/>
    </row>
    <row r="84" s="4" customFormat="1" ht="12" customHeight="1">
      <c r="A84" s="4"/>
      <c r="B84" s="62"/>
      <c r="C84" s="30" t="s">
        <v>13</v>
      </c>
      <c r="D84" s="4"/>
      <c r="E84" s="4"/>
      <c r="F84" s="4"/>
      <c r="G84" s="4"/>
      <c r="H84" s="4"/>
      <c r="I84" s="4"/>
      <c r="J84" s="4"/>
      <c r="K84" s="4"/>
      <c r="L84" s="4" t="str">
        <f>K5</f>
        <v>2108b</v>
      </c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62"/>
      <c r="BE84" s="4"/>
    </row>
    <row r="85" s="5" customFormat="1" ht="36.96" customHeight="1">
      <c r="A85" s="5"/>
      <c r="B85" s="63"/>
      <c r="C85" s="64" t="s">
        <v>16</v>
      </c>
      <c r="D85" s="5"/>
      <c r="E85" s="5"/>
      <c r="F85" s="5"/>
      <c r="G85" s="5"/>
      <c r="H85" s="5"/>
      <c r="I85" s="5"/>
      <c r="J85" s="5"/>
      <c r="K85" s="5"/>
      <c r="L85" s="65" t="str">
        <f>K6</f>
        <v>Oprava komunikace ul. Ke Stráži</v>
      </c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63"/>
      <c r="BE85" s="5"/>
    </row>
    <row r="86" s="2" customFormat="1" ht="6.96" customHeight="1">
      <c r="A86" s="36"/>
      <c r="B86" s="37"/>
      <c r="C86" s="36"/>
      <c r="D86" s="36"/>
      <c r="E86" s="36"/>
      <c r="F86" s="36"/>
      <c r="G86" s="36"/>
      <c r="H86" s="36"/>
      <c r="I86" s="36"/>
      <c r="J86" s="36"/>
      <c r="K86" s="36"/>
      <c r="L86" s="36"/>
      <c r="M86" s="36"/>
      <c r="N86" s="36"/>
      <c r="O86" s="36"/>
      <c r="P86" s="36"/>
      <c r="Q86" s="36"/>
      <c r="R86" s="36"/>
      <c r="S86" s="36"/>
      <c r="T86" s="36"/>
      <c r="U86" s="36"/>
      <c r="V86" s="36"/>
      <c r="W86" s="36"/>
      <c r="X86" s="36"/>
      <c r="Y86" s="36"/>
      <c r="Z86" s="36"/>
      <c r="AA86" s="36"/>
      <c r="AB86" s="36"/>
      <c r="AC86" s="36"/>
      <c r="AD86" s="36"/>
      <c r="AE86" s="36"/>
      <c r="AF86" s="36"/>
      <c r="AG86" s="36"/>
      <c r="AH86" s="36"/>
      <c r="AI86" s="36"/>
      <c r="AJ86" s="36"/>
      <c r="AK86" s="36"/>
      <c r="AL86" s="36"/>
      <c r="AM86" s="36"/>
      <c r="AN86" s="36"/>
      <c r="AO86" s="36"/>
      <c r="AP86" s="36"/>
      <c r="AQ86" s="36"/>
      <c r="AR86" s="37"/>
      <c r="BE86" s="36"/>
    </row>
    <row r="87" s="2" customFormat="1" ht="12" customHeight="1">
      <c r="A87" s="36"/>
      <c r="B87" s="37"/>
      <c r="C87" s="30" t="s">
        <v>20</v>
      </c>
      <c r="D87" s="36"/>
      <c r="E87" s="36"/>
      <c r="F87" s="36"/>
      <c r="G87" s="36"/>
      <c r="H87" s="36"/>
      <c r="I87" s="36"/>
      <c r="J87" s="36"/>
      <c r="K87" s="36"/>
      <c r="L87" s="66" t="str">
        <f>IF(K8="","",K8)</f>
        <v xml:space="preserve"> </v>
      </c>
      <c r="M87" s="36"/>
      <c r="N87" s="36"/>
      <c r="O87" s="36"/>
      <c r="P87" s="36"/>
      <c r="Q87" s="36"/>
      <c r="R87" s="36"/>
      <c r="S87" s="36"/>
      <c r="T87" s="36"/>
      <c r="U87" s="36"/>
      <c r="V87" s="36"/>
      <c r="W87" s="36"/>
      <c r="X87" s="36"/>
      <c r="Y87" s="36"/>
      <c r="Z87" s="36"/>
      <c r="AA87" s="36"/>
      <c r="AB87" s="36"/>
      <c r="AC87" s="36"/>
      <c r="AD87" s="36"/>
      <c r="AE87" s="36"/>
      <c r="AF87" s="36"/>
      <c r="AG87" s="36"/>
      <c r="AH87" s="36"/>
      <c r="AI87" s="30" t="s">
        <v>22</v>
      </c>
      <c r="AJ87" s="36"/>
      <c r="AK87" s="36"/>
      <c r="AL87" s="36"/>
      <c r="AM87" s="67" t="str">
        <f>IF(AN8= "","",AN8)</f>
        <v>2. 7. 2021</v>
      </c>
      <c r="AN87" s="67"/>
      <c r="AO87" s="36"/>
      <c r="AP87" s="36"/>
      <c r="AQ87" s="36"/>
      <c r="AR87" s="37"/>
      <c r="BE87" s="36"/>
    </row>
    <row r="88" s="2" customFormat="1" ht="6.96" customHeight="1">
      <c r="A88" s="36"/>
      <c r="B88" s="37"/>
      <c r="C88" s="36"/>
      <c r="D88" s="36"/>
      <c r="E88" s="36"/>
      <c r="F88" s="36"/>
      <c r="G88" s="36"/>
      <c r="H88" s="36"/>
      <c r="I88" s="36"/>
      <c r="J88" s="36"/>
      <c r="K88" s="36"/>
      <c r="L88" s="36"/>
      <c r="M88" s="36"/>
      <c r="N88" s="36"/>
      <c r="O88" s="36"/>
      <c r="P88" s="36"/>
      <c r="Q88" s="36"/>
      <c r="R88" s="36"/>
      <c r="S88" s="36"/>
      <c r="T88" s="36"/>
      <c r="U88" s="36"/>
      <c r="V88" s="36"/>
      <c r="W88" s="36"/>
      <c r="X88" s="36"/>
      <c r="Y88" s="36"/>
      <c r="Z88" s="36"/>
      <c r="AA88" s="36"/>
      <c r="AB88" s="36"/>
      <c r="AC88" s="36"/>
      <c r="AD88" s="36"/>
      <c r="AE88" s="36"/>
      <c r="AF88" s="36"/>
      <c r="AG88" s="36"/>
      <c r="AH88" s="36"/>
      <c r="AI88" s="36"/>
      <c r="AJ88" s="36"/>
      <c r="AK88" s="36"/>
      <c r="AL88" s="36"/>
      <c r="AM88" s="36"/>
      <c r="AN88" s="36"/>
      <c r="AO88" s="36"/>
      <c r="AP88" s="36"/>
      <c r="AQ88" s="36"/>
      <c r="AR88" s="37"/>
      <c r="BE88" s="36"/>
    </row>
    <row r="89" s="2" customFormat="1" ht="15.15" customHeight="1">
      <c r="A89" s="36"/>
      <c r="B89" s="37"/>
      <c r="C89" s="30" t="s">
        <v>24</v>
      </c>
      <c r="D89" s="36"/>
      <c r="E89" s="36"/>
      <c r="F89" s="36"/>
      <c r="G89" s="36"/>
      <c r="H89" s="36"/>
      <c r="I89" s="36"/>
      <c r="J89" s="36"/>
      <c r="K89" s="36"/>
      <c r="L89" s="4" t="str">
        <f>IF(E11= "","",E11)</f>
        <v>Město Pelhřimov</v>
      </c>
      <c r="M89" s="36"/>
      <c r="N89" s="36"/>
      <c r="O89" s="36"/>
      <c r="P89" s="36"/>
      <c r="Q89" s="36"/>
      <c r="R89" s="36"/>
      <c r="S89" s="36"/>
      <c r="T89" s="36"/>
      <c r="U89" s="36"/>
      <c r="V89" s="36"/>
      <c r="W89" s="36"/>
      <c r="X89" s="36"/>
      <c r="Y89" s="36"/>
      <c r="Z89" s="36"/>
      <c r="AA89" s="36"/>
      <c r="AB89" s="36"/>
      <c r="AC89" s="36"/>
      <c r="AD89" s="36"/>
      <c r="AE89" s="36"/>
      <c r="AF89" s="36"/>
      <c r="AG89" s="36"/>
      <c r="AH89" s="36"/>
      <c r="AI89" s="30" t="s">
        <v>30</v>
      </c>
      <c r="AJ89" s="36"/>
      <c r="AK89" s="36"/>
      <c r="AL89" s="36"/>
      <c r="AM89" s="68" t="str">
        <f>IF(E17="","",E17)</f>
        <v xml:space="preserve"> </v>
      </c>
      <c r="AN89" s="4"/>
      <c r="AO89" s="4"/>
      <c r="AP89" s="4"/>
      <c r="AQ89" s="36"/>
      <c r="AR89" s="37"/>
      <c r="AS89" s="69" t="s">
        <v>55</v>
      </c>
      <c r="AT89" s="70"/>
      <c r="AU89" s="71"/>
      <c r="AV89" s="71"/>
      <c r="AW89" s="71"/>
      <c r="AX89" s="71"/>
      <c r="AY89" s="71"/>
      <c r="AZ89" s="71"/>
      <c r="BA89" s="71"/>
      <c r="BB89" s="71"/>
      <c r="BC89" s="71"/>
      <c r="BD89" s="72"/>
      <c r="BE89" s="36"/>
    </row>
    <row r="90" s="2" customFormat="1" ht="15.15" customHeight="1">
      <c r="A90" s="36"/>
      <c r="B90" s="37"/>
      <c r="C90" s="30" t="s">
        <v>28</v>
      </c>
      <c r="D90" s="36"/>
      <c r="E90" s="36"/>
      <c r="F90" s="36"/>
      <c r="G90" s="36"/>
      <c r="H90" s="36"/>
      <c r="I90" s="36"/>
      <c r="J90" s="36"/>
      <c r="K90" s="36"/>
      <c r="L90" s="4" t="str">
        <f>IF(E14= "Vyplň údaj","",E14)</f>
        <v/>
      </c>
      <c r="M90" s="36"/>
      <c r="N90" s="36"/>
      <c r="O90" s="36"/>
      <c r="P90" s="36"/>
      <c r="Q90" s="36"/>
      <c r="R90" s="36"/>
      <c r="S90" s="36"/>
      <c r="T90" s="36"/>
      <c r="U90" s="36"/>
      <c r="V90" s="36"/>
      <c r="W90" s="36"/>
      <c r="X90" s="36"/>
      <c r="Y90" s="36"/>
      <c r="Z90" s="36"/>
      <c r="AA90" s="36"/>
      <c r="AB90" s="36"/>
      <c r="AC90" s="36"/>
      <c r="AD90" s="36"/>
      <c r="AE90" s="36"/>
      <c r="AF90" s="36"/>
      <c r="AG90" s="36"/>
      <c r="AH90" s="36"/>
      <c r="AI90" s="30" t="s">
        <v>32</v>
      </c>
      <c r="AJ90" s="36"/>
      <c r="AK90" s="36"/>
      <c r="AL90" s="36"/>
      <c r="AM90" s="68" t="str">
        <f>IF(E20="","",E20)</f>
        <v>Ing. Martin Liška</v>
      </c>
      <c r="AN90" s="4"/>
      <c r="AO90" s="4"/>
      <c r="AP90" s="4"/>
      <c r="AQ90" s="36"/>
      <c r="AR90" s="37"/>
      <c r="AS90" s="73"/>
      <c r="AT90" s="74"/>
      <c r="AU90" s="75"/>
      <c r="AV90" s="75"/>
      <c r="AW90" s="75"/>
      <c r="AX90" s="75"/>
      <c r="AY90" s="75"/>
      <c r="AZ90" s="75"/>
      <c r="BA90" s="75"/>
      <c r="BB90" s="75"/>
      <c r="BC90" s="75"/>
      <c r="BD90" s="76"/>
      <c r="BE90" s="36"/>
    </row>
    <row r="91" s="2" customFormat="1" ht="10.8" customHeight="1">
      <c r="A91" s="36"/>
      <c r="B91" s="37"/>
      <c r="C91" s="36"/>
      <c r="D91" s="36"/>
      <c r="E91" s="36"/>
      <c r="F91" s="36"/>
      <c r="G91" s="36"/>
      <c r="H91" s="36"/>
      <c r="I91" s="36"/>
      <c r="J91" s="36"/>
      <c r="K91" s="36"/>
      <c r="L91" s="36"/>
      <c r="M91" s="36"/>
      <c r="N91" s="36"/>
      <c r="O91" s="36"/>
      <c r="P91" s="36"/>
      <c r="Q91" s="36"/>
      <c r="R91" s="36"/>
      <c r="S91" s="36"/>
      <c r="T91" s="36"/>
      <c r="U91" s="36"/>
      <c r="V91" s="36"/>
      <c r="W91" s="36"/>
      <c r="X91" s="36"/>
      <c r="Y91" s="36"/>
      <c r="Z91" s="36"/>
      <c r="AA91" s="36"/>
      <c r="AB91" s="36"/>
      <c r="AC91" s="36"/>
      <c r="AD91" s="36"/>
      <c r="AE91" s="36"/>
      <c r="AF91" s="36"/>
      <c r="AG91" s="36"/>
      <c r="AH91" s="36"/>
      <c r="AI91" s="36"/>
      <c r="AJ91" s="36"/>
      <c r="AK91" s="36"/>
      <c r="AL91" s="36"/>
      <c r="AM91" s="36"/>
      <c r="AN91" s="36"/>
      <c r="AO91" s="36"/>
      <c r="AP91" s="36"/>
      <c r="AQ91" s="36"/>
      <c r="AR91" s="37"/>
      <c r="AS91" s="73"/>
      <c r="AT91" s="74"/>
      <c r="AU91" s="75"/>
      <c r="AV91" s="75"/>
      <c r="AW91" s="75"/>
      <c r="AX91" s="75"/>
      <c r="AY91" s="75"/>
      <c r="AZ91" s="75"/>
      <c r="BA91" s="75"/>
      <c r="BB91" s="75"/>
      <c r="BC91" s="75"/>
      <c r="BD91" s="76"/>
      <c r="BE91" s="36"/>
    </row>
    <row r="92" s="2" customFormat="1" ht="29.28" customHeight="1">
      <c r="A92" s="36"/>
      <c r="B92" s="37"/>
      <c r="C92" s="77" t="s">
        <v>56</v>
      </c>
      <c r="D92" s="78"/>
      <c r="E92" s="78"/>
      <c r="F92" s="78"/>
      <c r="G92" s="78"/>
      <c r="H92" s="79"/>
      <c r="I92" s="80" t="s">
        <v>57</v>
      </c>
      <c r="J92" s="78"/>
      <c r="K92" s="78"/>
      <c r="L92" s="78"/>
      <c r="M92" s="78"/>
      <c r="N92" s="78"/>
      <c r="O92" s="78"/>
      <c r="P92" s="78"/>
      <c r="Q92" s="78"/>
      <c r="R92" s="78"/>
      <c r="S92" s="78"/>
      <c r="T92" s="78"/>
      <c r="U92" s="78"/>
      <c r="V92" s="78"/>
      <c r="W92" s="78"/>
      <c r="X92" s="78"/>
      <c r="Y92" s="78"/>
      <c r="Z92" s="78"/>
      <c r="AA92" s="78"/>
      <c r="AB92" s="78"/>
      <c r="AC92" s="78"/>
      <c r="AD92" s="78"/>
      <c r="AE92" s="78"/>
      <c r="AF92" s="78"/>
      <c r="AG92" s="81" t="s">
        <v>58</v>
      </c>
      <c r="AH92" s="78"/>
      <c r="AI92" s="78"/>
      <c r="AJ92" s="78"/>
      <c r="AK92" s="78"/>
      <c r="AL92" s="78"/>
      <c r="AM92" s="78"/>
      <c r="AN92" s="80" t="s">
        <v>59</v>
      </c>
      <c r="AO92" s="78"/>
      <c r="AP92" s="82"/>
      <c r="AQ92" s="83" t="s">
        <v>60</v>
      </c>
      <c r="AR92" s="37"/>
      <c r="AS92" s="84" t="s">
        <v>61</v>
      </c>
      <c r="AT92" s="85" t="s">
        <v>62</v>
      </c>
      <c r="AU92" s="85" t="s">
        <v>63</v>
      </c>
      <c r="AV92" s="85" t="s">
        <v>64</v>
      </c>
      <c r="AW92" s="85" t="s">
        <v>65</v>
      </c>
      <c r="AX92" s="85" t="s">
        <v>66</v>
      </c>
      <c r="AY92" s="85" t="s">
        <v>67</v>
      </c>
      <c r="AZ92" s="85" t="s">
        <v>68</v>
      </c>
      <c r="BA92" s="85" t="s">
        <v>69</v>
      </c>
      <c r="BB92" s="85" t="s">
        <v>70</v>
      </c>
      <c r="BC92" s="85" t="s">
        <v>71</v>
      </c>
      <c r="BD92" s="86" t="s">
        <v>72</v>
      </c>
      <c r="BE92" s="36"/>
    </row>
    <row r="93" s="2" customFormat="1" ht="10.8" customHeight="1">
      <c r="A93" s="36"/>
      <c r="B93" s="37"/>
      <c r="C93" s="36"/>
      <c r="D93" s="36"/>
      <c r="E93" s="36"/>
      <c r="F93" s="36"/>
      <c r="G93" s="36"/>
      <c r="H93" s="36"/>
      <c r="I93" s="36"/>
      <c r="J93" s="36"/>
      <c r="K93" s="36"/>
      <c r="L93" s="36"/>
      <c r="M93" s="36"/>
      <c r="N93" s="36"/>
      <c r="O93" s="36"/>
      <c r="P93" s="36"/>
      <c r="Q93" s="36"/>
      <c r="R93" s="36"/>
      <c r="S93" s="36"/>
      <c r="T93" s="36"/>
      <c r="U93" s="36"/>
      <c r="V93" s="36"/>
      <c r="W93" s="36"/>
      <c r="X93" s="36"/>
      <c r="Y93" s="36"/>
      <c r="Z93" s="36"/>
      <c r="AA93" s="36"/>
      <c r="AB93" s="36"/>
      <c r="AC93" s="36"/>
      <c r="AD93" s="36"/>
      <c r="AE93" s="36"/>
      <c r="AF93" s="36"/>
      <c r="AG93" s="36"/>
      <c r="AH93" s="36"/>
      <c r="AI93" s="36"/>
      <c r="AJ93" s="36"/>
      <c r="AK93" s="36"/>
      <c r="AL93" s="36"/>
      <c r="AM93" s="36"/>
      <c r="AN93" s="36"/>
      <c r="AO93" s="36"/>
      <c r="AP93" s="36"/>
      <c r="AQ93" s="36"/>
      <c r="AR93" s="37"/>
      <c r="AS93" s="87"/>
      <c r="AT93" s="88"/>
      <c r="AU93" s="88"/>
      <c r="AV93" s="88"/>
      <c r="AW93" s="88"/>
      <c r="AX93" s="88"/>
      <c r="AY93" s="88"/>
      <c r="AZ93" s="88"/>
      <c r="BA93" s="88"/>
      <c r="BB93" s="88"/>
      <c r="BC93" s="88"/>
      <c r="BD93" s="89"/>
      <c r="BE93" s="36"/>
    </row>
    <row r="94" s="6" customFormat="1" ht="32.4" customHeight="1">
      <c r="A94" s="6"/>
      <c r="B94" s="90"/>
      <c r="C94" s="91" t="s">
        <v>73</v>
      </c>
      <c r="D94" s="92"/>
      <c r="E94" s="92"/>
      <c r="F94" s="92"/>
      <c r="G94" s="92"/>
      <c r="H94" s="92"/>
      <c r="I94" s="92"/>
      <c r="J94" s="92"/>
      <c r="K94" s="92"/>
      <c r="L94" s="92"/>
      <c r="M94" s="92"/>
      <c r="N94" s="92"/>
      <c r="O94" s="92"/>
      <c r="P94" s="92"/>
      <c r="Q94" s="92"/>
      <c r="R94" s="92"/>
      <c r="S94" s="92"/>
      <c r="T94" s="92"/>
      <c r="U94" s="92"/>
      <c r="V94" s="92"/>
      <c r="W94" s="92"/>
      <c r="X94" s="92"/>
      <c r="Y94" s="92"/>
      <c r="Z94" s="92"/>
      <c r="AA94" s="92"/>
      <c r="AB94" s="92"/>
      <c r="AC94" s="92"/>
      <c r="AD94" s="92"/>
      <c r="AE94" s="92"/>
      <c r="AF94" s="92"/>
      <c r="AG94" s="93">
        <f>ROUND(SUM(AG95:AG96),2)</f>
        <v>0</v>
      </c>
      <c r="AH94" s="93"/>
      <c r="AI94" s="93"/>
      <c r="AJ94" s="93"/>
      <c r="AK94" s="93"/>
      <c r="AL94" s="93"/>
      <c r="AM94" s="93"/>
      <c r="AN94" s="94">
        <f>SUM(AG94,AT94)</f>
        <v>0</v>
      </c>
      <c r="AO94" s="94"/>
      <c r="AP94" s="94"/>
      <c r="AQ94" s="95" t="s">
        <v>1</v>
      </c>
      <c r="AR94" s="90"/>
      <c r="AS94" s="96">
        <f>ROUND(SUM(AS95:AS96),2)</f>
        <v>0</v>
      </c>
      <c r="AT94" s="97">
        <f>ROUND(SUM(AV94:AW94),2)</f>
        <v>0</v>
      </c>
      <c r="AU94" s="98">
        <f>ROUND(SUM(AU95:AU96),5)</f>
        <v>0</v>
      </c>
      <c r="AV94" s="97">
        <f>ROUND(AZ94*L29,2)</f>
        <v>0</v>
      </c>
      <c r="AW94" s="97">
        <f>ROUND(BA94*L30,2)</f>
        <v>0</v>
      </c>
      <c r="AX94" s="97">
        <f>ROUND(BB94*L29,2)</f>
        <v>0</v>
      </c>
      <c r="AY94" s="97">
        <f>ROUND(BC94*L30,2)</f>
        <v>0</v>
      </c>
      <c r="AZ94" s="97">
        <f>ROUND(SUM(AZ95:AZ96),2)</f>
        <v>0</v>
      </c>
      <c r="BA94" s="97">
        <f>ROUND(SUM(BA95:BA96),2)</f>
        <v>0</v>
      </c>
      <c r="BB94" s="97">
        <f>ROUND(SUM(BB95:BB96),2)</f>
        <v>0</v>
      </c>
      <c r="BC94" s="97">
        <f>ROUND(SUM(BC95:BC96),2)</f>
        <v>0</v>
      </c>
      <c r="BD94" s="99">
        <f>ROUND(SUM(BD95:BD96),2)</f>
        <v>0</v>
      </c>
      <c r="BE94" s="6"/>
      <c r="BS94" s="100" t="s">
        <v>74</v>
      </c>
      <c r="BT94" s="100" t="s">
        <v>75</v>
      </c>
      <c r="BU94" s="101" t="s">
        <v>76</v>
      </c>
      <c r="BV94" s="100" t="s">
        <v>77</v>
      </c>
      <c r="BW94" s="100" t="s">
        <v>4</v>
      </c>
      <c r="BX94" s="100" t="s">
        <v>78</v>
      </c>
      <c r="CL94" s="100" t="s">
        <v>1</v>
      </c>
    </row>
    <row r="95" s="7" customFormat="1" ht="16.5" customHeight="1">
      <c r="A95" s="102" t="s">
        <v>79</v>
      </c>
      <c r="B95" s="103"/>
      <c r="C95" s="104"/>
      <c r="D95" s="105" t="s">
        <v>80</v>
      </c>
      <c r="E95" s="105"/>
      <c r="F95" s="105"/>
      <c r="G95" s="105"/>
      <c r="H95" s="105"/>
      <c r="I95" s="106"/>
      <c r="J95" s="105" t="s">
        <v>81</v>
      </c>
      <c r="K95" s="105"/>
      <c r="L95" s="105"/>
      <c r="M95" s="105"/>
      <c r="N95" s="105"/>
      <c r="O95" s="105"/>
      <c r="P95" s="105"/>
      <c r="Q95" s="105"/>
      <c r="R95" s="105"/>
      <c r="S95" s="105"/>
      <c r="T95" s="105"/>
      <c r="U95" s="105"/>
      <c r="V95" s="105"/>
      <c r="W95" s="105"/>
      <c r="X95" s="105"/>
      <c r="Y95" s="105"/>
      <c r="Z95" s="105"/>
      <c r="AA95" s="105"/>
      <c r="AB95" s="105"/>
      <c r="AC95" s="105"/>
      <c r="AD95" s="105"/>
      <c r="AE95" s="105"/>
      <c r="AF95" s="105"/>
      <c r="AG95" s="107">
        <f>'01 - Komunikace'!J30</f>
        <v>0</v>
      </c>
      <c r="AH95" s="106"/>
      <c r="AI95" s="106"/>
      <c r="AJ95" s="106"/>
      <c r="AK95" s="106"/>
      <c r="AL95" s="106"/>
      <c r="AM95" s="106"/>
      <c r="AN95" s="107">
        <f>SUM(AG95,AT95)</f>
        <v>0</v>
      </c>
      <c r="AO95" s="106"/>
      <c r="AP95" s="106"/>
      <c r="AQ95" s="108" t="s">
        <v>82</v>
      </c>
      <c r="AR95" s="103"/>
      <c r="AS95" s="109">
        <v>0</v>
      </c>
      <c r="AT95" s="110">
        <f>ROUND(SUM(AV95:AW95),2)</f>
        <v>0</v>
      </c>
      <c r="AU95" s="111">
        <f>'01 - Komunikace'!P137</f>
        <v>0</v>
      </c>
      <c r="AV95" s="110">
        <f>'01 - Komunikace'!J33</f>
        <v>0</v>
      </c>
      <c r="AW95" s="110">
        <f>'01 - Komunikace'!J34</f>
        <v>0</v>
      </c>
      <c r="AX95" s="110">
        <f>'01 - Komunikace'!J35</f>
        <v>0</v>
      </c>
      <c r="AY95" s="110">
        <f>'01 - Komunikace'!J36</f>
        <v>0</v>
      </c>
      <c r="AZ95" s="110">
        <f>'01 - Komunikace'!F33</f>
        <v>0</v>
      </c>
      <c r="BA95" s="110">
        <f>'01 - Komunikace'!F34</f>
        <v>0</v>
      </c>
      <c r="BB95" s="110">
        <f>'01 - Komunikace'!F35</f>
        <v>0</v>
      </c>
      <c r="BC95" s="110">
        <f>'01 - Komunikace'!F36</f>
        <v>0</v>
      </c>
      <c r="BD95" s="112">
        <f>'01 - Komunikace'!F37</f>
        <v>0</v>
      </c>
      <c r="BE95" s="7"/>
      <c r="BT95" s="113" t="s">
        <v>83</v>
      </c>
      <c r="BV95" s="113" t="s">
        <v>77</v>
      </c>
      <c r="BW95" s="113" t="s">
        <v>84</v>
      </c>
      <c r="BX95" s="113" t="s">
        <v>4</v>
      </c>
      <c r="CL95" s="113" t="s">
        <v>1</v>
      </c>
      <c r="CM95" s="113" t="s">
        <v>85</v>
      </c>
    </row>
    <row r="96" s="7" customFormat="1" ht="16.5" customHeight="1">
      <c r="A96" s="102" t="s">
        <v>79</v>
      </c>
      <c r="B96" s="103"/>
      <c r="C96" s="104"/>
      <c r="D96" s="105" t="s">
        <v>86</v>
      </c>
      <c r="E96" s="105"/>
      <c r="F96" s="105"/>
      <c r="G96" s="105"/>
      <c r="H96" s="105"/>
      <c r="I96" s="106"/>
      <c r="J96" s="105" t="s">
        <v>87</v>
      </c>
      <c r="K96" s="105"/>
      <c r="L96" s="105"/>
      <c r="M96" s="105"/>
      <c r="N96" s="105"/>
      <c r="O96" s="105"/>
      <c r="P96" s="105"/>
      <c r="Q96" s="105"/>
      <c r="R96" s="105"/>
      <c r="S96" s="105"/>
      <c r="T96" s="105"/>
      <c r="U96" s="105"/>
      <c r="V96" s="105"/>
      <c r="W96" s="105"/>
      <c r="X96" s="105"/>
      <c r="Y96" s="105"/>
      <c r="Z96" s="105"/>
      <c r="AA96" s="105"/>
      <c r="AB96" s="105"/>
      <c r="AC96" s="105"/>
      <c r="AD96" s="105"/>
      <c r="AE96" s="105"/>
      <c r="AF96" s="105"/>
      <c r="AG96" s="107">
        <f>'02 - Chodníky'!J30</f>
        <v>0</v>
      </c>
      <c r="AH96" s="106"/>
      <c r="AI96" s="106"/>
      <c r="AJ96" s="106"/>
      <c r="AK96" s="106"/>
      <c r="AL96" s="106"/>
      <c r="AM96" s="106"/>
      <c r="AN96" s="107">
        <f>SUM(AG96,AT96)</f>
        <v>0</v>
      </c>
      <c r="AO96" s="106"/>
      <c r="AP96" s="106"/>
      <c r="AQ96" s="108" t="s">
        <v>82</v>
      </c>
      <c r="AR96" s="103"/>
      <c r="AS96" s="114">
        <v>0</v>
      </c>
      <c r="AT96" s="115">
        <f>ROUND(SUM(AV96:AW96),2)</f>
        <v>0</v>
      </c>
      <c r="AU96" s="116">
        <f>'02 - Chodníky'!P129</f>
        <v>0</v>
      </c>
      <c r="AV96" s="115">
        <f>'02 - Chodníky'!J33</f>
        <v>0</v>
      </c>
      <c r="AW96" s="115">
        <f>'02 - Chodníky'!J34</f>
        <v>0</v>
      </c>
      <c r="AX96" s="115">
        <f>'02 - Chodníky'!J35</f>
        <v>0</v>
      </c>
      <c r="AY96" s="115">
        <f>'02 - Chodníky'!J36</f>
        <v>0</v>
      </c>
      <c r="AZ96" s="115">
        <f>'02 - Chodníky'!F33</f>
        <v>0</v>
      </c>
      <c r="BA96" s="115">
        <f>'02 - Chodníky'!F34</f>
        <v>0</v>
      </c>
      <c r="BB96" s="115">
        <f>'02 - Chodníky'!F35</f>
        <v>0</v>
      </c>
      <c r="BC96" s="115">
        <f>'02 - Chodníky'!F36</f>
        <v>0</v>
      </c>
      <c r="BD96" s="117">
        <f>'02 - Chodníky'!F37</f>
        <v>0</v>
      </c>
      <c r="BE96" s="7"/>
      <c r="BT96" s="113" t="s">
        <v>83</v>
      </c>
      <c r="BV96" s="113" t="s">
        <v>77</v>
      </c>
      <c r="BW96" s="113" t="s">
        <v>88</v>
      </c>
      <c r="BX96" s="113" t="s">
        <v>4</v>
      </c>
      <c r="CL96" s="113" t="s">
        <v>1</v>
      </c>
      <c r="CM96" s="113" t="s">
        <v>85</v>
      </c>
    </row>
    <row r="97" s="2" customFormat="1" ht="30" customHeight="1">
      <c r="A97" s="36"/>
      <c r="B97" s="37"/>
      <c r="C97" s="36"/>
      <c r="D97" s="36"/>
      <c r="E97" s="36"/>
      <c r="F97" s="36"/>
      <c r="G97" s="36"/>
      <c r="H97" s="36"/>
      <c r="I97" s="36"/>
      <c r="J97" s="36"/>
      <c r="K97" s="36"/>
      <c r="L97" s="36"/>
      <c r="M97" s="36"/>
      <c r="N97" s="36"/>
      <c r="O97" s="36"/>
      <c r="P97" s="36"/>
      <c r="Q97" s="36"/>
      <c r="R97" s="36"/>
      <c r="S97" s="36"/>
      <c r="T97" s="36"/>
      <c r="U97" s="36"/>
      <c r="V97" s="36"/>
      <c r="W97" s="36"/>
      <c r="X97" s="36"/>
      <c r="Y97" s="36"/>
      <c r="Z97" s="36"/>
      <c r="AA97" s="36"/>
      <c r="AB97" s="36"/>
      <c r="AC97" s="36"/>
      <c r="AD97" s="36"/>
      <c r="AE97" s="36"/>
      <c r="AF97" s="36"/>
      <c r="AG97" s="36"/>
      <c r="AH97" s="36"/>
      <c r="AI97" s="36"/>
      <c r="AJ97" s="36"/>
      <c r="AK97" s="36"/>
      <c r="AL97" s="36"/>
      <c r="AM97" s="36"/>
      <c r="AN97" s="36"/>
      <c r="AO97" s="36"/>
      <c r="AP97" s="36"/>
      <c r="AQ97" s="36"/>
      <c r="AR97" s="37"/>
      <c r="AS97" s="36"/>
      <c r="AT97" s="36"/>
      <c r="AU97" s="36"/>
      <c r="AV97" s="36"/>
      <c r="AW97" s="36"/>
      <c r="AX97" s="36"/>
      <c r="AY97" s="36"/>
      <c r="AZ97" s="36"/>
      <c r="BA97" s="36"/>
      <c r="BB97" s="36"/>
      <c r="BC97" s="36"/>
      <c r="BD97" s="36"/>
      <c r="BE97" s="36"/>
    </row>
    <row r="98" s="2" customFormat="1" ht="6.96" customHeight="1">
      <c r="A98" s="36"/>
      <c r="B98" s="58"/>
      <c r="C98" s="59"/>
      <c r="D98" s="59"/>
      <c r="E98" s="59"/>
      <c r="F98" s="59"/>
      <c r="G98" s="59"/>
      <c r="H98" s="59"/>
      <c r="I98" s="59"/>
      <c r="J98" s="59"/>
      <c r="K98" s="59"/>
      <c r="L98" s="59"/>
      <c r="M98" s="59"/>
      <c r="N98" s="59"/>
      <c r="O98" s="59"/>
      <c r="P98" s="59"/>
      <c r="Q98" s="59"/>
      <c r="R98" s="59"/>
      <c r="S98" s="59"/>
      <c r="T98" s="59"/>
      <c r="U98" s="59"/>
      <c r="V98" s="59"/>
      <c r="W98" s="59"/>
      <c r="X98" s="59"/>
      <c r="Y98" s="59"/>
      <c r="Z98" s="59"/>
      <c r="AA98" s="59"/>
      <c r="AB98" s="59"/>
      <c r="AC98" s="59"/>
      <c r="AD98" s="59"/>
      <c r="AE98" s="59"/>
      <c r="AF98" s="59"/>
      <c r="AG98" s="59"/>
      <c r="AH98" s="59"/>
      <c r="AI98" s="59"/>
      <c r="AJ98" s="59"/>
      <c r="AK98" s="59"/>
      <c r="AL98" s="59"/>
      <c r="AM98" s="59"/>
      <c r="AN98" s="59"/>
      <c r="AO98" s="59"/>
      <c r="AP98" s="59"/>
      <c r="AQ98" s="59"/>
      <c r="AR98" s="37"/>
      <c r="AS98" s="36"/>
      <c r="AT98" s="36"/>
      <c r="AU98" s="36"/>
      <c r="AV98" s="36"/>
      <c r="AW98" s="36"/>
      <c r="AX98" s="36"/>
      <c r="AY98" s="36"/>
      <c r="AZ98" s="36"/>
      <c r="BA98" s="36"/>
      <c r="BB98" s="36"/>
      <c r="BC98" s="36"/>
      <c r="BD98" s="36"/>
      <c r="BE98" s="36"/>
    </row>
  </sheetData>
  <mergeCells count="46">
    <mergeCell ref="BE5:BE34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AK31:AO31"/>
    <mergeCell ref="L31:P31"/>
    <mergeCell ref="W32:AE32"/>
    <mergeCell ref="AK32:AO32"/>
    <mergeCell ref="L32:P32"/>
    <mergeCell ref="W33:AE33"/>
    <mergeCell ref="AK33:AO33"/>
    <mergeCell ref="L33:P33"/>
    <mergeCell ref="X35:AB35"/>
    <mergeCell ref="AK35:AO35"/>
    <mergeCell ref="L85:AO85"/>
    <mergeCell ref="AM87:AN87"/>
    <mergeCell ref="AM89:AP89"/>
    <mergeCell ref="AS89:AT91"/>
    <mergeCell ref="AM90:AP90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AN96:AP96"/>
    <mergeCell ref="AG96:AM96"/>
    <mergeCell ref="D96:H96"/>
    <mergeCell ref="J96:AF96"/>
    <mergeCell ref="AG94:AM94"/>
    <mergeCell ref="AN94:AP94"/>
    <mergeCell ref="AR2:BE2"/>
  </mergeCells>
  <hyperlinks>
    <hyperlink ref="A95" location="'01 - Komunikace'!C2" display="/"/>
    <hyperlink ref="A96" location="'02 - Chodníky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6" t="s">
        <v>5</v>
      </c>
      <c r="M2" s="1"/>
      <c r="N2" s="1"/>
      <c r="O2" s="1"/>
      <c r="P2" s="1"/>
      <c r="Q2" s="1"/>
      <c r="R2" s="1"/>
      <c r="S2" s="1"/>
      <c r="T2" s="1"/>
      <c r="U2" s="1"/>
      <c r="V2" s="1"/>
      <c r="AT2" s="17" t="s">
        <v>84</v>
      </c>
    </row>
    <row r="3" s="1" customFormat="1" ht="6.96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85</v>
      </c>
    </row>
    <row r="4" s="1" customFormat="1" ht="24.96" customHeight="1">
      <c r="B4" s="20"/>
      <c r="D4" s="21" t="s">
        <v>89</v>
      </c>
      <c r="L4" s="20"/>
      <c r="M4" s="118" t="s">
        <v>10</v>
      </c>
      <c r="AT4" s="17" t="s">
        <v>3</v>
      </c>
    </row>
    <row r="5" s="1" customFormat="1" ht="6.96" customHeight="1">
      <c r="B5" s="20"/>
      <c r="L5" s="20"/>
    </row>
    <row r="6" s="1" customFormat="1" ht="12" customHeight="1">
      <c r="B6" s="20"/>
      <c r="D6" s="30" t="s">
        <v>16</v>
      </c>
      <c r="L6" s="20"/>
    </row>
    <row r="7" s="1" customFormat="1" ht="16.5" customHeight="1">
      <c r="B7" s="20"/>
      <c r="E7" s="119" t="str">
        <f>'Rekapitulace stavby'!K6</f>
        <v>Oprava komunikace ul. Ke Stráži</v>
      </c>
      <c r="F7" s="30"/>
      <c r="G7" s="30"/>
      <c r="H7" s="30"/>
      <c r="L7" s="20"/>
    </row>
    <row r="8" s="2" customFormat="1" ht="12" customHeight="1">
      <c r="A8" s="36"/>
      <c r="B8" s="37"/>
      <c r="C8" s="36"/>
      <c r="D8" s="30" t="s">
        <v>90</v>
      </c>
      <c r="E8" s="36"/>
      <c r="F8" s="36"/>
      <c r="G8" s="36"/>
      <c r="H8" s="36"/>
      <c r="I8" s="36"/>
      <c r="J8" s="36"/>
      <c r="K8" s="36"/>
      <c r="L8" s="53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</row>
    <row r="9" s="2" customFormat="1" ht="16.5" customHeight="1">
      <c r="A9" s="36"/>
      <c r="B9" s="37"/>
      <c r="C9" s="36"/>
      <c r="D9" s="36"/>
      <c r="E9" s="65" t="s">
        <v>91</v>
      </c>
      <c r="F9" s="36"/>
      <c r="G9" s="36"/>
      <c r="H9" s="36"/>
      <c r="I9" s="36"/>
      <c r="J9" s="36"/>
      <c r="K9" s="36"/>
      <c r="L9" s="53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</row>
    <row r="10" s="2" customFormat="1">
      <c r="A10" s="36"/>
      <c r="B10" s="37"/>
      <c r="C10" s="36"/>
      <c r="D10" s="36"/>
      <c r="E10" s="36"/>
      <c r="F10" s="36"/>
      <c r="G10" s="36"/>
      <c r="H10" s="36"/>
      <c r="I10" s="36"/>
      <c r="J10" s="36"/>
      <c r="K10" s="36"/>
      <c r="L10" s="53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</row>
    <row r="11" s="2" customFormat="1" ht="12" customHeight="1">
      <c r="A11" s="36"/>
      <c r="B11" s="37"/>
      <c r="C11" s="36"/>
      <c r="D11" s="30" t="s">
        <v>18</v>
      </c>
      <c r="E11" s="36"/>
      <c r="F11" s="25" t="s">
        <v>1</v>
      </c>
      <c r="G11" s="36"/>
      <c r="H11" s="36"/>
      <c r="I11" s="30" t="s">
        <v>19</v>
      </c>
      <c r="J11" s="25" t="s">
        <v>1</v>
      </c>
      <c r="K11" s="36"/>
      <c r="L11" s="53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</row>
    <row r="12" s="2" customFormat="1" ht="12" customHeight="1">
      <c r="A12" s="36"/>
      <c r="B12" s="37"/>
      <c r="C12" s="36"/>
      <c r="D12" s="30" t="s">
        <v>20</v>
      </c>
      <c r="E12" s="36"/>
      <c r="F12" s="25" t="s">
        <v>21</v>
      </c>
      <c r="G12" s="36"/>
      <c r="H12" s="36"/>
      <c r="I12" s="30" t="s">
        <v>22</v>
      </c>
      <c r="J12" s="67" t="str">
        <f>'Rekapitulace stavby'!AN8</f>
        <v>2. 7. 2021</v>
      </c>
      <c r="K12" s="36"/>
      <c r="L12" s="53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</row>
    <row r="13" s="2" customFormat="1" ht="10.8" customHeight="1">
      <c r="A13" s="36"/>
      <c r="B13" s="37"/>
      <c r="C13" s="36"/>
      <c r="D13" s="36"/>
      <c r="E13" s="36"/>
      <c r="F13" s="36"/>
      <c r="G13" s="36"/>
      <c r="H13" s="36"/>
      <c r="I13" s="36"/>
      <c r="J13" s="36"/>
      <c r="K13" s="36"/>
      <c r="L13" s="53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</row>
    <row r="14" s="2" customFormat="1" ht="12" customHeight="1">
      <c r="A14" s="36"/>
      <c r="B14" s="37"/>
      <c r="C14" s="36"/>
      <c r="D14" s="30" t="s">
        <v>24</v>
      </c>
      <c r="E14" s="36"/>
      <c r="F14" s="36"/>
      <c r="G14" s="36"/>
      <c r="H14" s="36"/>
      <c r="I14" s="30" t="s">
        <v>25</v>
      </c>
      <c r="J14" s="25" t="s">
        <v>1</v>
      </c>
      <c r="K14" s="36"/>
      <c r="L14" s="53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</row>
    <row r="15" s="2" customFormat="1" ht="18" customHeight="1">
      <c r="A15" s="36"/>
      <c r="B15" s="37"/>
      <c r="C15" s="36"/>
      <c r="D15" s="36"/>
      <c r="E15" s="25" t="s">
        <v>26</v>
      </c>
      <c r="F15" s="36"/>
      <c r="G15" s="36"/>
      <c r="H15" s="36"/>
      <c r="I15" s="30" t="s">
        <v>27</v>
      </c>
      <c r="J15" s="25" t="s">
        <v>1</v>
      </c>
      <c r="K15" s="36"/>
      <c r="L15" s="53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</row>
    <row r="16" s="2" customFormat="1" ht="6.96" customHeight="1">
      <c r="A16" s="36"/>
      <c r="B16" s="37"/>
      <c r="C16" s="36"/>
      <c r="D16" s="36"/>
      <c r="E16" s="36"/>
      <c r="F16" s="36"/>
      <c r="G16" s="36"/>
      <c r="H16" s="36"/>
      <c r="I16" s="36"/>
      <c r="J16" s="36"/>
      <c r="K16" s="36"/>
      <c r="L16" s="53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</row>
    <row r="17" s="2" customFormat="1" ht="12" customHeight="1">
      <c r="A17" s="36"/>
      <c r="B17" s="37"/>
      <c r="C17" s="36"/>
      <c r="D17" s="30" t="s">
        <v>28</v>
      </c>
      <c r="E17" s="36"/>
      <c r="F17" s="36"/>
      <c r="G17" s="36"/>
      <c r="H17" s="36"/>
      <c r="I17" s="30" t="s">
        <v>25</v>
      </c>
      <c r="J17" s="31" t="str">
        <f>'Rekapitulace stavby'!AN13</f>
        <v>Vyplň údaj</v>
      </c>
      <c r="K17" s="36"/>
      <c r="L17" s="53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</row>
    <row r="18" s="2" customFormat="1" ht="18" customHeight="1">
      <c r="A18" s="36"/>
      <c r="B18" s="37"/>
      <c r="C18" s="36"/>
      <c r="D18" s="36"/>
      <c r="E18" s="31" t="str">
        <f>'Rekapitulace stavby'!E14</f>
        <v>Vyplň údaj</v>
      </c>
      <c r="F18" s="25"/>
      <c r="G18" s="25"/>
      <c r="H18" s="25"/>
      <c r="I18" s="30" t="s">
        <v>27</v>
      </c>
      <c r="J18" s="31" t="str">
        <f>'Rekapitulace stavby'!AN14</f>
        <v>Vyplň údaj</v>
      </c>
      <c r="K18" s="36"/>
      <c r="L18" s="53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</row>
    <row r="19" s="2" customFormat="1" ht="6.96" customHeight="1">
      <c r="A19" s="36"/>
      <c r="B19" s="37"/>
      <c r="C19" s="36"/>
      <c r="D19" s="36"/>
      <c r="E19" s="36"/>
      <c r="F19" s="36"/>
      <c r="G19" s="36"/>
      <c r="H19" s="36"/>
      <c r="I19" s="36"/>
      <c r="J19" s="36"/>
      <c r="K19" s="36"/>
      <c r="L19" s="53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</row>
    <row r="20" s="2" customFormat="1" ht="12" customHeight="1">
      <c r="A20" s="36"/>
      <c r="B20" s="37"/>
      <c r="C20" s="36"/>
      <c r="D20" s="30" t="s">
        <v>30</v>
      </c>
      <c r="E20" s="36"/>
      <c r="F20" s="36"/>
      <c r="G20" s="36"/>
      <c r="H20" s="36"/>
      <c r="I20" s="30" t="s">
        <v>25</v>
      </c>
      <c r="J20" s="25" t="str">
        <f>IF('Rekapitulace stavby'!AN16="","",'Rekapitulace stavby'!AN16)</f>
        <v/>
      </c>
      <c r="K20" s="36"/>
      <c r="L20" s="53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</row>
    <row r="21" s="2" customFormat="1" ht="18" customHeight="1">
      <c r="A21" s="36"/>
      <c r="B21" s="37"/>
      <c r="C21" s="36"/>
      <c r="D21" s="36"/>
      <c r="E21" s="25" t="str">
        <f>IF('Rekapitulace stavby'!E17="","",'Rekapitulace stavby'!E17)</f>
        <v xml:space="preserve"> </v>
      </c>
      <c r="F21" s="36"/>
      <c r="G21" s="36"/>
      <c r="H21" s="36"/>
      <c r="I21" s="30" t="s">
        <v>27</v>
      </c>
      <c r="J21" s="25" t="str">
        <f>IF('Rekapitulace stavby'!AN17="","",'Rekapitulace stavby'!AN17)</f>
        <v/>
      </c>
      <c r="K21" s="36"/>
      <c r="L21" s="53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</row>
    <row r="22" s="2" customFormat="1" ht="6.96" customHeight="1">
      <c r="A22" s="36"/>
      <c r="B22" s="37"/>
      <c r="C22" s="36"/>
      <c r="D22" s="36"/>
      <c r="E22" s="36"/>
      <c r="F22" s="36"/>
      <c r="G22" s="36"/>
      <c r="H22" s="36"/>
      <c r="I22" s="36"/>
      <c r="J22" s="36"/>
      <c r="K22" s="36"/>
      <c r="L22" s="53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</row>
    <row r="23" s="2" customFormat="1" ht="12" customHeight="1">
      <c r="A23" s="36"/>
      <c r="B23" s="37"/>
      <c r="C23" s="36"/>
      <c r="D23" s="30" t="s">
        <v>32</v>
      </c>
      <c r="E23" s="36"/>
      <c r="F23" s="36"/>
      <c r="G23" s="36"/>
      <c r="H23" s="36"/>
      <c r="I23" s="30" t="s">
        <v>25</v>
      </c>
      <c r="J23" s="25" t="s">
        <v>1</v>
      </c>
      <c r="K23" s="36"/>
      <c r="L23" s="53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</row>
    <row r="24" s="2" customFormat="1" ht="18" customHeight="1">
      <c r="A24" s="36"/>
      <c r="B24" s="37"/>
      <c r="C24" s="36"/>
      <c r="D24" s="36"/>
      <c r="E24" s="25" t="s">
        <v>33</v>
      </c>
      <c r="F24" s="36"/>
      <c r="G24" s="36"/>
      <c r="H24" s="36"/>
      <c r="I24" s="30" t="s">
        <v>27</v>
      </c>
      <c r="J24" s="25" t="s">
        <v>1</v>
      </c>
      <c r="K24" s="36"/>
      <c r="L24" s="53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</row>
    <row r="25" s="2" customFormat="1" ht="6.96" customHeight="1">
      <c r="A25" s="36"/>
      <c r="B25" s="37"/>
      <c r="C25" s="36"/>
      <c r="D25" s="36"/>
      <c r="E25" s="36"/>
      <c r="F25" s="36"/>
      <c r="G25" s="36"/>
      <c r="H25" s="36"/>
      <c r="I25" s="36"/>
      <c r="J25" s="36"/>
      <c r="K25" s="36"/>
      <c r="L25" s="53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</row>
    <row r="26" s="2" customFormat="1" ht="12" customHeight="1">
      <c r="A26" s="36"/>
      <c r="B26" s="37"/>
      <c r="C26" s="36"/>
      <c r="D26" s="30" t="s">
        <v>34</v>
      </c>
      <c r="E26" s="36"/>
      <c r="F26" s="36"/>
      <c r="G26" s="36"/>
      <c r="H26" s="36"/>
      <c r="I26" s="36"/>
      <c r="J26" s="36"/>
      <c r="K26" s="36"/>
      <c r="L26" s="53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</row>
    <row r="27" s="8" customFormat="1" ht="16.5" customHeight="1">
      <c r="A27" s="120"/>
      <c r="B27" s="121"/>
      <c r="C27" s="120"/>
      <c r="D27" s="120"/>
      <c r="E27" s="34" t="s">
        <v>1</v>
      </c>
      <c r="F27" s="34"/>
      <c r="G27" s="34"/>
      <c r="H27" s="34"/>
      <c r="I27" s="120"/>
      <c r="J27" s="120"/>
      <c r="K27" s="120"/>
      <c r="L27" s="122"/>
      <c r="S27" s="120"/>
      <c r="T27" s="120"/>
      <c r="U27" s="120"/>
      <c r="V27" s="120"/>
      <c r="W27" s="120"/>
      <c r="X27" s="120"/>
      <c r="Y27" s="120"/>
      <c r="Z27" s="120"/>
      <c r="AA27" s="120"/>
      <c r="AB27" s="120"/>
      <c r="AC27" s="120"/>
      <c r="AD27" s="120"/>
      <c r="AE27" s="120"/>
    </row>
    <row r="28" s="2" customFormat="1" ht="6.96" customHeight="1">
      <c r="A28" s="36"/>
      <c r="B28" s="37"/>
      <c r="C28" s="36"/>
      <c r="D28" s="36"/>
      <c r="E28" s="36"/>
      <c r="F28" s="36"/>
      <c r="G28" s="36"/>
      <c r="H28" s="36"/>
      <c r="I28" s="36"/>
      <c r="J28" s="36"/>
      <c r="K28" s="36"/>
      <c r="L28" s="53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</row>
    <row r="29" s="2" customFormat="1" ht="6.96" customHeight="1">
      <c r="A29" s="36"/>
      <c r="B29" s="37"/>
      <c r="C29" s="36"/>
      <c r="D29" s="88"/>
      <c r="E29" s="88"/>
      <c r="F29" s="88"/>
      <c r="G29" s="88"/>
      <c r="H29" s="88"/>
      <c r="I29" s="88"/>
      <c r="J29" s="88"/>
      <c r="K29" s="88"/>
      <c r="L29" s="53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</row>
    <row r="30" s="2" customFormat="1" ht="25.44" customHeight="1">
      <c r="A30" s="36"/>
      <c r="B30" s="37"/>
      <c r="C30" s="36"/>
      <c r="D30" s="123" t="s">
        <v>35</v>
      </c>
      <c r="E30" s="36"/>
      <c r="F30" s="36"/>
      <c r="G30" s="36"/>
      <c r="H30" s="36"/>
      <c r="I30" s="36"/>
      <c r="J30" s="94">
        <f>ROUND(J137, 2)</f>
        <v>0</v>
      </c>
      <c r="K30" s="36"/>
      <c r="L30" s="53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</row>
    <row r="31" s="2" customFormat="1" ht="6.96" customHeight="1">
      <c r="A31" s="36"/>
      <c r="B31" s="37"/>
      <c r="C31" s="36"/>
      <c r="D31" s="88"/>
      <c r="E31" s="88"/>
      <c r="F31" s="88"/>
      <c r="G31" s="88"/>
      <c r="H31" s="88"/>
      <c r="I31" s="88"/>
      <c r="J31" s="88"/>
      <c r="K31" s="88"/>
      <c r="L31" s="53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</row>
    <row r="32" s="2" customFormat="1" ht="14.4" customHeight="1">
      <c r="A32" s="36"/>
      <c r="B32" s="37"/>
      <c r="C32" s="36"/>
      <c r="D32" s="36"/>
      <c r="E32" s="36"/>
      <c r="F32" s="41" t="s">
        <v>37</v>
      </c>
      <c r="G32" s="36"/>
      <c r="H32" s="36"/>
      <c r="I32" s="41" t="s">
        <v>36</v>
      </c>
      <c r="J32" s="41" t="s">
        <v>38</v>
      </c>
      <c r="K32" s="36"/>
      <c r="L32" s="53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</row>
    <row r="33" s="2" customFormat="1" ht="14.4" customHeight="1">
      <c r="A33" s="36"/>
      <c r="B33" s="37"/>
      <c r="C33" s="36"/>
      <c r="D33" s="124" t="s">
        <v>39</v>
      </c>
      <c r="E33" s="30" t="s">
        <v>40</v>
      </c>
      <c r="F33" s="125">
        <f>ROUND((SUM(BE137:BE266)),  2)</f>
        <v>0</v>
      </c>
      <c r="G33" s="36"/>
      <c r="H33" s="36"/>
      <c r="I33" s="126">
        <v>0.20999999999999999</v>
      </c>
      <c r="J33" s="125">
        <f>ROUND(((SUM(BE137:BE266))*I33),  2)</f>
        <v>0</v>
      </c>
      <c r="K33" s="36"/>
      <c r="L33" s="53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</row>
    <row r="34" s="2" customFormat="1" ht="14.4" customHeight="1">
      <c r="A34" s="36"/>
      <c r="B34" s="37"/>
      <c r="C34" s="36"/>
      <c r="D34" s="36"/>
      <c r="E34" s="30" t="s">
        <v>41</v>
      </c>
      <c r="F34" s="125">
        <f>ROUND((SUM(BF137:BF266)),  2)</f>
        <v>0</v>
      </c>
      <c r="G34" s="36"/>
      <c r="H34" s="36"/>
      <c r="I34" s="126">
        <v>0.14999999999999999</v>
      </c>
      <c r="J34" s="125">
        <f>ROUND(((SUM(BF137:BF266))*I34),  2)</f>
        <v>0</v>
      </c>
      <c r="K34" s="36"/>
      <c r="L34" s="53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</row>
    <row r="35" hidden="1" s="2" customFormat="1" ht="14.4" customHeight="1">
      <c r="A35" s="36"/>
      <c r="B35" s="37"/>
      <c r="C35" s="36"/>
      <c r="D35" s="36"/>
      <c r="E35" s="30" t="s">
        <v>42</v>
      </c>
      <c r="F35" s="125">
        <f>ROUND((SUM(BG137:BG266)),  2)</f>
        <v>0</v>
      </c>
      <c r="G35" s="36"/>
      <c r="H35" s="36"/>
      <c r="I35" s="126">
        <v>0.20999999999999999</v>
      </c>
      <c r="J35" s="125">
        <f>0</f>
        <v>0</v>
      </c>
      <c r="K35" s="36"/>
      <c r="L35" s="53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</row>
    <row r="36" hidden="1" s="2" customFormat="1" ht="14.4" customHeight="1">
      <c r="A36" s="36"/>
      <c r="B36" s="37"/>
      <c r="C36" s="36"/>
      <c r="D36" s="36"/>
      <c r="E36" s="30" t="s">
        <v>43</v>
      </c>
      <c r="F36" s="125">
        <f>ROUND((SUM(BH137:BH266)),  2)</f>
        <v>0</v>
      </c>
      <c r="G36" s="36"/>
      <c r="H36" s="36"/>
      <c r="I36" s="126">
        <v>0.14999999999999999</v>
      </c>
      <c r="J36" s="125">
        <f>0</f>
        <v>0</v>
      </c>
      <c r="K36" s="36"/>
      <c r="L36" s="53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</row>
    <row r="37" hidden="1" s="2" customFormat="1" ht="14.4" customHeight="1">
      <c r="A37" s="36"/>
      <c r="B37" s="37"/>
      <c r="C37" s="36"/>
      <c r="D37" s="36"/>
      <c r="E37" s="30" t="s">
        <v>44</v>
      </c>
      <c r="F37" s="125">
        <f>ROUND((SUM(BI137:BI266)),  2)</f>
        <v>0</v>
      </c>
      <c r="G37" s="36"/>
      <c r="H37" s="36"/>
      <c r="I37" s="126">
        <v>0</v>
      </c>
      <c r="J37" s="125">
        <f>0</f>
        <v>0</v>
      </c>
      <c r="K37" s="36"/>
      <c r="L37" s="53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</row>
    <row r="38" s="2" customFormat="1" ht="6.96" customHeight="1">
      <c r="A38" s="36"/>
      <c r="B38" s="37"/>
      <c r="C38" s="36"/>
      <c r="D38" s="36"/>
      <c r="E38" s="36"/>
      <c r="F38" s="36"/>
      <c r="G38" s="36"/>
      <c r="H38" s="36"/>
      <c r="I38" s="36"/>
      <c r="J38" s="36"/>
      <c r="K38" s="36"/>
      <c r="L38" s="53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</row>
    <row r="39" s="2" customFormat="1" ht="25.44" customHeight="1">
      <c r="A39" s="36"/>
      <c r="B39" s="37"/>
      <c r="C39" s="127"/>
      <c r="D39" s="128" t="s">
        <v>45</v>
      </c>
      <c r="E39" s="79"/>
      <c r="F39" s="79"/>
      <c r="G39" s="129" t="s">
        <v>46</v>
      </c>
      <c r="H39" s="130" t="s">
        <v>47</v>
      </c>
      <c r="I39" s="79"/>
      <c r="J39" s="131">
        <f>SUM(J30:J37)</f>
        <v>0</v>
      </c>
      <c r="K39" s="132"/>
      <c r="L39" s="53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</row>
    <row r="40" s="2" customFormat="1" ht="14.4" customHeight="1">
      <c r="A40" s="36"/>
      <c r="B40" s="37"/>
      <c r="C40" s="36"/>
      <c r="D40" s="36"/>
      <c r="E40" s="36"/>
      <c r="F40" s="36"/>
      <c r="G40" s="36"/>
      <c r="H40" s="36"/>
      <c r="I40" s="36"/>
      <c r="J40" s="36"/>
      <c r="K40" s="36"/>
      <c r="L40" s="53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</row>
    <row r="41" s="1" customFormat="1" ht="14.4" customHeight="1">
      <c r="B41" s="20"/>
      <c r="L41" s="20"/>
    </row>
    <row r="42" s="1" customFormat="1" ht="14.4" customHeight="1">
      <c r="B42" s="20"/>
      <c r="L42" s="20"/>
    </row>
    <row r="43" s="1" customFormat="1" ht="14.4" customHeight="1">
      <c r="B43" s="20"/>
      <c r="L43" s="20"/>
    </row>
    <row r="44" s="1" customFormat="1" ht="14.4" customHeight="1">
      <c r="B44" s="20"/>
      <c r="L44" s="20"/>
    </row>
    <row r="45" s="1" customFormat="1" ht="14.4" customHeight="1">
      <c r="B45" s="20"/>
      <c r="L45" s="20"/>
    </row>
    <row r="46" s="1" customFormat="1" ht="14.4" customHeight="1">
      <c r="B46" s="20"/>
      <c r="L46" s="20"/>
    </row>
    <row r="47" s="1" customFormat="1" ht="14.4" customHeight="1">
      <c r="B47" s="20"/>
      <c r="L47" s="20"/>
    </row>
    <row r="48" s="1" customFormat="1" ht="14.4" customHeight="1">
      <c r="B48" s="20"/>
      <c r="L48" s="20"/>
    </row>
    <row r="49" s="1" customFormat="1" ht="14.4" customHeight="1">
      <c r="B49" s="20"/>
      <c r="L49" s="20"/>
    </row>
    <row r="50" s="2" customFormat="1" ht="14.4" customHeight="1">
      <c r="B50" s="53"/>
      <c r="D50" s="54" t="s">
        <v>48</v>
      </c>
      <c r="E50" s="55"/>
      <c r="F50" s="55"/>
      <c r="G50" s="54" t="s">
        <v>49</v>
      </c>
      <c r="H50" s="55"/>
      <c r="I50" s="55"/>
      <c r="J50" s="55"/>
      <c r="K50" s="55"/>
      <c r="L50" s="53"/>
    </row>
    <row r="51">
      <c r="B51" s="20"/>
      <c r="L51" s="20"/>
    </row>
    <row r="52">
      <c r="B52" s="20"/>
      <c r="L52" s="20"/>
    </row>
    <row r="53">
      <c r="B53" s="20"/>
      <c r="L53" s="20"/>
    </row>
    <row r="54">
      <c r="B54" s="20"/>
      <c r="L54" s="20"/>
    </row>
    <row r="55">
      <c r="B55" s="20"/>
      <c r="L55" s="20"/>
    </row>
    <row r="56">
      <c r="B56" s="20"/>
      <c r="L56" s="20"/>
    </row>
    <row r="57">
      <c r="B57" s="20"/>
      <c r="L57" s="20"/>
    </row>
    <row r="58">
      <c r="B58" s="20"/>
      <c r="L58" s="20"/>
    </row>
    <row r="59">
      <c r="B59" s="20"/>
      <c r="L59" s="20"/>
    </row>
    <row r="60">
      <c r="B60" s="20"/>
      <c r="L60" s="20"/>
    </row>
    <row r="61" s="2" customFormat="1">
      <c r="A61" s="36"/>
      <c r="B61" s="37"/>
      <c r="C61" s="36"/>
      <c r="D61" s="56" t="s">
        <v>50</v>
      </c>
      <c r="E61" s="39"/>
      <c r="F61" s="133" t="s">
        <v>51</v>
      </c>
      <c r="G61" s="56" t="s">
        <v>50</v>
      </c>
      <c r="H61" s="39"/>
      <c r="I61" s="39"/>
      <c r="J61" s="134" t="s">
        <v>51</v>
      </c>
      <c r="K61" s="39"/>
      <c r="L61" s="53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</row>
    <row r="62">
      <c r="B62" s="20"/>
      <c r="L62" s="20"/>
    </row>
    <row r="63">
      <c r="B63" s="20"/>
      <c r="L63" s="20"/>
    </row>
    <row r="64">
      <c r="B64" s="20"/>
      <c r="L64" s="20"/>
    </row>
    <row r="65" s="2" customFormat="1">
      <c r="A65" s="36"/>
      <c r="B65" s="37"/>
      <c r="C65" s="36"/>
      <c r="D65" s="54" t="s">
        <v>52</v>
      </c>
      <c r="E65" s="57"/>
      <c r="F65" s="57"/>
      <c r="G65" s="54" t="s">
        <v>53</v>
      </c>
      <c r="H65" s="57"/>
      <c r="I65" s="57"/>
      <c r="J65" s="57"/>
      <c r="K65" s="57"/>
      <c r="L65" s="53"/>
      <c r="S65" s="36"/>
      <c r="T65" s="36"/>
      <c r="U65" s="36"/>
      <c r="V65" s="36"/>
      <c r="W65" s="36"/>
      <c r="X65" s="36"/>
      <c r="Y65" s="36"/>
      <c r="Z65" s="36"/>
      <c r="AA65" s="36"/>
      <c r="AB65" s="36"/>
      <c r="AC65" s="36"/>
      <c r="AD65" s="36"/>
      <c r="AE65" s="36"/>
    </row>
    <row r="66">
      <c r="B66" s="20"/>
      <c r="L66" s="20"/>
    </row>
    <row r="67">
      <c r="B67" s="20"/>
      <c r="L67" s="20"/>
    </row>
    <row r="68">
      <c r="B68" s="20"/>
      <c r="L68" s="20"/>
    </row>
    <row r="69">
      <c r="B69" s="20"/>
      <c r="L69" s="20"/>
    </row>
    <row r="70">
      <c r="B70" s="20"/>
      <c r="L70" s="20"/>
    </row>
    <row r="71">
      <c r="B71" s="20"/>
      <c r="L71" s="20"/>
    </row>
    <row r="72">
      <c r="B72" s="20"/>
      <c r="L72" s="20"/>
    </row>
    <row r="73">
      <c r="B73" s="20"/>
      <c r="L73" s="20"/>
    </row>
    <row r="74">
      <c r="B74" s="20"/>
      <c r="L74" s="20"/>
    </row>
    <row r="75">
      <c r="B75" s="20"/>
      <c r="L75" s="20"/>
    </row>
    <row r="76" s="2" customFormat="1">
      <c r="A76" s="36"/>
      <c r="B76" s="37"/>
      <c r="C76" s="36"/>
      <c r="D76" s="56" t="s">
        <v>50</v>
      </c>
      <c r="E76" s="39"/>
      <c r="F76" s="133" t="s">
        <v>51</v>
      </c>
      <c r="G76" s="56" t="s">
        <v>50</v>
      </c>
      <c r="H76" s="39"/>
      <c r="I76" s="39"/>
      <c r="J76" s="134" t="s">
        <v>51</v>
      </c>
      <c r="K76" s="39"/>
      <c r="L76" s="53"/>
      <c r="S76" s="36"/>
      <c r="T76" s="36"/>
      <c r="U76" s="36"/>
      <c r="V76" s="36"/>
      <c r="W76" s="36"/>
      <c r="X76" s="36"/>
      <c r="Y76" s="36"/>
      <c r="Z76" s="36"/>
      <c r="AA76" s="36"/>
      <c r="AB76" s="36"/>
      <c r="AC76" s="36"/>
      <c r="AD76" s="36"/>
      <c r="AE76" s="36"/>
    </row>
    <row r="77" s="2" customFormat="1" ht="14.4" customHeight="1">
      <c r="A77" s="36"/>
      <c r="B77" s="58"/>
      <c r="C77" s="59"/>
      <c r="D77" s="59"/>
      <c r="E77" s="59"/>
      <c r="F77" s="59"/>
      <c r="G77" s="59"/>
      <c r="H77" s="59"/>
      <c r="I77" s="59"/>
      <c r="J77" s="59"/>
      <c r="K77" s="59"/>
      <c r="L77" s="53"/>
      <c r="S77" s="36"/>
      <c r="T77" s="36"/>
      <c r="U77" s="36"/>
      <c r="V77" s="36"/>
      <c r="W77" s="36"/>
      <c r="X77" s="36"/>
      <c r="Y77" s="36"/>
      <c r="Z77" s="36"/>
      <c r="AA77" s="36"/>
      <c r="AB77" s="36"/>
      <c r="AC77" s="36"/>
      <c r="AD77" s="36"/>
      <c r="AE77" s="36"/>
    </row>
    <row r="81" s="2" customFormat="1" ht="6.96" customHeight="1">
      <c r="A81" s="36"/>
      <c r="B81" s="60"/>
      <c r="C81" s="61"/>
      <c r="D81" s="61"/>
      <c r="E81" s="61"/>
      <c r="F81" s="61"/>
      <c r="G81" s="61"/>
      <c r="H81" s="61"/>
      <c r="I81" s="61"/>
      <c r="J81" s="61"/>
      <c r="K81" s="61"/>
      <c r="L81" s="53"/>
      <c r="S81" s="36"/>
      <c r="T81" s="36"/>
      <c r="U81" s="36"/>
      <c r="V81" s="36"/>
      <c r="W81" s="36"/>
      <c r="X81" s="36"/>
      <c r="Y81" s="36"/>
      <c r="Z81" s="36"/>
      <c r="AA81" s="36"/>
      <c r="AB81" s="36"/>
      <c r="AC81" s="36"/>
      <c r="AD81" s="36"/>
      <c r="AE81" s="36"/>
    </row>
    <row r="82" s="2" customFormat="1" ht="24.96" customHeight="1">
      <c r="A82" s="36"/>
      <c r="B82" s="37"/>
      <c r="C82" s="21" t="s">
        <v>92</v>
      </c>
      <c r="D82" s="36"/>
      <c r="E82" s="36"/>
      <c r="F82" s="36"/>
      <c r="G82" s="36"/>
      <c r="H82" s="36"/>
      <c r="I82" s="36"/>
      <c r="J82" s="36"/>
      <c r="K82" s="36"/>
      <c r="L82" s="53"/>
      <c r="S82" s="36"/>
      <c r="T82" s="36"/>
      <c r="U82" s="36"/>
      <c r="V82" s="36"/>
      <c r="W82" s="36"/>
      <c r="X82" s="36"/>
      <c r="Y82" s="36"/>
      <c r="Z82" s="36"/>
      <c r="AA82" s="36"/>
      <c r="AB82" s="36"/>
      <c r="AC82" s="36"/>
      <c r="AD82" s="36"/>
      <c r="AE82" s="36"/>
    </row>
    <row r="83" s="2" customFormat="1" ht="6.96" customHeight="1">
      <c r="A83" s="36"/>
      <c r="B83" s="37"/>
      <c r="C83" s="36"/>
      <c r="D83" s="36"/>
      <c r="E83" s="36"/>
      <c r="F83" s="36"/>
      <c r="G83" s="36"/>
      <c r="H83" s="36"/>
      <c r="I83" s="36"/>
      <c r="J83" s="36"/>
      <c r="K83" s="36"/>
      <c r="L83" s="53"/>
      <c r="S83" s="36"/>
      <c r="T83" s="36"/>
      <c r="U83" s="36"/>
      <c r="V83" s="36"/>
      <c r="W83" s="36"/>
      <c r="X83" s="36"/>
      <c r="Y83" s="36"/>
      <c r="Z83" s="36"/>
      <c r="AA83" s="36"/>
      <c r="AB83" s="36"/>
      <c r="AC83" s="36"/>
      <c r="AD83" s="36"/>
      <c r="AE83" s="36"/>
    </row>
    <row r="84" s="2" customFormat="1" ht="12" customHeight="1">
      <c r="A84" s="36"/>
      <c r="B84" s="37"/>
      <c r="C84" s="30" t="s">
        <v>16</v>
      </c>
      <c r="D84" s="36"/>
      <c r="E84" s="36"/>
      <c r="F84" s="36"/>
      <c r="G84" s="36"/>
      <c r="H84" s="36"/>
      <c r="I84" s="36"/>
      <c r="J84" s="36"/>
      <c r="K84" s="36"/>
      <c r="L84" s="53"/>
      <c r="S84" s="36"/>
      <c r="T84" s="36"/>
      <c r="U84" s="36"/>
      <c r="V84" s="36"/>
      <c r="W84" s="36"/>
      <c r="X84" s="36"/>
      <c r="Y84" s="36"/>
      <c r="Z84" s="36"/>
      <c r="AA84" s="36"/>
      <c r="AB84" s="36"/>
      <c r="AC84" s="36"/>
      <c r="AD84" s="36"/>
      <c r="AE84" s="36"/>
    </row>
    <row r="85" s="2" customFormat="1" ht="16.5" customHeight="1">
      <c r="A85" s="36"/>
      <c r="B85" s="37"/>
      <c r="C85" s="36"/>
      <c r="D85" s="36"/>
      <c r="E85" s="119" t="str">
        <f>E7</f>
        <v>Oprava komunikace ul. Ke Stráži</v>
      </c>
      <c r="F85" s="30"/>
      <c r="G85" s="30"/>
      <c r="H85" s="30"/>
      <c r="I85" s="36"/>
      <c r="J85" s="36"/>
      <c r="K85" s="36"/>
      <c r="L85" s="53"/>
      <c r="S85" s="36"/>
      <c r="T85" s="36"/>
      <c r="U85" s="36"/>
      <c r="V85" s="36"/>
      <c r="W85" s="36"/>
      <c r="X85" s="36"/>
      <c r="Y85" s="36"/>
      <c r="Z85" s="36"/>
      <c r="AA85" s="36"/>
      <c r="AB85" s="36"/>
      <c r="AC85" s="36"/>
      <c r="AD85" s="36"/>
      <c r="AE85" s="36"/>
    </row>
    <row r="86" s="2" customFormat="1" ht="12" customHeight="1">
      <c r="A86" s="36"/>
      <c r="B86" s="37"/>
      <c r="C86" s="30" t="s">
        <v>90</v>
      </c>
      <c r="D86" s="36"/>
      <c r="E86" s="36"/>
      <c r="F86" s="36"/>
      <c r="G86" s="36"/>
      <c r="H86" s="36"/>
      <c r="I86" s="36"/>
      <c r="J86" s="36"/>
      <c r="K86" s="36"/>
      <c r="L86" s="53"/>
      <c r="S86" s="36"/>
      <c r="T86" s="36"/>
      <c r="U86" s="36"/>
      <c r="V86" s="36"/>
      <c r="W86" s="36"/>
      <c r="X86" s="36"/>
      <c r="Y86" s="36"/>
      <c r="Z86" s="36"/>
      <c r="AA86" s="36"/>
      <c r="AB86" s="36"/>
      <c r="AC86" s="36"/>
      <c r="AD86" s="36"/>
      <c r="AE86" s="36"/>
    </row>
    <row r="87" s="2" customFormat="1" ht="16.5" customHeight="1">
      <c r="A87" s="36"/>
      <c r="B87" s="37"/>
      <c r="C87" s="36"/>
      <c r="D87" s="36"/>
      <c r="E87" s="65" t="str">
        <f>E9</f>
        <v>01 - Komunikace</v>
      </c>
      <c r="F87" s="36"/>
      <c r="G87" s="36"/>
      <c r="H87" s="36"/>
      <c r="I87" s="36"/>
      <c r="J87" s="36"/>
      <c r="K87" s="36"/>
      <c r="L87" s="53"/>
      <c r="S87" s="36"/>
      <c r="T87" s="36"/>
      <c r="U87" s="36"/>
      <c r="V87" s="36"/>
      <c r="W87" s="36"/>
      <c r="X87" s="36"/>
      <c r="Y87" s="36"/>
      <c r="Z87" s="36"/>
      <c r="AA87" s="36"/>
      <c r="AB87" s="36"/>
      <c r="AC87" s="36"/>
      <c r="AD87" s="36"/>
      <c r="AE87" s="36"/>
    </row>
    <row r="88" s="2" customFormat="1" ht="6.96" customHeight="1">
      <c r="A88" s="36"/>
      <c r="B88" s="37"/>
      <c r="C88" s="36"/>
      <c r="D88" s="36"/>
      <c r="E88" s="36"/>
      <c r="F88" s="36"/>
      <c r="G88" s="36"/>
      <c r="H88" s="36"/>
      <c r="I88" s="36"/>
      <c r="J88" s="36"/>
      <c r="K88" s="36"/>
      <c r="L88" s="53"/>
      <c r="S88" s="36"/>
      <c r="T88" s="36"/>
      <c r="U88" s="36"/>
      <c r="V88" s="36"/>
      <c r="W88" s="36"/>
      <c r="X88" s="36"/>
      <c r="Y88" s="36"/>
      <c r="Z88" s="36"/>
      <c r="AA88" s="36"/>
      <c r="AB88" s="36"/>
      <c r="AC88" s="36"/>
      <c r="AD88" s="36"/>
      <c r="AE88" s="36"/>
    </row>
    <row r="89" s="2" customFormat="1" ht="12" customHeight="1">
      <c r="A89" s="36"/>
      <c r="B89" s="37"/>
      <c r="C89" s="30" t="s">
        <v>20</v>
      </c>
      <c r="D89" s="36"/>
      <c r="E89" s="36"/>
      <c r="F89" s="25" t="str">
        <f>F12</f>
        <v xml:space="preserve"> </v>
      </c>
      <c r="G89" s="36"/>
      <c r="H89" s="36"/>
      <c r="I89" s="30" t="s">
        <v>22</v>
      </c>
      <c r="J89" s="67" t="str">
        <f>IF(J12="","",J12)</f>
        <v>2. 7. 2021</v>
      </c>
      <c r="K89" s="36"/>
      <c r="L89" s="53"/>
      <c r="S89" s="36"/>
      <c r="T89" s="36"/>
      <c r="U89" s="36"/>
      <c r="V89" s="36"/>
      <c r="W89" s="36"/>
      <c r="X89" s="36"/>
      <c r="Y89" s="36"/>
      <c r="Z89" s="36"/>
      <c r="AA89" s="36"/>
      <c r="AB89" s="36"/>
      <c r="AC89" s="36"/>
      <c r="AD89" s="36"/>
      <c r="AE89" s="36"/>
    </row>
    <row r="90" s="2" customFormat="1" ht="6.96" customHeight="1">
      <c r="A90" s="36"/>
      <c r="B90" s="37"/>
      <c r="C90" s="36"/>
      <c r="D90" s="36"/>
      <c r="E90" s="36"/>
      <c r="F90" s="36"/>
      <c r="G90" s="36"/>
      <c r="H90" s="36"/>
      <c r="I90" s="36"/>
      <c r="J90" s="36"/>
      <c r="K90" s="36"/>
      <c r="L90" s="53"/>
      <c r="S90" s="36"/>
      <c r="T90" s="36"/>
      <c r="U90" s="36"/>
      <c r="V90" s="36"/>
      <c r="W90" s="36"/>
      <c r="X90" s="36"/>
      <c r="Y90" s="36"/>
      <c r="Z90" s="36"/>
      <c r="AA90" s="36"/>
      <c r="AB90" s="36"/>
      <c r="AC90" s="36"/>
      <c r="AD90" s="36"/>
      <c r="AE90" s="36"/>
    </row>
    <row r="91" s="2" customFormat="1" ht="15.15" customHeight="1">
      <c r="A91" s="36"/>
      <c r="B91" s="37"/>
      <c r="C91" s="30" t="s">
        <v>24</v>
      </c>
      <c r="D91" s="36"/>
      <c r="E91" s="36"/>
      <c r="F91" s="25" t="str">
        <f>E15</f>
        <v>Město Pelhřimov</v>
      </c>
      <c r="G91" s="36"/>
      <c r="H91" s="36"/>
      <c r="I91" s="30" t="s">
        <v>30</v>
      </c>
      <c r="J91" s="34" t="str">
        <f>E21</f>
        <v xml:space="preserve"> </v>
      </c>
      <c r="K91" s="36"/>
      <c r="L91" s="53"/>
      <c r="S91" s="36"/>
      <c r="T91" s="36"/>
      <c r="U91" s="36"/>
      <c r="V91" s="36"/>
      <c r="W91" s="36"/>
      <c r="X91" s="36"/>
      <c r="Y91" s="36"/>
      <c r="Z91" s="36"/>
      <c r="AA91" s="36"/>
      <c r="AB91" s="36"/>
      <c r="AC91" s="36"/>
      <c r="AD91" s="36"/>
      <c r="AE91" s="36"/>
    </row>
    <row r="92" s="2" customFormat="1" ht="15.15" customHeight="1">
      <c r="A92" s="36"/>
      <c r="B92" s="37"/>
      <c r="C92" s="30" t="s">
        <v>28</v>
      </c>
      <c r="D92" s="36"/>
      <c r="E92" s="36"/>
      <c r="F92" s="25" t="str">
        <f>IF(E18="","",E18)</f>
        <v>Vyplň údaj</v>
      </c>
      <c r="G92" s="36"/>
      <c r="H92" s="36"/>
      <c r="I92" s="30" t="s">
        <v>32</v>
      </c>
      <c r="J92" s="34" t="str">
        <f>E24</f>
        <v>Ing. Martin Liška</v>
      </c>
      <c r="K92" s="36"/>
      <c r="L92" s="53"/>
      <c r="S92" s="36"/>
      <c r="T92" s="36"/>
      <c r="U92" s="36"/>
      <c r="V92" s="36"/>
      <c r="W92" s="36"/>
      <c r="X92" s="36"/>
      <c r="Y92" s="36"/>
      <c r="Z92" s="36"/>
      <c r="AA92" s="36"/>
      <c r="AB92" s="36"/>
      <c r="AC92" s="36"/>
      <c r="AD92" s="36"/>
      <c r="AE92" s="36"/>
    </row>
    <row r="93" s="2" customFormat="1" ht="10.32" customHeight="1">
      <c r="A93" s="36"/>
      <c r="B93" s="37"/>
      <c r="C93" s="36"/>
      <c r="D93" s="36"/>
      <c r="E93" s="36"/>
      <c r="F93" s="36"/>
      <c r="G93" s="36"/>
      <c r="H93" s="36"/>
      <c r="I93" s="36"/>
      <c r="J93" s="36"/>
      <c r="K93" s="36"/>
      <c r="L93" s="53"/>
      <c r="S93" s="36"/>
      <c r="T93" s="36"/>
      <c r="U93" s="36"/>
      <c r="V93" s="36"/>
      <c r="W93" s="36"/>
      <c r="X93" s="36"/>
      <c r="Y93" s="36"/>
      <c r="Z93" s="36"/>
      <c r="AA93" s="36"/>
      <c r="AB93" s="36"/>
      <c r="AC93" s="36"/>
      <c r="AD93" s="36"/>
      <c r="AE93" s="36"/>
    </row>
    <row r="94" s="2" customFormat="1" ht="29.28" customHeight="1">
      <c r="A94" s="36"/>
      <c r="B94" s="37"/>
      <c r="C94" s="135" t="s">
        <v>93</v>
      </c>
      <c r="D94" s="127"/>
      <c r="E94" s="127"/>
      <c r="F94" s="127"/>
      <c r="G94" s="127"/>
      <c r="H94" s="127"/>
      <c r="I94" s="127"/>
      <c r="J94" s="136" t="s">
        <v>94</v>
      </c>
      <c r="K94" s="127"/>
      <c r="L94" s="53"/>
      <c r="S94" s="36"/>
      <c r="T94" s="36"/>
      <c r="U94" s="36"/>
      <c r="V94" s="36"/>
      <c r="W94" s="36"/>
      <c r="X94" s="36"/>
      <c r="Y94" s="36"/>
      <c r="Z94" s="36"/>
      <c r="AA94" s="36"/>
      <c r="AB94" s="36"/>
      <c r="AC94" s="36"/>
      <c r="AD94" s="36"/>
      <c r="AE94" s="36"/>
    </row>
    <row r="95" s="2" customFormat="1" ht="10.32" customHeight="1">
      <c r="A95" s="36"/>
      <c r="B95" s="37"/>
      <c r="C95" s="36"/>
      <c r="D95" s="36"/>
      <c r="E95" s="36"/>
      <c r="F95" s="36"/>
      <c r="G95" s="36"/>
      <c r="H95" s="36"/>
      <c r="I95" s="36"/>
      <c r="J95" s="36"/>
      <c r="K95" s="36"/>
      <c r="L95" s="53"/>
      <c r="S95" s="36"/>
      <c r="T95" s="36"/>
      <c r="U95" s="36"/>
      <c r="V95" s="36"/>
      <c r="W95" s="36"/>
      <c r="X95" s="36"/>
      <c r="Y95" s="36"/>
      <c r="Z95" s="36"/>
      <c r="AA95" s="36"/>
      <c r="AB95" s="36"/>
      <c r="AC95" s="36"/>
      <c r="AD95" s="36"/>
      <c r="AE95" s="36"/>
    </row>
    <row r="96" s="2" customFormat="1" ht="22.8" customHeight="1">
      <c r="A96" s="36"/>
      <c r="B96" s="37"/>
      <c r="C96" s="137" t="s">
        <v>95</v>
      </c>
      <c r="D96" s="36"/>
      <c r="E96" s="36"/>
      <c r="F96" s="36"/>
      <c r="G96" s="36"/>
      <c r="H96" s="36"/>
      <c r="I96" s="36"/>
      <c r="J96" s="94">
        <f>J137</f>
        <v>0</v>
      </c>
      <c r="K96" s="36"/>
      <c r="L96" s="53"/>
      <c r="S96" s="36"/>
      <c r="T96" s="36"/>
      <c r="U96" s="36"/>
      <c r="V96" s="36"/>
      <c r="W96" s="36"/>
      <c r="X96" s="36"/>
      <c r="Y96" s="36"/>
      <c r="Z96" s="36"/>
      <c r="AA96" s="36"/>
      <c r="AB96" s="36"/>
      <c r="AC96" s="36"/>
      <c r="AD96" s="36"/>
      <c r="AE96" s="36"/>
      <c r="AU96" s="17" t="s">
        <v>96</v>
      </c>
    </row>
    <row r="97" s="9" customFormat="1" ht="24.96" customHeight="1">
      <c r="A97" s="9"/>
      <c r="B97" s="138"/>
      <c r="C97" s="9"/>
      <c r="D97" s="139" t="s">
        <v>97</v>
      </c>
      <c r="E97" s="140"/>
      <c r="F97" s="140"/>
      <c r="G97" s="140"/>
      <c r="H97" s="140"/>
      <c r="I97" s="140"/>
      <c r="J97" s="141">
        <f>J138</f>
        <v>0</v>
      </c>
      <c r="K97" s="9"/>
      <c r="L97" s="138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42"/>
      <c r="C98" s="10"/>
      <c r="D98" s="143" t="s">
        <v>98</v>
      </c>
      <c r="E98" s="144"/>
      <c r="F98" s="144"/>
      <c r="G98" s="144"/>
      <c r="H98" s="144"/>
      <c r="I98" s="144"/>
      <c r="J98" s="145">
        <f>J139</f>
        <v>0</v>
      </c>
      <c r="K98" s="10"/>
      <c r="L98" s="142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4.88" customHeight="1">
      <c r="A99" s="10"/>
      <c r="B99" s="142"/>
      <c r="C99" s="10"/>
      <c r="D99" s="143" t="s">
        <v>99</v>
      </c>
      <c r="E99" s="144"/>
      <c r="F99" s="144"/>
      <c r="G99" s="144"/>
      <c r="H99" s="144"/>
      <c r="I99" s="144"/>
      <c r="J99" s="145">
        <f>J149</f>
        <v>0</v>
      </c>
      <c r="K99" s="10"/>
      <c r="L99" s="142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4.88" customHeight="1">
      <c r="A100" s="10"/>
      <c r="B100" s="142"/>
      <c r="C100" s="10"/>
      <c r="D100" s="143" t="s">
        <v>100</v>
      </c>
      <c r="E100" s="144"/>
      <c r="F100" s="144"/>
      <c r="G100" s="144"/>
      <c r="H100" s="144"/>
      <c r="I100" s="144"/>
      <c r="J100" s="145">
        <f>J154</f>
        <v>0</v>
      </c>
      <c r="K100" s="10"/>
      <c r="L100" s="142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4.88" customHeight="1">
      <c r="A101" s="10"/>
      <c r="B101" s="142"/>
      <c r="C101" s="10"/>
      <c r="D101" s="143" t="s">
        <v>101</v>
      </c>
      <c r="E101" s="144"/>
      <c r="F101" s="144"/>
      <c r="G101" s="144"/>
      <c r="H101" s="144"/>
      <c r="I101" s="144"/>
      <c r="J101" s="145">
        <f>J162</f>
        <v>0</v>
      </c>
      <c r="K101" s="10"/>
      <c r="L101" s="142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4.88" customHeight="1">
      <c r="A102" s="10"/>
      <c r="B102" s="142"/>
      <c r="C102" s="10"/>
      <c r="D102" s="143" t="s">
        <v>102</v>
      </c>
      <c r="E102" s="144"/>
      <c r="F102" s="144"/>
      <c r="G102" s="144"/>
      <c r="H102" s="144"/>
      <c r="I102" s="144"/>
      <c r="J102" s="145">
        <f>J170</f>
        <v>0</v>
      </c>
      <c r="K102" s="10"/>
      <c r="L102" s="142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10" customFormat="1" ht="19.92" customHeight="1">
      <c r="A103" s="10"/>
      <c r="B103" s="142"/>
      <c r="C103" s="10"/>
      <c r="D103" s="143" t="s">
        <v>103</v>
      </c>
      <c r="E103" s="144"/>
      <c r="F103" s="144"/>
      <c r="G103" s="144"/>
      <c r="H103" s="144"/>
      <c r="I103" s="144"/>
      <c r="J103" s="145">
        <f>J175</f>
        <v>0</v>
      </c>
      <c r="K103" s="10"/>
      <c r="L103" s="142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10" customFormat="1" ht="14.88" customHeight="1">
      <c r="A104" s="10"/>
      <c r="B104" s="142"/>
      <c r="C104" s="10"/>
      <c r="D104" s="143" t="s">
        <v>104</v>
      </c>
      <c r="E104" s="144"/>
      <c r="F104" s="144"/>
      <c r="G104" s="144"/>
      <c r="H104" s="144"/>
      <c r="I104" s="144"/>
      <c r="J104" s="145">
        <f>J181</f>
        <v>0</v>
      </c>
      <c r="K104" s="10"/>
      <c r="L104" s="142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s="10" customFormat="1" ht="19.92" customHeight="1">
      <c r="A105" s="10"/>
      <c r="B105" s="142"/>
      <c r="C105" s="10"/>
      <c r="D105" s="143" t="s">
        <v>105</v>
      </c>
      <c r="E105" s="144"/>
      <c r="F105" s="144"/>
      <c r="G105" s="144"/>
      <c r="H105" s="144"/>
      <c r="I105" s="144"/>
      <c r="J105" s="145">
        <f>J195</f>
        <v>0</v>
      </c>
      <c r="K105" s="10"/>
      <c r="L105" s="142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</row>
    <row r="106" s="10" customFormat="1" ht="14.88" customHeight="1">
      <c r="A106" s="10"/>
      <c r="B106" s="142"/>
      <c r="C106" s="10"/>
      <c r="D106" s="143" t="s">
        <v>106</v>
      </c>
      <c r="E106" s="144"/>
      <c r="F106" s="144"/>
      <c r="G106" s="144"/>
      <c r="H106" s="144"/>
      <c r="I106" s="144"/>
      <c r="J106" s="145">
        <f>J197</f>
        <v>0</v>
      </c>
      <c r="K106" s="10"/>
      <c r="L106" s="142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</row>
    <row r="107" s="10" customFormat="1" ht="19.92" customHeight="1">
      <c r="A107" s="10"/>
      <c r="B107" s="142"/>
      <c r="C107" s="10"/>
      <c r="D107" s="143" t="s">
        <v>107</v>
      </c>
      <c r="E107" s="144"/>
      <c r="F107" s="144"/>
      <c r="G107" s="144"/>
      <c r="H107" s="144"/>
      <c r="I107" s="144"/>
      <c r="J107" s="145">
        <f>J203</f>
        <v>0</v>
      </c>
      <c r="K107" s="10"/>
      <c r="L107" s="142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</row>
    <row r="108" s="10" customFormat="1" ht="19.92" customHeight="1">
      <c r="A108" s="10"/>
      <c r="B108" s="142"/>
      <c r="C108" s="10"/>
      <c r="D108" s="143" t="s">
        <v>108</v>
      </c>
      <c r="E108" s="144"/>
      <c r="F108" s="144"/>
      <c r="G108" s="144"/>
      <c r="H108" s="144"/>
      <c r="I108" s="144"/>
      <c r="J108" s="145">
        <f>J217</f>
        <v>0</v>
      </c>
      <c r="K108" s="10"/>
      <c r="L108" s="142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</row>
    <row r="109" s="10" customFormat="1" ht="14.88" customHeight="1">
      <c r="A109" s="10"/>
      <c r="B109" s="142"/>
      <c r="C109" s="10"/>
      <c r="D109" s="143" t="s">
        <v>109</v>
      </c>
      <c r="E109" s="144"/>
      <c r="F109" s="144"/>
      <c r="G109" s="144"/>
      <c r="H109" s="144"/>
      <c r="I109" s="144"/>
      <c r="J109" s="145">
        <f>J228</f>
        <v>0</v>
      </c>
      <c r="K109" s="10"/>
      <c r="L109" s="142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</row>
    <row r="110" s="10" customFormat="1" ht="14.88" customHeight="1">
      <c r="A110" s="10"/>
      <c r="B110" s="142"/>
      <c r="C110" s="10"/>
      <c r="D110" s="143" t="s">
        <v>110</v>
      </c>
      <c r="E110" s="144"/>
      <c r="F110" s="144"/>
      <c r="G110" s="144"/>
      <c r="H110" s="144"/>
      <c r="I110" s="144"/>
      <c r="J110" s="145">
        <f>J232</f>
        <v>0</v>
      </c>
      <c r="K110" s="10"/>
      <c r="L110" s="142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</row>
    <row r="111" s="10" customFormat="1" ht="19.92" customHeight="1">
      <c r="A111" s="10"/>
      <c r="B111" s="142"/>
      <c r="C111" s="10"/>
      <c r="D111" s="143" t="s">
        <v>111</v>
      </c>
      <c r="E111" s="144"/>
      <c r="F111" s="144"/>
      <c r="G111" s="144"/>
      <c r="H111" s="144"/>
      <c r="I111" s="144"/>
      <c r="J111" s="145">
        <f>J236</f>
        <v>0</v>
      </c>
      <c r="K111" s="10"/>
      <c r="L111" s="142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  <c r="AC111" s="10"/>
      <c r="AD111" s="10"/>
      <c r="AE111" s="10"/>
    </row>
    <row r="112" s="10" customFormat="1" ht="19.92" customHeight="1">
      <c r="A112" s="10"/>
      <c r="B112" s="142"/>
      <c r="C112" s="10"/>
      <c r="D112" s="143" t="s">
        <v>112</v>
      </c>
      <c r="E112" s="144"/>
      <c r="F112" s="144"/>
      <c r="G112" s="144"/>
      <c r="H112" s="144"/>
      <c r="I112" s="144"/>
      <c r="J112" s="145">
        <f>J244</f>
        <v>0</v>
      </c>
      <c r="K112" s="10"/>
      <c r="L112" s="142"/>
      <c r="S112" s="10"/>
      <c r="T112" s="10"/>
      <c r="U112" s="10"/>
      <c r="V112" s="10"/>
      <c r="W112" s="10"/>
      <c r="X112" s="10"/>
      <c r="Y112" s="10"/>
      <c r="Z112" s="10"/>
      <c r="AA112" s="10"/>
      <c r="AB112" s="10"/>
      <c r="AC112" s="10"/>
      <c r="AD112" s="10"/>
      <c r="AE112" s="10"/>
    </row>
    <row r="113" s="9" customFormat="1" ht="24.96" customHeight="1">
      <c r="A113" s="9"/>
      <c r="B113" s="138"/>
      <c r="C113" s="9"/>
      <c r="D113" s="139" t="s">
        <v>113</v>
      </c>
      <c r="E113" s="140"/>
      <c r="F113" s="140"/>
      <c r="G113" s="140"/>
      <c r="H113" s="140"/>
      <c r="I113" s="140"/>
      <c r="J113" s="141">
        <f>J246</f>
        <v>0</v>
      </c>
      <c r="K113" s="9"/>
      <c r="L113" s="138"/>
      <c r="S113" s="9"/>
      <c r="T113" s="9"/>
      <c r="U113" s="9"/>
      <c r="V113" s="9"/>
      <c r="W113" s="9"/>
      <c r="X113" s="9"/>
      <c r="Y113" s="9"/>
      <c r="Z113" s="9"/>
      <c r="AA113" s="9"/>
      <c r="AB113" s="9"/>
      <c r="AC113" s="9"/>
      <c r="AD113" s="9"/>
      <c r="AE113" s="9"/>
    </row>
    <row r="114" s="10" customFormat="1" ht="19.92" customHeight="1">
      <c r="A114" s="10"/>
      <c r="B114" s="142"/>
      <c r="C114" s="10"/>
      <c r="D114" s="143" t="s">
        <v>114</v>
      </c>
      <c r="E114" s="144"/>
      <c r="F114" s="144"/>
      <c r="G114" s="144"/>
      <c r="H114" s="144"/>
      <c r="I114" s="144"/>
      <c r="J114" s="145">
        <f>J247</f>
        <v>0</v>
      </c>
      <c r="K114" s="10"/>
      <c r="L114" s="142"/>
      <c r="S114" s="10"/>
      <c r="T114" s="10"/>
      <c r="U114" s="10"/>
      <c r="V114" s="10"/>
      <c r="W114" s="10"/>
      <c r="X114" s="10"/>
      <c r="Y114" s="10"/>
      <c r="Z114" s="10"/>
      <c r="AA114" s="10"/>
      <c r="AB114" s="10"/>
      <c r="AC114" s="10"/>
      <c r="AD114" s="10"/>
      <c r="AE114" s="10"/>
    </row>
    <row r="115" s="10" customFormat="1" ht="19.92" customHeight="1">
      <c r="A115" s="10"/>
      <c r="B115" s="142"/>
      <c r="C115" s="10"/>
      <c r="D115" s="143" t="s">
        <v>115</v>
      </c>
      <c r="E115" s="144"/>
      <c r="F115" s="144"/>
      <c r="G115" s="144"/>
      <c r="H115" s="144"/>
      <c r="I115" s="144"/>
      <c r="J115" s="145">
        <f>J258</f>
        <v>0</v>
      </c>
      <c r="K115" s="10"/>
      <c r="L115" s="142"/>
      <c r="S115" s="10"/>
      <c r="T115" s="10"/>
      <c r="U115" s="10"/>
      <c r="V115" s="10"/>
      <c r="W115" s="10"/>
      <c r="X115" s="10"/>
      <c r="Y115" s="10"/>
      <c r="Z115" s="10"/>
      <c r="AA115" s="10"/>
      <c r="AB115" s="10"/>
      <c r="AC115" s="10"/>
      <c r="AD115" s="10"/>
      <c r="AE115" s="10"/>
    </row>
    <row r="116" s="10" customFormat="1" ht="19.92" customHeight="1">
      <c r="A116" s="10"/>
      <c r="B116" s="142"/>
      <c r="C116" s="10"/>
      <c r="D116" s="143" t="s">
        <v>116</v>
      </c>
      <c r="E116" s="144"/>
      <c r="F116" s="144"/>
      <c r="G116" s="144"/>
      <c r="H116" s="144"/>
      <c r="I116" s="144"/>
      <c r="J116" s="145">
        <f>J261</f>
        <v>0</v>
      </c>
      <c r="K116" s="10"/>
      <c r="L116" s="142"/>
      <c r="S116" s="10"/>
      <c r="T116" s="10"/>
      <c r="U116" s="10"/>
      <c r="V116" s="10"/>
      <c r="W116" s="10"/>
      <c r="X116" s="10"/>
      <c r="Y116" s="10"/>
      <c r="Z116" s="10"/>
      <c r="AA116" s="10"/>
      <c r="AB116" s="10"/>
      <c r="AC116" s="10"/>
      <c r="AD116" s="10"/>
      <c r="AE116" s="10"/>
    </row>
    <row r="117" s="10" customFormat="1" ht="19.92" customHeight="1">
      <c r="A117" s="10"/>
      <c r="B117" s="142"/>
      <c r="C117" s="10"/>
      <c r="D117" s="143" t="s">
        <v>117</v>
      </c>
      <c r="E117" s="144"/>
      <c r="F117" s="144"/>
      <c r="G117" s="144"/>
      <c r="H117" s="144"/>
      <c r="I117" s="144"/>
      <c r="J117" s="145">
        <f>J264</f>
        <v>0</v>
      </c>
      <c r="K117" s="10"/>
      <c r="L117" s="142"/>
      <c r="S117" s="10"/>
      <c r="T117" s="10"/>
      <c r="U117" s="10"/>
      <c r="V117" s="10"/>
      <c r="W117" s="10"/>
      <c r="X117" s="10"/>
      <c r="Y117" s="10"/>
      <c r="Z117" s="10"/>
      <c r="AA117" s="10"/>
      <c r="AB117" s="10"/>
      <c r="AC117" s="10"/>
      <c r="AD117" s="10"/>
      <c r="AE117" s="10"/>
    </row>
    <row r="118" s="2" customFormat="1" ht="21.84" customHeight="1">
      <c r="A118" s="36"/>
      <c r="B118" s="37"/>
      <c r="C118" s="36"/>
      <c r="D118" s="36"/>
      <c r="E118" s="36"/>
      <c r="F118" s="36"/>
      <c r="G118" s="36"/>
      <c r="H118" s="36"/>
      <c r="I118" s="36"/>
      <c r="J118" s="36"/>
      <c r="K118" s="36"/>
      <c r="L118" s="53"/>
      <c r="S118" s="36"/>
      <c r="T118" s="36"/>
      <c r="U118" s="36"/>
      <c r="V118" s="36"/>
      <c r="W118" s="36"/>
      <c r="X118" s="36"/>
      <c r="Y118" s="36"/>
      <c r="Z118" s="36"/>
      <c r="AA118" s="36"/>
      <c r="AB118" s="36"/>
      <c r="AC118" s="36"/>
      <c r="AD118" s="36"/>
      <c r="AE118" s="36"/>
    </row>
    <row r="119" s="2" customFormat="1" ht="6.96" customHeight="1">
      <c r="A119" s="36"/>
      <c r="B119" s="58"/>
      <c r="C119" s="59"/>
      <c r="D119" s="59"/>
      <c r="E119" s="59"/>
      <c r="F119" s="59"/>
      <c r="G119" s="59"/>
      <c r="H119" s="59"/>
      <c r="I119" s="59"/>
      <c r="J119" s="59"/>
      <c r="K119" s="59"/>
      <c r="L119" s="53"/>
      <c r="S119" s="36"/>
      <c r="T119" s="36"/>
      <c r="U119" s="36"/>
      <c r="V119" s="36"/>
      <c r="W119" s="36"/>
      <c r="X119" s="36"/>
      <c r="Y119" s="36"/>
      <c r="Z119" s="36"/>
      <c r="AA119" s="36"/>
      <c r="AB119" s="36"/>
      <c r="AC119" s="36"/>
      <c r="AD119" s="36"/>
      <c r="AE119" s="36"/>
    </row>
    <row r="123" s="2" customFormat="1" ht="6.96" customHeight="1">
      <c r="A123" s="36"/>
      <c r="B123" s="60"/>
      <c r="C123" s="61"/>
      <c r="D123" s="61"/>
      <c r="E123" s="61"/>
      <c r="F123" s="61"/>
      <c r="G123" s="61"/>
      <c r="H123" s="61"/>
      <c r="I123" s="61"/>
      <c r="J123" s="61"/>
      <c r="K123" s="61"/>
      <c r="L123" s="53"/>
      <c r="S123" s="36"/>
      <c r="T123" s="36"/>
      <c r="U123" s="36"/>
      <c r="V123" s="36"/>
      <c r="W123" s="36"/>
      <c r="X123" s="36"/>
      <c r="Y123" s="36"/>
      <c r="Z123" s="36"/>
      <c r="AA123" s="36"/>
      <c r="AB123" s="36"/>
      <c r="AC123" s="36"/>
      <c r="AD123" s="36"/>
      <c r="AE123" s="36"/>
    </row>
    <row r="124" s="2" customFormat="1" ht="24.96" customHeight="1">
      <c r="A124" s="36"/>
      <c r="B124" s="37"/>
      <c r="C124" s="21" t="s">
        <v>118</v>
      </c>
      <c r="D124" s="36"/>
      <c r="E124" s="36"/>
      <c r="F124" s="36"/>
      <c r="G124" s="36"/>
      <c r="H124" s="36"/>
      <c r="I124" s="36"/>
      <c r="J124" s="36"/>
      <c r="K124" s="36"/>
      <c r="L124" s="53"/>
      <c r="S124" s="36"/>
      <c r="T124" s="36"/>
      <c r="U124" s="36"/>
      <c r="V124" s="36"/>
      <c r="W124" s="36"/>
      <c r="X124" s="36"/>
      <c r="Y124" s="36"/>
      <c r="Z124" s="36"/>
      <c r="AA124" s="36"/>
      <c r="AB124" s="36"/>
      <c r="AC124" s="36"/>
      <c r="AD124" s="36"/>
      <c r="AE124" s="36"/>
    </row>
    <row r="125" s="2" customFormat="1" ht="6.96" customHeight="1">
      <c r="A125" s="36"/>
      <c r="B125" s="37"/>
      <c r="C125" s="36"/>
      <c r="D125" s="36"/>
      <c r="E125" s="36"/>
      <c r="F125" s="36"/>
      <c r="G125" s="36"/>
      <c r="H125" s="36"/>
      <c r="I125" s="36"/>
      <c r="J125" s="36"/>
      <c r="K125" s="36"/>
      <c r="L125" s="53"/>
      <c r="S125" s="36"/>
      <c r="T125" s="36"/>
      <c r="U125" s="36"/>
      <c r="V125" s="36"/>
      <c r="W125" s="36"/>
      <c r="X125" s="36"/>
      <c r="Y125" s="36"/>
      <c r="Z125" s="36"/>
      <c r="AA125" s="36"/>
      <c r="AB125" s="36"/>
      <c r="AC125" s="36"/>
      <c r="AD125" s="36"/>
      <c r="AE125" s="36"/>
    </row>
    <row r="126" s="2" customFormat="1" ht="12" customHeight="1">
      <c r="A126" s="36"/>
      <c r="B126" s="37"/>
      <c r="C126" s="30" t="s">
        <v>16</v>
      </c>
      <c r="D126" s="36"/>
      <c r="E126" s="36"/>
      <c r="F126" s="36"/>
      <c r="G126" s="36"/>
      <c r="H126" s="36"/>
      <c r="I126" s="36"/>
      <c r="J126" s="36"/>
      <c r="K126" s="36"/>
      <c r="L126" s="53"/>
      <c r="S126" s="36"/>
      <c r="T126" s="36"/>
      <c r="U126" s="36"/>
      <c r="V126" s="36"/>
      <c r="W126" s="36"/>
      <c r="X126" s="36"/>
      <c r="Y126" s="36"/>
      <c r="Z126" s="36"/>
      <c r="AA126" s="36"/>
      <c r="AB126" s="36"/>
      <c r="AC126" s="36"/>
      <c r="AD126" s="36"/>
      <c r="AE126" s="36"/>
    </row>
    <row r="127" s="2" customFormat="1" ht="16.5" customHeight="1">
      <c r="A127" s="36"/>
      <c r="B127" s="37"/>
      <c r="C127" s="36"/>
      <c r="D127" s="36"/>
      <c r="E127" s="119" t="str">
        <f>E7</f>
        <v>Oprava komunikace ul. Ke Stráži</v>
      </c>
      <c r="F127" s="30"/>
      <c r="G127" s="30"/>
      <c r="H127" s="30"/>
      <c r="I127" s="36"/>
      <c r="J127" s="36"/>
      <c r="K127" s="36"/>
      <c r="L127" s="53"/>
      <c r="S127" s="36"/>
      <c r="T127" s="36"/>
      <c r="U127" s="36"/>
      <c r="V127" s="36"/>
      <c r="W127" s="36"/>
      <c r="X127" s="36"/>
      <c r="Y127" s="36"/>
      <c r="Z127" s="36"/>
      <c r="AA127" s="36"/>
      <c r="AB127" s="36"/>
      <c r="AC127" s="36"/>
      <c r="AD127" s="36"/>
      <c r="AE127" s="36"/>
    </row>
    <row r="128" s="2" customFormat="1" ht="12" customHeight="1">
      <c r="A128" s="36"/>
      <c r="B128" s="37"/>
      <c r="C128" s="30" t="s">
        <v>90</v>
      </c>
      <c r="D128" s="36"/>
      <c r="E128" s="36"/>
      <c r="F128" s="36"/>
      <c r="G128" s="36"/>
      <c r="H128" s="36"/>
      <c r="I128" s="36"/>
      <c r="J128" s="36"/>
      <c r="K128" s="36"/>
      <c r="L128" s="53"/>
      <c r="S128" s="36"/>
      <c r="T128" s="36"/>
      <c r="U128" s="36"/>
      <c r="V128" s="36"/>
      <c r="W128" s="36"/>
      <c r="X128" s="36"/>
      <c r="Y128" s="36"/>
      <c r="Z128" s="36"/>
      <c r="AA128" s="36"/>
      <c r="AB128" s="36"/>
      <c r="AC128" s="36"/>
      <c r="AD128" s="36"/>
      <c r="AE128" s="36"/>
    </row>
    <row r="129" s="2" customFormat="1" ht="16.5" customHeight="1">
      <c r="A129" s="36"/>
      <c r="B129" s="37"/>
      <c r="C129" s="36"/>
      <c r="D129" s="36"/>
      <c r="E129" s="65" t="str">
        <f>E9</f>
        <v>01 - Komunikace</v>
      </c>
      <c r="F129" s="36"/>
      <c r="G129" s="36"/>
      <c r="H129" s="36"/>
      <c r="I129" s="36"/>
      <c r="J129" s="36"/>
      <c r="K129" s="36"/>
      <c r="L129" s="53"/>
      <c r="S129" s="36"/>
      <c r="T129" s="36"/>
      <c r="U129" s="36"/>
      <c r="V129" s="36"/>
      <c r="W129" s="36"/>
      <c r="X129" s="36"/>
      <c r="Y129" s="36"/>
      <c r="Z129" s="36"/>
      <c r="AA129" s="36"/>
      <c r="AB129" s="36"/>
      <c r="AC129" s="36"/>
      <c r="AD129" s="36"/>
      <c r="AE129" s="36"/>
    </row>
    <row r="130" s="2" customFormat="1" ht="6.96" customHeight="1">
      <c r="A130" s="36"/>
      <c r="B130" s="37"/>
      <c r="C130" s="36"/>
      <c r="D130" s="36"/>
      <c r="E130" s="36"/>
      <c r="F130" s="36"/>
      <c r="G130" s="36"/>
      <c r="H130" s="36"/>
      <c r="I130" s="36"/>
      <c r="J130" s="36"/>
      <c r="K130" s="36"/>
      <c r="L130" s="53"/>
      <c r="S130" s="36"/>
      <c r="T130" s="36"/>
      <c r="U130" s="36"/>
      <c r="V130" s="36"/>
      <c r="W130" s="36"/>
      <c r="X130" s="36"/>
      <c r="Y130" s="36"/>
      <c r="Z130" s="36"/>
      <c r="AA130" s="36"/>
      <c r="AB130" s="36"/>
      <c r="AC130" s="36"/>
      <c r="AD130" s="36"/>
      <c r="AE130" s="36"/>
    </row>
    <row r="131" s="2" customFormat="1" ht="12" customHeight="1">
      <c r="A131" s="36"/>
      <c r="B131" s="37"/>
      <c r="C131" s="30" t="s">
        <v>20</v>
      </c>
      <c r="D131" s="36"/>
      <c r="E131" s="36"/>
      <c r="F131" s="25" t="str">
        <f>F12</f>
        <v xml:space="preserve"> </v>
      </c>
      <c r="G131" s="36"/>
      <c r="H131" s="36"/>
      <c r="I131" s="30" t="s">
        <v>22</v>
      </c>
      <c r="J131" s="67" t="str">
        <f>IF(J12="","",J12)</f>
        <v>2. 7. 2021</v>
      </c>
      <c r="K131" s="36"/>
      <c r="L131" s="53"/>
      <c r="S131" s="36"/>
      <c r="T131" s="36"/>
      <c r="U131" s="36"/>
      <c r="V131" s="36"/>
      <c r="W131" s="36"/>
      <c r="X131" s="36"/>
      <c r="Y131" s="36"/>
      <c r="Z131" s="36"/>
      <c r="AA131" s="36"/>
      <c r="AB131" s="36"/>
      <c r="AC131" s="36"/>
      <c r="AD131" s="36"/>
      <c r="AE131" s="36"/>
    </row>
    <row r="132" s="2" customFormat="1" ht="6.96" customHeight="1">
      <c r="A132" s="36"/>
      <c r="B132" s="37"/>
      <c r="C132" s="36"/>
      <c r="D132" s="36"/>
      <c r="E132" s="36"/>
      <c r="F132" s="36"/>
      <c r="G132" s="36"/>
      <c r="H132" s="36"/>
      <c r="I132" s="36"/>
      <c r="J132" s="36"/>
      <c r="K132" s="36"/>
      <c r="L132" s="53"/>
      <c r="S132" s="36"/>
      <c r="T132" s="36"/>
      <c r="U132" s="36"/>
      <c r="V132" s="36"/>
      <c r="W132" s="36"/>
      <c r="X132" s="36"/>
      <c r="Y132" s="36"/>
      <c r="Z132" s="36"/>
      <c r="AA132" s="36"/>
      <c r="AB132" s="36"/>
      <c r="AC132" s="36"/>
      <c r="AD132" s="36"/>
      <c r="AE132" s="36"/>
    </row>
    <row r="133" s="2" customFormat="1" ht="15.15" customHeight="1">
      <c r="A133" s="36"/>
      <c r="B133" s="37"/>
      <c r="C133" s="30" t="s">
        <v>24</v>
      </c>
      <c r="D133" s="36"/>
      <c r="E133" s="36"/>
      <c r="F133" s="25" t="str">
        <f>E15</f>
        <v>Město Pelhřimov</v>
      </c>
      <c r="G133" s="36"/>
      <c r="H133" s="36"/>
      <c r="I133" s="30" t="s">
        <v>30</v>
      </c>
      <c r="J133" s="34" t="str">
        <f>E21</f>
        <v xml:space="preserve"> </v>
      </c>
      <c r="K133" s="36"/>
      <c r="L133" s="53"/>
      <c r="S133" s="36"/>
      <c r="T133" s="36"/>
      <c r="U133" s="36"/>
      <c r="V133" s="36"/>
      <c r="W133" s="36"/>
      <c r="X133" s="36"/>
      <c r="Y133" s="36"/>
      <c r="Z133" s="36"/>
      <c r="AA133" s="36"/>
      <c r="AB133" s="36"/>
      <c r="AC133" s="36"/>
      <c r="AD133" s="36"/>
      <c r="AE133" s="36"/>
    </row>
    <row r="134" s="2" customFormat="1" ht="15.15" customHeight="1">
      <c r="A134" s="36"/>
      <c r="B134" s="37"/>
      <c r="C134" s="30" t="s">
        <v>28</v>
      </c>
      <c r="D134" s="36"/>
      <c r="E134" s="36"/>
      <c r="F134" s="25" t="str">
        <f>IF(E18="","",E18)</f>
        <v>Vyplň údaj</v>
      </c>
      <c r="G134" s="36"/>
      <c r="H134" s="36"/>
      <c r="I134" s="30" t="s">
        <v>32</v>
      </c>
      <c r="J134" s="34" t="str">
        <f>E24</f>
        <v>Ing. Martin Liška</v>
      </c>
      <c r="K134" s="36"/>
      <c r="L134" s="53"/>
      <c r="S134" s="36"/>
      <c r="T134" s="36"/>
      <c r="U134" s="36"/>
      <c r="V134" s="36"/>
      <c r="W134" s="36"/>
      <c r="X134" s="36"/>
      <c r="Y134" s="36"/>
      <c r="Z134" s="36"/>
      <c r="AA134" s="36"/>
      <c r="AB134" s="36"/>
      <c r="AC134" s="36"/>
      <c r="AD134" s="36"/>
      <c r="AE134" s="36"/>
    </row>
    <row r="135" s="2" customFormat="1" ht="10.32" customHeight="1">
      <c r="A135" s="36"/>
      <c r="B135" s="37"/>
      <c r="C135" s="36"/>
      <c r="D135" s="36"/>
      <c r="E135" s="36"/>
      <c r="F135" s="36"/>
      <c r="G135" s="36"/>
      <c r="H135" s="36"/>
      <c r="I135" s="36"/>
      <c r="J135" s="36"/>
      <c r="K135" s="36"/>
      <c r="L135" s="53"/>
      <c r="S135" s="36"/>
      <c r="T135" s="36"/>
      <c r="U135" s="36"/>
      <c r="V135" s="36"/>
      <c r="W135" s="36"/>
      <c r="X135" s="36"/>
      <c r="Y135" s="36"/>
      <c r="Z135" s="36"/>
      <c r="AA135" s="36"/>
      <c r="AB135" s="36"/>
      <c r="AC135" s="36"/>
      <c r="AD135" s="36"/>
      <c r="AE135" s="36"/>
    </row>
    <row r="136" s="11" customFormat="1" ht="29.28" customHeight="1">
      <c r="A136" s="146"/>
      <c r="B136" s="147"/>
      <c r="C136" s="148" t="s">
        <v>119</v>
      </c>
      <c r="D136" s="149" t="s">
        <v>60</v>
      </c>
      <c r="E136" s="149" t="s">
        <v>56</v>
      </c>
      <c r="F136" s="149" t="s">
        <v>57</v>
      </c>
      <c r="G136" s="149" t="s">
        <v>120</v>
      </c>
      <c r="H136" s="149" t="s">
        <v>121</v>
      </c>
      <c r="I136" s="149" t="s">
        <v>122</v>
      </c>
      <c r="J136" s="149" t="s">
        <v>94</v>
      </c>
      <c r="K136" s="150" t="s">
        <v>123</v>
      </c>
      <c r="L136" s="151"/>
      <c r="M136" s="84" t="s">
        <v>1</v>
      </c>
      <c r="N136" s="85" t="s">
        <v>39</v>
      </c>
      <c r="O136" s="85" t="s">
        <v>124</v>
      </c>
      <c r="P136" s="85" t="s">
        <v>125</v>
      </c>
      <c r="Q136" s="85" t="s">
        <v>126</v>
      </c>
      <c r="R136" s="85" t="s">
        <v>127</v>
      </c>
      <c r="S136" s="85" t="s">
        <v>128</v>
      </c>
      <c r="T136" s="86" t="s">
        <v>129</v>
      </c>
      <c r="U136" s="146"/>
      <c r="V136" s="146"/>
      <c r="W136" s="146"/>
      <c r="X136" s="146"/>
      <c r="Y136" s="146"/>
      <c r="Z136" s="146"/>
      <c r="AA136" s="146"/>
      <c r="AB136" s="146"/>
      <c r="AC136" s="146"/>
      <c r="AD136" s="146"/>
      <c r="AE136" s="146"/>
    </row>
    <row r="137" s="2" customFormat="1" ht="22.8" customHeight="1">
      <c r="A137" s="36"/>
      <c r="B137" s="37"/>
      <c r="C137" s="91" t="s">
        <v>130</v>
      </c>
      <c r="D137" s="36"/>
      <c r="E137" s="36"/>
      <c r="F137" s="36"/>
      <c r="G137" s="36"/>
      <c r="H137" s="36"/>
      <c r="I137" s="36"/>
      <c r="J137" s="152">
        <f>BK137</f>
        <v>0</v>
      </c>
      <c r="K137" s="36"/>
      <c r="L137" s="37"/>
      <c r="M137" s="87"/>
      <c r="N137" s="71"/>
      <c r="O137" s="88"/>
      <c r="P137" s="153">
        <f>P138+P246</f>
        <v>0</v>
      </c>
      <c r="Q137" s="88"/>
      <c r="R137" s="153">
        <f>R138+R246</f>
        <v>3988.5266849999998</v>
      </c>
      <c r="S137" s="88"/>
      <c r="T137" s="154">
        <f>T138+T246</f>
        <v>2393.1519999999996</v>
      </c>
      <c r="U137" s="36"/>
      <c r="V137" s="36"/>
      <c r="W137" s="36"/>
      <c r="X137" s="36"/>
      <c r="Y137" s="36"/>
      <c r="Z137" s="36"/>
      <c r="AA137" s="36"/>
      <c r="AB137" s="36"/>
      <c r="AC137" s="36"/>
      <c r="AD137" s="36"/>
      <c r="AE137" s="36"/>
      <c r="AT137" s="17" t="s">
        <v>74</v>
      </c>
      <c r="AU137" s="17" t="s">
        <v>96</v>
      </c>
      <c r="BK137" s="155">
        <f>BK138+BK246</f>
        <v>0</v>
      </c>
    </row>
    <row r="138" s="12" customFormat="1" ht="25.92" customHeight="1">
      <c r="A138" s="12"/>
      <c r="B138" s="156"/>
      <c r="C138" s="12"/>
      <c r="D138" s="157" t="s">
        <v>74</v>
      </c>
      <c r="E138" s="158" t="s">
        <v>131</v>
      </c>
      <c r="F138" s="158" t="s">
        <v>132</v>
      </c>
      <c r="G138" s="12"/>
      <c r="H138" s="12"/>
      <c r="I138" s="159"/>
      <c r="J138" s="160">
        <f>BK138</f>
        <v>0</v>
      </c>
      <c r="K138" s="12"/>
      <c r="L138" s="156"/>
      <c r="M138" s="161"/>
      <c r="N138" s="162"/>
      <c r="O138" s="162"/>
      <c r="P138" s="163">
        <f>P139+P175+P195+P203+P217+P236+P244</f>
        <v>0</v>
      </c>
      <c r="Q138" s="162"/>
      <c r="R138" s="163">
        <f>R139+R175+R195+R203+R217+R236+R244</f>
        <v>3988.5266849999998</v>
      </c>
      <c r="S138" s="162"/>
      <c r="T138" s="164">
        <f>T139+T175+T195+T203+T217+T236+T244</f>
        <v>2393.1519999999996</v>
      </c>
      <c r="U138" s="12"/>
      <c r="V138" s="12"/>
      <c r="W138" s="12"/>
      <c r="X138" s="12"/>
      <c r="Y138" s="12"/>
      <c r="Z138" s="12"/>
      <c r="AA138" s="12"/>
      <c r="AB138" s="12"/>
      <c r="AC138" s="12"/>
      <c r="AD138" s="12"/>
      <c r="AE138" s="12"/>
      <c r="AR138" s="157" t="s">
        <v>83</v>
      </c>
      <c r="AT138" s="165" t="s">
        <v>74</v>
      </c>
      <c r="AU138" s="165" t="s">
        <v>75</v>
      </c>
      <c r="AY138" s="157" t="s">
        <v>133</v>
      </c>
      <c r="BK138" s="166">
        <f>BK139+BK175+BK195+BK203+BK217+BK236+BK244</f>
        <v>0</v>
      </c>
    </row>
    <row r="139" s="12" customFormat="1" ht="22.8" customHeight="1">
      <c r="A139" s="12"/>
      <c r="B139" s="156"/>
      <c r="C139" s="12"/>
      <c r="D139" s="157" t="s">
        <v>74</v>
      </c>
      <c r="E139" s="167" t="s">
        <v>83</v>
      </c>
      <c r="F139" s="167" t="s">
        <v>134</v>
      </c>
      <c r="G139" s="12"/>
      <c r="H139" s="12"/>
      <c r="I139" s="159"/>
      <c r="J139" s="168">
        <f>BK139</f>
        <v>0</v>
      </c>
      <c r="K139" s="12"/>
      <c r="L139" s="156"/>
      <c r="M139" s="161"/>
      <c r="N139" s="162"/>
      <c r="O139" s="162"/>
      <c r="P139" s="163">
        <f>P140+SUM(P141:P149)+P154+P162+P170</f>
        <v>0</v>
      </c>
      <c r="Q139" s="162"/>
      <c r="R139" s="163">
        <f>R140+SUM(R141:R149)+R154+R162+R170</f>
        <v>39.901225000000004</v>
      </c>
      <c r="S139" s="162"/>
      <c r="T139" s="164">
        <f>T140+SUM(T141:T149)+T154+T162+T170</f>
        <v>2380.3999999999996</v>
      </c>
      <c r="U139" s="12"/>
      <c r="V139" s="12"/>
      <c r="W139" s="12"/>
      <c r="X139" s="12"/>
      <c r="Y139" s="12"/>
      <c r="Z139" s="12"/>
      <c r="AA139" s="12"/>
      <c r="AB139" s="12"/>
      <c r="AC139" s="12"/>
      <c r="AD139" s="12"/>
      <c r="AE139" s="12"/>
      <c r="AR139" s="157" t="s">
        <v>83</v>
      </c>
      <c r="AT139" s="165" t="s">
        <v>74</v>
      </c>
      <c r="AU139" s="165" t="s">
        <v>83</v>
      </c>
      <c r="AY139" s="157" t="s">
        <v>133</v>
      </c>
      <c r="BK139" s="166">
        <f>BK140+SUM(BK141:BK149)+BK154+BK162+BK170</f>
        <v>0</v>
      </c>
    </row>
    <row r="140" s="2" customFormat="1" ht="24.15" customHeight="1">
      <c r="A140" s="36"/>
      <c r="B140" s="169"/>
      <c r="C140" s="170" t="s">
        <v>83</v>
      </c>
      <c r="D140" s="170" t="s">
        <v>135</v>
      </c>
      <c r="E140" s="171" t="s">
        <v>136</v>
      </c>
      <c r="F140" s="172" t="s">
        <v>137</v>
      </c>
      <c r="G140" s="173" t="s">
        <v>138</v>
      </c>
      <c r="H140" s="174">
        <v>1920</v>
      </c>
      <c r="I140" s="175"/>
      <c r="J140" s="176">
        <f>ROUND(I140*H140,2)</f>
        <v>0</v>
      </c>
      <c r="K140" s="172" t="s">
        <v>139</v>
      </c>
      <c r="L140" s="37"/>
      <c r="M140" s="177" t="s">
        <v>1</v>
      </c>
      <c r="N140" s="178" t="s">
        <v>40</v>
      </c>
      <c r="O140" s="75"/>
      <c r="P140" s="179">
        <f>O140*H140</f>
        <v>0</v>
      </c>
      <c r="Q140" s="179">
        <v>0</v>
      </c>
      <c r="R140" s="179">
        <f>Q140*H140</f>
        <v>0</v>
      </c>
      <c r="S140" s="179">
        <v>0.44</v>
      </c>
      <c r="T140" s="180">
        <f>S140*H140</f>
        <v>844.79999999999995</v>
      </c>
      <c r="U140" s="36"/>
      <c r="V140" s="36"/>
      <c r="W140" s="36"/>
      <c r="X140" s="36"/>
      <c r="Y140" s="36"/>
      <c r="Z140" s="36"/>
      <c r="AA140" s="36"/>
      <c r="AB140" s="36"/>
      <c r="AC140" s="36"/>
      <c r="AD140" s="36"/>
      <c r="AE140" s="36"/>
      <c r="AR140" s="181" t="s">
        <v>140</v>
      </c>
      <c r="AT140" s="181" t="s">
        <v>135</v>
      </c>
      <c r="AU140" s="181" t="s">
        <v>85</v>
      </c>
      <c r="AY140" s="17" t="s">
        <v>133</v>
      </c>
      <c r="BE140" s="182">
        <f>IF(N140="základní",J140,0)</f>
        <v>0</v>
      </c>
      <c r="BF140" s="182">
        <f>IF(N140="snížená",J140,0)</f>
        <v>0</v>
      </c>
      <c r="BG140" s="182">
        <f>IF(N140="zákl. přenesená",J140,0)</f>
        <v>0</v>
      </c>
      <c r="BH140" s="182">
        <f>IF(N140="sníž. přenesená",J140,0)</f>
        <v>0</v>
      </c>
      <c r="BI140" s="182">
        <f>IF(N140="nulová",J140,0)</f>
        <v>0</v>
      </c>
      <c r="BJ140" s="17" t="s">
        <v>83</v>
      </c>
      <c r="BK140" s="182">
        <f>ROUND(I140*H140,2)</f>
        <v>0</v>
      </c>
      <c r="BL140" s="17" t="s">
        <v>140</v>
      </c>
      <c r="BM140" s="181" t="s">
        <v>141</v>
      </c>
    </row>
    <row r="141" s="2" customFormat="1">
      <c r="A141" s="36"/>
      <c r="B141" s="37"/>
      <c r="C141" s="36"/>
      <c r="D141" s="183" t="s">
        <v>142</v>
      </c>
      <c r="E141" s="36"/>
      <c r="F141" s="184" t="s">
        <v>143</v>
      </c>
      <c r="G141" s="36"/>
      <c r="H141" s="36"/>
      <c r="I141" s="185"/>
      <c r="J141" s="36"/>
      <c r="K141" s="36"/>
      <c r="L141" s="37"/>
      <c r="M141" s="186"/>
      <c r="N141" s="187"/>
      <c r="O141" s="75"/>
      <c r="P141" s="75"/>
      <c r="Q141" s="75"/>
      <c r="R141" s="75"/>
      <c r="S141" s="75"/>
      <c r="T141" s="76"/>
      <c r="U141" s="36"/>
      <c r="V141" s="36"/>
      <c r="W141" s="36"/>
      <c r="X141" s="36"/>
      <c r="Y141" s="36"/>
      <c r="Z141" s="36"/>
      <c r="AA141" s="36"/>
      <c r="AB141" s="36"/>
      <c r="AC141" s="36"/>
      <c r="AD141" s="36"/>
      <c r="AE141" s="36"/>
      <c r="AT141" s="17" t="s">
        <v>142</v>
      </c>
      <c r="AU141" s="17" t="s">
        <v>85</v>
      </c>
    </row>
    <row r="142" s="13" customFormat="1">
      <c r="A142" s="13"/>
      <c r="B142" s="188"/>
      <c r="C142" s="13"/>
      <c r="D142" s="183" t="s">
        <v>144</v>
      </c>
      <c r="E142" s="189" t="s">
        <v>1</v>
      </c>
      <c r="F142" s="190" t="s">
        <v>145</v>
      </c>
      <c r="G142" s="13"/>
      <c r="H142" s="191">
        <v>1920</v>
      </c>
      <c r="I142" s="192"/>
      <c r="J142" s="13"/>
      <c r="K142" s="13"/>
      <c r="L142" s="188"/>
      <c r="M142" s="193"/>
      <c r="N142" s="194"/>
      <c r="O142" s="194"/>
      <c r="P142" s="194"/>
      <c r="Q142" s="194"/>
      <c r="R142" s="194"/>
      <c r="S142" s="194"/>
      <c r="T142" s="195"/>
      <c r="U142" s="13"/>
      <c r="V142" s="13"/>
      <c r="W142" s="13"/>
      <c r="X142" s="13"/>
      <c r="Y142" s="13"/>
      <c r="Z142" s="13"/>
      <c r="AA142" s="13"/>
      <c r="AB142" s="13"/>
      <c r="AC142" s="13"/>
      <c r="AD142" s="13"/>
      <c r="AE142" s="13"/>
      <c r="AT142" s="189" t="s">
        <v>144</v>
      </c>
      <c r="AU142" s="189" t="s">
        <v>85</v>
      </c>
      <c r="AV142" s="13" t="s">
        <v>85</v>
      </c>
      <c r="AW142" s="13" t="s">
        <v>31</v>
      </c>
      <c r="AX142" s="13" t="s">
        <v>83</v>
      </c>
      <c r="AY142" s="189" t="s">
        <v>133</v>
      </c>
    </row>
    <row r="143" s="2" customFormat="1" ht="24.15" customHeight="1">
      <c r="A143" s="36"/>
      <c r="B143" s="169"/>
      <c r="C143" s="170" t="s">
        <v>85</v>
      </c>
      <c r="D143" s="170" t="s">
        <v>135</v>
      </c>
      <c r="E143" s="171" t="s">
        <v>146</v>
      </c>
      <c r="F143" s="172" t="s">
        <v>147</v>
      </c>
      <c r="G143" s="173" t="s">
        <v>138</v>
      </c>
      <c r="H143" s="174">
        <v>1920</v>
      </c>
      <c r="I143" s="175"/>
      <c r="J143" s="176">
        <f>ROUND(I143*H143,2)</f>
        <v>0</v>
      </c>
      <c r="K143" s="172" t="s">
        <v>139</v>
      </c>
      <c r="L143" s="37"/>
      <c r="M143" s="177" t="s">
        <v>1</v>
      </c>
      <c r="N143" s="178" t="s">
        <v>40</v>
      </c>
      <c r="O143" s="75"/>
      <c r="P143" s="179">
        <f>O143*H143</f>
        <v>0</v>
      </c>
      <c r="Q143" s="179">
        <v>0</v>
      </c>
      <c r="R143" s="179">
        <f>Q143*H143</f>
        <v>0</v>
      </c>
      <c r="S143" s="179">
        <v>0.625</v>
      </c>
      <c r="T143" s="180">
        <f>S143*H143</f>
        <v>1200</v>
      </c>
      <c r="U143" s="36"/>
      <c r="V143" s="36"/>
      <c r="W143" s="36"/>
      <c r="X143" s="36"/>
      <c r="Y143" s="36"/>
      <c r="Z143" s="36"/>
      <c r="AA143" s="36"/>
      <c r="AB143" s="36"/>
      <c r="AC143" s="36"/>
      <c r="AD143" s="36"/>
      <c r="AE143" s="36"/>
      <c r="AR143" s="181" t="s">
        <v>140</v>
      </c>
      <c r="AT143" s="181" t="s">
        <v>135</v>
      </c>
      <c r="AU143" s="181" t="s">
        <v>85</v>
      </c>
      <c r="AY143" s="17" t="s">
        <v>133</v>
      </c>
      <c r="BE143" s="182">
        <f>IF(N143="základní",J143,0)</f>
        <v>0</v>
      </c>
      <c r="BF143" s="182">
        <f>IF(N143="snížená",J143,0)</f>
        <v>0</v>
      </c>
      <c r="BG143" s="182">
        <f>IF(N143="zákl. přenesená",J143,0)</f>
        <v>0</v>
      </c>
      <c r="BH143" s="182">
        <f>IF(N143="sníž. přenesená",J143,0)</f>
        <v>0</v>
      </c>
      <c r="BI143" s="182">
        <f>IF(N143="nulová",J143,0)</f>
        <v>0</v>
      </c>
      <c r="BJ143" s="17" t="s">
        <v>83</v>
      </c>
      <c r="BK143" s="182">
        <f>ROUND(I143*H143,2)</f>
        <v>0</v>
      </c>
      <c r="BL143" s="17" t="s">
        <v>140</v>
      </c>
      <c r="BM143" s="181" t="s">
        <v>148</v>
      </c>
    </row>
    <row r="144" s="2" customFormat="1" ht="24.15" customHeight="1">
      <c r="A144" s="36"/>
      <c r="B144" s="169"/>
      <c r="C144" s="170" t="s">
        <v>149</v>
      </c>
      <c r="D144" s="170" t="s">
        <v>135</v>
      </c>
      <c r="E144" s="171" t="s">
        <v>150</v>
      </c>
      <c r="F144" s="172" t="s">
        <v>151</v>
      </c>
      <c r="G144" s="173" t="s">
        <v>138</v>
      </c>
      <c r="H144" s="174">
        <v>1920</v>
      </c>
      <c r="I144" s="175"/>
      <c r="J144" s="176">
        <f>ROUND(I144*H144,2)</f>
        <v>0</v>
      </c>
      <c r="K144" s="172" t="s">
        <v>139</v>
      </c>
      <c r="L144" s="37"/>
      <c r="M144" s="177" t="s">
        <v>1</v>
      </c>
      <c r="N144" s="178" t="s">
        <v>40</v>
      </c>
      <c r="O144" s="75"/>
      <c r="P144" s="179">
        <f>O144*H144</f>
        <v>0</v>
      </c>
      <c r="Q144" s="179">
        <v>9.0000000000000006E-05</v>
      </c>
      <c r="R144" s="179">
        <f>Q144*H144</f>
        <v>0.17280000000000001</v>
      </c>
      <c r="S144" s="179">
        <v>0.11500000000000001</v>
      </c>
      <c r="T144" s="180">
        <f>S144*H144</f>
        <v>220.80000000000001</v>
      </c>
      <c r="U144" s="36"/>
      <c r="V144" s="36"/>
      <c r="W144" s="36"/>
      <c r="X144" s="36"/>
      <c r="Y144" s="36"/>
      <c r="Z144" s="36"/>
      <c r="AA144" s="36"/>
      <c r="AB144" s="36"/>
      <c r="AC144" s="36"/>
      <c r="AD144" s="36"/>
      <c r="AE144" s="36"/>
      <c r="AR144" s="181" t="s">
        <v>140</v>
      </c>
      <c r="AT144" s="181" t="s">
        <v>135</v>
      </c>
      <c r="AU144" s="181" t="s">
        <v>85</v>
      </c>
      <c r="AY144" s="17" t="s">
        <v>133</v>
      </c>
      <c r="BE144" s="182">
        <f>IF(N144="základní",J144,0)</f>
        <v>0</v>
      </c>
      <c r="BF144" s="182">
        <f>IF(N144="snížená",J144,0)</f>
        <v>0</v>
      </c>
      <c r="BG144" s="182">
        <f>IF(N144="zákl. přenesená",J144,0)</f>
        <v>0</v>
      </c>
      <c r="BH144" s="182">
        <f>IF(N144="sníž. přenesená",J144,0)</f>
        <v>0</v>
      </c>
      <c r="BI144" s="182">
        <f>IF(N144="nulová",J144,0)</f>
        <v>0</v>
      </c>
      <c r="BJ144" s="17" t="s">
        <v>83</v>
      </c>
      <c r="BK144" s="182">
        <f>ROUND(I144*H144,2)</f>
        <v>0</v>
      </c>
      <c r="BL144" s="17" t="s">
        <v>140</v>
      </c>
      <c r="BM144" s="181" t="s">
        <v>152</v>
      </c>
    </row>
    <row r="145" s="2" customFormat="1" ht="16.5" customHeight="1">
      <c r="A145" s="36"/>
      <c r="B145" s="169"/>
      <c r="C145" s="170" t="s">
        <v>140</v>
      </c>
      <c r="D145" s="170" t="s">
        <v>135</v>
      </c>
      <c r="E145" s="171" t="s">
        <v>153</v>
      </c>
      <c r="F145" s="172" t="s">
        <v>154</v>
      </c>
      <c r="G145" s="173" t="s">
        <v>155</v>
      </c>
      <c r="H145" s="174">
        <v>560</v>
      </c>
      <c r="I145" s="175"/>
      <c r="J145" s="176">
        <f>ROUND(I145*H145,2)</f>
        <v>0</v>
      </c>
      <c r="K145" s="172" t="s">
        <v>139</v>
      </c>
      <c r="L145" s="37"/>
      <c r="M145" s="177" t="s">
        <v>1</v>
      </c>
      <c r="N145" s="178" t="s">
        <v>40</v>
      </c>
      <c r="O145" s="75"/>
      <c r="P145" s="179">
        <f>O145*H145</f>
        <v>0</v>
      </c>
      <c r="Q145" s="179">
        <v>0</v>
      </c>
      <c r="R145" s="179">
        <f>Q145*H145</f>
        <v>0</v>
      </c>
      <c r="S145" s="179">
        <v>0.20499999999999999</v>
      </c>
      <c r="T145" s="180">
        <f>S145*H145</f>
        <v>114.8</v>
      </c>
      <c r="U145" s="36"/>
      <c r="V145" s="36"/>
      <c r="W145" s="36"/>
      <c r="X145" s="36"/>
      <c r="Y145" s="36"/>
      <c r="Z145" s="36"/>
      <c r="AA145" s="36"/>
      <c r="AB145" s="36"/>
      <c r="AC145" s="36"/>
      <c r="AD145" s="36"/>
      <c r="AE145" s="36"/>
      <c r="AR145" s="181" t="s">
        <v>140</v>
      </c>
      <c r="AT145" s="181" t="s">
        <v>135</v>
      </c>
      <c r="AU145" s="181" t="s">
        <v>85</v>
      </c>
      <c r="AY145" s="17" t="s">
        <v>133</v>
      </c>
      <c r="BE145" s="182">
        <f>IF(N145="základní",J145,0)</f>
        <v>0</v>
      </c>
      <c r="BF145" s="182">
        <f>IF(N145="snížená",J145,0)</f>
        <v>0</v>
      </c>
      <c r="BG145" s="182">
        <f>IF(N145="zákl. přenesená",J145,0)</f>
        <v>0</v>
      </c>
      <c r="BH145" s="182">
        <f>IF(N145="sníž. přenesená",J145,0)</f>
        <v>0</v>
      </c>
      <c r="BI145" s="182">
        <f>IF(N145="nulová",J145,0)</f>
        <v>0</v>
      </c>
      <c r="BJ145" s="17" t="s">
        <v>83</v>
      </c>
      <c r="BK145" s="182">
        <f>ROUND(I145*H145,2)</f>
        <v>0</v>
      </c>
      <c r="BL145" s="17" t="s">
        <v>140</v>
      </c>
      <c r="BM145" s="181" t="s">
        <v>156</v>
      </c>
    </row>
    <row r="146" s="13" customFormat="1">
      <c r="A146" s="13"/>
      <c r="B146" s="188"/>
      <c r="C146" s="13"/>
      <c r="D146" s="183" t="s">
        <v>144</v>
      </c>
      <c r="E146" s="189" t="s">
        <v>1</v>
      </c>
      <c r="F146" s="190" t="s">
        <v>157</v>
      </c>
      <c r="G146" s="13"/>
      <c r="H146" s="191">
        <v>560</v>
      </c>
      <c r="I146" s="192"/>
      <c r="J146" s="13"/>
      <c r="K146" s="13"/>
      <c r="L146" s="188"/>
      <c r="M146" s="193"/>
      <c r="N146" s="194"/>
      <c r="O146" s="194"/>
      <c r="P146" s="194"/>
      <c r="Q146" s="194"/>
      <c r="R146" s="194"/>
      <c r="S146" s="194"/>
      <c r="T146" s="195"/>
      <c r="U146" s="13"/>
      <c r="V146" s="13"/>
      <c r="W146" s="13"/>
      <c r="X146" s="13"/>
      <c r="Y146" s="13"/>
      <c r="Z146" s="13"/>
      <c r="AA146" s="13"/>
      <c r="AB146" s="13"/>
      <c r="AC146" s="13"/>
      <c r="AD146" s="13"/>
      <c r="AE146" s="13"/>
      <c r="AT146" s="189" t="s">
        <v>144</v>
      </c>
      <c r="AU146" s="189" t="s">
        <v>85</v>
      </c>
      <c r="AV146" s="13" t="s">
        <v>85</v>
      </c>
      <c r="AW146" s="13" t="s">
        <v>31</v>
      </c>
      <c r="AX146" s="13" t="s">
        <v>83</v>
      </c>
      <c r="AY146" s="189" t="s">
        <v>133</v>
      </c>
    </row>
    <row r="147" s="2" customFormat="1" ht="24.15" customHeight="1">
      <c r="A147" s="36"/>
      <c r="B147" s="169"/>
      <c r="C147" s="170" t="s">
        <v>158</v>
      </c>
      <c r="D147" s="170" t="s">
        <v>135</v>
      </c>
      <c r="E147" s="171" t="s">
        <v>159</v>
      </c>
      <c r="F147" s="172" t="s">
        <v>160</v>
      </c>
      <c r="G147" s="173" t="s">
        <v>138</v>
      </c>
      <c r="H147" s="174">
        <v>1920</v>
      </c>
      <c r="I147" s="175"/>
      <c r="J147" s="176">
        <f>ROUND(I147*H147,2)</f>
        <v>0</v>
      </c>
      <c r="K147" s="172" t="s">
        <v>139</v>
      </c>
      <c r="L147" s="37"/>
      <c r="M147" s="177" t="s">
        <v>1</v>
      </c>
      <c r="N147" s="178" t="s">
        <v>40</v>
      </c>
      <c r="O147" s="75"/>
      <c r="P147" s="179">
        <f>O147*H147</f>
        <v>0</v>
      </c>
      <c r="Q147" s="179">
        <v>0</v>
      </c>
      <c r="R147" s="179">
        <f>Q147*H147</f>
        <v>0</v>
      </c>
      <c r="S147" s="179">
        <v>0</v>
      </c>
      <c r="T147" s="180">
        <f>S147*H147</f>
        <v>0</v>
      </c>
      <c r="U147" s="36"/>
      <c r="V147" s="36"/>
      <c r="W147" s="36"/>
      <c r="X147" s="36"/>
      <c r="Y147" s="36"/>
      <c r="Z147" s="36"/>
      <c r="AA147" s="36"/>
      <c r="AB147" s="36"/>
      <c r="AC147" s="36"/>
      <c r="AD147" s="36"/>
      <c r="AE147" s="36"/>
      <c r="AR147" s="181" t="s">
        <v>140</v>
      </c>
      <c r="AT147" s="181" t="s">
        <v>135</v>
      </c>
      <c r="AU147" s="181" t="s">
        <v>85</v>
      </c>
      <c r="AY147" s="17" t="s">
        <v>133</v>
      </c>
      <c r="BE147" s="182">
        <f>IF(N147="základní",J147,0)</f>
        <v>0</v>
      </c>
      <c r="BF147" s="182">
        <f>IF(N147="snížená",J147,0)</f>
        <v>0</v>
      </c>
      <c r="BG147" s="182">
        <f>IF(N147="zákl. přenesená",J147,0)</f>
        <v>0</v>
      </c>
      <c r="BH147" s="182">
        <f>IF(N147="sníž. přenesená",J147,0)</f>
        <v>0</v>
      </c>
      <c r="BI147" s="182">
        <f>IF(N147="nulová",J147,0)</f>
        <v>0</v>
      </c>
      <c r="BJ147" s="17" t="s">
        <v>83</v>
      </c>
      <c r="BK147" s="182">
        <f>ROUND(I147*H147,2)</f>
        <v>0</v>
      </c>
      <c r="BL147" s="17" t="s">
        <v>140</v>
      </c>
      <c r="BM147" s="181" t="s">
        <v>161</v>
      </c>
    </row>
    <row r="148" s="13" customFormat="1">
      <c r="A148" s="13"/>
      <c r="B148" s="188"/>
      <c r="C148" s="13"/>
      <c r="D148" s="183" t="s">
        <v>144</v>
      </c>
      <c r="E148" s="189" t="s">
        <v>1</v>
      </c>
      <c r="F148" s="190" t="s">
        <v>145</v>
      </c>
      <c r="G148" s="13"/>
      <c r="H148" s="191">
        <v>1920</v>
      </c>
      <c r="I148" s="192"/>
      <c r="J148" s="13"/>
      <c r="K148" s="13"/>
      <c r="L148" s="188"/>
      <c r="M148" s="193"/>
      <c r="N148" s="194"/>
      <c r="O148" s="194"/>
      <c r="P148" s="194"/>
      <c r="Q148" s="194"/>
      <c r="R148" s="194"/>
      <c r="S148" s="194"/>
      <c r="T148" s="195"/>
      <c r="U148" s="13"/>
      <c r="V148" s="13"/>
      <c r="W148" s="13"/>
      <c r="X148" s="13"/>
      <c r="Y148" s="13"/>
      <c r="Z148" s="13"/>
      <c r="AA148" s="13"/>
      <c r="AB148" s="13"/>
      <c r="AC148" s="13"/>
      <c r="AD148" s="13"/>
      <c r="AE148" s="13"/>
      <c r="AT148" s="189" t="s">
        <v>144</v>
      </c>
      <c r="AU148" s="189" t="s">
        <v>85</v>
      </c>
      <c r="AV148" s="13" t="s">
        <v>85</v>
      </c>
      <c r="AW148" s="13" t="s">
        <v>31</v>
      </c>
      <c r="AX148" s="13" t="s">
        <v>83</v>
      </c>
      <c r="AY148" s="189" t="s">
        <v>133</v>
      </c>
    </row>
    <row r="149" s="12" customFormat="1" ht="20.88" customHeight="1">
      <c r="A149" s="12"/>
      <c r="B149" s="156"/>
      <c r="C149" s="12"/>
      <c r="D149" s="157" t="s">
        <v>74</v>
      </c>
      <c r="E149" s="167" t="s">
        <v>162</v>
      </c>
      <c r="F149" s="167" t="s">
        <v>163</v>
      </c>
      <c r="G149" s="12"/>
      <c r="H149" s="12"/>
      <c r="I149" s="159"/>
      <c r="J149" s="168">
        <f>BK149</f>
        <v>0</v>
      </c>
      <c r="K149" s="12"/>
      <c r="L149" s="156"/>
      <c r="M149" s="161"/>
      <c r="N149" s="162"/>
      <c r="O149" s="162"/>
      <c r="P149" s="163">
        <f>SUM(P150:P153)</f>
        <v>0</v>
      </c>
      <c r="Q149" s="162"/>
      <c r="R149" s="163">
        <f>SUM(R150:R153)</f>
        <v>0</v>
      </c>
      <c r="S149" s="162"/>
      <c r="T149" s="164">
        <f>SUM(T150:T153)</f>
        <v>0</v>
      </c>
      <c r="U149" s="12"/>
      <c r="V149" s="12"/>
      <c r="W149" s="12"/>
      <c r="X149" s="12"/>
      <c r="Y149" s="12"/>
      <c r="Z149" s="12"/>
      <c r="AA149" s="12"/>
      <c r="AB149" s="12"/>
      <c r="AC149" s="12"/>
      <c r="AD149" s="12"/>
      <c r="AE149" s="12"/>
      <c r="AR149" s="157" t="s">
        <v>83</v>
      </c>
      <c r="AT149" s="165" t="s">
        <v>74</v>
      </c>
      <c r="AU149" s="165" t="s">
        <v>85</v>
      </c>
      <c r="AY149" s="157" t="s">
        <v>133</v>
      </c>
      <c r="BK149" s="166">
        <f>SUM(BK150:BK153)</f>
        <v>0</v>
      </c>
    </row>
    <row r="150" s="2" customFormat="1" ht="33" customHeight="1">
      <c r="A150" s="36"/>
      <c r="B150" s="169"/>
      <c r="C150" s="170" t="s">
        <v>164</v>
      </c>
      <c r="D150" s="170" t="s">
        <v>135</v>
      </c>
      <c r="E150" s="171" t="s">
        <v>165</v>
      </c>
      <c r="F150" s="172" t="s">
        <v>166</v>
      </c>
      <c r="G150" s="173" t="s">
        <v>167</v>
      </c>
      <c r="H150" s="174">
        <v>46</v>
      </c>
      <c r="I150" s="175"/>
      <c r="J150" s="176">
        <f>ROUND(I150*H150,2)</f>
        <v>0</v>
      </c>
      <c r="K150" s="172" t="s">
        <v>139</v>
      </c>
      <c r="L150" s="37"/>
      <c r="M150" s="177" t="s">
        <v>1</v>
      </c>
      <c r="N150" s="178" t="s">
        <v>40</v>
      </c>
      <c r="O150" s="75"/>
      <c r="P150" s="179">
        <f>O150*H150</f>
        <v>0</v>
      </c>
      <c r="Q150" s="179">
        <v>0</v>
      </c>
      <c r="R150" s="179">
        <f>Q150*H150</f>
        <v>0</v>
      </c>
      <c r="S150" s="179">
        <v>0</v>
      </c>
      <c r="T150" s="180">
        <f>S150*H150</f>
        <v>0</v>
      </c>
      <c r="U150" s="36"/>
      <c r="V150" s="36"/>
      <c r="W150" s="36"/>
      <c r="X150" s="36"/>
      <c r="Y150" s="36"/>
      <c r="Z150" s="36"/>
      <c r="AA150" s="36"/>
      <c r="AB150" s="36"/>
      <c r="AC150" s="36"/>
      <c r="AD150" s="36"/>
      <c r="AE150" s="36"/>
      <c r="AR150" s="181" t="s">
        <v>140</v>
      </c>
      <c r="AT150" s="181" t="s">
        <v>135</v>
      </c>
      <c r="AU150" s="181" t="s">
        <v>149</v>
      </c>
      <c r="AY150" s="17" t="s">
        <v>133</v>
      </c>
      <c r="BE150" s="182">
        <f>IF(N150="základní",J150,0)</f>
        <v>0</v>
      </c>
      <c r="BF150" s="182">
        <f>IF(N150="snížená",J150,0)</f>
        <v>0</v>
      </c>
      <c r="BG150" s="182">
        <f>IF(N150="zákl. přenesená",J150,0)</f>
        <v>0</v>
      </c>
      <c r="BH150" s="182">
        <f>IF(N150="sníž. přenesená",J150,0)</f>
        <v>0</v>
      </c>
      <c r="BI150" s="182">
        <f>IF(N150="nulová",J150,0)</f>
        <v>0</v>
      </c>
      <c r="BJ150" s="17" t="s">
        <v>83</v>
      </c>
      <c r="BK150" s="182">
        <f>ROUND(I150*H150,2)</f>
        <v>0</v>
      </c>
      <c r="BL150" s="17" t="s">
        <v>140</v>
      </c>
      <c r="BM150" s="181" t="s">
        <v>168</v>
      </c>
    </row>
    <row r="151" s="2" customFormat="1" ht="33" customHeight="1">
      <c r="A151" s="36"/>
      <c r="B151" s="169"/>
      <c r="C151" s="170" t="s">
        <v>169</v>
      </c>
      <c r="D151" s="170" t="s">
        <v>135</v>
      </c>
      <c r="E151" s="171" t="s">
        <v>170</v>
      </c>
      <c r="F151" s="172" t="s">
        <v>171</v>
      </c>
      <c r="G151" s="173" t="s">
        <v>167</v>
      </c>
      <c r="H151" s="174">
        <v>20</v>
      </c>
      <c r="I151" s="175"/>
      <c r="J151" s="176">
        <f>ROUND(I151*H151,2)</f>
        <v>0</v>
      </c>
      <c r="K151" s="172" t="s">
        <v>139</v>
      </c>
      <c r="L151" s="37"/>
      <c r="M151" s="177" t="s">
        <v>1</v>
      </c>
      <c r="N151" s="178" t="s">
        <v>40</v>
      </c>
      <c r="O151" s="75"/>
      <c r="P151" s="179">
        <f>O151*H151</f>
        <v>0</v>
      </c>
      <c r="Q151" s="179">
        <v>0</v>
      </c>
      <c r="R151" s="179">
        <f>Q151*H151</f>
        <v>0</v>
      </c>
      <c r="S151" s="179">
        <v>0</v>
      </c>
      <c r="T151" s="180">
        <f>S151*H151</f>
        <v>0</v>
      </c>
      <c r="U151" s="36"/>
      <c r="V151" s="36"/>
      <c r="W151" s="36"/>
      <c r="X151" s="36"/>
      <c r="Y151" s="36"/>
      <c r="Z151" s="36"/>
      <c r="AA151" s="36"/>
      <c r="AB151" s="36"/>
      <c r="AC151" s="36"/>
      <c r="AD151" s="36"/>
      <c r="AE151" s="36"/>
      <c r="AR151" s="181" t="s">
        <v>140</v>
      </c>
      <c r="AT151" s="181" t="s">
        <v>135</v>
      </c>
      <c r="AU151" s="181" t="s">
        <v>149</v>
      </c>
      <c r="AY151" s="17" t="s">
        <v>133</v>
      </c>
      <c r="BE151" s="182">
        <f>IF(N151="základní",J151,0)</f>
        <v>0</v>
      </c>
      <c r="BF151" s="182">
        <f>IF(N151="snížená",J151,0)</f>
        <v>0</v>
      </c>
      <c r="BG151" s="182">
        <f>IF(N151="zákl. přenesená",J151,0)</f>
        <v>0</v>
      </c>
      <c r="BH151" s="182">
        <f>IF(N151="sníž. přenesená",J151,0)</f>
        <v>0</v>
      </c>
      <c r="BI151" s="182">
        <f>IF(N151="nulová",J151,0)</f>
        <v>0</v>
      </c>
      <c r="BJ151" s="17" t="s">
        <v>83</v>
      </c>
      <c r="BK151" s="182">
        <f>ROUND(I151*H151,2)</f>
        <v>0</v>
      </c>
      <c r="BL151" s="17" t="s">
        <v>140</v>
      </c>
      <c r="BM151" s="181" t="s">
        <v>172</v>
      </c>
    </row>
    <row r="152" s="2" customFormat="1" ht="24.15" customHeight="1">
      <c r="A152" s="36"/>
      <c r="B152" s="169"/>
      <c r="C152" s="170" t="s">
        <v>173</v>
      </c>
      <c r="D152" s="170" t="s">
        <v>135</v>
      </c>
      <c r="E152" s="171" t="s">
        <v>174</v>
      </c>
      <c r="F152" s="172" t="s">
        <v>175</v>
      </c>
      <c r="G152" s="173" t="s">
        <v>167</v>
      </c>
      <c r="H152" s="174">
        <v>6.5999999999999996</v>
      </c>
      <c r="I152" s="175"/>
      <c r="J152" s="176">
        <f>ROUND(I152*H152,2)</f>
        <v>0</v>
      </c>
      <c r="K152" s="172" t="s">
        <v>139</v>
      </c>
      <c r="L152" s="37"/>
      <c r="M152" s="177" t="s">
        <v>1</v>
      </c>
      <c r="N152" s="178" t="s">
        <v>40</v>
      </c>
      <c r="O152" s="75"/>
      <c r="P152" s="179">
        <f>O152*H152</f>
        <v>0</v>
      </c>
      <c r="Q152" s="179">
        <v>0</v>
      </c>
      <c r="R152" s="179">
        <f>Q152*H152</f>
        <v>0</v>
      </c>
      <c r="S152" s="179">
        <v>0</v>
      </c>
      <c r="T152" s="180">
        <f>S152*H152</f>
        <v>0</v>
      </c>
      <c r="U152" s="36"/>
      <c r="V152" s="36"/>
      <c r="W152" s="36"/>
      <c r="X152" s="36"/>
      <c r="Y152" s="36"/>
      <c r="Z152" s="36"/>
      <c r="AA152" s="36"/>
      <c r="AB152" s="36"/>
      <c r="AC152" s="36"/>
      <c r="AD152" s="36"/>
      <c r="AE152" s="36"/>
      <c r="AR152" s="181" t="s">
        <v>140</v>
      </c>
      <c r="AT152" s="181" t="s">
        <v>135</v>
      </c>
      <c r="AU152" s="181" t="s">
        <v>149</v>
      </c>
      <c r="AY152" s="17" t="s">
        <v>133</v>
      </c>
      <c r="BE152" s="182">
        <f>IF(N152="základní",J152,0)</f>
        <v>0</v>
      </c>
      <c r="BF152" s="182">
        <f>IF(N152="snížená",J152,0)</f>
        <v>0</v>
      </c>
      <c r="BG152" s="182">
        <f>IF(N152="zákl. přenesená",J152,0)</f>
        <v>0</v>
      </c>
      <c r="BH152" s="182">
        <f>IF(N152="sníž. přenesená",J152,0)</f>
        <v>0</v>
      </c>
      <c r="BI152" s="182">
        <f>IF(N152="nulová",J152,0)</f>
        <v>0</v>
      </c>
      <c r="BJ152" s="17" t="s">
        <v>83</v>
      </c>
      <c r="BK152" s="182">
        <f>ROUND(I152*H152,2)</f>
        <v>0</v>
      </c>
      <c r="BL152" s="17" t="s">
        <v>140</v>
      </c>
      <c r="BM152" s="181" t="s">
        <v>176</v>
      </c>
    </row>
    <row r="153" s="13" customFormat="1">
      <c r="A153" s="13"/>
      <c r="B153" s="188"/>
      <c r="C153" s="13"/>
      <c r="D153" s="183" t="s">
        <v>144</v>
      </c>
      <c r="E153" s="13"/>
      <c r="F153" s="190" t="s">
        <v>177</v>
      </c>
      <c r="G153" s="13"/>
      <c r="H153" s="191">
        <v>6.5999999999999996</v>
      </c>
      <c r="I153" s="192"/>
      <c r="J153" s="13"/>
      <c r="K153" s="13"/>
      <c r="L153" s="188"/>
      <c r="M153" s="193"/>
      <c r="N153" s="194"/>
      <c r="O153" s="194"/>
      <c r="P153" s="194"/>
      <c r="Q153" s="194"/>
      <c r="R153" s="194"/>
      <c r="S153" s="194"/>
      <c r="T153" s="195"/>
      <c r="U153" s="13"/>
      <c r="V153" s="13"/>
      <c r="W153" s="13"/>
      <c r="X153" s="13"/>
      <c r="Y153" s="13"/>
      <c r="Z153" s="13"/>
      <c r="AA153" s="13"/>
      <c r="AB153" s="13"/>
      <c r="AC153" s="13"/>
      <c r="AD153" s="13"/>
      <c r="AE153" s="13"/>
      <c r="AT153" s="189" t="s">
        <v>144</v>
      </c>
      <c r="AU153" s="189" t="s">
        <v>149</v>
      </c>
      <c r="AV153" s="13" t="s">
        <v>85</v>
      </c>
      <c r="AW153" s="13" t="s">
        <v>3</v>
      </c>
      <c r="AX153" s="13" t="s">
        <v>83</v>
      </c>
      <c r="AY153" s="189" t="s">
        <v>133</v>
      </c>
    </row>
    <row r="154" s="12" customFormat="1" ht="20.88" customHeight="1">
      <c r="A154" s="12"/>
      <c r="B154" s="156"/>
      <c r="C154" s="12"/>
      <c r="D154" s="157" t="s">
        <v>74</v>
      </c>
      <c r="E154" s="167" t="s">
        <v>178</v>
      </c>
      <c r="F154" s="167" t="s">
        <v>179</v>
      </c>
      <c r="G154" s="12"/>
      <c r="H154" s="12"/>
      <c r="I154" s="159"/>
      <c r="J154" s="168">
        <f>BK154</f>
        <v>0</v>
      </c>
      <c r="K154" s="12"/>
      <c r="L154" s="156"/>
      <c r="M154" s="161"/>
      <c r="N154" s="162"/>
      <c r="O154" s="162"/>
      <c r="P154" s="163">
        <f>SUM(P155:P161)</f>
        <v>0</v>
      </c>
      <c r="Q154" s="162"/>
      <c r="R154" s="163">
        <f>SUM(R155:R161)</f>
        <v>0</v>
      </c>
      <c r="S154" s="162"/>
      <c r="T154" s="164">
        <f>SUM(T155:T161)</f>
        <v>0</v>
      </c>
      <c r="U154" s="12"/>
      <c r="V154" s="12"/>
      <c r="W154" s="12"/>
      <c r="X154" s="12"/>
      <c r="Y154" s="12"/>
      <c r="Z154" s="12"/>
      <c r="AA154" s="12"/>
      <c r="AB154" s="12"/>
      <c r="AC154" s="12"/>
      <c r="AD154" s="12"/>
      <c r="AE154" s="12"/>
      <c r="AR154" s="157" t="s">
        <v>83</v>
      </c>
      <c r="AT154" s="165" t="s">
        <v>74</v>
      </c>
      <c r="AU154" s="165" t="s">
        <v>85</v>
      </c>
      <c r="AY154" s="157" t="s">
        <v>133</v>
      </c>
      <c r="BK154" s="166">
        <f>SUM(BK155:BK161)</f>
        <v>0</v>
      </c>
    </row>
    <row r="155" s="2" customFormat="1" ht="33" customHeight="1">
      <c r="A155" s="36"/>
      <c r="B155" s="169"/>
      <c r="C155" s="170" t="s">
        <v>180</v>
      </c>
      <c r="D155" s="170" t="s">
        <v>135</v>
      </c>
      <c r="E155" s="171" t="s">
        <v>181</v>
      </c>
      <c r="F155" s="172" t="s">
        <v>182</v>
      </c>
      <c r="G155" s="173" t="s">
        <v>167</v>
      </c>
      <c r="H155" s="174">
        <v>66</v>
      </c>
      <c r="I155" s="175"/>
      <c r="J155" s="176">
        <f>ROUND(I155*H155,2)</f>
        <v>0</v>
      </c>
      <c r="K155" s="172" t="s">
        <v>139</v>
      </c>
      <c r="L155" s="37"/>
      <c r="M155" s="177" t="s">
        <v>1</v>
      </c>
      <c r="N155" s="178" t="s">
        <v>40</v>
      </c>
      <c r="O155" s="75"/>
      <c r="P155" s="179">
        <f>O155*H155</f>
        <v>0</v>
      </c>
      <c r="Q155" s="179">
        <v>0</v>
      </c>
      <c r="R155" s="179">
        <f>Q155*H155</f>
        <v>0</v>
      </c>
      <c r="S155" s="179">
        <v>0</v>
      </c>
      <c r="T155" s="180">
        <f>S155*H155</f>
        <v>0</v>
      </c>
      <c r="U155" s="36"/>
      <c r="V155" s="36"/>
      <c r="W155" s="36"/>
      <c r="X155" s="36"/>
      <c r="Y155" s="36"/>
      <c r="Z155" s="36"/>
      <c r="AA155" s="36"/>
      <c r="AB155" s="36"/>
      <c r="AC155" s="36"/>
      <c r="AD155" s="36"/>
      <c r="AE155" s="36"/>
      <c r="AR155" s="181" t="s">
        <v>140</v>
      </c>
      <c r="AT155" s="181" t="s">
        <v>135</v>
      </c>
      <c r="AU155" s="181" t="s">
        <v>149</v>
      </c>
      <c r="AY155" s="17" t="s">
        <v>133</v>
      </c>
      <c r="BE155" s="182">
        <f>IF(N155="základní",J155,0)</f>
        <v>0</v>
      </c>
      <c r="BF155" s="182">
        <f>IF(N155="snížená",J155,0)</f>
        <v>0</v>
      </c>
      <c r="BG155" s="182">
        <f>IF(N155="zákl. přenesená",J155,0)</f>
        <v>0</v>
      </c>
      <c r="BH155" s="182">
        <f>IF(N155="sníž. přenesená",J155,0)</f>
        <v>0</v>
      </c>
      <c r="BI155" s="182">
        <f>IF(N155="nulová",J155,0)</f>
        <v>0</v>
      </c>
      <c r="BJ155" s="17" t="s">
        <v>83</v>
      </c>
      <c r="BK155" s="182">
        <f>ROUND(I155*H155,2)</f>
        <v>0</v>
      </c>
      <c r="BL155" s="17" t="s">
        <v>140</v>
      </c>
      <c r="BM155" s="181" t="s">
        <v>183</v>
      </c>
    </row>
    <row r="156" s="13" customFormat="1">
      <c r="A156" s="13"/>
      <c r="B156" s="188"/>
      <c r="C156" s="13"/>
      <c r="D156" s="183" t="s">
        <v>144</v>
      </c>
      <c r="E156" s="189" t="s">
        <v>1</v>
      </c>
      <c r="F156" s="190" t="s">
        <v>184</v>
      </c>
      <c r="G156" s="13"/>
      <c r="H156" s="191">
        <v>66</v>
      </c>
      <c r="I156" s="192"/>
      <c r="J156" s="13"/>
      <c r="K156" s="13"/>
      <c r="L156" s="188"/>
      <c r="M156" s="193"/>
      <c r="N156" s="194"/>
      <c r="O156" s="194"/>
      <c r="P156" s="194"/>
      <c r="Q156" s="194"/>
      <c r="R156" s="194"/>
      <c r="S156" s="194"/>
      <c r="T156" s="195"/>
      <c r="U156" s="13"/>
      <c r="V156" s="13"/>
      <c r="W156" s="13"/>
      <c r="X156" s="13"/>
      <c r="Y156" s="13"/>
      <c r="Z156" s="13"/>
      <c r="AA156" s="13"/>
      <c r="AB156" s="13"/>
      <c r="AC156" s="13"/>
      <c r="AD156" s="13"/>
      <c r="AE156" s="13"/>
      <c r="AT156" s="189" t="s">
        <v>144</v>
      </c>
      <c r="AU156" s="189" t="s">
        <v>149</v>
      </c>
      <c r="AV156" s="13" t="s">
        <v>85</v>
      </c>
      <c r="AW156" s="13" t="s">
        <v>31</v>
      </c>
      <c r="AX156" s="13" t="s">
        <v>83</v>
      </c>
      <c r="AY156" s="189" t="s">
        <v>133</v>
      </c>
    </row>
    <row r="157" s="2" customFormat="1" ht="37.8" customHeight="1">
      <c r="A157" s="36"/>
      <c r="B157" s="169"/>
      <c r="C157" s="170" t="s">
        <v>185</v>
      </c>
      <c r="D157" s="170" t="s">
        <v>135</v>
      </c>
      <c r="E157" s="171" t="s">
        <v>186</v>
      </c>
      <c r="F157" s="172" t="s">
        <v>187</v>
      </c>
      <c r="G157" s="173" t="s">
        <v>167</v>
      </c>
      <c r="H157" s="174">
        <v>1650</v>
      </c>
      <c r="I157" s="175"/>
      <c r="J157" s="176">
        <f>ROUND(I157*H157,2)</f>
        <v>0</v>
      </c>
      <c r="K157" s="172" t="s">
        <v>139</v>
      </c>
      <c r="L157" s="37"/>
      <c r="M157" s="177" t="s">
        <v>1</v>
      </c>
      <c r="N157" s="178" t="s">
        <v>40</v>
      </c>
      <c r="O157" s="75"/>
      <c r="P157" s="179">
        <f>O157*H157</f>
        <v>0</v>
      </c>
      <c r="Q157" s="179">
        <v>0</v>
      </c>
      <c r="R157" s="179">
        <f>Q157*H157</f>
        <v>0</v>
      </c>
      <c r="S157" s="179">
        <v>0</v>
      </c>
      <c r="T157" s="180">
        <f>S157*H157</f>
        <v>0</v>
      </c>
      <c r="U157" s="36"/>
      <c r="V157" s="36"/>
      <c r="W157" s="36"/>
      <c r="X157" s="36"/>
      <c r="Y157" s="36"/>
      <c r="Z157" s="36"/>
      <c r="AA157" s="36"/>
      <c r="AB157" s="36"/>
      <c r="AC157" s="36"/>
      <c r="AD157" s="36"/>
      <c r="AE157" s="36"/>
      <c r="AR157" s="181" t="s">
        <v>140</v>
      </c>
      <c r="AT157" s="181" t="s">
        <v>135</v>
      </c>
      <c r="AU157" s="181" t="s">
        <v>149</v>
      </c>
      <c r="AY157" s="17" t="s">
        <v>133</v>
      </c>
      <c r="BE157" s="182">
        <f>IF(N157="základní",J157,0)</f>
        <v>0</v>
      </c>
      <c r="BF157" s="182">
        <f>IF(N157="snížená",J157,0)</f>
        <v>0</v>
      </c>
      <c r="BG157" s="182">
        <f>IF(N157="zákl. přenesená",J157,0)</f>
        <v>0</v>
      </c>
      <c r="BH157" s="182">
        <f>IF(N157="sníž. přenesená",J157,0)</f>
        <v>0</v>
      </c>
      <c r="BI157" s="182">
        <f>IF(N157="nulová",J157,0)</f>
        <v>0</v>
      </c>
      <c r="BJ157" s="17" t="s">
        <v>83</v>
      </c>
      <c r="BK157" s="182">
        <f>ROUND(I157*H157,2)</f>
        <v>0</v>
      </c>
      <c r="BL157" s="17" t="s">
        <v>140</v>
      </c>
      <c r="BM157" s="181" t="s">
        <v>188</v>
      </c>
    </row>
    <row r="158" s="13" customFormat="1">
      <c r="A158" s="13"/>
      <c r="B158" s="188"/>
      <c r="C158" s="13"/>
      <c r="D158" s="183" t="s">
        <v>144</v>
      </c>
      <c r="E158" s="13"/>
      <c r="F158" s="190" t="s">
        <v>189</v>
      </c>
      <c r="G158" s="13"/>
      <c r="H158" s="191">
        <v>1650</v>
      </c>
      <c r="I158" s="192"/>
      <c r="J158" s="13"/>
      <c r="K158" s="13"/>
      <c r="L158" s="188"/>
      <c r="M158" s="193"/>
      <c r="N158" s="194"/>
      <c r="O158" s="194"/>
      <c r="P158" s="194"/>
      <c r="Q158" s="194"/>
      <c r="R158" s="194"/>
      <c r="S158" s="194"/>
      <c r="T158" s="195"/>
      <c r="U158" s="13"/>
      <c r="V158" s="13"/>
      <c r="W158" s="13"/>
      <c r="X158" s="13"/>
      <c r="Y158" s="13"/>
      <c r="Z158" s="13"/>
      <c r="AA158" s="13"/>
      <c r="AB158" s="13"/>
      <c r="AC158" s="13"/>
      <c r="AD158" s="13"/>
      <c r="AE158" s="13"/>
      <c r="AT158" s="189" t="s">
        <v>144</v>
      </c>
      <c r="AU158" s="189" t="s">
        <v>149</v>
      </c>
      <c r="AV158" s="13" t="s">
        <v>85</v>
      </c>
      <c r="AW158" s="13" t="s">
        <v>3</v>
      </c>
      <c r="AX158" s="13" t="s">
        <v>83</v>
      </c>
      <c r="AY158" s="189" t="s">
        <v>133</v>
      </c>
    </row>
    <row r="159" s="2" customFormat="1" ht="33" customHeight="1">
      <c r="A159" s="36"/>
      <c r="B159" s="169"/>
      <c r="C159" s="170" t="s">
        <v>190</v>
      </c>
      <c r="D159" s="170" t="s">
        <v>135</v>
      </c>
      <c r="E159" s="171" t="s">
        <v>191</v>
      </c>
      <c r="F159" s="172" t="s">
        <v>192</v>
      </c>
      <c r="G159" s="173" t="s">
        <v>193</v>
      </c>
      <c r="H159" s="174">
        <v>118.8</v>
      </c>
      <c r="I159" s="175"/>
      <c r="J159" s="176">
        <f>ROUND(I159*H159,2)</f>
        <v>0</v>
      </c>
      <c r="K159" s="172" t="s">
        <v>139</v>
      </c>
      <c r="L159" s="37"/>
      <c r="M159" s="177" t="s">
        <v>1</v>
      </c>
      <c r="N159" s="178" t="s">
        <v>40</v>
      </c>
      <c r="O159" s="75"/>
      <c r="P159" s="179">
        <f>O159*H159</f>
        <v>0</v>
      </c>
      <c r="Q159" s="179">
        <v>0</v>
      </c>
      <c r="R159" s="179">
        <f>Q159*H159</f>
        <v>0</v>
      </c>
      <c r="S159" s="179">
        <v>0</v>
      </c>
      <c r="T159" s="180">
        <f>S159*H159</f>
        <v>0</v>
      </c>
      <c r="U159" s="36"/>
      <c r="V159" s="36"/>
      <c r="W159" s="36"/>
      <c r="X159" s="36"/>
      <c r="Y159" s="36"/>
      <c r="Z159" s="36"/>
      <c r="AA159" s="36"/>
      <c r="AB159" s="36"/>
      <c r="AC159" s="36"/>
      <c r="AD159" s="36"/>
      <c r="AE159" s="36"/>
      <c r="AR159" s="181" t="s">
        <v>140</v>
      </c>
      <c r="AT159" s="181" t="s">
        <v>135</v>
      </c>
      <c r="AU159" s="181" t="s">
        <v>149</v>
      </c>
      <c r="AY159" s="17" t="s">
        <v>133</v>
      </c>
      <c r="BE159" s="182">
        <f>IF(N159="základní",J159,0)</f>
        <v>0</v>
      </c>
      <c r="BF159" s="182">
        <f>IF(N159="snížená",J159,0)</f>
        <v>0</v>
      </c>
      <c r="BG159" s="182">
        <f>IF(N159="zákl. přenesená",J159,0)</f>
        <v>0</v>
      </c>
      <c r="BH159" s="182">
        <f>IF(N159="sníž. přenesená",J159,0)</f>
        <v>0</v>
      </c>
      <c r="BI159" s="182">
        <f>IF(N159="nulová",J159,0)</f>
        <v>0</v>
      </c>
      <c r="BJ159" s="17" t="s">
        <v>83</v>
      </c>
      <c r="BK159" s="182">
        <f>ROUND(I159*H159,2)</f>
        <v>0</v>
      </c>
      <c r="BL159" s="17" t="s">
        <v>140</v>
      </c>
      <c r="BM159" s="181" t="s">
        <v>194</v>
      </c>
    </row>
    <row r="160" s="13" customFormat="1">
      <c r="A160" s="13"/>
      <c r="B160" s="188"/>
      <c r="C160" s="13"/>
      <c r="D160" s="183" t="s">
        <v>144</v>
      </c>
      <c r="E160" s="13"/>
      <c r="F160" s="190" t="s">
        <v>195</v>
      </c>
      <c r="G160" s="13"/>
      <c r="H160" s="191">
        <v>118.8</v>
      </c>
      <c r="I160" s="192"/>
      <c r="J160" s="13"/>
      <c r="K160" s="13"/>
      <c r="L160" s="188"/>
      <c r="M160" s="193"/>
      <c r="N160" s="194"/>
      <c r="O160" s="194"/>
      <c r="P160" s="194"/>
      <c r="Q160" s="194"/>
      <c r="R160" s="194"/>
      <c r="S160" s="194"/>
      <c r="T160" s="195"/>
      <c r="U160" s="13"/>
      <c r="V160" s="13"/>
      <c r="W160" s="13"/>
      <c r="X160" s="13"/>
      <c r="Y160" s="13"/>
      <c r="Z160" s="13"/>
      <c r="AA160" s="13"/>
      <c r="AB160" s="13"/>
      <c r="AC160" s="13"/>
      <c r="AD160" s="13"/>
      <c r="AE160" s="13"/>
      <c r="AT160" s="189" t="s">
        <v>144</v>
      </c>
      <c r="AU160" s="189" t="s">
        <v>149</v>
      </c>
      <c r="AV160" s="13" t="s">
        <v>85</v>
      </c>
      <c r="AW160" s="13" t="s">
        <v>3</v>
      </c>
      <c r="AX160" s="13" t="s">
        <v>83</v>
      </c>
      <c r="AY160" s="189" t="s">
        <v>133</v>
      </c>
    </row>
    <row r="161" s="2" customFormat="1" ht="16.5" customHeight="1">
      <c r="A161" s="36"/>
      <c r="B161" s="169"/>
      <c r="C161" s="170" t="s">
        <v>196</v>
      </c>
      <c r="D161" s="170" t="s">
        <v>135</v>
      </c>
      <c r="E161" s="171" t="s">
        <v>197</v>
      </c>
      <c r="F161" s="172" t="s">
        <v>198</v>
      </c>
      <c r="G161" s="173" t="s">
        <v>167</v>
      </c>
      <c r="H161" s="174">
        <v>66</v>
      </c>
      <c r="I161" s="175"/>
      <c r="J161" s="176">
        <f>ROUND(I161*H161,2)</f>
        <v>0</v>
      </c>
      <c r="K161" s="172" t="s">
        <v>139</v>
      </c>
      <c r="L161" s="37"/>
      <c r="M161" s="177" t="s">
        <v>1</v>
      </c>
      <c r="N161" s="178" t="s">
        <v>40</v>
      </c>
      <c r="O161" s="75"/>
      <c r="P161" s="179">
        <f>O161*H161</f>
        <v>0</v>
      </c>
      <c r="Q161" s="179">
        <v>0</v>
      </c>
      <c r="R161" s="179">
        <f>Q161*H161</f>
        <v>0</v>
      </c>
      <c r="S161" s="179">
        <v>0</v>
      </c>
      <c r="T161" s="180">
        <f>S161*H161</f>
        <v>0</v>
      </c>
      <c r="U161" s="36"/>
      <c r="V161" s="36"/>
      <c r="W161" s="36"/>
      <c r="X161" s="36"/>
      <c r="Y161" s="36"/>
      <c r="Z161" s="36"/>
      <c r="AA161" s="36"/>
      <c r="AB161" s="36"/>
      <c r="AC161" s="36"/>
      <c r="AD161" s="36"/>
      <c r="AE161" s="36"/>
      <c r="AR161" s="181" t="s">
        <v>140</v>
      </c>
      <c r="AT161" s="181" t="s">
        <v>135</v>
      </c>
      <c r="AU161" s="181" t="s">
        <v>149</v>
      </c>
      <c r="AY161" s="17" t="s">
        <v>133</v>
      </c>
      <c r="BE161" s="182">
        <f>IF(N161="základní",J161,0)</f>
        <v>0</v>
      </c>
      <c r="BF161" s="182">
        <f>IF(N161="snížená",J161,0)</f>
        <v>0</v>
      </c>
      <c r="BG161" s="182">
        <f>IF(N161="zákl. přenesená",J161,0)</f>
        <v>0</v>
      </c>
      <c r="BH161" s="182">
        <f>IF(N161="sníž. přenesená",J161,0)</f>
        <v>0</v>
      </c>
      <c r="BI161" s="182">
        <f>IF(N161="nulová",J161,0)</f>
        <v>0</v>
      </c>
      <c r="BJ161" s="17" t="s">
        <v>83</v>
      </c>
      <c r="BK161" s="182">
        <f>ROUND(I161*H161,2)</f>
        <v>0</v>
      </c>
      <c r="BL161" s="17" t="s">
        <v>140</v>
      </c>
      <c r="BM161" s="181" t="s">
        <v>199</v>
      </c>
    </row>
    <row r="162" s="12" customFormat="1" ht="20.88" customHeight="1">
      <c r="A162" s="12"/>
      <c r="B162" s="156"/>
      <c r="C162" s="12"/>
      <c r="D162" s="157" t="s">
        <v>74</v>
      </c>
      <c r="E162" s="167" t="s">
        <v>200</v>
      </c>
      <c r="F162" s="167" t="s">
        <v>201</v>
      </c>
      <c r="G162" s="12"/>
      <c r="H162" s="12"/>
      <c r="I162" s="159"/>
      <c r="J162" s="168">
        <f>BK162</f>
        <v>0</v>
      </c>
      <c r="K162" s="12"/>
      <c r="L162" s="156"/>
      <c r="M162" s="161"/>
      <c r="N162" s="162"/>
      <c r="O162" s="162"/>
      <c r="P162" s="163">
        <f>SUM(P163:P169)</f>
        <v>0</v>
      </c>
      <c r="Q162" s="162"/>
      <c r="R162" s="163">
        <f>SUM(R163:R169)</f>
        <v>39.726925000000001</v>
      </c>
      <c r="S162" s="162"/>
      <c r="T162" s="164">
        <f>SUM(T163:T169)</f>
        <v>0</v>
      </c>
      <c r="U162" s="12"/>
      <c r="V162" s="12"/>
      <c r="W162" s="12"/>
      <c r="X162" s="12"/>
      <c r="Y162" s="12"/>
      <c r="Z162" s="12"/>
      <c r="AA162" s="12"/>
      <c r="AB162" s="12"/>
      <c r="AC162" s="12"/>
      <c r="AD162" s="12"/>
      <c r="AE162" s="12"/>
      <c r="AR162" s="157" t="s">
        <v>83</v>
      </c>
      <c r="AT162" s="165" t="s">
        <v>74</v>
      </c>
      <c r="AU162" s="165" t="s">
        <v>85</v>
      </c>
      <c r="AY162" s="157" t="s">
        <v>133</v>
      </c>
      <c r="BK162" s="166">
        <f>SUM(BK163:BK169)</f>
        <v>0</v>
      </c>
    </row>
    <row r="163" s="2" customFormat="1" ht="24.15" customHeight="1">
      <c r="A163" s="36"/>
      <c r="B163" s="169"/>
      <c r="C163" s="170" t="s">
        <v>162</v>
      </c>
      <c r="D163" s="170" t="s">
        <v>135</v>
      </c>
      <c r="E163" s="171" t="s">
        <v>202</v>
      </c>
      <c r="F163" s="172" t="s">
        <v>203</v>
      </c>
      <c r="G163" s="173" t="s">
        <v>167</v>
      </c>
      <c r="H163" s="174">
        <v>10</v>
      </c>
      <c r="I163" s="175"/>
      <c r="J163" s="176">
        <f>ROUND(I163*H163,2)</f>
        <v>0</v>
      </c>
      <c r="K163" s="172" t="s">
        <v>139</v>
      </c>
      <c r="L163" s="37"/>
      <c r="M163" s="177" t="s">
        <v>1</v>
      </c>
      <c r="N163" s="178" t="s">
        <v>40</v>
      </c>
      <c r="O163" s="75"/>
      <c r="P163" s="179">
        <f>O163*H163</f>
        <v>0</v>
      </c>
      <c r="Q163" s="179">
        <v>0</v>
      </c>
      <c r="R163" s="179">
        <f>Q163*H163</f>
        <v>0</v>
      </c>
      <c r="S163" s="179">
        <v>0</v>
      </c>
      <c r="T163" s="180">
        <f>S163*H163</f>
        <v>0</v>
      </c>
      <c r="U163" s="36"/>
      <c r="V163" s="36"/>
      <c r="W163" s="36"/>
      <c r="X163" s="36"/>
      <c r="Y163" s="36"/>
      <c r="Z163" s="36"/>
      <c r="AA163" s="36"/>
      <c r="AB163" s="36"/>
      <c r="AC163" s="36"/>
      <c r="AD163" s="36"/>
      <c r="AE163" s="36"/>
      <c r="AR163" s="181" t="s">
        <v>140</v>
      </c>
      <c r="AT163" s="181" t="s">
        <v>135</v>
      </c>
      <c r="AU163" s="181" t="s">
        <v>149</v>
      </c>
      <c r="AY163" s="17" t="s">
        <v>133</v>
      </c>
      <c r="BE163" s="182">
        <f>IF(N163="základní",J163,0)</f>
        <v>0</v>
      </c>
      <c r="BF163" s="182">
        <f>IF(N163="snížená",J163,0)</f>
        <v>0</v>
      </c>
      <c r="BG163" s="182">
        <f>IF(N163="zákl. přenesená",J163,0)</f>
        <v>0</v>
      </c>
      <c r="BH163" s="182">
        <f>IF(N163="sníž. přenesená",J163,0)</f>
        <v>0</v>
      </c>
      <c r="BI163" s="182">
        <f>IF(N163="nulová",J163,0)</f>
        <v>0</v>
      </c>
      <c r="BJ163" s="17" t="s">
        <v>83</v>
      </c>
      <c r="BK163" s="182">
        <f>ROUND(I163*H163,2)</f>
        <v>0</v>
      </c>
      <c r="BL163" s="17" t="s">
        <v>140</v>
      </c>
      <c r="BM163" s="181" t="s">
        <v>204</v>
      </c>
    </row>
    <row r="164" s="2" customFormat="1" ht="16.5" customHeight="1">
      <c r="A164" s="36"/>
      <c r="B164" s="169"/>
      <c r="C164" s="196" t="s">
        <v>205</v>
      </c>
      <c r="D164" s="196" t="s">
        <v>206</v>
      </c>
      <c r="E164" s="197" t="s">
        <v>207</v>
      </c>
      <c r="F164" s="198" t="s">
        <v>208</v>
      </c>
      <c r="G164" s="199" t="s">
        <v>193</v>
      </c>
      <c r="H164" s="200">
        <v>20</v>
      </c>
      <c r="I164" s="201"/>
      <c r="J164" s="202">
        <f>ROUND(I164*H164,2)</f>
        <v>0</v>
      </c>
      <c r="K164" s="198" t="s">
        <v>139</v>
      </c>
      <c r="L164" s="203"/>
      <c r="M164" s="204" t="s">
        <v>1</v>
      </c>
      <c r="N164" s="205" t="s">
        <v>40</v>
      </c>
      <c r="O164" s="75"/>
      <c r="P164" s="179">
        <f>O164*H164</f>
        <v>0</v>
      </c>
      <c r="Q164" s="179">
        <v>1</v>
      </c>
      <c r="R164" s="179">
        <f>Q164*H164</f>
        <v>20</v>
      </c>
      <c r="S164" s="179">
        <v>0</v>
      </c>
      <c r="T164" s="180">
        <f>S164*H164</f>
        <v>0</v>
      </c>
      <c r="U164" s="36"/>
      <c r="V164" s="36"/>
      <c r="W164" s="36"/>
      <c r="X164" s="36"/>
      <c r="Y164" s="36"/>
      <c r="Z164" s="36"/>
      <c r="AA164" s="36"/>
      <c r="AB164" s="36"/>
      <c r="AC164" s="36"/>
      <c r="AD164" s="36"/>
      <c r="AE164" s="36"/>
      <c r="AR164" s="181" t="s">
        <v>173</v>
      </c>
      <c r="AT164" s="181" t="s">
        <v>206</v>
      </c>
      <c r="AU164" s="181" t="s">
        <v>149</v>
      </c>
      <c r="AY164" s="17" t="s">
        <v>133</v>
      </c>
      <c r="BE164" s="182">
        <f>IF(N164="základní",J164,0)</f>
        <v>0</v>
      </c>
      <c r="BF164" s="182">
        <f>IF(N164="snížená",J164,0)</f>
        <v>0</v>
      </c>
      <c r="BG164" s="182">
        <f>IF(N164="zákl. přenesená",J164,0)</f>
        <v>0</v>
      </c>
      <c r="BH164" s="182">
        <f>IF(N164="sníž. přenesená",J164,0)</f>
        <v>0</v>
      </c>
      <c r="BI164" s="182">
        <f>IF(N164="nulová",J164,0)</f>
        <v>0</v>
      </c>
      <c r="BJ164" s="17" t="s">
        <v>83</v>
      </c>
      <c r="BK164" s="182">
        <f>ROUND(I164*H164,2)</f>
        <v>0</v>
      </c>
      <c r="BL164" s="17" t="s">
        <v>140</v>
      </c>
      <c r="BM164" s="181" t="s">
        <v>209</v>
      </c>
    </row>
    <row r="165" s="13" customFormat="1">
      <c r="A165" s="13"/>
      <c r="B165" s="188"/>
      <c r="C165" s="13"/>
      <c r="D165" s="183" t="s">
        <v>144</v>
      </c>
      <c r="E165" s="13"/>
      <c r="F165" s="190" t="s">
        <v>210</v>
      </c>
      <c r="G165" s="13"/>
      <c r="H165" s="191">
        <v>20</v>
      </c>
      <c r="I165" s="192"/>
      <c r="J165" s="13"/>
      <c r="K165" s="13"/>
      <c r="L165" s="188"/>
      <c r="M165" s="193"/>
      <c r="N165" s="194"/>
      <c r="O165" s="194"/>
      <c r="P165" s="194"/>
      <c r="Q165" s="194"/>
      <c r="R165" s="194"/>
      <c r="S165" s="194"/>
      <c r="T165" s="195"/>
      <c r="U165" s="13"/>
      <c r="V165" s="13"/>
      <c r="W165" s="13"/>
      <c r="X165" s="13"/>
      <c r="Y165" s="13"/>
      <c r="Z165" s="13"/>
      <c r="AA165" s="13"/>
      <c r="AB165" s="13"/>
      <c r="AC165" s="13"/>
      <c r="AD165" s="13"/>
      <c r="AE165" s="13"/>
      <c r="AT165" s="189" t="s">
        <v>144</v>
      </c>
      <c r="AU165" s="189" t="s">
        <v>149</v>
      </c>
      <c r="AV165" s="13" t="s">
        <v>85</v>
      </c>
      <c r="AW165" s="13" t="s">
        <v>3</v>
      </c>
      <c r="AX165" s="13" t="s">
        <v>83</v>
      </c>
      <c r="AY165" s="189" t="s">
        <v>133</v>
      </c>
    </row>
    <row r="166" s="2" customFormat="1" ht="24.15" customHeight="1">
      <c r="A166" s="36"/>
      <c r="B166" s="169"/>
      <c r="C166" s="170" t="s">
        <v>8</v>
      </c>
      <c r="D166" s="170" t="s">
        <v>135</v>
      </c>
      <c r="E166" s="171" t="s">
        <v>211</v>
      </c>
      <c r="F166" s="172" t="s">
        <v>212</v>
      </c>
      <c r="G166" s="173" t="s">
        <v>167</v>
      </c>
      <c r="H166" s="174">
        <v>7.5</v>
      </c>
      <c r="I166" s="175"/>
      <c r="J166" s="176">
        <f>ROUND(I166*H166,2)</f>
        <v>0</v>
      </c>
      <c r="K166" s="172" t="s">
        <v>139</v>
      </c>
      <c r="L166" s="37"/>
      <c r="M166" s="177" t="s">
        <v>1</v>
      </c>
      <c r="N166" s="178" t="s">
        <v>40</v>
      </c>
      <c r="O166" s="75"/>
      <c r="P166" s="179">
        <f>O166*H166</f>
        <v>0</v>
      </c>
      <c r="Q166" s="179">
        <v>0</v>
      </c>
      <c r="R166" s="179">
        <f>Q166*H166</f>
        <v>0</v>
      </c>
      <c r="S166" s="179">
        <v>0</v>
      </c>
      <c r="T166" s="180">
        <f>S166*H166</f>
        <v>0</v>
      </c>
      <c r="U166" s="36"/>
      <c r="V166" s="36"/>
      <c r="W166" s="36"/>
      <c r="X166" s="36"/>
      <c r="Y166" s="36"/>
      <c r="Z166" s="36"/>
      <c r="AA166" s="36"/>
      <c r="AB166" s="36"/>
      <c r="AC166" s="36"/>
      <c r="AD166" s="36"/>
      <c r="AE166" s="36"/>
      <c r="AR166" s="181" t="s">
        <v>140</v>
      </c>
      <c r="AT166" s="181" t="s">
        <v>135</v>
      </c>
      <c r="AU166" s="181" t="s">
        <v>149</v>
      </c>
      <c r="AY166" s="17" t="s">
        <v>133</v>
      </c>
      <c r="BE166" s="182">
        <f>IF(N166="základní",J166,0)</f>
        <v>0</v>
      </c>
      <c r="BF166" s="182">
        <f>IF(N166="snížená",J166,0)</f>
        <v>0</v>
      </c>
      <c r="BG166" s="182">
        <f>IF(N166="zákl. přenesená",J166,0)</f>
        <v>0</v>
      </c>
      <c r="BH166" s="182">
        <f>IF(N166="sníž. přenesená",J166,0)</f>
        <v>0</v>
      </c>
      <c r="BI166" s="182">
        <f>IF(N166="nulová",J166,0)</f>
        <v>0</v>
      </c>
      <c r="BJ166" s="17" t="s">
        <v>83</v>
      </c>
      <c r="BK166" s="182">
        <f>ROUND(I166*H166,2)</f>
        <v>0</v>
      </c>
      <c r="BL166" s="17" t="s">
        <v>140</v>
      </c>
      <c r="BM166" s="181" t="s">
        <v>213</v>
      </c>
    </row>
    <row r="167" s="2" customFormat="1" ht="16.5" customHeight="1">
      <c r="A167" s="36"/>
      <c r="B167" s="169"/>
      <c r="C167" s="196" t="s">
        <v>178</v>
      </c>
      <c r="D167" s="196" t="s">
        <v>206</v>
      </c>
      <c r="E167" s="197" t="s">
        <v>214</v>
      </c>
      <c r="F167" s="198" t="s">
        <v>215</v>
      </c>
      <c r="G167" s="199" t="s">
        <v>193</v>
      </c>
      <c r="H167" s="200">
        <v>15</v>
      </c>
      <c r="I167" s="201"/>
      <c r="J167" s="202">
        <f>ROUND(I167*H167,2)</f>
        <v>0</v>
      </c>
      <c r="K167" s="198" t="s">
        <v>139</v>
      </c>
      <c r="L167" s="203"/>
      <c r="M167" s="204" t="s">
        <v>1</v>
      </c>
      <c r="N167" s="205" t="s">
        <v>40</v>
      </c>
      <c r="O167" s="75"/>
      <c r="P167" s="179">
        <f>O167*H167</f>
        <v>0</v>
      </c>
      <c r="Q167" s="179">
        <v>1</v>
      </c>
      <c r="R167" s="179">
        <f>Q167*H167</f>
        <v>15</v>
      </c>
      <c r="S167" s="179">
        <v>0</v>
      </c>
      <c r="T167" s="180">
        <f>S167*H167</f>
        <v>0</v>
      </c>
      <c r="U167" s="36"/>
      <c r="V167" s="36"/>
      <c r="W167" s="36"/>
      <c r="X167" s="36"/>
      <c r="Y167" s="36"/>
      <c r="Z167" s="36"/>
      <c r="AA167" s="36"/>
      <c r="AB167" s="36"/>
      <c r="AC167" s="36"/>
      <c r="AD167" s="36"/>
      <c r="AE167" s="36"/>
      <c r="AR167" s="181" t="s">
        <v>173</v>
      </c>
      <c r="AT167" s="181" t="s">
        <v>206</v>
      </c>
      <c r="AU167" s="181" t="s">
        <v>149</v>
      </c>
      <c r="AY167" s="17" t="s">
        <v>133</v>
      </c>
      <c r="BE167" s="182">
        <f>IF(N167="základní",J167,0)</f>
        <v>0</v>
      </c>
      <c r="BF167" s="182">
        <f>IF(N167="snížená",J167,0)</f>
        <v>0</v>
      </c>
      <c r="BG167" s="182">
        <f>IF(N167="zákl. přenesená",J167,0)</f>
        <v>0</v>
      </c>
      <c r="BH167" s="182">
        <f>IF(N167="sníž. přenesená",J167,0)</f>
        <v>0</v>
      </c>
      <c r="BI167" s="182">
        <f>IF(N167="nulová",J167,0)</f>
        <v>0</v>
      </c>
      <c r="BJ167" s="17" t="s">
        <v>83</v>
      </c>
      <c r="BK167" s="182">
        <f>ROUND(I167*H167,2)</f>
        <v>0</v>
      </c>
      <c r="BL167" s="17" t="s">
        <v>140</v>
      </c>
      <c r="BM167" s="181" t="s">
        <v>216</v>
      </c>
    </row>
    <row r="168" s="13" customFormat="1">
      <c r="A168" s="13"/>
      <c r="B168" s="188"/>
      <c r="C168" s="13"/>
      <c r="D168" s="183" t="s">
        <v>144</v>
      </c>
      <c r="E168" s="13"/>
      <c r="F168" s="190" t="s">
        <v>217</v>
      </c>
      <c r="G168" s="13"/>
      <c r="H168" s="191">
        <v>15</v>
      </c>
      <c r="I168" s="192"/>
      <c r="J168" s="13"/>
      <c r="K168" s="13"/>
      <c r="L168" s="188"/>
      <c r="M168" s="193"/>
      <c r="N168" s="194"/>
      <c r="O168" s="194"/>
      <c r="P168" s="194"/>
      <c r="Q168" s="194"/>
      <c r="R168" s="194"/>
      <c r="S168" s="194"/>
      <c r="T168" s="195"/>
      <c r="U168" s="13"/>
      <c r="V168" s="13"/>
      <c r="W168" s="13"/>
      <c r="X168" s="13"/>
      <c r="Y168" s="13"/>
      <c r="Z168" s="13"/>
      <c r="AA168" s="13"/>
      <c r="AB168" s="13"/>
      <c r="AC168" s="13"/>
      <c r="AD168" s="13"/>
      <c r="AE168" s="13"/>
      <c r="AT168" s="189" t="s">
        <v>144</v>
      </c>
      <c r="AU168" s="189" t="s">
        <v>149</v>
      </c>
      <c r="AV168" s="13" t="s">
        <v>85</v>
      </c>
      <c r="AW168" s="13" t="s">
        <v>3</v>
      </c>
      <c r="AX168" s="13" t="s">
        <v>83</v>
      </c>
      <c r="AY168" s="189" t="s">
        <v>133</v>
      </c>
    </row>
    <row r="169" s="2" customFormat="1" ht="24.15" customHeight="1">
      <c r="A169" s="36"/>
      <c r="B169" s="169"/>
      <c r="C169" s="170" t="s">
        <v>200</v>
      </c>
      <c r="D169" s="170" t="s">
        <v>135</v>
      </c>
      <c r="E169" s="171" t="s">
        <v>218</v>
      </c>
      <c r="F169" s="172" t="s">
        <v>219</v>
      </c>
      <c r="G169" s="173" t="s">
        <v>167</v>
      </c>
      <c r="H169" s="174">
        <v>2.5</v>
      </c>
      <c r="I169" s="175"/>
      <c r="J169" s="176">
        <f>ROUND(I169*H169,2)</f>
        <v>0</v>
      </c>
      <c r="K169" s="172" t="s">
        <v>139</v>
      </c>
      <c r="L169" s="37"/>
      <c r="M169" s="177" t="s">
        <v>1</v>
      </c>
      <c r="N169" s="178" t="s">
        <v>40</v>
      </c>
      <c r="O169" s="75"/>
      <c r="P169" s="179">
        <f>O169*H169</f>
        <v>0</v>
      </c>
      <c r="Q169" s="179">
        <v>1.8907700000000001</v>
      </c>
      <c r="R169" s="179">
        <f>Q169*H169</f>
        <v>4.7269250000000005</v>
      </c>
      <c r="S169" s="179">
        <v>0</v>
      </c>
      <c r="T169" s="180">
        <f>S169*H169</f>
        <v>0</v>
      </c>
      <c r="U169" s="36"/>
      <c r="V169" s="36"/>
      <c r="W169" s="36"/>
      <c r="X169" s="36"/>
      <c r="Y169" s="36"/>
      <c r="Z169" s="36"/>
      <c r="AA169" s="36"/>
      <c r="AB169" s="36"/>
      <c r="AC169" s="36"/>
      <c r="AD169" s="36"/>
      <c r="AE169" s="36"/>
      <c r="AR169" s="181" t="s">
        <v>140</v>
      </c>
      <c r="AT169" s="181" t="s">
        <v>135</v>
      </c>
      <c r="AU169" s="181" t="s">
        <v>149</v>
      </c>
      <c r="AY169" s="17" t="s">
        <v>133</v>
      </c>
      <c r="BE169" s="182">
        <f>IF(N169="základní",J169,0)</f>
        <v>0</v>
      </c>
      <c r="BF169" s="182">
        <f>IF(N169="snížená",J169,0)</f>
        <v>0</v>
      </c>
      <c r="BG169" s="182">
        <f>IF(N169="zákl. přenesená",J169,0)</f>
        <v>0</v>
      </c>
      <c r="BH169" s="182">
        <f>IF(N169="sníž. přenesená",J169,0)</f>
        <v>0</v>
      </c>
      <c r="BI169" s="182">
        <f>IF(N169="nulová",J169,0)</f>
        <v>0</v>
      </c>
      <c r="BJ169" s="17" t="s">
        <v>83</v>
      </c>
      <c r="BK169" s="182">
        <f>ROUND(I169*H169,2)</f>
        <v>0</v>
      </c>
      <c r="BL169" s="17" t="s">
        <v>140</v>
      </c>
      <c r="BM169" s="181" t="s">
        <v>220</v>
      </c>
    </row>
    <row r="170" s="12" customFormat="1" ht="20.88" customHeight="1">
      <c r="A170" s="12"/>
      <c r="B170" s="156"/>
      <c r="C170" s="12"/>
      <c r="D170" s="157" t="s">
        <v>74</v>
      </c>
      <c r="E170" s="167" t="s">
        <v>221</v>
      </c>
      <c r="F170" s="167" t="s">
        <v>222</v>
      </c>
      <c r="G170" s="12"/>
      <c r="H170" s="12"/>
      <c r="I170" s="159"/>
      <c r="J170" s="168">
        <f>BK170</f>
        <v>0</v>
      </c>
      <c r="K170" s="12"/>
      <c r="L170" s="156"/>
      <c r="M170" s="161"/>
      <c r="N170" s="162"/>
      <c r="O170" s="162"/>
      <c r="P170" s="163">
        <f>SUM(P171:P174)</f>
        <v>0</v>
      </c>
      <c r="Q170" s="162"/>
      <c r="R170" s="163">
        <f>SUM(R171:R174)</f>
        <v>0.0015</v>
      </c>
      <c r="S170" s="162"/>
      <c r="T170" s="164">
        <f>SUM(T171:T174)</f>
        <v>0</v>
      </c>
      <c r="U170" s="12"/>
      <c r="V170" s="12"/>
      <c r="W170" s="12"/>
      <c r="X170" s="12"/>
      <c r="Y170" s="12"/>
      <c r="Z170" s="12"/>
      <c r="AA170" s="12"/>
      <c r="AB170" s="12"/>
      <c r="AC170" s="12"/>
      <c r="AD170" s="12"/>
      <c r="AE170" s="12"/>
      <c r="AR170" s="157" t="s">
        <v>83</v>
      </c>
      <c r="AT170" s="165" t="s">
        <v>74</v>
      </c>
      <c r="AU170" s="165" t="s">
        <v>85</v>
      </c>
      <c r="AY170" s="157" t="s">
        <v>133</v>
      </c>
      <c r="BK170" s="166">
        <f>SUM(BK171:BK174)</f>
        <v>0</v>
      </c>
    </row>
    <row r="171" s="2" customFormat="1" ht="33" customHeight="1">
      <c r="A171" s="36"/>
      <c r="B171" s="169"/>
      <c r="C171" s="170" t="s">
        <v>221</v>
      </c>
      <c r="D171" s="170" t="s">
        <v>135</v>
      </c>
      <c r="E171" s="171" t="s">
        <v>223</v>
      </c>
      <c r="F171" s="172" t="s">
        <v>224</v>
      </c>
      <c r="G171" s="173" t="s">
        <v>138</v>
      </c>
      <c r="H171" s="174">
        <v>100</v>
      </c>
      <c r="I171" s="175"/>
      <c r="J171" s="176">
        <f>ROUND(I171*H171,2)</f>
        <v>0</v>
      </c>
      <c r="K171" s="172" t="s">
        <v>139</v>
      </c>
      <c r="L171" s="37"/>
      <c r="M171" s="177" t="s">
        <v>1</v>
      </c>
      <c r="N171" s="178" t="s">
        <v>40</v>
      </c>
      <c r="O171" s="75"/>
      <c r="P171" s="179">
        <f>O171*H171</f>
        <v>0</v>
      </c>
      <c r="Q171" s="179">
        <v>0</v>
      </c>
      <c r="R171" s="179">
        <f>Q171*H171</f>
        <v>0</v>
      </c>
      <c r="S171" s="179">
        <v>0</v>
      </c>
      <c r="T171" s="180">
        <f>S171*H171</f>
        <v>0</v>
      </c>
      <c r="U171" s="36"/>
      <c r="V171" s="36"/>
      <c r="W171" s="36"/>
      <c r="X171" s="36"/>
      <c r="Y171" s="36"/>
      <c r="Z171" s="36"/>
      <c r="AA171" s="36"/>
      <c r="AB171" s="36"/>
      <c r="AC171" s="36"/>
      <c r="AD171" s="36"/>
      <c r="AE171" s="36"/>
      <c r="AR171" s="181" t="s">
        <v>140</v>
      </c>
      <c r="AT171" s="181" t="s">
        <v>135</v>
      </c>
      <c r="AU171" s="181" t="s">
        <v>149</v>
      </c>
      <c r="AY171" s="17" t="s">
        <v>133</v>
      </c>
      <c r="BE171" s="182">
        <f>IF(N171="základní",J171,0)</f>
        <v>0</v>
      </c>
      <c r="BF171" s="182">
        <f>IF(N171="snížená",J171,0)</f>
        <v>0</v>
      </c>
      <c r="BG171" s="182">
        <f>IF(N171="zákl. přenesená",J171,0)</f>
        <v>0</v>
      </c>
      <c r="BH171" s="182">
        <f>IF(N171="sníž. přenesená",J171,0)</f>
        <v>0</v>
      </c>
      <c r="BI171" s="182">
        <f>IF(N171="nulová",J171,0)</f>
        <v>0</v>
      </c>
      <c r="BJ171" s="17" t="s">
        <v>83</v>
      </c>
      <c r="BK171" s="182">
        <f>ROUND(I171*H171,2)</f>
        <v>0</v>
      </c>
      <c r="BL171" s="17" t="s">
        <v>140</v>
      </c>
      <c r="BM171" s="181" t="s">
        <v>225</v>
      </c>
    </row>
    <row r="172" s="2" customFormat="1" ht="24.15" customHeight="1">
      <c r="A172" s="36"/>
      <c r="B172" s="169"/>
      <c r="C172" s="170" t="s">
        <v>226</v>
      </c>
      <c r="D172" s="170" t="s">
        <v>135</v>
      </c>
      <c r="E172" s="171" t="s">
        <v>227</v>
      </c>
      <c r="F172" s="172" t="s">
        <v>228</v>
      </c>
      <c r="G172" s="173" t="s">
        <v>138</v>
      </c>
      <c r="H172" s="174">
        <v>100</v>
      </c>
      <c r="I172" s="175"/>
      <c r="J172" s="176">
        <f>ROUND(I172*H172,2)</f>
        <v>0</v>
      </c>
      <c r="K172" s="172" t="s">
        <v>139</v>
      </c>
      <c r="L172" s="37"/>
      <c r="M172" s="177" t="s">
        <v>1</v>
      </c>
      <c r="N172" s="178" t="s">
        <v>40</v>
      </c>
      <c r="O172" s="75"/>
      <c r="P172" s="179">
        <f>O172*H172</f>
        <v>0</v>
      </c>
      <c r="Q172" s="179">
        <v>0</v>
      </c>
      <c r="R172" s="179">
        <f>Q172*H172</f>
        <v>0</v>
      </c>
      <c r="S172" s="179">
        <v>0</v>
      </c>
      <c r="T172" s="180">
        <f>S172*H172</f>
        <v>0</v>
      </c>
      <c r="U172" s="36"/>
      <c r="V172" s="36"/>
      <c r="W172" s="36"/>
      <c r="X172" s="36"/>
      <c r="Y172" s="36"/>
      <c r="Z172" s="36"/>
      <c r="AA172" s="36"/>
      <c r="AB172" s="36"/>
      <c r="AC172" s="36"/>
      <c r="AD172" s="36"/>
      <c r="AE172" s="36"/>
      <c r="AR172" s="181" t="s">
        <v>140</v>
      </c>
      <c r="AT172" s="181" t="s">
        <v>135</v>
      </c>
      <c r="AU172" s="181" t="s">
        <v>149</v>
      </c>
      <c r="AY172" s="17" t="s">
        <v>133</v>
      </c>
      <c r="BE172" s="182">
        <f>IF(N172="základní",J172,0)</f>
        <v>0</v>
      </c>
      <c r="BF172" s="182">
        <f>IF(N172="snížená",J172,0)</f>
        <v>0</v>
      </c>
      <c r="BG172" s="182">
        <f>IF(N172="zákl. přenesená",J172,0)</f>
        <v>0</v>
      </c>
      <c r="BH172" s="182">
        <f>IF(N172="sníž. přenesená",J172,0)</f>
        <v>0</v>
      </c>
      <c r="BI172" s="182">
        <f>IF(N172="nulová",J172,0)</f>
        <v>0</v>
      </c>
      <c r="BJ172" s="17" t="s">
        <v>83</v>
      </c>
      <c r="BK172" s="182">
        <f>ROUND(I172*H172,2)</f>
        <v>0</v>
      </c>
      <c r="BL172" s="17" t="s">
        <v>140</v>
      </c>
      <c r="BM172" s="181" t="s">
        <v>229</v>
      </c>
    </row>
    <row r="173" s="2" customFormat="1" ht="16.5" customHeight="1">
      <c r="A173" s="36"/>
      <c r="B173" s="169"/>
      <c r="C173" s="196" t="s">
        <v>230</v>
      </c>
      <c r="D173" s="196" t="s">
        <v>206</v>
      </c>
      <c r="E173" s="197" t="s">
        <v>231</v>
      </c>
      <c r="F173" s="198" t="s">
        <v>232</v>
      </c>
      <c r="G173" s="199" t="s">
        <v>233</v>
      </c>
      <c r="H173" s="200">
        <v>1.5</v>
      </c>
      <c r="I173" s="201"/>
      <c r="J173" s="202">
        <f>ROUND(I173*H173,2)</f>
        <v>0</v>
      </c>
      <c r="K173" s="198" t="s">
        <v>139</v>
      </c>
      <c r="L173" s="203"/>
      <c r="M173" s="204" t="s">
        <v>1</v>
      </c>
      <c r="N173" s="205" t="s">
        <v>40</v>
      </c>
      <c r="O173" s="75"/>
      <c r="P173" s="179">
        <f>O173*H173</f>
        <v>0</v>
      </c>
      <c r="Q173" s="179">
        <v>0.001</v>
      </c>
      <c r="R173" s="179">
        <f>Q173*H173</f>
        <v>0.0015</v>
      </c>
      <c r="S173" s="179">
        <v>0</v>
      </c>
      <c r="T173" s="180">
        <f>S173*H173</f>
        <v>0</v>
      </c>
      <c r="U173" s="36"/>
      <c r="V173" s="36"/>
      <c r="W173" s="36"/>
      <c r="X173" s="36"/>
      <c r="Y173" s="36"/>
      <c r="Z173" s="36"/>
      <c r="AA173" s="36"/>
      <c r="AB173" s="36"/>
      <c r="AC173" s="36"/>
      <c r="AD173" s="36"/>
      <c r="AE173" s="36"/>
      <c r="AR173" s="181" t="s">
        <v>173</v>
      </c>
      <c r="AT173" s="181" t="s">
        <v>206</v>
      </c>
      <c r="AU173" s="181" t="s">
        <v>149</v>
      </c>
      <c r="AY173" s="17" t="s">
        <v>133</v>
      </c>
      <c r="BE173" s="182">
        <f>IF(N173="základní",J173,0)</f>
        <v>0</v>
      </c>
      <c r="BF173" s="182">
        <f>IF(N173="snížená",J173,0)</f>
        <v>0</v>
      </c>
      <c r="BG173" s="182">
        <f>IF(N173="zákl. přenesená",J173,0)</f>
        <v>0</v>
      </c>
      <c r="BH173" s="182">
        <f>IF(N173="sníž. přenesená",J173,0)</f>
        <v>0</v>
      </c>
      <c r="BI173" s="182">
        <f>IF(N173="nulová",J173,0)</f>
        <v>0</v>
      </c>
      <c r="BJ173" s="17" t="s">
        <v>83</v>
      </c>
      <c r="BK173" s="182">
        <f>ROUND(I173*H173,2)</f>
        <v>0</v>
      </c>
      <c r="BL173" s="17" t="s">
        <v>140</v>
      </c>
      <c r="BM173" s="181" t="s">
        <v>234</v>
      </c>
    </row>
    <row r="174" s="13" customFormat="1">
      <c r="A174" s="13"/>
      <c r="B174" s="188"/>
      <c r="C174" s="13"/>
      <c r="D174" s="183" t="s">
        <v>144</v>
      </c>
      <c r="E174" s="13"/>
      <c r="F174" s="190" t="s">
        <v>235</v>
      </c>
      <c r="G174" s="13"/>
      <c r="H174" s="191">
        <v>1.5</v>
      </c>
      <c r="I174" s="192"/>
      <c r="J174" s="13"/>
      <c r="K174" s="13"/>
      <c r="L174" s="188"/>
      <c r="M174" s="193"/>
      <c r="N174" s="194"/>
      <c r="O174" s="194"/>
      <c r="P174" s="194"/>
      <c r="Q174" s="194"/>
      <c r="R174" s="194"/>
      <c r="S174" s="194"/>
      <c r="T174" s="195"/>
      <c r="U174" s="13"/>
      <c r="V174" s="13"/>
      <c r="W174" s="13"/>
      <c r="X174" s="13"/>
      <c r="Y174" s="13"/>
      <c r="Z174" s="13"/>
      <c r="AA174" s="13"/>
      <c r="AB174" s="13"/>
      <c r="AC174" s="13"/>
      <c r="AD174" s="13"/>
      <c r="AE174" s="13"/>
      <c r="AT174" s="189" t="s">
        <v>144</v>
      </c>
      <c r="AU174" s="189" t="s">
        <v>149</v>
      </c>
      <c r="AV174" s="13" t="s">
        <v>85</v>
      </c>
      <c r="AW174" s="13" t="s">
        <v>3</v>
      </c>
      <c r="AX174" s="13" t="s">
        <v>83</v>
      </c>
      <c r="AY174" s="189" t="s">
        <v>133</v>
      </c>
    </row>
    <row r="175" s="12" customFormat="1" ht="22.8" customHeight="1">
      <c r="A175" s="12"/>
      <c r="B175" s="156"/>
      <c r="C175" s="12"/>
      <c r="D175" s="157" t="s">
        <v>74</v>
      </c>
      <c r="E175" s="167" t="s">
        <v>85</v>
      </c>
      <c r="F175" s="167" t="s">
        <v>236</v>
      </c>
      <c r="G175" s="12"/>
      <c r="H175" s="12"/>
      <c r="I175" s="159"/>
      <c r="J175" s="168">
        <f>BK175</f>
        <v>0</v>
      </c>
      <c r="K175" s="12"/>
      <c r="L175" s="156"/>
      <c r="M175" s="161"/>
      <c r="N175" s="162"/>
      <c r="O175" s="162"/>
      <c r="P175" s="163">
        <f>P176+SUM(P177:P181)</f>
        <v>0</v>
      </c>
      <c r="Q175" s="162"/>
      <c r="R175" s="163">
        <f>R176+SUM(R177:R181)</f>
        <v>1558.9456999999998</v>
      </c>
      <c r="S175" s="162"/>
      <c r="T175" s="164">
        <f>T176+SUM(T177:T181)</f>
        <v>0</v>
      </c>
      <c r="U175" s="12"/>
      <c r="V175" s="12"/>
      <c r="W175" s="12"/>
      <c r="X175" s="12"/>
      <c r="Y175" s="12"/>
      <c r="Z175" s="12"/>
      <c r="AA175" s="12"/>
      <c r="AB175" s="12"/>
      <c r="AC175" s="12"/>
      <c r="AD175" s="12"/>
      <c r="AE175" s="12"/>
      <c r="AR175" s="157" t="s">
        <v>83</v>
      </c>
      <c r="AT175" s="165" t="s">
        <v>74</v>
      </c>
      <c r="AU175" s="165" t="s">
        <v>83</v>
      </c>
      <c r="AY175" s="157" t="s">
        <v>133</v>
      </c>
      <c r="BK175" s="166">
        <f>BK176+SUM(BK177:BK181)</f>
        <v>0</v>
      </c>
    </row>
    <row r="176" s="2" customFormat="1" ht="33" customHeight="1">
      <c r="A176" s="36"/>
      <c r="B176" s="169"/>
      <c r="C176" s="170" t="s">
        <v>7</v>
      </c>
      <c r="D176" s="170" t="s">
        <v>135</v>
      </c>
      <c r="E176" s="171" t="s">
        <v>237</v>
      </c>
      <c r="F176" s="172" t="s">
        <v>238</v>
      </c>
      <c r="G176" s="173" t="s">
        <v>167</v>
      </c>
      <c r="H176" s="174">
        <v>46</v>
      </c>
      <c r="I176" s="175"/>
      <c r="J176" s="176">
        <f>ROUND(I176*H176,2)</f>
        <v>0</v>
      </c>
      <c r="K176" s="172" t="s">
        <v>139</v>
      </c>
      <c r="L176" s="37"/>
      <c r="M176" s="177" t="s">
        <v>1</v>
      </c>
      <c r="N176" s="178" t="s">
        <v>40</v>
      </c>
      <c r="O176" s="75"/>
      <c r="P176" s="179">
        <f>O176*H176</f>
        <v>0</v>
      </c>
      <c r="Q176" s="179">
        <v>1.6299999999999999</v>
      </c>
      <c r="R176" s="179">
        <f>Q176*H176</f>
        <v>74.97999999999999</v>
      </c>
      <c r="S176" s="179">
        <v>0</v>
      </c>
      <c r="T176" s="180">
        <f>S176*H176</f>
        <v>0</v>
      </c>
      <c r="U176" s="36"/>
      <c r="V176" s="36"/>
      <c r="W176" s="36"/>
      <c r="X176" s="36"/>
      <c r="Y176" s="36"/>
      <c r="Z176" s="36"/>
      <c r="AA176" s="36"/>
      <c r="AB176" s="36"/>
      <c r="AC176" s="36"/>
      <c r="AD176" s="36"/>
      <c r="AE176" s="36"/>
      <c r="AR176" s="181" t="s">
        <v>140</v>
      </c>
      <c r="AT176" s="181" t="s">
        <v>135</v>
      </c>
      <c r="AU176" s="181" t="s">
        <v>85</v>
      </c>
      <c r="AY176" s="17" t="s">
        <v>133</v>
      </c>
      <c r="BE176" s="182">
        <f>IF(N176="základní",J176,0)</f>
        <v>0</v>
      </c>
      <c r="BF176" s="182">
        <f>IF(N176="snížená",J176,0)</f>
        <v>0</v>
      </c>
      <c r="BG176" s="182">
        <f>IF(N176="zákl. přenesená",J176,0)</f>
        <v>0</v>
      </c>
      <c r="BH176" s="182">
        <f>IF(N176="sníž. přenesená",J176,0)</f>
        <v>0</v>
      </c>
      <c r="BI176" s="182">
        <f>IF(N176="nulová",J176,0)</f>
        <v>0</v>
      </c>
      <c r="BJ176" s="17" t="s">
        <v>83</v>
      </c>
      <c r="BK176" s="182">
        <f>ROUND(I176*H176,2)</f>
        <v>0</v>
      </c>
      <c r="BL176" s="17" t="s">
        <v>140</v>
      </c>
      <c r="BM176" s="181" t="s">
        <v>239</v>
      </c>
    </row>
    <row r="177" s="2" customFormat="1" ht="33" customHeight="1">
      <c r="A177" s="36"/>
      <c r="B177" s="169"/>
      <c r="C177" s="170" t="s">
        <v>240</v>
      </c>
      <c r="D177" s="170" t="s">
        <v>135</v>
      </c>
      <c r="E177" s="171" t="s">
        <v>241</v>
      </c>
      <c r="F177" s="172" t="s">
        <v>242</v>
      </c>
      <c r="G177" s="173" t="s">
        <v>138</v>
      </c>
      <c r="H177" s="174">
        <v>950</v>
      </c>
      <c r="I177" s="175"/>
      <c r="J177" s="176">
        <f>ROUND(I177*H177,2)</f>
        <v>0</v>
      </c>
      <c r="K177" s="172" t="s">
        <v>139</v>
      </c>
      <c r="L177" s="37"/>
      <c r="M177" s="177" t="s">
        <v>1</v>
      </c>
      <c r="N177" s="178" t="s">
        <v>40</v>
      </c>
      <c r="O177" s="75"/>
      <c r="P177" s="179">
        <f>O177*H177</f>
        <v>0</v>
      </c>
      <c r="Q177" s="179">
        <v>0.00031</v>
      </c>
      <c r="R177" s="179">
        <f>Q177*H177</f>
        <v>0.29449999999999998</v>
      </c>
      <c r="S177" s="179">
        <v>0</v>
      </c>
      <c r="T177" s="180">
        <f>S177*H177</f>
        <v>0</v>
      </c>
      <c r="U177" s="36"/>
      <c r="V177" s="36"/>
      <c r="W177" s="36"/>
      <c r="X177" s="36"/>
      <c r="Y177" s="36"/>
      <c r="Z177" s="36"/>
      <c r="AA177" s="36"/>
      <c r="AB177" s="36"/>
      <c r="AC177" s="36"/>
      <c r="AD177" s="36"/>
      <c r="AE177" s="36"/>
      <c r="AR177" s="181" t="s">
        <v>140</v>
      </c>
      <c r="AT177" s="181" t="s">
        <v>135</v>
      </c>
      <c r="AU177" s="181" t="s">
        <v>85</v>
      </c>
      <c r="AY177" s="17" t="s">
        <v>133</v>
      </c>
      <c r="BE177" s="182">
        <f>IF(N177="základní",J177,0)</f>
        <v>0</v>
      </c>
      <c r="BF177" s="182">
        <f>IF(N177="snížená",J177,0)</f>
        <v>0</v>
      </c>
      <c r="BG177" s="182">
        <f>IF(N177="zákl. přenesená",J177,0)</f>
        <v>0</v>
      </c>
      <c r="BH177" s="182">
        <f>IF(N177="sníž. přenesená",J177,0)</f>
        <v>0</v>
      </c>
      <c r="BI177" s="182">
        <f>IF(N177="nulová",J177,0)</f>
        <v>0</v>
      </c>
      <c r="BJ177" s="17" t="s">
        <v>83</v>
      </c>
      <c r="BK177" s="182">
        <f>ROUND(I177*H177,2)</f>
        <v>0</v>
      </c>
      <c r="BL177" s="17" t="s">
        <v>140</v>
      </c>
      <c r="BM177" s="181" t="s">
        <v>243</v>
      </c>
    </row>
    <row r="178" s="13" customFormat="1">
      <c r="A178" s="13"/>
      <c r="B178" s="188"/>
      <c r="C178" s="13"/>
      <c r="D178" s="183" t="s">
        <v>144</v>
      </c>
      <c r="E178" s="189" t="s">
        <v>1</v>
      </c>
      <c r="F178" s="190" t="s">
        <v>244</v>
      </c>
      <c r="G178" s="13"/>
      <c r="H178" s="191">
        <v>950</v>
      </c>
      <c r="I178" s="192"/>
      <c r="J178" s="13"/>
      <c r="K178" s="13"/>
      <c r="L178" s="188"/>
      <c r="M178" s="193"/>
      <c r="N178" s="194"/>
      <c r="O178" s="194"/>
      <c r="P178" s="194"/>
      <c r="Q178" s="194"/>
      <c r="R178" s="194"/>
      <c r="S178" s="194"/>
      <c r="T178" s="195"/>
      <c r="U178" s="13"/>
      <c r="V178" s="13"/>
      <c r="W178" s="13"/>
      <c r="X178" s="13"/>
      <c r="Y178" s="13"/>
      <c r="Z178" s="13"/>
      <c r="AA178" s="13"/>
      <c r="AB178" s="13"/>
      <c r="AC178" s="13"/>
      <c r="AD178" s="13"/>
      <c r="AE178" s="13"/>
      <c r="AT178" s="189" t="s">
        <v>144</v>
      </c>
      <c r="AU178" s="189" t="s">
        <v>85</v>
      </c>
      <c r="AV178" s="13" t="s">
        <v>85</v>
      </c>
      <c r="AW178" s="13" t="s">
        <v>31</v>
      </c>
      <c r="AX178" s="13" t="s">
        <v>83</v>
      </c>
      <c r="AY178" s="189" t="s">
        <v>133</v>
      </c>
    </row>
    <row r="179" s="2" customFormat="1" ht="24.15" customHeight="1">
      <c r="A179" s="36"/>
      <c r="B179" s="169"/>
      <c r="C179" s="196" t="s">
        <v>245</v>
      </c>
      <c r="D179" s="196" t="s">
        <v>206</v>
      </c>
      <c r="E179" s="197" t="s">
        <v>246</v>
      </c>
      <c r="F179" s="198" t="s">
        <v>247</v>
      </c>
      <c r="G179" s="199" t="s">
        <v>138</v>
      </c>
      <c r="H179" s="200">
        <v>950</v>
      </c>
      <c r="I179" s="201"/>
      <c r="J179" s="202">
        <f>ROUND(I179*H179,2)</f>
        <v>0</v>
      </c>
      <c r="K179" s="198" t="s">
        <v>139</v>
      </c>
      <c r="L179" s="203"/>
      <c r="M179" s="204" t="s">
        <v>1</v>
      </c>
      <c r="N179" s="205" t="s">
        <v>40</v>
      </c>
      <c r="O179" s="75"/>
      <c r="P179" s="179">
        <f>O179*H179</f>
        <v>0</v>
      </c>
      <c r="Q179" s="179">
        <v>0.00029999999999999997</v>
      </c>
      <c r="R179" s="179">
        <f>Q179*H179</f>
        <v>0.28499999999999998</v>
      </c>
      <c r="S179" s="179">
        <v>0</v>
      </c>
      <c r="T179" s="180">
        <f>S179*H179</f>
        <v>0</v>
      </c>
      <c r="U179" s="36"/>
      <c r="V179" s="36"/>
      <c r="W179" s="36"/>
      <c r="X179" s="36"/>
      <c r="Y179" s="36"/>
      <c r="Z179" s="36"/>
      <c r="AA179" s="36"/>
      <c r="AB179" s="36"/>
      <c r="AC179" s="36"/>
      <c r="AD179" s="36"/>
      <c r="AE179" s="36"/>
      <c r="AR179" s="181" t="s">
        <v>173</v>
      </c>
      <c r="AT179" s="181" t="s">
        <v>206</v>
      </c>
      <c r="AU179" s="181" t="s">
        <v>85</v>
      </c>
      <c r="AY179" s="17" t="s">
        <v>133</v>
      </c>
      <c r="BE179" s="182">
        <f>IF(N179="základní",J179,0)</f>
        <v>0</v>
      </c>
      <c r="BF179" s="182">
        <f>IF(N179="snížená",J179,0)</f>
        <v>0</v>
      </c>
      <c r="BG179" s="182">
        <f>IF(N179="zákl. přenesená",J179,0)</f>
        <v>0</v>
      </c>
      <c r="BH179" s="182">
        <f>IF(N179="sníž. přenesená",J179,0)</f>
        <v>0</v>
      </c>
      <c r="BI179" s="182">
        <f>IF(N179="nulová",J179,0)</f>
        <v>0</v>
      </c>
      <c r="BJ179" s="17" t="s">
        <v>83</v>
      </c>
      <c r="BK179" s="182">
        <f>ROUND(I179*H179,2)</f>
        <v>0</v>
      </c>
      <c r="BL179" s="17" t="s">
        <v>140</v>
      </c>
      <c r="BM179" s="181" t="s">
        <v>248</v>
      </c>
    </row>
    <row r="180" s="2" customFormat="1" ht="24.15" customHeight="1">
      <c r="A180" s="36"/>
      <c r="B180" s="169"/>
      <c r="C180" s="170" t="s">
        <v>249</v>
      </c>
      <c r="D180" s="170" t="s">
        <v>135</v>
      </c>
      <c r="E180" s="171" t="s">
        <v>250</v>
      </c>
      <c r="F180" s="172" t="s">
        <v>251</v>
      </c>
      <c r="G180" s="173" t="s">
        <v>155</v>
      </c>
      <c r="H180" s="174">
        <v>380</v>
      </c>
      <c r="I180" s="175"/>
      <c r="J180" s="176">
        <f>ROUND(I180*H180,2)</f>
        <v>0</v>
      </c>
      <c r="K180" s="172" t="s">
        <v>139</v>
      </c>
      <c r="L180" s="37"/>
      <c r="M180" s="177" t="s">
        <v>1</v>
      </c>
      <c r="N180" s="178" t="s">
        <v>40</v>
      </c>
      <c r="O180" s="75"/>
      <c r="P180" s="179">
        <f>O180*H180</f>
        <v>0</v>
      </c>
      <c r="Q180" s="179">
        <v>0.00048999999999999998</v>
      </c>
      <c r="R180" s="179">
        <f>Q180*H180</f>
        <v>0.1862</v>
      </c>
      <c r="S180" s="179">
        <v>0</v>
      </c>
      <c r="T180" s="180">
        <f>S180*H180</f>
        <v>0</v>
      </c>
      <c r="U180" s="36"/>
      <c r="V180" s="36"/>
      <c r="W180" s="36"/>
      <c r="X180" s="36"/>
      <c r="Y180" s="36"/>
      <c r="Z180" s="36"/>
      <c r="AA180" s="36"/>
      <c r="AB180" s="36"/>
      <c r="AC180" s="36"/>
      <c r="AD180" s="36"/>
      <c r="AE180" s="36"/>
      <c r="AR180" s="181" t="s">
        <v>140</v>
      </c>
      <c r="AT180" s="181" t="s">
        <v>135</v>
      </c>
      <c r="AU180" s="181" t="s">
        <v>85</v>
      </c>
      <c r="AY180" s="17" t="s">
        <v>133</v>
      </c>
      <c r="BE180" s="182">
        <f>IF(N180="základní",J180,0)</f>
        <v>0</v>
      </c>
      <c r="BF180" s="182">
        <f>IF(N180="snížená",J180,0)</f>
        <v>0</v>
      </c>
      <c r="BG180" s="182">
        <f>IF(N180="zákl. přenesená",J180,0)</f>
        <v>0</v>
      </c>
      <c r="BH180" s="182">
        <f>IF(N180="sníž. přenesená",J180,0)</f>
        <v>0</v>
      </c>
      <c r="BI180" s="182">
        <f>IF(N180="nulová",J180,0)</f>
        <v>0</v>
      </c>
      <c r="BJ180" s="17" t="s">
        <v>83</v>
      </c>
      <c r="BK180" s="182">
        <f>ROUND(I180*H180,2)</f>
        <v>0</v>
      </c>
      <c r="BL180" s="17" t="s">
        <v>140</v>
      </c>
      <c r="BM180" s="181" t="s">
        <v>252</v>
      </c>
    </row>
    <row r="181" s="12" customFormat="1" ht="20.88" customHeight="1">
      <c r="A181" s="12"/>
      <c r="B181" s="156"/>
      <c r="C181" s="12"/>
      <c r="D181" s="157" t="s">
        <v>74</v>
      </c>
      <c r="E181" s="167" t="s">
        <v>7</v>
      </c>
      <c r="F181" s="167" t="s">
        <v>253</v>
      </c>
      <c r="G181" s="12"/>
      <c r="H181" s="12"/>
      <c r="I181" s="159"/>
      <c r="J181" s="168">
        <f>BK181</f>
        <v>0</v>
      </c>
      <c r="K181" s="12"/>
      <c r="L181" s="156"/>
      <c r="M181" s="161"/>
      <c r="N181" s="162"/>
      <c r="O181" s="162"/>
      <c r="P181" s="163">
        <f>SUM(P182:P194)</f>
        <v>0</v>
      </c>
      <c r="Q181" s="162"/>
      <c r="R181" s="163">
        <f>SUM(R182:R194)</f>
        <v>1483.1999999999998</v>
      </c>
      <c r="S181" s="162"/>
      <c r="T181" s="164">
        <f>SUM(T182:T194)</f>
        <v>0</v>
      </c>
      <c r="U181" s="12"/>
      <c r="V181" s="12"/>
      <c r="W181" s="12"/>
      <c r="X181" s="12"/>
      <c r="Y181" s="12"/>
      <c r="Z181" s="12"/>
      <c r="AA181" s="12"/>
      <c r="AB181" s="12"/>
      <c r="AC181" s="12"/>
      <c r="AD181" s="12"/>
      <c r="AE181" s="12"/>
      <c r="AR181" s="157" t="s">
        <v>83</v>
      </c>
      <c r="AT181" s="165" t="s">
        <v>74</v>
      </c>
      <c r="AU181" s="165" t="s">
        <v>85</v>
      </c>
      <c r="AY181" s="157" t="s">
        <v>133</v>
      </c>
      <c r="BK181" s="166">
        <f>SUM(BK182:BK194)</f>
        <v>0</v>
      </c>
    </row>
    <row r="182" s="2" customFormat="1" ht="37.8" customHeight="1">
      <c r="A182" s="36"/>
      <c r="B182" s="169"/>
      <c r="C182" s="170" t="s">
        <v>254</v>
      </c>
      <c r="D182" s="170" t="s">
        <v>135</v>
      </c>
      <c r="E182" s="171" t="s">
        <v>255</v>
      </c>
      <c r="F182" s="172" t="s">
        <v>256</v>
      </c>
      <c r="G182" s="173" t="s">
        <v>167</v>
      </c>
      <c r="H182" s="174">
        <v>768</v>
      </c>
      <c r="I182" s="175"/>
      <c r="J182" s="176">
        <f>ROUND(I182*H182,2)</f>
        <v>0</v>
      </c>
      <c r="K182" s="172" t="s">
        <v>139</v>
      </c>
      <c r="L182" s="37"/>
      <c r="M182" s="177" t="s">
        <v>1</v>
      </c>
      <c r="N182" s="178" t="s">
        <v>40</v>
      </c>
      <c r="O182" s="75"/>
      <c r="P182" s="179">
        <f>O182*H182</f>
        <v>0</v>
      </c>
      <c r="Q182" s="179">
        <v>0</v>
      </c>
      <c r="R182" s="179">
        <f>Q182*H182</f>
        <v>0</v>
      </c>
      <c r="S182" s="179">
        <v>0</v>
      </c>
      <c r="T182" s="180">
        <f>S182*H182</f>
        <v>0</v>
      </c>
      <c r="U182" s="36"/>
      <c r="V182" s="36"/>
      <c r="W182" s="36"/>
      <c r="X182" s="36"/>
      <c r="Y182" s="36"/>
      <c r="Z182" s="36"/>
      <c r="AA182" s="36"/>
      <c r="AB182" s="36"/>
      <c r="AC182" s="36"/>
      <c r="AD182" s="36"/>
      <c r="AE182" s="36"/>
      <c r="AR182" s="181" t="s">
        <v>140</v>
      </c>
      <c r="AT182" s="181" t="s">
        <v>135</v>
      </c>
      <c r="AU182" s="181" t="s">
        <v>149</v>
      </c>
      <c r="AY182" s="17" t="s">
        <v>133</v>
      </c>
      <c r="BE182" s="182">
        <f>IF(N182="základní",J182,0)</f>
        <v>0</v>
      </c>
      <c r="BF182" s="182">
        <f>IF(N182="snížená",J182,0)</f>
        <v>0</v>
      </c>
      <c r="BG182" s="182">
        <f>IF(N182="zákl. přenesená",J182,0)</f>
        <v>0</v>
      </c>
      <c r="BH182" s="182">
        <f>IF(N182="sníž. přenesená",J182,0)</f>
        <v>0</v>
      </c>
      <c r="BI182" s="182">
        <f>IF(N182="nulová",J182,0)</f>
        <v>0</v>
      </c>
      <c r="BJ182" s="17" t="s">
        <v>83</v>
      </c>
      <c r="BK182" s="182">
        <f>ROUND(I182*H182,2)</f>
        <v>0</v>
      </c>
      <c r="BL182" s="17" t="s">
        <v>140</v>
      </c>
      <c r="BM182" s="181" t="s">
        <v>257</v>
      </c>
    </row>
    <row r="183" s="14" customFormat="1">
      <c r="A183" s="14"/>
      <c r="B183" s="206"/>
      <c r="C183" s="14"/>
      <c r="D183" s="183" t="s">
        <v>144</v>
      </c>
      <c r="E183" s="207" t="s">
        <v>1</v>
      </c>
      <c r="F183" s="208" t="s">
        <v>258</v>
      </c>
      <c r="G183" s="14"/>
      <c r="H183" s="207" t="s">
        <v>1</v>
      </c>
      <c r="I183" s="209"/>
      <c r="J183" s="14"/>
      <c r="K183" s="14"/>
      <c r="L183" s="206"/>
      <c r="M183" s="210"/>
      <c r="N183" s="211"/>
      <c r="O183" s="211"/>
      <c r="P183" s="211"/>
      <c r="Q183" s="211"/>
      <c r="R183" s="211"/>
      <c r="S183" s="211"/>
      <c r="T183" s="212"/>
      <c r="U183" s="14"/>
      <c r="V183" s="14"/>
      <c r="W183" s="14"/>
      <c r="X183" s="14"/>
      <c r="Y183" s="14"/>
      <c r="Z183" s="14"/>
      <c r="AA183" s="14"/>
      <c r="AB183" s="14"/>
      <c r="AC183" s="14"/>
      <c r="AD183" s="14"/>
      <c r="AE183" s="14"/>
      <c r="AT183" s="207" t="s">
        <v>144</v>
      </c>
      <c r="AU183" s="207" t="s">
        <v>149</v>
      </c>
      <c r="AV183" s="14" t="s">
        <v>83</v>
      </c>
      <c r="AW183" s="14" t="s">
        <v>31</v>
      </c>
      <c r="AX183" s="14" t="s">
        <v>75</v>
      </c>
      <c r="AY183" s="207" t="s">
        <v>133</v>
      </c>
    </row>
    <row r="184" s="13" customFormat="1">
      <c r="A184" s="13"/>
      <c r="B184" s="188"/>
      <c r="C184" s="13"/>
      <c r="D184" s="183" t="s">
        <v>144</v>
      </c>
      <c r="E184" s="189" t="s">
        <v>1</v>
      </c>
      <c r="F184" s="190" t="s">
        <v>259</v>
      </c>
      <c r="G184" s="13"/>
      <c r="H184" s="191">
        <v>768</v>
      </c>
      <c r="I184" s="192"/>
      <c r="J184" s="13"/>
      <c r="K184" s="13"/>
      <c r="L184" s="188"/>
      <c r="M184" s="193"/>
      <c r="N184" s="194"/>
      <c r="O184" s="194"/>
      <c r="P184" s="194"/>
      <c r="Q184" s="194"/>
      <c r="R184" s="194"/>
      <c r="S184" s="194"/>
      <c r="T184" s="195"/>
      <c r="U184" s="13"/>
      <c r="V184" s="13"/>
      <c r="W184" s="13"/>
      <c r="X184" s="13"/>
      <c r="Y184" s="13"/>
      <c r="Z184" s="13"/>
      <c r="AA184" s="13"/>
      <c r="AB184" s="13"/>
      <c r="AC184" s="13"/>
      <c r="AD184" s="13"/>
      <c r="AE184" s="13"/>
      <c r="AT184" s="189" t="s">
        <v>144</v>
      </c>
      <c r="AU184" s="189" t="s">
        <v>149</v>
      </c>
      <c r="AV184" s="13" t="s">
        <v>85</v>
      </c>
      <c r="AW184" s="13" t="s">
        <v>31</v>
      </c>
      <c r="AX184" s="13" t="s">
        <v>83</v>
      </c>
      <c r="AY184" s="189" t="s">
        <v>133</v>
      </c>
    </row>
    <row r="185" s="2" customFormat="1" ht="24.15" customHeight="1">
      <c r="A185" s="36"/>
      <c r="B185" s="169"/>
      <c r="C185" s="170" t="s">
        <v>260</v>
      </c>
      <c r="D185" s="170" t="s">
        <v>135</v>
      </c>
      <c r="E185" s="171" t="s">
        <v>261</v>
      </c>
      <c r="F185" s="172" t="s">
        <v>262</v>
      </c>
      <c r="G185" s="173" t="s">
        <v>167</v>
      </c>
      <c r="H185" s="174">
        <v>76.799999999999997</v>
      </c>
      <c r="I185" s="175"/>
      <c r="J185" s="176">
        <f>ROUND(I185*H185,2)</f>
        <v>0</v>
      </c>
      <c r="K185" s="172" t="s">
        <v>139</v>
      </c>
      <c r="L185" s="37"/>
      <c r="M185" s="177" t="s">
        <v>1</v>
      </c>
      <c r="N185" s="178" t="s">
        <v>40</v>
      </c>
      <c r="O185" s="75"/>
      <c r="P185" s="179">
        <f>O185*H185</f>
        <v>0</v>
      </c>
      <c r="Q185" s="179">
        <v>0</v>
      </c>
      <c r="R185" s="179">
        <f>Q185*H185</f>
        <v>0</v>
      </c>
      <c r="S185" s="179">
        <v>0</v>
      </c>
      <c r="T185" s="180">
        <f>S185*H185</f>
        <v>0</v>
      </c>
      <c r="U185" s="36"/>
      <c r="V185" s="36"/>
      <c r="W185" s="36"/>
      <c r="X185" s="36"/>
      <c r="Y185" s="36"/>
      <c r="Z185" s="36"/>
      <c r="AA185" s="36"/>
      <c r="AB185" s="36"/>
      <c r="AC185" s="36"/>
      <c r="AD185" s="36"/>
      <c r="AE185" s="36"/>
      <c r="AR185" s="181" t="s">
        <v>140</v>
      </c>
      <c r="AT185" s="181" t="s">
        <v>135</v>
      </c>
      <c r="AU185" s="181" t="s">
        <v>149</v>
      </c>
      <c r="AY185" s="17" t="s">
        <v>133</v>
      </c>
      <c r="BE185" s="182">
        <f>IF(N185="základní",J185,0)</f>
        <v>0</v>
      </c>
      <c r="BF185" s="182">
        <f>IF(N185="snížená",J185,0)</f>
        <v>0</v>
      </c>
      <c r="BG185" s="182">
        <f>IF(N185="zákl. přenesená",J185,0)</f>
        <v>0</v>
      </c>
      <c r="BH185" s="182">
        <f>IF(N185="sníž. přenesená",J185,0)</f>
        <v>0</v>
      </c>
      <c r="BI185" s="182">
        <f>IF(N185="nulová",J185,0)</f>
        <v>0</v>
      </c>
      <c r="BJ185" s="17" t="s">
        <v>83</v>
      </c>
      <c r="BK185" s="182">
        <f>ROUND(I185*H185,2)</f>
        <v>0</v>
      </c>
      <c r="BL185" s="17" t="s">
        <v>140</v>
      </c>
      <c r="BM185" s="181" t="s">
        <v>263</v>
      </c>
    </row>
    <row r="186" s="13" customFormat="1">
      <c r="A186" s="13"/>
      <c r="B186" s="188"/>
      <c r="C186" s="13"/>
      <c r="D186" s="183" t="s">
        <v>144</v>
      </c>
      <c r="E186" s="13"/>
      <c r="F186" s="190" t="s">
        <v>264</v>
      </c>
      <c r="G186" s="13"/>
      <c r="H186" s="191">
        <v>76.799999999999997</v>
      </c>
      <c r="I186" s="192"/>
      <c r="J186" s="13"/>
      <c r="K186" s="13"/>
      <c r="L186" s="188"/>
      <c r="M186" s="193"/>
      <c r="N186" s="194"/>
      <c r="O186" s="194"/>
      <c r="P186" s="194"/>
      <c r="Q186" s="194"/>
      <c r="R186" s="194"/>
      <c r="S186" s="194"/>
      <c r="T186" s="195"/>
      <c r="U186" s="13"/>
      <c r="V186" s="13"/>
      <c r="W186" s="13"/>
      <c r="X186" s="13"/>
      <c r="Y186" s="13"/>
      <c r="Z186" s="13"/>
      <c r="AA186" s="13"/>
      <c r="AB186" s="13"/>
      <c r="AC186" s="13"/>
      <c r="AD186" s="13"/>
      <c r="AE186" s="13"/>
      <c r="AT186" s="189" t="s">
        <v>144</v>
      </c>
      <c r="AU186" s="189" t="s">
        <v>149</v>
      </c>
      <c r="AV186" s="13" t="s">
        <v>85</v>
      </c>
      <c r="AW186" s="13" t="s">
        <v>3</v>
      </c>
      <c r="AX186" s="13" t="s">
        <v>83</v>
      </c>
      <c r="AY186" s="189" t="s">
        <v>133</v>
      </c>
    </row>
    <row r="187" s="2" customFormat="1" ht="33" customHeight="1">
      <c r="A187" s="36"/>
      <c r="B187" s="169"/>
      <c r="C187" s="170" t="s">
        <v>265</v>
      </c>
      <c r="D187" s="170" t="s">
        <v>135</v>
      </c>
      <c r="E187" s="171" t="s">
        <v>266</v>
      </c>
      <c r="F187" s="172" t="s">
        <v>267</v>
      </c>
      <c r="G187" s="173" t="s">
        <v>167</v>
      </c>
      <c r="H187" s="174">
        <v>768</v>
      </c>
      <c r="I187" s="175"/>
      <c r="J187" s="176">
        <f>ROUND(I187*H187,2)</f>
        <v>0</v>
      </c>
      <c r="K187" s="172" t="s">
        <v>139</v>
      </c>
      <c r="L187" s="37"/>
      <c r="M187" s="177" t="s">
        <v>1</v>
      </c>
      <c r="N187" s="178" t="s">
        <v>40</v>
      </c>
      <c r="O187" s="75"/>
      <c r="P187" s="179">
        <f>O187*H187</f>
        <v>0</v>
      </c>
      <c r="Q187" s="179">
        <v>0</v>
      </c>
      <c r="R187" s="179">
        <f>Q187*H187</f>
        <v>0</v>
      </c>
      <c r="S187" s="179">
        <v>0</v>
      </c>
      <c r="T187" s="180">
        <f>S187*H187</f>
        <v>0</v>
      </c>
      <c r="U187" s="36"/>
      <c r="V187" s="36"/>
      <c r="W187" s="36"/>
      <c r="X187" s="36"/>
      <c r="Y187" s="36"/>
      <c r="Z187" s="36"/>
      <c r="AA187" s="36"/>
      <c r="AB187" s="36"/>
      <c r="AC187" s="36"/>
      <c r="AD187" s="36"/>
      <c r="AE187" s="36"/>
      <c r="AR187" s="181" t="s">
        <v>140</v>
      </c>
      <c r="AT187" s="181" t="s">
        <v>135</v>
      </c>
      <c r="AU187" s="181" t="s">
        <v>149</v>
      </c>
      <c r="AY187" s="17" t="s">
        <v>133</v>
      </c>
      <c r="BE187" s="182">
        <f>IF(N187="základní",J187,0)</f>
        <v>0</v>
      </c>
      <c r="BF187" s="182">
        <f>IF(N187="snížená",J187,0)</f>
        <v>0</v>
      </c>
      <c r="BG187" s="182">
        <f>IF(N187="zákl. přenesená",J187,0)</f>
        <v>0</v>
      </c>
      <c r="BH187" s="182">
        <f>IF(N187="sníž. přenesená",J187,0)</f>
        <v>0</v>
      </c>
      <c r="BI187" s="182">
        <f>IF(N187="nulová",J187,0)</f>
        <v>0</v>
      </c>
      <c r="BJ187" s="17" t="s">
        <v>83</v>
      </c>
      <c r="BK187" s="182">
        <f>ROUND(I187*H187,2)</f>
        <v>0</v>
      </c>
      <c r="BL187" s="17" t="s">
        <v>140</v>
      </c>
      <c r="BM187" s="181" t="s">
        <v>268</v>
      </c>
    </row>
    <row r="188" s="2" customFormat="1" ht="37.8" customHeight="1">
      <c r="A188" s="36"/>
      <c r="B188" s="169"/>
      <c r="C188" s="170" t="s">
        <v>269</v>
      </c>
      <c r="D188" s="170" t="s">
        <v>135</v>
      </c>
      <c r="E188" s="171" t="s">
        <v>270</v>
      </c>
      <c r="F188" s="172" t="s">
        <v>271</v>
      </c>
      <c r="G188" s="173" t="s">
        <v>167</v>
      </c>
      <c r="H188" s="174">
        <v>19200</v>
      </c>
      <c r="I188" s="175"/>
      <c r="J188" s="176">
        <f>ROUND(I188*H188,2)</f>
        <v>0</v>
      </c>
      <c r="K188" s="172" t="s">
        <v>139</v>
      </c>
      <c r="L188" s="37"/>
      <c r="M188" s="177" t="s">
        <v>1</v>
      </c>
      <c r="N188" s="178" t="s">
        <v>40</v>
      </c>
      <c r="O188" s="75"/>
      <c r="P188" s="179">
        <f>O188*H188</f>
        <v>0</v>
      </c>
      <c r="Q188" s="179">
        <v>0</v>
      </c>
      <c r="R188" s="179">
        <f>Q188*H188</f>
        <v>0</v>
      </c>
      <c r="S188" s="179">
        <v>0</v>
      </c>
      <c r="T188" s="180">
        <f>S188*H188</f>
        <v>0</v>
      </c>
      <c r="U188" s="36"/>
      <c r="V188" s="36"/>
      <c r="W188" s="36"/>
      <c r="X188" s="36"/>
      <c r="Y188" s="36"/>
      <c r="Z188" s="36"/>
      <c r="AA188" s="36"/>
      <c r="AB188" s="36"/>
      <c r="AC188" s="36"/>
      <c r="AD188" s="36"/>
      <c r="AE188" s="36"/>
      <c r="AR188" s="181" t="s">
        <v>140</v>
      </c>
      <c r="AT188" s="181" t="s">
        <v>135</v>
      </c>
      <c r="AU188" s="181" t="s">
        <v>149</v>
      </c>
      <c r="AY188" s="17" t="s">
        <v>133</v>
      </c>
      <c r="BE188" s="182">
        <f>IF(N188="základní",J188,0)</f>
        <v>0</v>
      </c>
      <c r="BF188" s="182">
        <f>IF(N188="snížená",J188,0)</f>
        <v>0</v>
      </c>
      <c r="BG188" s="182">
        <f>IF(N188="zákl. přenesená",J188,0)</f>
        <v>0</v>
      </c>
      <c r="BH188" s="182">
        <f>IF(N188="sníž. přenesená",J188,0)</f>
        <v>0</v>
      </c>
      <c r="BI188" s="182">
        <f>IF(N188="nulová",J188,0)</f>
        <v>0</v>
      </c>
      <c r="BJ188" s="17" t="s">
        <v>83</v>
      </c>
      <c r="BK188" s="182">
        <f>ROUND(I188*H188,2)</f>
        <v>0</v>
      </c>
      <c r="BL188" s="17" t="s">
        <v>140</v>
      </c>
      <c r="BM188" s="181" t="s">
        <v>272</v>
      </c>
    </row>
    <row r="189" s="13" customFormat="1">
      <c r="A189" s="13"/>
      <c r="B189" s="188"/>
      <c r="C189" s="13"/>
      <c r="D189" s="183" t="s">
        <v>144</v>
      </c>
      <c r="E189" s="13"/>
      <c r="F189" s="190" t="s">
        <v>273</v>
      </c>
      <c r="G189" s="13"/>
      <c r="H189" s="191">
        <v>19200</v>
      </c>
      <c r="I189" s="192"/>
      <c r="J189" s="13"/>
      <c r="K189" s="13"/>
      <c r="L189" s="188"/>
      <c r="M189" s="193"/>
      <c r="N189" s="194"/>
      <c r="O189" s="194"/>
      <c r="P189" s="194"/>
      <c r="Q189" s="194"/>
      <c r="R189" s="194"/>
      <c r="S189" s="194"/>
      <c r="T189" s="195"/>
      <c r="U189" s="13"/>
      <c r="V189" s="13"/>
      <c r="W189" s="13"/>
      <c r="X189" s="13"/>
      <c r="Y189" s="13"/>
      <c r="Z189" s="13"/>
      <c r="AA189" s="13"/>
      <c r="AB189" s="13"/>
      <c r="AC189" s="13"/>
      <c r="AD189" s="13"/>
      <c r="AE189" s="13"/>
      <c r="AT189" s="189" t="s">
        <v>144</v>
      </c>
      <c r="AU189" s="189" t="s">
        <v>149</v>
      </c>
      <c r="AV189" s="13" t="s">
        <v>85</v>
      </c>
      <c r="AW189" s="13" t="s">
        <v>3</v>
      </c>
      <c r="AX189" s="13" t="s">
        <v>83</v>
      </c>
      <c r="AY189" s="189" t="s">
        <v>133</v>
      </c>
    </row>
    <row r="190" s="2" customFormat="1" ht="24.15" customHeight="1">
      <c r="A190" s="36"/>
      <c r="B190" s="169"/>
      <c r="C190" s="170" t="s">
        <v>274</v>
      </c>
      <c r="D190" s="170" t="s">
        <v>135</v>
      </c>
      <c r="E190" s="171" t="s">
        <v>275</v>
      </c>
      <c r="F190" s="172" t="s">
        <v>276</v>
      </c>
      <c r="G190" s="173" t="s">
        <v>138</v>
      </c>
      <c r="H190" s="174">
        <v>1920</v>
      </c>
      <c r="I190" s="175"/>
      <c r="J190" s="176">
        <f>ROUND(I190*H190,2)</f>
        <v>0</v>
      </c>
      <c r="K190" s="172" t="s">
        <v>139</v>
      </c>
      <c r="L190" s="37"/>
      <c r="M190" s="177" t="s">
        <v>1</v>
      </c>
      <c r="N190" s="178" t="s">
        <v>40</v>
      </c>
      <c r="O190" s="75"/>
      <c r="P190" s="179">
        <f>O190*H190</f>
        <v>0</v>
      </c>
      <c r="Q190" s="179">
        <v>0</v>
      </c>
      <c r="R190" s="179">
        <f>Q190*H190</f>
        <v>0</v>
      </c>
      <c r="S190" s="179">
        <v>0</v>
      </c>
      <c r="T190" s="180">
        <f>S190*H190</f>
        <v>0</v>
      </c>
      <c r="U190" s="36"/>
      <c r="V190" s="36"/>
      <c r="W190" s="36"/>
      <c r="X190" s="36"/>
      <c r="Y190" s="36"/>
      <c r="Z190" s="36"/>
      <c r="AA190" s="36"/>
      <c r="AB190" s="36"/>
      <c r="AC190" s="36"/>
      <c r="AD190" s="36"/>
      <c r="AE190" s="36"/>
      <c r="AR190" s="181" t="s">
        <v>140</v>
      </c>
      <c r="AT190" s="181" t="s">
        <v>135</v>
      </c>
      <c r="AU190" s="181" t="s">
        <v>149</v>
      </c>
      <c r="AY190" s="17" t="s">
        <v>133</v>
      </c>
      <c r="BE190" s="182">
        <f>IF(N190="základní",J190,0)</f>
        <v>0</v>
      </c>
      <c r="BF190" s="182">
        <f>IF(N190="snížená",J190,0)</f>
        <v>0</v>
      </c>
      <c r="BG190" s="182">
        <f>IF(N190="zákl. přenesená",J190,0)</f>
        <v>0</v>
      </c>
      <c r="BH190" s="182">
        <f>IF(N190="sníž. přenesená",J190,0)</f>
        <v>0</v>
      </c>
      <c r="BI190" s="182">
        <f>IF(N190="nulová",J190,0)</f>
        <v>0</v>
      </c>
      <c r="BJ190" s="17" t="s">
        <v>83</v>
      </c>
      <c r="BK190" s="182">
        <f>ROUND(I190*H190,2)</f>
        <v>0</v>
      </c>
      <c r="BL190" s="17" t="s">
        <v>140</v>
      </c>
      <c r="BM190" s="181" t="s">
        <v>277</v>
      </c>
    </row>
    <row r="191" s="2" customFormat="1" ht="33" customHeight="1">
      <c r="A191" s="36"/>
      <c r="B191" s="169"/>
      <c r="C191" s="170" t="s">
        <v>278</v>
      </c>
      <c r="D191" s="170" t="s">
        <v>135</v>
      </c>
      <c r="E191" s="171" t="s">
        <v>191</v>
      </c>
      <c r="F191" s="172" t="s">
        <v>192</v>
      </c>
      <c r="G191" s="173" t="s">
        <v>193</v>
      </c>
      <c r="H191" s="174">
        <v>1382.4000000000001</v>
      </c>
      <c r="I191" s="175"/>
      <c r="J191" s="176">
        <f>ROUND(I191*H191,2)</f>
        <v>0</v>
      </c>
      <c r="K191" s="172" t="s">
        <v>139</v>
      </c>
      <c r="L191" s="37"/>
      <c r="M191" s="177" t="s">
        <v>1</v>
      </c>
      <c r="N191" s="178" t="s">
        <v>40</v>
      </c>
      <c r="O191" s="75"/>
      <c r="P191" s="179">
        <f>O191*H191</f>
        <v>0</v>
      </c>
      <c r="Q191" s="179">
        <v>0</v>
      </c>
      <c r="R191" s="179">
        <f>Q191*H191</f>
        <v>0</v>
      </c>
      <c r="S191" s="179">
        <v>0</v>
      </c>
      <c r="T191" s="180">
        <f>S191*H191</f>
        <v>0</v>
      </c>
      <c r="U191" s="36"/>
      <c r="V191" s="36"/>
      <c r="W191" s="36"/>
      <c r="X191" s="36"/>
      <c r="Y191" s="36"/>
      <c r="Z191" s="36"/>
      <c r="AA191" s="36"/>
      <c r="AB191" s="36"/>
      <c r="AC191" s="36"/>
      <c r="AD191" s="36"/>
      <c r="AE191" s="36"/>
      <c r="AR191" s="181" t="s">
        <v>140</v>
      </c>
      <c r="AT191" s="181" t="s">
        <v>135</v>
      </c>
      <c r="AU191" s="181" t="s">
        <v>149</v>
      </c>
      <c r="AY191" s="17" t="s">
        <v>133</v>
      </c>
      <c r="BE191" s="182">
        <f>IF(N191="základní",J191,0)</f>
        <v>0</v>
      </c>
      <c r="BF191" s="182">
        <f>IF(N191="snížená",J191,0)</f>
        <v>0</v>
      </c>
      <c r="BG191" s="182">
        <f>IF(N191="zákl. přenesená",J191,0)</f>
        <v>0</v>
      </c>
      <c r="BH191" s="182">
        <f>IF(N191="sníž. přenesená",J191,0)</f>
        <v>0</v>
      </c>
      <c r="BI191" s="182">
        <f>IF(N191="nulová",J191,0)</f>
        <v>0</v>
      </c>
      <c r="BJ191" s="17" t="s">
        <v>83</v>
      </c>
      <c r="BK191" s="182">
        <f>ROUND(I191*H191,2)</f>
        <v>0</v>
      </c>
      <c r="BL191" s="17" t="s">
        <v>140</v>
      </c>
      <c r="BM191" s="181" t="s">
        <v>279</v>
      </c>
    </row>
    <row r="192" s="13" customFormat="1">
      <c r="A192" s="13"/>
      <c r="B192" s="188"/>
      <c r="C192" s="13"/>
      <c r="D192" s="183" t="s">
        <v>144</v>
      </c>
      <c r="E192" s="13"/>
      <c r="F192" s="190" t="s">
        <v>280</v>
      </c>
      <c r="G192" s="13"/>
      <c r="H192" s="191">
        <v>1382.4000000000001</v>
      </c>
      <c r="I192" s="192"/>
      <c r="J192" s="13"/>
      <c r="K192" s="13"/>
      <c r="L192" s="188"/>
      <c r="M192" s="193"/>
      <c r="N192" s="194"/>
      <c r="O192" s="194"/>
      <c r="P192" s="194"/>
      <c r="Q192" s="194"/>
      <c r="R192" s="194"/>
      <c r="S192" s="194"/>
      <c r="T192" s="195"/>
      <c r="U192" s="13"/>
      <c r="V192" s="13"/>
      <c r="W192" s="13"/>
      <c r="X192" s="13"/>
      <c r="Y192" s="13"/>
      <c r="Z192" s="13"/>
      <c r="AA192" s="13"/>
      <c r="AB192" s="13"/>
      <c r="AC192" s="13"/>
      <c r="AD192" s="13"/>
      <c r="AE192" s="13"/>
      <c r="AT192" s="189" t="s">
        <v>144</v>
      </c>
      <c r="AU192" s="189" t="s">
        <v>149</v>
      </c>
      <c r="AV192" s="13" t="s">
        <v>85</v>
      </c>
      <c r="AW192" s="13" t="s">
        <v>3</v>
      </c>
      <c r="AX192" s="13" t="s">
        <v>83</v>
      </c>
      <c r="AY192" s="189" t="s">
        <v>133</v>
      </c>
    </row>
    <row r="193" s="2" customFormat="1" ht="16.5" customHeight="1">
      <c r="A193" s="36"/>
      <c r="B193" s="169"/>
      <c r="C193" s="170" t="s">
        <v>281</v>
      </c>
      <c r="D193" s="170" t="s">
        <v>135</v>
      </c>
      <c r="E193" s="171" t="s">
        <v>197</v>
      </c>
      <c r="F193" s="172" t="s">
        <v>198</v>
      </c>
      <c r="G193" s="173" t="s">
        <v>167</v>
      </c>
      <c r="H193" s="174">
        <v>768</v>
      </c>
      <c r="I193" s="175"/>
      <c r="J193" s="176">
        <f>ROUND(I193*H193,2)</f>
        <v>0</v>
      </c>
      <c r="K193" s="172" t="s">
        <v>139</v>
      </c>
      <c r="L193" s="37"/>
      <c r="M193" s="177" t="s">
        <v>1</v>
      </c>
      <c r="N193" s="178" t="s">
        <v>40</v>
      </c>
      <c r="O193" s="75"/>
      <c r="P193" s="179">
        <f>O193*H193</f>
        <v>0</v>
      </c>
      <c r="Q193" s="179">
        <v>0</v>
      </c>
      <c r="R193" s="179">
        <f>Q193*H193</f>
        <v>0</v>
      </c>
      <c r="S193" s="179">
        <v>0</v>
      </c>
      <c r="T193" s="180">
        <f>S193*H193</f>
        <v>0</v>
      </c>
      <c r="U193" s="36"/>
      <c r="V193" s="36"/>
      <c r="W193" s="36"/>
      <c r="X193" s="36"/>
      <c r="Y193" s="36"/>
      <c r="Z193" s="36"/>
      <c r="AA193" s="36"/>
      <c r="AB193" s="36"/>
      <c r="AC193" s="36"/>
      <c r="AD193" s="36"/>
      <c r="AE193" s="36"/>
      <c r="AR193" s="181" t="s">
        <v>140</v>
      </c>
      <c r="AT193" s="181" t="s">
        <v>135</v>
      </c>
      <c r="AU193" s="181" t="s">
        <v>149</v>
      </c>
      <c r="AY193" s="17" t="s">
        <v>133</v>
      </c>
      <c r="BE193" s="182">
        <f>IF(N193="základní",J193,0)</f>
        <v>0</v>
      </c>
      <c r="BF193" s="182">
        <f>IF(N193="snížená",J193,0)</f>
        <v>0</v>
      </c>
      <c r="BG193" s="182">
        <f>IF(N193="zákl. přenesená",J193,0)</f>
        <v>0</v>
      </c>
      <c r="BH193" s="182">
        <f>IF(N193="sníž. přenesená",J193,0)</f>
        <v>0</v>
      </c>
      <c r="BI193" s="182">
        <f>IF(N193="nulová",J193,0)</f>
        <v>0</v>
      </c>
      <c r="BJ193" s="17" t="s">
        <v>83</v>
      </c>
      <c r="BK193" s="182">
        <f>ROUND(I193*H193,2)</f>
        <v>0</v>
      </c>
      <c r="BL193" s="17" t="s">
        <v>140</v>
      </c>
      <c r="BM193" s="181" t="s">
        <v>282</v>
      </c>
    </row>
    <row r="194" s="2" customFormat="1" ht="24.15" customHeight="1">
      <c r="A194" s="36"/>
      <c r="B194" s="169"/>
      <c r="C194" s="170" t="s">
        <v>283</v>
      </c>
      <c r="D194" s="170" t="s">
        <v>135</v>
      </c>
      <c r="E194" s="171" t="s">
        <v>284</v>
      </c>
      <c r="F194" s="172" t="s">
        <v>285</v>
      </c>
      <c r="G194" s="173" t="s">
        <v>167</v>
      </c>
      <c r="H194" s="174">
        <v>768</v>
      </c>
      <c r="I194" s="175"/>
      <c r="J194" s="176">
        <f>ROUND(I194*H194,2)</f>
        <v>0</v>
      </c>
      <c r="K194" s="172" t="s">
        <v>1</v>
      </c>
      <c r="L194" s="37"/>
      <c r="M194" s="177" t="s">
        <v>1</v>
      </c>
      <c r="N194" s="178" t="s">
        <v>40</v>
      </c>
      <c r="O194" s="75"/>
      <c r="P194" s="179">
        <f>O194*H194</f>
        <v>0</v>
      </c>
      <c r="Q194" s="179">
        <v>1.9312499999999999</v>
      </c>
      <c r="R194" s="179">
        <f>Q194*H194</f>
        <v>1483.1999999999998</v>
      </c>
      <c r="S194" s="179">
        <v>0</v>
      </c>
      <c r="T194" s="180">
        <f>S194*H194</f>
        <v>0</v>
      </c>
      <c r="U194" s="36"/>
      <c r="V194" s="36"/>
      <c r="W194" s="36"/>
      <c r="X194" s="36"/>
      <c r="Y194" s="36"/>
      <c r="Z194" s="36"/>
      <c r="AA194" s="36"/>
      <c r="AB194" s="36"/>
      <c r="AC194" s="36"/>
      <c r="AD194" s="36"/>
      <c r="AE194" s="36"/>
      <c r="AR194" s="181" t="s">
        <v>140</v>
      </c>
      <c r="AT194" s="181" t="s">
        <v>135</v>
      </c>
      <c r="AU194" s="181" t="s">
        <v>149</v>
      </c>
      <c r="AY194" s="17" t="s">
        <v>133</v>
      </c>
      <c r="BE194" s="182">
        <f>IF(N194="základní",J194,0)</f>
        <v>0</v>
      </c>
      <c r="BF194" s="182">
        <f>IF(N194="snížená",J194,0)</f>
        <v>0</v>
      </c>
      <c r="BG194" s="182">
        <f>IF(N194="zákl. přenesená",J194,0)</f>
        <v>0</v>
      </c>
      <c r="BH194" s="182">
        <f>IF(N194="sníž. přenesená",J194,0)</f>
        <v>0</v>
      </c>
      <c r="BI194" s="182">
        <f>IF(N194="nulová",J194,0)</f>
        <v>0</v>
      </c>
      <c r="BJ194" s="17" t="s">
        <v>83</v>
      </c>
      <c r="BK194" s="182">
        <f>ROUND(I194*H194,2)</f>
        <v>0</v>
      </c>
      <c r="BL194" s="17" t="s">
        <v>140</v>
      </c>
      <c r="BM194" s="181" t="s">
        <v>286</v>
      </c>
    </row>
    <row r="195" s="12" customFormat="1" ht="22.8" customHeight="1">
      <c r="A195" s="12"/>
      <c r="B195" s="156"/>
      <c r="C195" s="12"/>
      <c r="D195" s="157" t="s">
        <v>74</v>
      </c>
      <c r="E195" s="167" t="s">
        <v>158</v>
      </c>
      <c r="F195" s="167" t="s">
        <v>287</v>
      </c>
      <c r="G195" s="12"/>
      <c r="H195" s="12"/>
      <c r="I195" s="159"/>
      <c r="J195" s="168">
        <f>BK195</f>
        <v>0</v>
      </c>
      <c r="K195" s="12"/>
      <c r="L195" s="156"/>
      <c r="M195" s="161"/>
      <c r="N195" s="162"/>
      <c r="O195" s="162"/>
      <c r="P195" s="163">
        <f>P196+P197</f>
        <v>0</v>
      </c>
      <c r="Q195" s="162"/>
      <c r="R195" s="163">
        <f>R196+R197</f>
        <v>2192.2188000000001</v>
      </c>
      <c r="S195" s="162"/>
      <c r="T195" s="164">
        <f>T196+T197</f>
        <v>0</v>
      </c>
      <c r="U195" s="12"/>
      <c r="V195" s="12"/>
      <c r="W195" s="12"/>
      <c r="X195" s="12"/>
      <c r="Y195" s="12"/>
      <c r="Z195" s="12"/>
      <c r="AA195" s="12"/>
      <c r="AB195" s="12"/>
      <c r="AC195" s="12"/>
      <c r="AD195" s="12"/>
      <c r="AE195" s="12"/>
      <c r="AR195" s="157" t="s">
        <v>83</v>
      </c>
      <c r="AT195" s="165" t="s">
        <v>74</v>
      </c>
      <c r="AU195" s="165" t="s">
        <v>83</v>
      </c>
      <c r="AY195" s="157" t="s">
        <v>133</v>
      </c>
      <c r="BK195" s="166">
        <f>BK196+BK197</f>
        <v>0</v>
      </c>
    </row>
    <row r="196" s="2" customFormat="1" ht="21.75" customHeight="1">
      <c r="A196" s="36"/>
      <c r="B196" s="169"/>
      <c r="C196" s="170" t="s">
        <v>288</v>
      </c>
      <c r="D196" s="170" t="s">
        <v>135</v>
      </c>
      <c r="E196" s="171" t="s">
        <v>289</v>
      </c>
      <c r="F196" s="172" t="s">
        <v>290</v>
      </c>
      <c r="G196" s="173" t="s">
        <v>155</v>
      </c>
      <c r="H196" s="174">
        <v>75</v>
      </c>
      <c r="I196" s="175"/>
      <c r="J196" s="176">
        <f>ROUND(I196*H196,2)</f>
        <v>0</v>
      </c>
      <c r="K196" s="172" t="s">
        <v>139</v>
      </c>
      <c r="L196" s="37"/>
      <c r="M196" s="177" t="s">
        <v>1</v>
      </c>
      <c r="N196" s="178" t="s">
        <v>40</v>
      </c>
      <c r="O196" s="75"/>
      <c r="P196" s="179">
        <f>O196*H196</f>
        <v>0</v>
      </c>
      <c r="Q196" s="179">
        <v>0.0035999999999999999</v>
      </c>
      <c r="R196" s="179">
        <f>Q196*H196</f>
        <v>0.27000000000000002</v>
      </c>
      <c r="S196" s="179">
        <v>0</v>
      </c>
      <c r="T196" s="180">
        <f>S196*H196</f>
        <v>0</v>
      </c>
      <c r="U196" s="36"/>
      <c r="V196" s="36"/>
      <c r="W196" s="36"/>
      <c r="X196" s="36"/>
      <c r="Y196" s="36"/>
      <c r="Z196" s="36"/>
      <c r="AA196" s="36"/>
      <c r="AB196" s="36"/>
      <c r="AC196" s="36"/>
      <c r="AD196" s="36"/>
      <c r="AE196" s="36"/>
      <c r="AR196" s="181" t="s">
        <v>140</v>
      </c>
      <c r="AT196" s="181" t="s">
        <v>135</v>
      </c>
      <c r="AU196" s="181" t="s">
        <v>85</v>
      </c>
      <c r="AY196" s="17" t="s">
        <v>133</v>
      </c>
      <c r="BE196" s="182">
        <f>IF(N196="základní",J196,0)</f>
        <v>0</v>
      </c>
      <c r="BF196" s="182">
        <f>IF(N196="snížená",J196,0)</f>
        <v>0</v>
      </c>
      <c r="BG196" s="182">
        <f>IF(N196="zákl. přenesená",J196,0)</f>
        <v>0</v>
      </c>
      <c r="BH196" s="182">
        <f>IF(N196="sníž. přenesená",J196,0)</f>
        <v>0</v>
      </c>
      <c r="BI196" s="182">
        <f>IF(N196="nulová",J196,0)</f>
        <v>0</v>
      </c>
      <c r="BJ196" s="17" t="s">
        <v>83</v>
      </c>
      <c r="BK196" s="182">
        <f>ROUND(I196*H196,2)</f>
        <v>0</v>
      </c>
      <c r="BL196" s="17" t="s">
        <v>140</v>
      </c>
      <c r="BM196" s="181" t="s">
        <v>291</v>
      </c>
    </row>
    <row r="197" s="12" customFormat="1" ht="20.88" customHeight="1">
      <c r="A197" s="12"/>
      <c r="B197" s="156"/>
      <c r="C197" s="12"/>
      <c r="D197" s="157" t="s">
        <v>74</v>
      </c>
      <c r="E197" s="167" t="s">
        <v>292</v>
      </c>
      <c r="F197" s="167" t="s">
        <v>293</v>
      </c>
      <c r="G197" s="12"/>
      <c r="H197" s="12"/>
      <c r="I197" s="159"/>
      <c r="J197" s="168">
        <f>BK197</f>
        <v>0</v>
      </c>
      <c r="K197" s="12"/>
      <c r="L197" s="156"/>
      <c r="M197" s="161"/>
      <c r="N197" s="162"/>
      <c r="O197" s="162"/>
      <c r="P197" s="163">
        <f>SUM(P198:P202)</f>
        <v>0</v>
      </c>
      <c r="Q197" s="162"/>
      <c r="R197" s="163">
        <f>SUM(R198:R202)</f>
        <v>2191.9488000000001</v>
      </c>
      <c r="S197" s="162"/>
      <c r="T197" s="164">
        <f>SUM(T198:T202)</f>
        <v>0</v>
      </c>
      <c r="U197" s="12"/>
      <c r="V197" s="12"/>
      <c r="W197" s="12"/>
      <c r="X197" s="12"/>
      <c r="Y197" s="12"/>
      <c r="Z197" s="12"/>
      <c r="AA197" s="12"/>
      <c r="AB197" s="12"/>
      <c r="AC197" s="12"/>
      <c r="AD197" s="12"/>
      <c r="AE197" s="12"/>
      <c r="AR197" s="157" t="s">
        <v>83</v>
      </c>
      <c r="AT197" s="165" t="s">
        <v>74</v>
      </c>
      <c r="AU197" s="165" t="s">
        <v>85</v>
      </c>
      <c r="AY197" s="157" t="s">
        <v>133</v>
      </c>
      <c r="BK197" s="166">
        <f>SUM(BK198:BK202)</f>
        <v>0</v>
      </c>
    </row>
    <row r="198" s="2" customFormat="1" ht="16.5" customHeight="1">
      <c r="A198" s="36"/>
      <c r="B198" s="169"/>
      <c r="C198" s="170" t="s">
        <v>294</v>
      </c>
      <c r="D198" s="170" t="s">
        <v>135</v>
      </c>
      <c r="E198" s="171" t="s">
        <v>295</v>
      </c>
      <c r="F198" s="172" t="s">
        <v>296</v>
      </c>
      <c r="G198" s="173" t="s">
        <v>138</v>
      </c>
      <c r="H198" s="174">
        <v>1920</v>
      </c>
      <c r="I198" s="175"/>
      <c r="J198" s="176">
        <f>ROUND(I198*H198,2)</f>
        <v>0</v>
      </c>
      <c r="K198" s="172" t="s">
        <v>139</v>
      </c>
      <c r="L198" s="37"/>
      <c r="M198" s="177" t="s">
        <v>1</v>
      </c>
      <c r="N198" s="178" t="s">
        <v>40</v>
      </c>
      <c r="O198" s="75"/>
      <c r="P198" s="179">
        <f>O198*H198</f>
        <v>0</v>
      </c>
      <c r="Q198" s="179">
        <v>0.57499999999999996</v>
      </c>
      <c r="R198" s="179">
        <f>Q198*H198</f>
        <v>1104</v>
      </c>
      <c r="S198" s="179">
        <v>0</v>
      </c>
      <c r="T198" s="180">
        <f>S198*H198</f>
        <v>0</v>
      </c>
      <c r="U198" s="36"/>
      <c r="V198" s="36"/>
      <c r="W198" s="36"/>
      <c r="X198" s="36"/>
      <c r="Y198" s="36"/>
      <c r="Z198" s="36"/>
      <c r="AA198" s="36"/>
      <c r="AB198" s="36"/>
      <c r="AC198" s="36"/>
      <c r="AD198" s="36"/>
      <c r="AE198" s="36"/>
      <c r="AR198" s="181" t="s">
        <v>140</v>
      </c>
      <c r="AT198" s="181" t="s">
        <v>135</v>
      </c>
      <c r="AU198" s="181" t="s">
        <v>149</v>
      </c>
      <c r="AY198" s="17" t="s">
        <v>133</v>
      </c>
      <c r="BE198" s="182">
        <f>IF(N198="základní",J198,0)</f>
        <v>0</v>
      </c>
      <c r="BF198" s="182">
        <f>IF(N198="snížená",J198,0)</f>
        <v>0</v>
      </c>
      <c r="BG198" s="182">
        <f>IF(N198="zákl. přenesená",J198,0)</f>
        <v>0</v>
      </c>
      <c r="BH198" s="182">
        <f>IF(N198="sníž. přenesená",J198,0)</f>
        <v>0</v>
      </c>
      <c r="BI198" s="182">
        <f>IF(N198="nulová",J198,0)</f>
        <v>0</v>
      </c>
      <c r="BJ198" s="17" t="s">
        <v>83</v>
      </c>
      <c r="BK198" s="182">
        <f>ROUND(I198*H198,2)</f>
        <v>0</v>
      </c>
      <c r="BL198" s="17" t="s">
        <v>140</v>
      </c>
      <c r="BM198" s="181" t="s">
        <v>297</v>
      </c>
    </row>
    <row r="199" s="2" customFormat="1" ht="24.15" customHeight="1">
      <c r="A199" s="36"/>
      <c r="B199" s="169"/>
      <c r="C199" s="170" t="s">
        <v>298</v>
      </c>
      <c r="D199" s="170" t="s">
        <v>135</v>
      </c>
      <c r="E199" s="171" t="s">
        <v>299</v>
      </c>
      <c r="F199" s="172" t="s">
        <v>300</v>
      </c>
      <c r="G199" s="173" t="s">
        <v>138</v>
      </c>
      <c r="H199" s="174">
        <v>1920</v>
      </c>
      <c r="I199" s="175"/>
      <c r="J199" s="176">
        <f>ROUND(I199*H199,2)</f>
        <v>0</v>
      </c>
      <c r="K199" s="172" t="s">
        <v>139</v>
      </c>
      <c r="L199" s="37"/>
      <c r="M199" s="177" t="s">
        <v>1</v>
      </c>
      <c r="N199" s="178" t="s">
        <v>40</v>
      </c>
      <c r="O199" s="75"/>
      <c r="P199" s="179">
        <f>O199*H199</f>
        <v>0</v>
      </c>
      <c r="Q199" s="179">
        <v>0.30651</v>
      </c>
      <c r="R199" s="179">
        <f>Q199*H199</f>
        <v>588.49919999999997</v>
      </c>
      <c r="S199" s="179">
        <v>0</v>
      </c>
      <c r="T199" s="180">
        <f>S199*H199</f>
        <v>0</v>
      </c>
      <c r="U199" s="36"/>
      <c r="V199" s="36"/>
      <c r="W199" s="36"/>
      <c r="X199" s="36"/>
      <c r="Y199" s="36"/>
      <c r="Z199" s="36"/>
      <c r="AA199" s="36"/>
      <c r="AB199" s="36"/>
      <c r="AC199" s="36"/>
      <c r="AD199" s="36"/>
      <c r="AE199" s="36"/>
      <c r="AR199" s="181" t="s">
        <v>140</v>
      </c>
      <c r="AT199" s="181" t="s">
        <v>135</v>
      </c>
      <c r="AU199" s="181" t="s">
        <v>149</v>
      </c>
      <c r="AY199" s="17" t="s">
        <v>133</v>
      </c>
      <c r="BE199" s="182">
        <f>IF(N199="základní",J199,0)</f>
        <v>0</v>
      </c>
      <c r="BF199" s="182">
        <f>IF(N199="snížená",J199,0)</f>
        <v>0</v>
      </c>
      <c r="BG199" s="182">
        <f>IF(N199="zákl. přenesená",J199,0)</f>
        <v>0</v>
      </c>
      <c r="BH199" s="182">
        <f>IF(N199="sníž. přenesená",J199,0)</f>
        <v>0</v>
      </c>
      <c r="BI199" s="182">
        <f>IF(N199="nulová",J199,0)</f>
        <v>0</v>
      </c>
      <c r="BJ199" s="17" t="s">
        <v>83</v>
      </c>
      <c r="BK199" s="182">
        <f>ROUND(I199*H199,2)</f>
        <v>0</v>
      </c>
      <c r="BL199" s="17" t="s">
        <v>140</v>
      </c>
      <c r="BM199" s="181" t="s">
        <v>301</v>
      </c>
    </row>
    <row r="200" s="2" customFormat="1" ht="24.15" customHeight="1">
      <c r="A200" s="36"/>
      <c r="B200" s="169"/>
      <c r="C200" s="170" t="s">
        <v>302</v>
      </c>
      <c r="D200" s="170" t="s">
        <v>135</v>
      </c>
      <c r="E200" s="171" t="s">
        <v>303</v>
      </c>
      <c r="F200" s="172" t="s">
        <v>304</v>
      </c>
      <c r="G200" s="173" t="s">
        <v>138</v>
      </c>
      <c r="H200" s="174">
        <v>1920</v>
      </c>
      <c r="I200" s="175"/>
      <c r="J200" s="176">
        <f>ROUND(I200*H200,2)</f>
        <v>0</v>
      </c>
      <c r="K200" s="172" t="s">
        <v>139</v>
      </c>
      <c r="L200" s="37"/>
      <c r="M200" s="177" t="s">
        <v>1</v>
      </c>
      <c r="N200" s="178" t="s">
        <v>40</v>
      </c>
      <c r="O200" s="75"/>
      <c r="P200" s="179">
        <f>O200*H200</f>
        <v>0</v>
      </c>
      <c r="Q200" s="179">
        <v>0.15559000000000001</v>
      </c>
      <c r="R200" s="179">
        <f>Q200*H200</f>
        <v>298.7328</v>
      </c>
      <c r="S200" s="179">
        <v>0</v>
      </c>
      <c r="T200" s="180">
        <f>S200*H200</f>
        <v>0</v>
      </c>
      <c r="U200" s="36"/>
      <c r="V200" s="36"/>
      <c r="W200" s="36"/>
      <c r="X200" s="36"/>
      <c r="Y200" s="36"/>
      <c r="Z200" s="36"/>
      <c r="AA200" s="36"/>
      <c r="AB200" s="36"/>
      <c r="AC200" s="36"/>
      <c r="AD200" s="36"/>
      <c r="AE200" s="36"/>
      <c r="AR200" s="181" t="s">
        <v>140</v>
      </c>
      <c r="AT200" s="181" t="s">
        <v>135</v>
      </c>
      <c r="AU200" s="181" t="s">
        <v>149</v>
      </c>
      <c r="AY200" s="17" t="s">
        <v>133</v>
      </c>
      <c r="BE200" s="182">
        <f>IF(N200="základní",J200,0)</f>
        <v>0</v>
      </c>
      <c r="BF200" s="182">
        <f>IF(N200="snížená",J200,0)</f>
        <v>0</v>
      </c>
      <c r="BG200" s="182">
        <f>IF(N200="zákl. přenesená",J200,0)</f>
        <v>0</v>
      </c>
      <c r="BH200" s="182">
        <f>IF(N200="sníž. přenesená",J200,0)</f>
        <v>0</v>
      </c>
      <c r="BI200" s="182">
        <f>IF(N200="nulová",J200,0)</f>
        <v>0</v>
      </c>
      <c r="BJ200" s="17" t="s">
        <v>83</v>
      </c>
      <c r="BK200" s="182">
        <f>ROUND(I200*H200,2)</f>
        <v>0</v>
      </c>
      <c r="BL200" s="17" t="s">
        <v>140</v>
      </c>
      <c r="BM200" s="181" t="s">
        <v>305</v>
      </c>
    </row>
    <row r="201" s="2" customFormat="1" ht="24.15" customHeight="1">
      <c r="A201" s="36"/>
      <c r="B201" s="169"/>
      <c r="C201" s="170" t="s">
        <v>306</v>
      </c>
      <c r="D201" s="170" t="s">
        <v>135</v>
      </c>
      <c r="E201" s="171" t="s">
        <v>307</v>
      </c>
      <c r="F201" s="172" t="s">
        <v>308</v>
      </c>
      <c r="G201" s="173" t="s">
        <v>138</v>
      </c>
      <c r="H201" s="174">
        <v>1920</v>
      </c>
      <c r="I201" s="175"/>
      <c r="J201" s="176">
        <f>ROUND(I201*H201,2)</f>
        <v>0</v>
      </c>
      <c r="K201" s="172" t="s">
        <v>139</v>
      </c>
      <c r="L201" s="37"/>
      <c r="M201" s="177" t="s">
        <v>1</v>
      </c>
      <c r="N201" s="178" t="s">
        <v>40</v>
      </c>
      <c r="O201" s="75"/>
      <c r="P201" s="179">
        <f>O201*H201</f>
        <v>0</v>
      </c>
      <c r="Q201" s="179">
        <v>0.00080999999999999996</v>
      </c>
      <c r="R201" s="179">
        <f>Q201*H201</f>
        <v>1.5551999999999999</v>
      </c>
      <c r="S201" s="179">
        <v>0</v>
      </c>
      <c r="T201" s="180">
        <f>S201*H201</f>
        <v>0</v>
      </c>
      <c r="U201" s="36"/>
      <c r="V201" s="36"/>
      <c r="W201" s="36"/>
      <c r="X201" s="36"/>
      <c r="Y201" s="36"/>
      <c r="Z201" s="36"/>
      <c r="AA201" s="36"/>
      <c r="AB201" s="36"/>
      <c r="AC201" s="36"/>
      <c r="AD201" s="36"/>
      <c r="AE201" s="36"/>
      <c r="AR201" s="181" t="s">
        <v>140</v>
      </c>
      <c r="AT201" s="181" t="s">
        <v>135</v>
      </c>
      <c r="AU201" s="181" t="s">
        <v>149</v>
      </c>
      <c r="AY201" s="17" t="s">
        <v>133</v>
      </c>
      <c r="BE201" s="182">
        <f>IF(N201="základní",J201,0)</f>
        <v>0</v>
      </c>
      <c r="BF201" s="182">
        <f>IF(N201="snížená",J201,0)</f>
        <v>0</v>
      </c>
      <c r="BG201" s="182">
        <f>IF(N201="zákl. přenesená",J201,0)</f>
        <v>0</v>
      </c>
      <c r="BH201" s="182">
        <f>IF(N201="sníž. přenesená",J201,0)</f>
        <v>0</v>
      </c>
      <c r="BI201" s="182">
        <f>IF(N201="nulová",J201,0)</f>
        <v>0</v>
      </c>
      <c r="BJ201" s="17" t="s">
        <v>83</v>
      </c>
      <c r="BK201" s="182">
        <f>ROUND(I201*H201,2)</f>
        <v>0</v>
      </c>
      <c r="BL201" s="17" t="s">
        <v>140</v>
      </c>
      <c r="BM201" s="181" t="s">
        <v>309</v>
      </c>
    </row>
    <row r="202" s="2" customFormat="1" ht="33" customHeight="1">
      <c r="A202" s="36"/>
      <c r="B202" s="169"/>
      <c r="C202" s="170" t="s">
        <v>310</v>
      </c>
      <c r="D202" s="170" t="s">
        <v>135</v>
      </c>
      <c r="E202" s="171" t="s">
        <v>311</v>
      </c>
      <c r="F202" s="172" t="s">
        <v>312</v>
      </c>
      <c r="G202" s="173" t="s">
        <v>138</v>
      </c>
      <c r="H202" s="174">
        <v>1920</v>
      </c>
      <c r="I202" s="175"/>
      <c r="J202" s="176">
        <f>ROUND(I202*H202,2)</f>
        <v>0</v>
      </c>
      <c r="K202" s="172" t="s">
        <v>139</v>
      </c>
      <c r="L202" s="37"/>
      <c r="M202" s="177" t="s">
        <v>1</v>
      </c>
      <c r="N202" s="178" t="s">
        <v>40</v>
      </c>
      <c r="O202" s="75"/>
      <c r="P202" s="179">
        <f>O202*H202</f>
        <v>0</v>
      </c>
      <c r="Q202" s="179">
        <v>0.10373</v>
      </c>
      <c r="R202" s="179">
        <f>Q202*H202</f>
        <v>199.16159999999999</v>
      </c>
      <c r="S202" s="179">
        <v>0</v>
      </c>
      <c r="T202" s="180">
        <f>S202*H202</f>
        <v>0</v>
      </c>
      <c r="U202" s="36"/>
      <c r="V202" s="36"/>
      <c r="W202" s="36"/>
      <c r="X202" s="36"/>
      <c r="Y202" s="36"/>
      <c r="Z202" s="36"/>
      <c r="AA202" s="36"/>
      <c r="AB202" s="36"/>
      <c r="AC202" s="36"/>
      <c r="AD202" s="36"/>
      <c r="AE202" s="36"/>
      <c r="AR202" s="181" t="s">
        <v>140</v>
      </c>
      <c r="AT202" s="181" t="s">
        <v>135</v>
      </c>
      <c r="AU202" s="181" t="s">
        <v>149</v>
      </c>
      <c r="AY202" s="17" t="s">
        <v>133</v>
      </c>
      <c r="BE202" s="182">
        <f>IF(N202="základní",J202,0)</f>
        <v>0</v>
      </c>
      <c r="BF202" s="182">
        <f>IF(N202="snížená",J202,0)</f>
        <v>0</v>
      </c>
      <c r="BG202" s="182">
        <f>IF(N202="zákl. přenesená",J202,0)</f>
        <v>0</v>
      </c>
      <c r="BH202" s="182">
        <f>IF(N202="sníž. přenesená",J202,0)</f>
        <v>0</v>
      </c>
      <c r="BI202" s="182">
        <f>IF(N202="nulová",J202,0)</f>
        <v>0</v>
      </c>
      <c r="BJ202" s="17" t="s">
        <v>83</v>
      </c>
      <c r="BK202" s="182">
        <f>ROUND(I202*H202,2)</f>
        <v>0</v>
      </c>
      <c r="BL202" s="17" t="s">
        <v>140</v>
      </c>
      <c r="BM202" s="181" t="s">
        <v>313</v>
      </c>
    </row>
    <row r="203" s="12" customFormat="1" ht="22.8" customHeight="1">
      <c r="A203" s="12"/>
      <c r="B203" s="156"/>
      <c r="C203" s="12"/>
      <c r="D203" s="157" t="s">
        <v>74</v>
      </c>
      <c r="E203" s="167" t="s">
        <v>173</v>
      </c>
      <c r="F203" s="167" t="s">
        <v>314</v>
      </c>
      <c r="G203" s="12"/>
      <c r="H203" s="12"/>
      <c r="I203" s="159"/>
      <c r="J203" s="168">
        <f>BK203</f>
        <v>0</v>
      </c>
      <c r="K203" s="12"/>
      <c r="L203" s="156"/>
      <c r="M203" s="161"/>
      <c r="N203" s="162"/>
      <c r="O203" s="162"/>
      <c r="P203" s="163">
        <f>SUM(P204:P216)</f>
        <v>0</v>
      </c>
      <c r="Q203" s="162"/>
      <c r="R203" s="163">
        <f>SUM(R204:R216)</f>
        <v>17.776889999999998</v>
      </c>
      <c r="S203" s="162"/>
      <c r="T203" s="164">
        <f>SUM(T204:T216)</f>
        <v>0</v>
      </c>
      <c r="U203" s="12"/>
      <c r="V203" s="12"/>
      <c r="W203" s="12"/>
      <c r="X203" s="12"/>
      <c r="Y203" s="12"/>
      <c r="Z203" s="12"/>
      <c r="AA203" s="12"/>
      <c r="AB203" s="12"/>
      <c r="AC203" s="12"/>
      <c r="AD203" s="12"/>
      <c r="AE203" s="12"/>
      <c r="AR203" s="157" t="s">
        <v>83</v>
      </c>
      <c r="AT203" s="165" t="s">
        <v>74</v>
      </c>
      <c r="AU203" s="165" t="s">
        <v>83</v>
      </c>
      <c r="AY203" s="157" t="s">
        <v>133</v>
      </c>
      <c r="BK203" s="166">
        <f>SUM(BK204:BK216)</f>
        <v>0</v>
      </c>
    </row>
    <row r="204" s="2" customFormat="1" ht="21.75" customHeight="1">
      <c r="A204" s="36"/>
      <c r="B204" s="169"/>
      <c r="C204" s="170" t="s">
        <v>315</v>
      </c>
      <c r="D204" s="170" t="s">
        <v>135</v>
      </c>
      <c r="E204" s="171" t="s">
        <v>316</v>
      </c>
      <c r="F204" s="172" t="s">
        <v>317</v>
      </c>
      <c r="G204" s="173" t="s">
        <v>318</v>
      </c>
      <c r="H204" s="174">
        <v>9</v>
      </c>
      <c r="I204" s="175"/>
      <c r="J204" s="176">
        <f>ROUND(I204*H204,2)</f>
        <v>0</v>
      </c>
      <c r="K204" s="172" t="s">
        <v>139</v>
      </c>
      <c r="L204" s="37"/>
      <c r="M204" s="177" t="s">
        <v>1</v>
      </c>
      <c r="N204" s="178" t="s">
        <v>40</v>
      </c>
      <c r="O204" s="75"/>
      <c r="P204" s="179">
        <f>O204*H204</f>
        <v>0</v>
      </c>
      <c r="Q204" s="179">
        <v>1.12181</v>
      </c>
      <c r="R204" s="179">
        <f>Q204*H204</f>
        <v>10.09629</v>
      </c>
      <c r="S204" s="179">
        <v>0</v>
      </c>
      <c r="T204" s="180">
        <f>S204*H204</f>
        <v>0</v>
      </c>
      <c r="U204" s="36"/>
      <c r="V204" s="36"/>
      <c r="W204" s="36"/>
      <c r="X204" s="36"/>
      <c r="Y204" s="36"/>
      <c r="Z204" s="36"/>
      <c r="AA204" s="36"/>
      <c r="AB204" s="36"/>
      <c r="AC204" s="36"/>
      <c r="AD204" s="36"/>
      <c r="AE204" s="36"/>
      <c r="AR204" s="181" t="s">
        <v>140</v>
      </c>
      <c r="AT204" s="181" t="s">
        <v>135</v>
      </c>
      <c r="AU204" s="181" t="s">
        <v>85</v>
      </c>
      <c r="AY204" s="17" t="s">
        <v>133</v>
      </c>
      <c r="BE204" s="182">
        <f>IF(N204="základní",J204,0)</f>
        <v>0</v>
      </c>
      <c r="BF204" s="182">
        <f>IF(N204="snížená",J204,0)</f>
        <v>0</v>
      </c>
      <c r="BG204" s="182">
        <f>IF(N204="zákl. přenesená",J204,0)</f>
        <v>0</v>
      </c>
      <c r="BH204" s="182">
        <f>IF(N204="sníž. přenesená",J204,0)</f>
        <v>0</v>
      </c>
      <c r="BI204" s="182">
        <f>IF(N204="nulová",J204,0)</f>
        <v>0</v>
      </c>
      <c r="BJ204" s="17" t="s">
        <v>83</v>
      </c>
      <c r="BK204" s="182">
        <f>ROUND(I204*H204,2)</f>
        <v>0</v>
      </c>
      <c r="BL204" s="17" t="s">
        <v>140</v>
      </c>
      <c r="BM204" s="181" t="s">
        <v>319</v>
      </c>
    </row>
    <row r="205" s="2" customFormat="1" ht="24.15" customHeight="1">
      <c r="A205" s="36"/>
      <c r="B205" s="169"/>
      <c r="C205" s="170" t="s">
        <v>320</v>
      </c>
      <c r="D205" s="170" t="s">
        <v>135</v>
      </c>
      <c r="E205" s="171" t="s">
        <v>321</v>
      </c>
      <c r="F205" s="172" t="s">
        <v>322</v>
      </c>
      <c r="G205" s="173" t="s">
        <v>155</v>
      </c>
      <c r="H205" s="174">
        <v>30</v>
      </c>
      <c r="I205" s="175"/>
      <c r="J205" s="176">
        <f>ROUND(I205*H205,2)</f>
        <v>0</v>
      </c>
      <c r="K205" s="172" t="s">
        <v>139</v>
      </c>
      <c r="L205" s="37"/>
      <c r="M205" s="177" t="s">
        <v>1</v>
      </c>
      <c r="N205" s="178" t="s">
        <v>40</v>
      </c>
      <c r="O205" s="75"/>
      <c r="P205" s="179">
        <f>O205*H205</f>
        <v>0</v>
      </c>
      <c r="Q205" s="179">
        <v>0.0027599999999999999</v>
      </c>
      <c r="R205" s="179">
        <f>Q205*H205</f>
        <v>0.082799999999999999</v>
      </c>
      <c r="S205" s="179">
        <v>0</v>
      </c>
      <c r="T205" s="180">
        <f>S205*H205</f>
        <v>0</v>
      </c>
      <c r="U205" s="36"/>
      <c r="V205" s="36"/>
      <c r="W205" s="36"/>
      <c r="X205" s="36"/>
      <c r="Y205" s="36"/>
      <c r="Z205" s="36"/>
      <c r="AA205" s="36"/>
      <c r="AB205" s="36"/>
      <c r="AC205" s="36"/>
      <c r="AD205" s="36"/>
      <c r="AE205" s="36"/>
      <c r="AR205" s="181" t="s">
        <v>140</v>
      </c>
      <c r="AT205" s="181" t="s">
        <v>135</v>
      </c>
      <c r="AU205" s="181" t="s">
        <v>85</v>
      </c>
      <c r="AY205" s="17" t="s">
        <v>133</v>
      </c>
      <c r="BE205" s="182">
        <f>IF(N205="základní",J205,0)</f>
        <v>0</v>
      </c>
      <c r="BF205" s="182">
        <f>IF(N205="snížená",J205,0)</f>
        <v>0</v>
      </c>
      <c r="BG205" s="182">
        <f>IF(N205="zákl. přenesená",J205,0)</f>
        <v>0</v>
      </c>
      <c r="BH205" s="182">
        <f>IF(N205="sníž. přenesená",J205,0)</f>
        <v>0</v>
      </c>
      <c r="BI205" s="182">
        <f>IF(N205="nulová",J205,0)</f>
        <v>0</v>
      </c>
      <c r="BJ205" s="17" t="s">
        <v>83</v>
      </c>
      <c r="BK205" s="182">
        <f>ROUND(I205*H205,2)</f>
        <v>0</v>
      </c>
      <c r="BL205" s="17" t="s">
        <v>140</v>
      </c>
      <c r="BM205" s="181" t="s">
        <v>323</v>
      </c>
    </row>
    <row r="206" s="2" customFormat="1" ht="24.15" customHeight="1">
      <c r="A206" s="36"/>
      <c r="B206" s="169"/>
      <c r="C206" s="170" t="s">
        <v>324</v>
      </c>
      <c r="D206" s="170" t="s">
        <v>135</v>
      </c>
      <c r="E206" s="171" t="s">
        <v>325</v>
      </c>
      <c r="F206" s="172" t="s">
        <v>326</v>
      </c>
      <c r="G206" s="173" t="s">
        <v>318</v>
      </c>
      <c r="H206" s="174">
        <v>9</v>
      </c>
      <c r="I206" s="175"/>
      <c r="J206" s="176">
        <f>ROUND(I206*H206,2)</f>
        <v>0</v>
      </c>
      <c r="K206" s="172" t="s">
        <v>139</v>
      </c>
      <c r="L206" s="37"/>
      <c r="M206" s="177" t="s">
        <v>1</v>
      </c>
      <c r="N206" s="178" t="s">
        <v>40</v>
      </c>
      <c r="O206" s="75"/>
      <c r="P206" s="179">
        <f>O206*H206</f>
        <v>0</v>
      </c>
      <c r="Q206" s="179">
        <v>0.14494000000000001</v>
      </c>
      <c r="R206" s="179">
        <f>Q206*H206</f>
        <v>1.3044600000000002</v>
      </c>
      <c r="S206" s="179">
        <v>0</v>
      </c>
      <c r="T206" s="180">
        <f>S206*H206</f>
        <v>0</v>
      </c>
      <c r="U206" s="36"/>
      <c r="V206" s="36"/>
      <c r="W206" s="36"/>
      <c r="X206" s="36"/>
      <c r="Y206" s="36"/>
      <c r="Z206" s="36"/>
      <c r="AA206" s="36"/>
      <c r="AB206" s="36"/>
      <c r="AC206" s="36"/>
      <c r="AD206" s="36"/>
      <c r="AE206" s="36"/>
      <c r="AR206" s="181" t="s">
        <v>140</v>
      </c>
      <c r="AT206" s="181" t="s">
        <v>135</v>
      </c>
      <c r="AU206" s="181" t="s">
        <v>85</v>
      </c>
      <c r="AY206" s="17" t="s">
        <v>133</v>
      </c>
      <c r="BE206" s="182">
        <f>IF(N206="základní",J206,0)</f>
        <v>0</v>
      </c>
      <c r="BF206" s="182">
        <f>IF(N206="snížená",J206,0)</f>
        <v>0</v>
      </c>
      <c r="BG206" s="182">
        <f>IF(N206="zákl. přenesená",J206,0)</f>
        <v>0</v>
      </c>
      <c r="BH206" s="182">
        <f>IF(N206="sníž. přenesená",J206,0)</f>
        <v>0</v>
      </c>
      <c r="BI206" s="182">
        <f>IF(N206="nulová",J206,0)</f>
        <v>0</v>
      </c>
      <c r="BJ206" s="17" t="s">
        <v>83</v>
      </c>
      <c r="BK206" s="182">
        <f>ROUND(I206*H206,2)</f>
        <v>0</v>
      </c>
      <c r="BL206" s="17" t="s">
        <v>140</v>
      </c>
      <c r="BM206" s="181" t="s">
        <v>327</v>
      </c>
    </row>
    <row r="207" s="2" customFormat="1" ht="24.15" customHeight="1">
      <c r="A207" s="36"/>
      <c r="B207" s="169"/>
      <c r="C207" s="196" t="s">
        <v>328</v>
      </c>
      <c r="D207" s="196" t="s">
        <v>206</v>
      </c>
      <c r="E207" s="197" t="s">
        <v>329</v>
      </c>
      <c r="F207" s="198" t="s">
        <v>330</v>
      </c>
      <c r="G207" s="199" t="s">
        <v>318</v>
      </c>
      <c r="H207" s="200">
        <v>9</v>
      </c>
      <c r="I207" s="201"/>
      <c r="J207" s="202">
        <f>ROUND(I207*H207,2)</f>
        <v>0</v>
      </c>
      <c r="K207" s="198" t="s">
        <v>139</v>
      </c>
      <c r="L207" s="203"/>
      <c r="M207" s="204" t="s">
        <v>1</v>
      </c>
      <c r="N207" s="205" t="s">
        <v>40</v>
      </c>
      <c r="O207" s="75"/>
      <c r="P207" s="179">
        <f>O207*H207</f>
        <v>0</v>
      </c>
      <c r="Q207" s="179">
        <v>0.071999999999999995</v>
      </c>
      <c r="R207" s="179">
        <f>Q207*H207</f>
        <v>0.64799999999999991</v>
      </c>
      <c r="S207" s="179">
        <v>0</v>
      </c>
      <c r="T207" s="180">
        <f>S207*H207</f>
        <v>0</v>
      </c>
      <c r="U207" s="36"/>
      <c r="V207" s="36"/>
      <c r="W207" s="36"/>
      <c r="X207" s="36"/>
      <c r="Y207" s="36"/>
      <c r="Z207" s="36"/>
      <c r="AA207" s="36"/>
      <c r="AB207" s="36"/>
      <c r="AC207" s="36"/>
      <c r="AD207" s="36"/>
      <c r="AE207" s="36"/>
      <c r="AR207" s="181" t="s">
        <v>173</v>
      </c>
      <c r="AT207" s="181" t="s">
        <v>206</v>
      </c>
      <c r="AU207" s="181" t="s">
        <v>85</v>
      </c>
      <c r="AY207" s="17" t="s">
        <v>133</v>
      </c>
      <c r="BE207" s="182">
        <f>IF(N207="základní",J207,0)</f>
        <v>0</v>
      </c>
      <c r="BF207" s="182">
        <f>IF(N207="snížená",J207,0)</f>
        <v>0</v>
      </c>
      <c r="BG207" s="182">
        <f>IF(N207="zákl. přenesená",J207,0)</f>
        <v>0</v>
      </c>
      <c r="BH207" s="182">
        <f>IF(N207="sníž. přenesená",J207,0)</f>
        <v>0</v>
      </c>
      <c r="BI207" s="182">
        <f>IF(N207="nulová",J207,0)</f>
        <v>0</v>
      </c>
      <c r="BJ207" s="17" t="s">
        <v>83</v>
      </c>
      <c r="BK207" s="182">
        <f>ROUND(I207*H207,2)</f>
        <v>0</v>
      </c>
      <c r="BL207" s="17" t="s">
        <v>140</v>
      </c>
      <c r="BM207" s="181" t="s">
        <v>331</v>
      </c>
    </row>
    <row r="208" s="2" customFormat="1" ht="24.15" customHeight="1">
      <c r="A208" s="36"/>
      <c r="B208" s="169"/>
      <c r="C208" s="196" t="s">
        <v>332</v>
      </c>
      <c r="D208" s="196" t="s">
        <v>206</v>
      </c>
      <c r="E208" s="197" t="s">
        <v>333</v>
      </c>
      <c r="F208" s="198" t="s">
        <v>334</v>
      </c>
      <c r="G208" s="199" t="s">
        <v>318</v>
      </c>
      <c r="H208" s="200">
        <v>9</v>
      </c>
      <c r="I208" s="201"/>
      <c r="J208" s="202">
        <f>ROUND(I208*H208,2)</f>
        <v>0</v>
      </c>
      <c r="K208" s="198" t="s">
        <v>139</v>
      </c>
      <c r="L208" s="203"/>
      <c r="M208" s="204" t="s">
        <v>1</v>
      </c>
      <c r="N208" s="205" t="s">
        <v>40</v>
      </c>
      <c r="O208" s="75"/>
      <c r="P208" s="179">
        <f>O208*H208</f>
        <v>0</v>
      </c>
      <c r="Q208" s="179">
        <v>0.080000000000000002</v>
      </c>
      <c r="R208" s="179">
        <f>Q208*H208</f>
        <v>0.71999999999999997</v>
      </c>
      <c r="S208" s="179">
        <v>0</v>
      </c>
      <c r="T208" s="180">
        <f>S208*H208</f>
        <v>0</v>
      </c>
      <c r="U208" s="36"/>
      <c r="V208" s="36"/>
      <c r="W208" s="36"/>
      <c r="X208" s="36"/>
      <c r="Y208" s="36"/>
      <c r="Z208" s="36"/>
      <c r="AA208" s="36"/>
      <c r="AB208" s="36"/>
      <c r="AC208" s="36"/>
      <c r="AD208" s="36"/>
      <c r="AE208" s="36"/>
      <c r="AR208" s="181" t="s">
        <v>173</v>
      </c>
      <c r="AT208" s="181" t="s">
        <v>206</v>
      </c>
      <c r="AU208" s="181" t="s">
        <v>85</v>
      </c>
      <c r="AY208" s="17" t="s">
        <v>133</v>
      </c>
      <c r="BE208" s="182">
        <f>IF(N208="základní",J208,0)</f>
        <v>0</v>
      </c>
      <c r="BF208" s="182">
        <f>IF(N208="snížená",J208,0)</f>
        <v>0</v>
      </c>
      <c r="BG208" s="182">
        <f>IF(N208="zákl. přenesená",J208,0)</f>
        <v>0</v>
      </c>
      <c r="BH208" s="182">
        <f>IF(N208="sníž. přenesená",J208,0)</f>
        <v>0</v>
      </c>
      <c r="BI208" s="182">
        <f>IF(N208="nulová",J208,0)</f>
        <v>0</v>
      </c>
      <c r="BJ208" s="17" t="s">
        <v>83</v>
      </c>
      <c r="BK208" s="182">
        <f>ROUND(I208*H208,2)</f>
        <v>0</v>
      </c>
      <c r="BL208" s="17" t="s">
        <v>140</v>
      </c>
      <c r="BM208" s="181" t="s">
        <v>335</v>
      </c>
    </row>
    <row r="209" s="2" customFormat="1" ht="24.15" customHeight="1">
      <c r="A209" s="36"/>
      <c r="B209" s="169"/>
      <c r="C209" s="196" t="s">
        <v>336</v>
      </c>
      <c r="D209" s="196" t="s">
        <v>206</v>
      </c>
      <c r="E209" s="197" t="s">
        <v>337</v>
      </c>
      <c r="F209" s="198" t="s">
        <v>338</v>
      </c>
      <c r="G209" s="199" t="s">
        <v>318</v>
      </c>
      <c r="H209" s="200">
        <v>9</v>
      </c>
      <c r="I209" s="201"/>
      <c r="J209" s="202">
        <f>ROUND(I209*H209,2)</f>
        <v>0</v>
      </c>
      <c r="K209" s="198" t="s">
        <v>139</v>
      </c>
      <c r="L209" s="203"/>
      <c r="M209" s="204" t="s">
        <v>1</v>
      </c>
      <c r="N209" s="205" t="s">
        <v>40</v>
      </c>
      <c r="O209" s="75"/>
      <c r="P209" s="179">
        <f>O209*H209</f>
        <v>0</v>
      </c>
      <c r="Q209" s="179">
        <v>0.057000000000000002</v>
      </c>
      <c r="R209" s="179">
        <f>Q209*H209</f>
        <v>0.51300000000000001</v>
      </c>
      <c r="S209" s="179">
        <v>0</v>
      </c>
      <c r="T209" s="180">
        <f>S209*H209</f>
        <v>0</v>
      </c>
      <c r="U209" s="36"/>
      <c r="V209" s="36"/>
      <c r="W209" s="36"/>
      <c r="X209" s="36"/>
      <c r="Y209" s="36"/>
      <c r="Z209" s="36"/>
      <c r="AA209" s="36"/>
      <c r="AB209" s="36"/>
      <c r="AC209" s="36"/>
      <c r="AD209" s="36"/>
      <c r="AE209" s="36"/>
      <c r="AR209" s="181" t="s">
        <v>173</v>
      </c>
      <c r="AT209" s="181" t="s">
        <v>206</v>
      </c>
      <c r="AU209" s="181" t="s">
        <v>85</v>
      </c>
      <c r="AY209" s="17" t="s">
        <v>133</v>
      </c>
      <c r="BE209" s="182">
        <f>IF(N209="základní",J209,0)</f>
        <v>0</v>
      </c>
      <c r="BF209" s="182">
        <f>IF(N209="snížená",J209,0)</f>
        <v>0</v>
      </c>
      <c r="BG209" s="182">
        <f>IF(N209="zákl. přenesená",J209,0)</f>
        <v>0</v>
      </c>
      <c r="BH209" s="182">
        <f>IF(N209="sníž. přenesená",J209,0)</f>
        <v>0</v>
      </c>
      <c r="BI209" s="182">
        <f>IF(N209="nulová",J209,0)</f>
        <v>0</v>
      </c>
      <c r="BJ209" s="17" t="s">
        <v>83</v>
      </c>
      <c r="BK209" s="182">
        <f>ROUND(I209*H209,2)</f>
        <v>0</v>
      </c>
      <c r="BL209" s="17" t="s">
        <v>140</v>
      </c>
      <c r="BM209" s="181" t="s">
        <v>339</v>
      </c>
    </row>
    <row r="210" s="2" customFormat="1" ht="21.75" customHeight="1">
      <c r="A210" s="36"/>
      <c r="B210" s="169"/>
      <c r="C210" s="196" t="s">
        <v>340</v>
      </c>
      <c r="D210" s="196" t="s">
        <v>206</v>
      </c>
      <c r="E210" s="197" t="s">
        <v>341</v>
      </c>
      <c r="F210" s="198" t="s">
        <v>342</v>
      </c>
      <c r="G210" s="199" t="s">
        <v>318</v>
      </c>
      <c r="H210" s="200">
        <v>9</v>
      </c>
      <c r="I210" s="201"/>
      <c r="J210" s="202">
        <f>ROUND(I210*H210,2)</f>
        <v>0</v>
      </c>
      <c r="K210" s="198" t="s">
        <v>139</v>
      </c>
      <c r="L210" s="203"/>
      <c r="M210" s="204" t="s">
        <v>1</v>
      </c>
      <c r="N210" s="205" t="s">
        <v>40</v>
      </c>
      <c r="O210" s="75"/>
      <c r="P210" s="179">
        <f>O210*H210</f>
        <v>0</v>
      </c>
      <c r="Q210" s="179">
        <v>0.111</v>
      </c>
      <c r="R210" s="179">
        <f>Q210*H210</f>
        <v>0.999</v>
      </c>
      <c r="S210" s="179">
        <v>0</v>
      </c>
      <c r="T210" s="180">
        <f>S210*H210</f>
        <v>0</v>
      </c>
      <c r="U210" s="36"/>
      <c r="V210" s="36"/>
      <c r="W210" s="36"/>
      <c r="X210" s="36"/>
      <c r="Y210" s="36"/>
      <c r="Z210" s="36"/>
      <c r="AA210" s="36"/>
      <c r="AB210" s="36"/>
      <c r="AC210" s="36"/>
      <c r="AD210" s="36"/>
      <c r="AE210" s="36"/>
      <c r="AR210" s="181" t="s">
        <v>173</v>
      </c>
      <c r="AT210" s="181" t="s">
        <v>206</v>
      </c>
      <c r="AU210" s="181" t="s">
        <v>85</v>
      </c>
      <c r="AY210" s="17" t="s">
        <v>133</v>
      </c>
      <c r="BE210" s="182">
        <f>IF(N210="základní",J210,0)</f>
        <v>0</v>
      </c>
      <c r="BF210" s="182">
        <f>IF(N210="snížená",J210,0)</f>
        <v>0</v>
      </c>
      <c r="BG210" s="182">
        <f>IF(N210="zákl. přenesená",J210,0)</f>
        <v>0</v>
      </c>
      <c r="BH210" s="182">
        <f>IF(N210="sníž. přenesená",J210,0)</f>
        <v>0</v>
      </c>
      <c r="BI210" s="182">
        <f>IF(N210="nulová",J210,0)</f>
        <v>0</v>
      </c>
      <c r="BJ210" s="17" t="s">
        <v>83</v>
      </c>
      <c r="BK210" s="182">
        <f>ROUND(I210*H210,2)</f>
        <v>0</v>
      </c>
      <c r="BL210" s="17" t="s">
        <v>140</v>
      </c>
      <c r="BM210" s="181" t="s">
        <v>343</v>
      </c>
    </row>
    <row r="211" s="2" customFormat="1" ht="24.15" customHeight="1">
      <c r="A211" s="36"/>
      <c r="B211" s="169"/>
      <c r="C211" s="196" t="s">
        <v>344</v>
      </c>
      <c r="D211" s="196" t="s">
        <v>206</v>
      </c>
      <c r="E211" s="197" t="s">
        <v>345</v>
      </c>
      <c r="F211" s="198" t="s">
        <v>346</v>
      </c>
      <c r="G211" s="199" t="s">
        <v>318</v>
      </c>
      <c r="H211" s="200">
        <v>9</v>
      </c>
      <c r="I211" s="201"/>
      <c r="J211" s="202">
        <f>ROUND(I211*H211,2)</f>
        <v>0</v>
      </c>
      <c r="K211" s="198" t="s">
        <v>139</v>
      </c>
      <c r="L211" s="203"/>
      <c r="M211" s="204" t="s">
        <v>1</v>
      </c>
      <c r="N211" s="205" t="s">
        <v>40</v>
      </c>
      <c r="O211" s="75"/>
      <c r="P211" s="179">
        <f>O211*H211</f>
        <v>0</v>
      </c>
      <c r="Q211" s="179">
        <v>0.027</v>
      </c>
      <c r="R211" s="179">
        <f>Q211*H211</f>
        <v>0.24299999999999999</v>
      </c>
      <c r="S211" s="179">
        <v>0</v>
      </c>
      <c r="T211" s="180">
        <f>S211*H211</f>
        <v>0</v>
      </c>
      <c r="U211" s="36"/>
      <c r="V211" s="36"/>
      <c r="W211" s="36"/>
      <c r="X211" s="36"/>
      <c r="Y211" s="36"/>
      <c r="Z211" s="36"/>
      <c r="AA211" s="36"/>
      <c r="AB211" s="36"/>
      <c r="AC211" s="36"/>
      <c r="AD211" s="36"/>
      <c r="AE211" s="36"/>
      <c r="AR211" s="181" t="s">
        <v>173</v>
      </c>
      <c r="AT211" s="181" t="s">
        <v>206</v>
      </c>
      <c r="AU211" s="181" t="s">
        <v>85</v>
      </c>
      <c r="AY211" s="17" t="s">
        <v>133</v>
      </c>
      <c r="BE211" s="182">
        <f>IF(N211="základní",J211,0)</f>
        <v>0</v>
      </c>
      <c r="BF211" s="182">
        <f>IF(N211="snížená",J211,0)</f>
        <v>0</v>
      </c>
      <c r="BG211" s="182">
        <f>IF(N211="zákl. přenesená",J211,0)</f>
        <v>0</v>
      </c>
      <c r="BH211" s="182">
        <f>IF(N211="sníž. přenesená",J211,0)</f>
        <v>0</v>
      </c>
      <c r="BI211" s="182">
        <f>IF(N211="nulová",J211,0)</f>
        <v>0</v>
      </c>
      <c r="BJ211" s="17" t="s">
        <v>83</v>
      </c>
      <c r="BK211" s="182">
        <f>ROUND(I211*H211,2)</f>
        <v>0</v>
      </c>
      <c r="BL211" s="17" t="s">
        <v>140</v>
      </c>
      <c r="BM211" s="181" t="s">
        <v>347</v>
      </c>
    </row>
    <row r="212" s="2" customFormat="1" ht="24.15" customHeight="1">
      <c r="A212" s="36"/>
      <c r="B212" s="169"/>
      <c r="C212" s="170" t="s">
        <v>348</v>
      </c>
      <c r="D212" s="170" t="s">
        <v>135</v>
      </c>
      <c r="E212" s="171" t="s">
        <v>349</v>
      </c>
      <c r="F212" s="172" t="s">
        <v>350</v>
      </c>
      <c r="G212" s="173" t="s">
        <v>318</v>
      </c>
      <c r="H212" s="174">
        <v>9</v>
      </c>
      <c r="I212" s="175"/>
      <c r="J212" s="176">
        <f>ROUND(I212*H212,2)</f>
        <v>0</v>
      </c>
      <c r="K212" s="172" t="s">
        <v>139</v>
      </c>
      <c r="L212" s="37"/>
      <c r="M212" s="177" t="s">
        <v>1</v>
      </c>
      <c r="N212" s="178" t="s">
        <v>40</v>
      </c>
      <c r="O212" s="75"/>
      <c r="P212" s="179">
        <f>O212*H212</f>
        <v>0</v>
      </c>
      <c r="Q212" s="179">
        <v>0.21734000000000001</v>
      </c>
      <c r="R212" s="179">
        <f>Q212*H212</f>
        <v>1.9560600000000001</v>
      </c>
      <c r="S212" s="179">
        <v>0</v>
      </c>
      <c r="T212" s="180">
        <f>S212*H212</f>
        <v>0</v>
      </c>
      <c r="U212" s="36"/>
      <c r="V212" s="36"/>
      <c r="W212" s="36"/>
      <c r="X212" s="36"/>
      <c r="Y212" s="36"/>
      <c r="Z212" s="36"/>
      <c r="AA212" s="36"/>
      <c r="AB212" s="36"/>
      <c r="AC212" s="36"/>
      <c r="AD212" s="36"/>
      <c r="AE212" s="36"/>
      <c r="AR212" s="181" t="s">
        <v>140</v>
      </c>
      <c r="AT212" s="181" t="s">
        <v>135</v>
      </c>
      <c r="AU212" s="181" t="s">
        <v>85</v>
      </c>
      <c r="AY212" s="17" t="s">
        <v>133</v>
      </c>
      <c r="BE212" s="182">
        <f>IF(N212="základní",J212,0)</f>
        <v>0</v>
      </c>
      <c r="BF212" s="182">
        <f>IF(N212="snížená",J212,0)</f>
        <v>0</v>
      </c>
      <c r="BG212" s="182">
        <f>IF(N212="zákl. přenesená",J212,0)</f>
        <v>0</v>
      </c>
      <c r="BH212" s="182">
        <f>IF(N212="sníž. přenesená",J212,0)</f>
        <v>0</v>
      </c>
      <c r="BI212" s="182">
        <f>IF(N212="nulová",J212,0)</f>
        <v>0</v>
      </c>
      <c r="BJ212" s="17" t="s">
        <v>83</v>
      </c>
      <c r="BK212" s="182">
        <f>ROUND(I212*H212,2)</f>
        <v>0</v>
      </c>
      <c r="BL212" s="17" t="s">
        <v>140</v>
      </c>
      <c r="BM212" s="181" t="s">
        <v>351</v>
      </c>
    </row>
    <row r="213" s="2" customFormat="1" ht="16.5" customHeight="1">
      <c r="A213" s="36"/>
      <c r="B213" s="169"/>
      <c r="C213" s="196" t="s">
        <v>352</v>
      </c>
      <c r="D213" s="196" t="s">
        <v>206</v>
      </c>
      <c r="E213" s="197" t="s">
        <v>353</v>
      </c>
      <c r="F213" s="198" t="s">
        <v>354</v>
      </c>
      <c r="G213" s="199" t="s">
        <v>318</v>
      </c>
      <c r="H213" s="200">
        <v>9</v>
      </c>
      <c r="I213" s="201"/>
      <c r="J213" s="202">
        <f>ROUND(I213*H213,2)</f>
        <v>0</v>
      </c>
      <c r="K213" s="198" t="s">
        <v>139</v>
      </c>
      <c r="L213" s="203"/>
      <c r="M213" s="204" t="s">
        <v>1</v>
      </c>
      <c r="N213" s="205" t="s">
        <v>40</v>
      </c>
      <c r="O213" s="75"/>
      <c r="P213" s="179">
        <f>O213*H213</f>
        <v>0</v>
      </c>
      <c r="Q213" s="179">
        <v>0.050599999999999999</v>
      </c>
      <c r="R213" s="179">
        <f>Q213*H213</f>
        <v>0.45539999999999997</v>
      </c>
      <c r="S213" s="179">
        <v>0</v>
      </c>
      <c r="T213" s="180">
        <f>S213*H213</f>
        <v>0</v>
      </c>
      <c r="U213" s="36"/>
      <c r="V213" s="36"/>
      <c r="W213" s="36"/>
      <c r="X213" s="36"/>
      <c r="Y213" s="36"/>
      <c r="Z213" s="36"/>
      <c r="AA213" s="36"/>
      <c r="AB213" s="36"/>
      <c r="AC213" s="36"/>
      <c r="AD213" s="36"/>
      <c r="AE213" s="36"/>
      <c r="AR213" s="181" t="s">
        <v>173</v>
      </c>
      <c r="AT213" s="181" t="s">
        <v>206</v>
      </c>
      <c r="AU213" s="181" t="s">
        <v>85</v>
      </c>
      <c r="AY213" s="17" t="s">
        <v>133</v>
      </c>
      <c r="BE213" s="182">
        <f>IF(N213="základní",J213,0)</f>
        <v>0</v>
      </c>
      <c r="BF213" s="182">
        <f>IF(N213="snížená",J213,0)</f>
        <v>0</v>
      </c>
      <c r="BG213" s="182">
        <f>IF(N213="zákl. přenesená",J213,0)</f>
        <v>0</v>
      </c>
      <c r="BH213" s="182">
        <f>IF(N213="sníž. přenesená",J213,0)</f>
        <v>0</v>
      </c>
      <c r="BI213" s="182">
        <f>IF(N213="nulová",J213,0)</f>
        <v>0</v>
      </c>
      <c r="BJ213" s="17" t="s">
        <v>83</v>
      </c>
      <c r="BK213" s="182">
        <f>ROUND(I213*H213,2)</f>
        <v>0</v>
      </c>
      <c r="BL213" s="17" t="s">
        <v>140</v>
      </c>
      <c r="BM213" s="181" t="s">
        <v>355</v>
      </c>
    </row>
    <row r="214" s="2" customFormat="1" ht="24.15" customHeight="1">
      <c r="A214" s="36"/>
      <c r="B214" s="169"/>
      <c r="C214" s="196" t="s">
        <v>356</v>
      </c>
      <c r="D214" s="196" t="s">
        <v>206</v>
      </c>
      <c r="E214" s="197" t="s">
        <v>357</v>
      </c>
      <c r="F214" s="198" t="s">
        <v>358</v>
      </c>
      <c r="G214" s="199" t="s">
        <v>318</v>
      </c>
      <c r="H214" s="200">
        <v>9</v>
      </c>
      <c r="I214" s="201"/>
      <c r="J214" s="202">
        <f>ROUND(I214*H214,2)</f>
        <v>0</v>
      </c>
      <c r="K214" s="198" t="s">
        <v>139</v>
      </c>
      <c r="L214" s="203"/>
      <c r="M214" s="204" t="s">
        <v>1</v>
      </c>
      <c r="N214" s="205" t="s">
        <v>40</v>
      </c>
      <c r="O214" s="75"/>
      <c r="P214" s="179">
        <f>O214*H214</f>
        <v>0</v>
      </c>
      <c r="Q214" s="179">
        <v>0.0030000000000000001</v>
      </c>
      <c r="R214" s="179">
        <f>Q214*H214</f>
        <v>0.027</v>
      </c>
      <c r="S214" s="179">
        <v>0</v>
      </c>
      <c r="T214" s="180">
        <f>S214*H214</f>
        <v>0</v>
      </c>
      <c r="U214" s="36"/>
      <c r="V214" s="36"/>
      <c r="W214" s="36"/>
      <c r="X214" s="36"/>
      <c r="Y214" s="36"/>
      <c r="Z214" s="36"/>
      <c r="AA214" s="36"/>
      <c r="AB214" s="36"/>
      <c r="AC214" s="36"/>
      <c r="AD214" s="36"/>
      <c r="AE214" s="36"/>
      <c r="AR214" s="181" t="s">
        <v>173</v>
      </c>
      <c r="AT214" s="181" t="s">
        <v>206</v>
      </c>
      <c r="AU214" s="181" t="s">
        <v>85</v>
      </c>
      <c r="AY214" s="17" t="s">
        <v>133</v>
      </c>
      <c r="BE214" s="182">
        <f>IF(N214="základní",J214,0)</f>
        <v>0</v>
      </c>
      <c r="BF214" s="182">
        <f>IF(N214="snížená",J214,0)</f>
        <v>0</v>
      </c>
      <c r="BG214" s="182">
        <f>IF(N214="zákl. přenesená",J214,0)</f>
        <v>0</v>
      </c>
      <c r="BH214" s="182">
        <f>IF(N214="sníž. přenesená",J214,0)</f>
        <v>0</v>
      </c>
      <c r="BI214" s="182">
        <f>IF(N214="nulová",J214,0)</f>
        <v>0</v>
      </c>
      <c r="BJ214" s="17" t="s">
        <v>83</v>
      </c>
      <c r="BK214" s="182">
        <f>ROUND(I214*H214,2)</f>
        <v>0</v>
      </c>
      <c r="BL214" s="17" t="s">
        <v>140</v>
      </c>
      <c r="BM214" s="181" t="s">
        <v>359</v>
      </c>
    </row>
    <row r="215" s="2" customFormat="1" ht="24.15" customHeight="1">
      <c r="A215" s="36"/>
      <c r="B215" s="169"/>
      <c r="C215" s="170" t="s">
        <v>360</v>
      </c>
      <c r="D215" s="170" t="s">
        <v>135</v>
      </c>
      <c r="E215" s="171" t="s">
        <v>361</v>
      </c>
      <c r="F215" s="172" t="s">
        <v>362</v>
      </c>
      <c r="G215" s="173" t="s">
        <v>363</v>
      </c>
      <c r="H215" s="174">
        <v>1</v>
      </c>
      <c r="I215" s="175"/>
      <c r="J215" s="176">
        <f>ROUND(I215*H215,2)</f>
        <v>0</v>
      </c>
      <c r="K215" s="172" t="s">
        <v>1</v>
      </c>
      <c r="L215" s="37"/>
      <c r="M215" s="177" t="s">
        <v>1</v>
      </c>
      <c r="N215" s="178" t="s">
        <v>40</v>
      </c>
      <c r="O215" s="75"/>
      <c r="P215" s="179">
        <f>O215*H215</f>
        <v>0</v>
      </c>
      <c r="Q215" s="179">
        <v>0.42080000000000001</v>
      </c>
      <c r="R215" s="179">
        <f>Q215*H215</f>
        <v>0.42080000000000001</v>
      </c>
      <c r="S215" s="179">
        <v>0</v>
      </c>
      <c r="T215" s="180">
        <f>S215*H215</f>
        <v>0</v>
      </c>
      <c r="U215" s="36"/>
      <c r="V215" s="36"/>
      <c r="W215" s="36"/>
      <c r="X215" s="36"/>
      <c r="Y215" s="36"/>
      <c r="Z215" s="36"/>
      <c r="AA215" s="36"/>
      <c r="AB215" s="36"/>
      <c r="AC215" s="36"/>
      <c r="AD215" s="36"/>
      <c r="AE215" s="36"/>
      <c r="AR215" s="181" t="s">
        <v>140</v>
      </c>
      <c r="AT215" s="181" t="s">
        <v>135</v>
      </c>
      <c r="AU215" s="181" t="s">
        <v>85</v>
      </c>
      <c r="AY215" s="17" t="s">
        <v>133</v>
      </c>
      <c r="BE215" s="182">
        <f>IF(N215="základní",J215,0)</f>
        <v>0</v>
      </c>
      <c r="BF215" s="182">
        <f>IF(N215="snížená",J215,0)</f>
        <v>0</v>
      </c>
      <c r="BG215" s="182">
        <f>IF(N215="zákl. přenesená",J215,0)</f>
        <v>0</v>
      </c>
      <c r="BH215" s="182">
        <f>IF(N215="sníž. přenesená",J215,0)</f>
        <v>0</v>
      </c>
      <c r="BI215" s="182">
        <f>IF(N215="nulová",J215,0)</f>
        <v>0</v>
      </c>
      <c r="BJ215" s="17" t="s">
        <v>83</v>
      </c>
      <c r="BK215" s="182">
        <f>ROUND(I215*H215,2)</f>
        <v>0</v>
      </c>
      <c r="BL215" s="17" t="s">
        <v>140</v>
      </c>
      <c r="BM215" s="181" t="s">
        <v>364</v>
      </c>
    </row>
    <row r="216" s="2" customFormat="1" ht="33" customHeight="1">
      <c r="A216" s="36"/>
      <c r="B216" s="169"/>
      <c r="C216" s="170" t="s">
        <v>365</v>
      </c>
      <c r="D216" s="170" t="s">
        <v>135</v>
      </c>
      <c r="E216" s="171" t="s">
        <v>366</v>
      </c>
      <c r="F216" s="172" t="s">
        <v>367</v>
      </c>
      <c r="G216" s="173" t="s">
        <v>363</v>
      </c>
      <c r="H216" s="174">
        <v>1</v>
      </c>
      <c r="I216" s="175"/>
      <c r="J216" s="176">
        <f>ROUND(I216*H216,2)</f>
        <v>0</v>
      </c>
      <c r="K216" s="172" t="s">
        <v>1</v>
      </c>
      <c r="L216" s="37"/>
      <c r="M216" s="177" t="s">
        <v>1</v>
      </c>
      <c r="N216" s="178" t="s">
        <v>40</v>
      </c>
      <c r="O216" s="75"/>
      <c r="P216" s="179">
        <f>O216*H216</f>
        <v>0</v>
      </c>
      <c r="Q216" s="179">
        <v>0.31108000000000002</v>
      </c>
      <c r="R216" s="179">
        <f>Q216*H216</f>
        <v>0.31108000000000002</v>
      </c>
      <c r="S216" s="179">
        <v>0</v>
      </c>
      <c r="T216" s="180">
        <f>S216*H216</f>
        <v>0</v>
      </c>
      <c r="U216" s="36"/>
      <c r="V216" s="36"/>
      <c r="W216" s="36"/>
      <c r="X216" s="36"/>
      <c r="Y216" s="36"/>
      <c r="Z216" s="36"/>
      <c r="AA216" s="36"/>
      <c r="AB216" s="36"/>
      <c r="AC216" s="36"/>
      <c r="AD216" s="36"/>
      <c r="AE216" s="36"/>
      <c r="AR216" s="181" t="s">
        <v>140</v>
      </c>
      <c r="AT216" s="181" t="s">
        <v>135</v>
      </c>
      <c r="AU216" s="181" t="s">
        <v>85</v>
      </c>
      <c r="AY216" s="17" t="s">
        <v>133</v>
      </c>
      <c r="BE216" s="182">
        <f>IF(N216="základní",J216,0)</f>
        <v>0</v>
      </c>
      <c r="BF216" s="182">
        <f>IF(N216="snížená",J216,0)</f>
        <v>0</v>
      </c>
      <c r="BG216" s="182">
        <f>IF(N216="zákl. přenesená",J216,0)</f>
        <v>0</v>
      </c>
      <c r="BH216" s="182">
        <f>IF(N216="sníž. přenesená",J216,0)</f>
        <v>0</v>
      </c>
      <c r="BI216" s="182">
        <f>IF(N216="nulová",J216,0)</f>
        <v>0</v>
      </c>
      <c r="BJ216" s="17" t="s">
        <v>83</v>
      </c>
      <c r="BK216" s="182">
        <f>ROUND(I216*H216,2)</f>
        <v>0</v>
      </c>
      <c r="BL216" s="17" t="s">
        <v>140</v>
      </c>
      <c r="BM216" s="181" t="s">
        <v>368</v>
      </c>
    </row>
    <row r="217" s="12" customFormat="1" ht="22.8" customHeight="1">
      <c r="A217" s="12"/>
      <c r="B217" s="156"/>
      <c r="C217" s="12"/>
      <c r="D217" s="157" t="s">
        <v>74</v>
      </c>
      <c r="E217" s="167" t="s">
        <v>180</v>
      </c>
      <c r="F217" s="167" t="s">
        <v>369</v>
      </c>
      <c r="G217" s="12"/>
      <c r="H217" s="12"/>
      <c r="I217" s="159"/>
      <c r="J217" s="168">
        <f>BK217</f>
        <v>0</v>
      </c>
      <c r="K217" s="12"/>
      <c r="L217" s="156"/>
      <c r="M217" s="161"/>
      <c r="N217" s="162"/>
      <c r="O217" s="162"/>
      <c r="P217" s="163">
        <f>P218+SUM(P219:P228)+P232</f>
        <v>0</v>
      </c>
      <c r="Q217" s="162"/>
      <c r="R217" s="163">
        <f>R218+SUM(R219:R228)+R232</f>
        <v>179.68407000000002</v>
      </c>
      <c r="S217" s="162"/>
      <c r="T217" s="164">
        <f>T218+SUM(T219:T228)+T232</f>
        <v>12.751999999999999</v>
      </c>
      <c r="U217" s="12"/>
      <c r="V217" s="12"/>
      <c r="W217" s="12"/>
      <c r="X217" s="12"/>
      <c r="Y217" s="12"/>
      <c r="Z217" s="12"/>
      <c r="AA217" s="12"/>
      <c r="AB217" s="12"/>
      <c r="AC217" s="12"/>
      <c r="AD217" s="12"/>
      <c r="AE217" s="12"/>
      <c r="AR217" s="157" t="s">
        <v>83</v>
      </c>
      <c r="AT217" s="165" t="s">
        <v>74</v>
      </c>
      <c r="AU217" s="165" t="s">
        <v>83</v>
      </c>
      <c r="AY217" s="157" t="s">
        <v>133</v>
      </c>
      <c r="BK217" s="166">
        <f>BK218+SUM(BK219:BK228)+BK232</f>
        <v>0</v>
      </c>
    </row>
    <row r="218" s="2" customFormat="1" ht="24.15" customHeight="1">
      <c r="A218" s="36"/>
      <c r="B218" s="169"/>
      <c r="C218" s="170" t="s">
        <v>370</v>
      </c>
      <c r="D218" s="170" t="s">
        <v>135</v>
      </c>
      <c r="E218" s="171" t="s">
        <v>371</v>
      </c>
      <c r="F218" s="172" t="s">
        <v>372</v>
      </c>
      <c r="G218" s="173" t="s">
        <v>155</v>
      </c>
      <c r="H218" s="174">
        <v>130</v>
      </c>
      <c r="I218" s="175"/>
      <c r="J218" s="176">
        <f>ROUND(I218*H218,2)</f>
        <v>0</v>
      </c>
      <c r="K218" s="172" t="s">
        <v>139</v>
      </c>
      <c r="L218" s="37"/>
      <c r="M218" s="177" t="s">
        <v>1</v>
      </c>
      <c r="N218" s="178" t="s">
        <v>40</v>
      </c>
      <c r="O218" s="75"/>
      <c r="P218" s="179">
        <f>O218*H218</f>
        <v>0</v>
      </c>
      <c r="Q218" s="179">
        <v>0.20219000000000001</v>
      </c>
      <c r="R218" s="179">
        <f>Q218*H218</f>
        <v>26.284700000000001</v>
      </c>
      <c r="S218" s="179">
        <v>0</v>
      </c>
      <c r="T218" s="180">
        <f>S218*H218</f>
        <v>0</v>
      </c>
      <c r="U218" s="36"/>
      <c r="V218" s="36"/>
      <c r="W218" s="36"/>
      <c r="X218" s="36"/>
      <c r="Y218" s="36"/>
      <c r="Z218" s="36"/>
      <c r="AA218" s="36"/>
      <c r="AB218" s="36"/>
      <c r="AC218" s="36"/>
      <c r="AD218" s="36"/>
      <c r="AE218" s="36"/>
      <c r="AR218" s="181" t="s">
        <v>140</v>
      </c>
      <c r="AT218" s="181" t="s">
        <v>135</v>
      </c>
      <c r="AU218" s="181" t="s">
        <v>85</v>
      </c>
      <c r="AY218" s="17" t="s">
        <v>133</v>
      </c>
      <c r="BE218" s="182">
        <f>IF(N218="základní",J218,0)</f>
        <v>0</v>
      </c>
      <c r="BF218" s="182">
        <f>IF(N218="snížená",J218,0)</f>
        <v>0</v>
      </c>
      <c r="BG218" s="182">
        <f>IF(N218="zákl. přenesená",J218,0)</f>
        <v>0</v>
      </c>
      <c r="BH218" s="182">
        <f>IF(N218="sníž. přenesená",J218,0)</f>
        <v>0</v>
      </c>
      <c r="BI218" s="182">
        <f>IF(N218="nulová",J218,0)</f>
        <v>0</v>
      </c>
      <c r="BJ218" s="17" t="s">
        <v>83</v>
      </c>
      <c r="BK218" s="182">
        <f>ROUND(I218*H218,2)</f>
        <v>0</v>
      </c>
      <c r="BL218" s="17" t="s">
        <v>140</v>
      </c>
      <c r="BM218" s="181" t="s">
        <v>373</v>
      </c>
    </row>
    <row r="219" s="2" customFormat="1" ht="24.15" customHeight="1">
      <c r="A219" s="36"/>
      <c r="B219" s="169"/>
      <c r="C219" s="196" t="s">
        <v>374</v>
      </c>
      <c r="D219" s="196" t="s">
        <v>206</v>
      </c>
      <c r="E219" s="197" t="s">
        <v>375</v>
      </c>
      <c r="F219" s="198" t="s">
        <v>376</v>
      </c>
      <c r="G219" s="199" t="s">
        <v>155</v>
      </c>
      <c r="H219" s="200">
        <v>90</v>
      </c>
      <c r="I219" s="201"/>
      <c r="J219" s="202">
        <f>ROUND(I219*H219,2)</f>
        <v>0</v>
      </c>
      <c r="K219" s="198" t="s">
        <v>139</v>
      </c>
      <c r="L219" s="203"/>
      <c r="M219" s="204" t="s">
        <v>1</v>
      </c>
      <c r="N219" s="205" t="s">
        <v>40</v>
      </c>
      <c r="O219" s="75"/>
      <c r="P219" s="179">
        <f>O219*H219</f>
        <v>0</v>
      </c>
      <c r="Q219" s="179">
        <v>0.048300000000000003</v>
      </c>
      <c r="R219" s="179">
        <f>Q219*H219</f>
        <v>4.3470000000000004</v>
      </c>
      <c r="S219" s="179">
        <v>0</v>
      </c>
      <c r="T219" s="180">
        <f>S219*H219</f>
        <v>0</v>
      </c>
      <c r="U219" s="36"/>
      <c r="V219" s="36"/>
      <c r="W219" s="36"/>
      <c r="X219" s="36"/>
      <c r="Y219" s="36"/>
      <c r="Z219" s="36"/>
      <c r="AA219" s="36"/>
      <c r="AB219" s="36"/>
      <c r="AC219" s="36"/>
      <c r="AD219" s="36"/>
      <c r="AE219" s="36"/>
      <c r="AR219" s="181" t="s">
        <v>173</v>
      </c>
      <c r="AT219" s="181" t="s">
        <v>206</v>
      </c>
      <c r="AU219" s="181" t="s">
        <v>85</v>
      </c>
      <c r="AY219" s="17" t="s">
        <v>133</v>
      </c>
      <c r="BE219" s="182">
        <f>IF(N219="základní",J219,0)</f>
        <v>0</v>
      </c>
      <c r="BF219" s="182">
        <f>IF(N219="snížená",J219,0)</f>
        <v>0</v>
      </c>
      <c r="BG219" s="182">
        <f>IF(N219="zákl. přenesená",J219,0)</f>
        <v>0</v>
      </c>
      <c r="BH219" s="182">
        <f>IF(N219="sníž. přenesená",J219,0)</f>
        <v>0</v>
      </c>
      <c r="BI219" s="182">
        <f>IF(N219="nulová",J219,0)</f>
        <v>0</v>
      </c>
      <c r="BJ219" s="17" t="s">
        <v>83</v>
      </c>
      <c r="BK219" s="182">
        <f>ROUND(I219*H219,2)</f>
        <v>0</v>
      </c>
      <c r="BL219" s="17" t="s">
        <v>140</v>
      </c>
      <c r="BM219" s="181" t="s">
        <v>377</v>
      </c>
    </row>
    <row r="220" s="2" customFormat="1" ht="24.15" customHeight="1">
      <c r="A220" s="36"/>
      <c r="B220" s="169"/>
      <c r="C220" s="196" t="s">
        <v>378</v>
      </c>
      <c r="D220" s="196" t="s">
        <v>206</v>
      </c>
      <c r="E220" s="197" t="s">
        <v>379</v>
      </c>
      <c r="F220" s="198" t="s">
        <v>380</v>
      </c>
      <c r="G220" s="199" t="s">
        <v>155</v>
      </c>
      <c r="H220" s="200">
        <v>40</v>
      </c>
      <c r="I220" s="201"/>
      <c r="J220" s="202">
        <f>ROUND(I220*H220,2)</f>
        <v>0</v>
      </c>
      <c r="K220" s="198" t="s">
        <v>139</v>
      </c>
      <c r="L220" s="203"/>
      <c r="M220" s="204" t="s">
        <v>1</v>
      </c>
      <c r="N220" s="205" t="s">
        <v>40</v>
      </c>
      <c r="O220" s="75"/>
      <c r="P220" s="179">
        <f>O220*H220</f>
        <v>0</v>
      </c>
      <c r="Q220" s="179">
        <v>0.065670000000000006</v>
      </c>
      <c r="R220" s="179">
        <f>Q220*H220</f>
        <v>2.6268000000000002</v>
      </c>
      <c r="S220" s="179">
        <v>0</v>
      </c>
      <c r="T220" s="180">
        <f>S220*H220</f>
        <v>0</v>
      </c>
      <c r="U220" s="36"/>
      <c r="V220" s="36"/>
      <c r="W220" s="36"/>
      <c r="X220" s="36"/>
      <c r="Y220" s="36"/>
      <c r="Z220" s="36"/>
      <c r="AA220" s="36"/>
      <c r="AB220" s="36"/>
      <c r="AC220" s="36"/>
      <c r="AD220" s="36"/>
      <c r="AE220" s="36"/>
      <c r="AR220" s="181" t="s">
        <v>173</v>
      </c>
      <c r="AT220" s="181" t="s">
        <v>206</v>
      </c>
      <c r="AU220" s="181" t="s">
        <v>85</v>
      </c>
      <c r="AY220" s="17" t="s">
        <v>133</v>
      </c>
      <c r="BE220" s="182">
        <f>IF(N220="základní",J220,0)</f>
        <v>0</v>
      </c>
      <c r="BF220" s="182">
        <f>IF(N220="snížená",J220,0)</f>
        <v>0</v>
      </c>
      <c r="BG220" s="182">
        <f>IF(N220="zákl. přenesená",J220,0)</f>
        <v>0</v>
      </c>
      <c r="BH220" s="182">
        <f>IF(N220="sníž. přenesená",J220,0)</f>
        <v>0</v>
      </c>
      <c r="BI220" s="182">
        <f>IF(N220="nulová",J220,0)</f>
        <v>0</v>
      </c>
      <c r="BJ220" s="17" t="s">
        <v>83</v>
      </c>
      <c r="BK220" s="182">
        <f>ROUND(I220*H220,2)</f>
        <v>0</v>
      </c>
      <c r="BL220" s="17" t="s">
        <v>140</v>
      </c>
      <c r="BM220" s="181" t="s">
        <v>381</v>
      </c>
    </row>
    <row r="221" s="2" customFormat="1">
      <c r="A221" s="36"/>
      <c r="B221" s="37"/>
      <c r="C221" s="36"/>
      <c r="D221" s="183" t="s">
        <v>142</v>
      </c>
      <c r="E221" s="36"/>
      <c r="F221" s="184" t="s">
        <v>382</v>
      </c>
      <c r="G221" s="36"/>
      <c r="H221" s="36"/>
      <c r="I221" s="185"/>
      <c r="J221" s="36"/>
      <c r="K221" s="36"/>
      <c r="L221" s="37"/>
      <c r="M221" s="186"/>
      <c r="N221" s="187"/>
      <c r="O221" s="75"/>
      <c r="P221" s="75"/>
      <c r="Q221" s="75"/>
      <c r="R221" s="75"/>
      <c r="S221" s="75"/>
      <c r="T221" s="76"/>
      <c r="U221" s="36"/>
      <c r="V221" s="36"/>
      <c r="W221" s="36"/>
      <c r="X221" s="36"/>
      <c r="Y221" s="36"/>
      <c r="Z221" s="36"/>
      <c r="AA221" s="36"/>
      <c r="AB221" s="36"/>
      <c r="AC221" s="36"/>
      <c r="AD221" s="36"/>
      <c r="AE221" s="36"/>
      <c r="AT221" s="17" t="s">
        <v>142</v>
      </c>
      <c r="AU221" s="17" t="s">
        <v>85</v>
      </c>
    </row>
    <row r="222" s="2" customFormat="1" ht="33" customHeight="1">
      <c r="A222" s="36"/>
      <c r="B222" s="169"/>
      <c r="C222" s="170" t="s">
        <v>383</v>
      </c>
      <c r="D222" s="170" t="s">
        <v>135</v>
      </c>
      <c r="E222" s="171" t="s">
        <v>384</v>
      </c>
      <c r="F222" s="172" t="s">
        <v>385</v>
      </c>
      <c r="G222" s="173" t="s">
        <v>155</v>
      </c>
      <c r="H222" s="174">
        <v>430</v>
      </c>
      <c r="I222" s="175"/>
      <c r="J222" s="176">
        <f>ROUND(I222*H222,2)</f>
        <v>0</v>
      </c>
      <c r="K222" s="172" t="s">
        <v>139</v>
      </c>
      <c r="L222" s="37"/>
      <c r="M222" s="177" t="s">
        <v>1</v>
      </c>
      <c r="N222" s="178" t="s">
        <v>40</v>
      </c>
      <c r="O222" s="75"/>
      <c r="P222" s="179">
        <f>O222*H222</f>
        <v>0</v>
      </c>
      <c r="Q222" s="179">
        <v>0.15540000000000001</v>
      </c>
      <c r="R222" s="179">
        <f>Q222*H222</f>
        <v>66.822000000000003</v>
      </c>
      <c r="S222" s="179">
        <v>0</v>
      </c>
      <c r="T222" s="180">
        <f>S222*H222</f>
        <v>0</v>
      </c>
      <c r="U222" s="36"/>
      <c r="V222" s="36"/>
      <c r="W222" s="36"/>
      <c r="X222" s="36"/>
      <c r="Y222" s="36"/>
      <c r="Z222" s="36"/>
      <c r="AA222" s="36"/>
      <c r="AB222" s="36"/>
      <c r="AC222" s="36"/>
      <c r="AD222" s="36"/>
      <c r="AE222" s="36"/>
      <c r="AR222" s="181" t="s">
        <v>140</v>
      </c>
      <c r="AT222" s="181" t="s">
        <v>135</v>
      </c>
      <c r="AU222" s="181" t="s">
        <v>85</v>
      </c>
      <c r="AY222" s="17" t="s">
        <v>133</v>
      </c>
      <c r="BE222" s="182">
        <f>IF(N222="základní",J222,0)</f>
        <v>0</v>
      </c>
      <c r="BF222" s="182">
        <f>IF(N222="snížená",J222,0)</f>
        <v>0</v>
      </c>
      <c r="BG222" s="182">
        <f>IF(N222="zákl. přenesená",J222,0)</f>
        <v>0</v>
      </c>
      <c r="BH222" s="182">
        <f>IF(N222="sníž. přenesená",J222,0)</f>
        <v>0</v>
      </c>
      <c r="BI222" s="182">
        <f>IF(N222="nulová",J222,0)</f>
        <v>0</v>
      </c>
      <c r="BJ222" s="17" t="s">
        <v>83</v>
      </c>
      <c r="BK222" s="182">
        <f>ROUND(I222*H222,2)</f>
        <v>0</v>
      </c>
      <c r="BL222" s="17" t="s">
        <v>140</v>
      </c>
      <c r="BM222" s="181" t="s">
        <v>386</v>
      </c>
    </row>
    <row r="223" s="2" customFormat="1" ht="16.5" customHeight="1">
      <c r="A223" s="36"/>
      <c r="B223" s="169"/>
      <c r="C223" s="196" t="s">
        <v>387</v>
      </c>
      <c r="D223" s="196" t="s">
        <v>206</v>
      </c>
      <c r="E223" s="197" t="s">
        <v>388</v>
      </c>
      <c r="F223" s="198" t="s">
        <v>389</v>
      </c>
      <c r="G223" s="199" t="s">
        <v>155</v>
      </c>
      <c r="H223" s="200">
        <v>430</v>
      </c>
      <c r="I223" s="201"/>
      <c r="J223" s="202">
        <f>ROUND(I223*H223,2)</f>
        <v>0</v>
      </c>
      <c r="K223" s="198" t="s">
        <v>139</v>
      </c>
      <c r="L223" s="203"/>
      <c r="M223" s="204" t="s">
        <v>1</v>
      </c>
      <c r="N223" s="205" t="s">
        <v>40</v>
      </c>
      <c r="O223" s="75"/>
      <c r="P223" s="179">
        <f>O223*H223</f>
        <v>0</v>
      </c>
      <c r="Q223" s="179">
        <v>0.080000000000000002</v>
      </c>
      <c r="R223" s="179">
        <f>Q223*H223</f>
        <v>34.399999999999999</v>
      </c>
      <c r="S223" s="179">
        <v>0</v>
      </c>
      <c r="T223" s="180">
        <f>S223*H223</f>
        <v>0</v>
      </c>
      <c r="U223" s="36"/>
      <c r="V223" s="36"/>
      <c r="W223" s="36"/>
      <c r="X223" s="36"/>
      <c r="Y223" s="36"/>
      <c r="Z223" s="36"/>
      <c r="AA223" s="36"/>
      <c r="AB223" s="36"/>
      <c r="AC223" s="36"/>
      <c r="AD223" s="36"/>
      <c r="AE223" s="36"/>
      <c r="AR223" s="181" t="s">
        <v>173</v>
      </c>
      <c r="AT223" s="181" t="s">
        <v>206</v>
      </c>
      <c r="AU223" s="181" t="s">
        <v>85</v>
      </c>
      <c r="AY223" s="17" t="s">
        <v>133</v>
      </c>
      <c r="BE223" s="182">
        <f>IF(N223="základní",J223,0)</f>
        <v>0</v>
      </c>
      <c r="BF223" s="182">
        <f>IF(N223="snížená",J223,0)</f>
        <v>0</v>
      </c>
      <c r="BG223" s="182">
        <f>IF(N223="zákl. přenesená",J223,0)</f>
        <v>0</v>
      </c>
      <c r="BH223" s="182">
        <f>IF(N223="sníž. přenesená",J223,0)</f>
        <v>0</v>
      </c>
      <c r="BI223" s="182">
        <f>IF(N223="nulová",J223,0)</f>
        <v>0</v>
      </c>
      <c r="BJ223" s="17" t="s">
        <v>83</v>
      </c>
      <c r="BK223" s="182">
        <f>ROUND(I223*H223,2)</f>
        <v>0</v>
      </c>
      <c r="BL223" s="17" t="s">
        <v>140</v>
      </c>
      <c r="BM223" s="181" t="s">
        <v>390</v>
      </c>
    </row>
    <row r="224" s="2" customFormat="1" ht="24.15" customHeight="1">
      <c r="A224" s="36"/>
      <c r="B224" s="169"/>
      <c r="C224" s="170" t="s">
        <v>292</v>
      </c>
      <c r="D224" s="170" t="s">
        <v>135</v>
      </c>
      <c r="E224" s="171" t="s">
        <v>391</v>
      </c>
      <c r="F224" s="172" t="s">
        <v>392</v>
      </c>
      <c r="G224" s="173" t="s">
        <v>167</v>
      </c>
      <c r="H224" s="174">
        <v>20</v>
      </c>
      <c r="I224" s="175"/>
      <c r="J224" s="176">
        <f>ROUND(I224*H224,2)</f>
        <v>0</v>
      </c>
      <c r="K224" s="172" t="s">
        <v>139</v>
      </c>
      <c r="L224" s="37"/>
      <c r="M224" s="177" t="s">
        <v>1</v>
      </c>
      <c r="N224" s="178" t="s">
        <v>40</v>
      </c>
      <c r="O224" s="75"/>
      <c r="P224" s="179">
        <f>O224*H224</f>
        <v>0</v>
      </c>
      <c r="Q224" s="179">
        <v>2.2563399999999998</v>
      </c>
      <c r="R224" s="179">
        <f>Q224*H224</f>
        <v>45.126799999999996</v>
      </c>
      <c r="S224" s="179">
        <v>0</v>
      </c>
      <c r="T224" s="180">
        <f>S224*H224</f>
        <v>0</v>
      </c>
      <c r="U224" s="36"/>
      <c r="V224" s="36"/>
      <c r="W224" s="36"/>
      <c r="X224" s="36"/>
      <c r="Y224" s="36"/>
      <c r="Z224" s="36"/>
      <c r="AA224" s="36"/>
      <c r="AB224" s="36"/>
      <c r="AC224" s="36"/>
      <c r="AD224" s="36"/>
      <c r="AE224" s="36"/>
      <c r="AR224" s="181" t="s">
        <v>140</v>
      </c>
      <c r="AT224" s="181" t="s">
        <v>135</v>
      </c>
      <c r="AU224" s="181" t="s">
        <v>85</v>
      </c>
      <c r="AY224" s="17" t="s">
        <v>133</v>
      </c>
      <c r="BE224" s="182">
        <f>IF(N224="základní",J224,0)</f>
        <v>0</v>
      </c>
      <c r="BF224" s="182">
        <f>IF(N224="snížená",J224,0)</f>
        <v>0</v>
      </c>
      <c r="BG224" s="182">
        <f>IF(N224="zákl. přenesená",J224,0)</f>
        <v>0</v>
      </c>
      <c r="BH224" s="182">
        <f>IF(N224="sníž. přenesená",J224,0)</f>
        <v>0</v>
      </c>
      <c r="BI224" s="182">
        <f>IF(N224="nulová",J224,0)</f>
        <v>0</v>
      </c>
      <c r="BJ224" s="17" t="s">
        <v>83</v>
      </c>
      <c r="BK224" s="182">
        <f>ROUND(I224*H224,2)</f>
        <v>0</v>
      </c>
      <c r="BL224" s="17" t="s">
        <v>140</v>
      </c>
      <c r="BM224" s="181" t="s">
        <v>393</v>
      </c>
    </row>
    <row r="225" s="2" customFormat="1" ht="16.5" customHeight="1">
      <c r="A225" s="36"/>
      <c r="B225" s="169"/>
      <c r="C225" s="170" t="s">
        <v>394</v>
      </c>
      <c r="D225" s="170" t="s">
        <v>135</v>
      </c>
      <c r="E225" s="171" t="s">
        <v>395</v>
      </c>
      <c r="F225" s="172" t="s">
        <v>396</v>
      </c>
      <c r="G225" s="173" t="s">
        <v>155</v>
      </c>
      <c r="H225" s="174">
        <v>75</v>
      </c>
      <c r="I225" s="175"/>
      <c r="J225" s="176">
        <f>ROUND(I225*H225,2)</f>
        <v>0</v>
      </c>
      <c r="K225" s="172" t="s">
        <v>139</v>
      </c>
      <c r="L225" s="37"/>
      <c r="M225" s="177" t="s">
        <v>1</v>
      </c>
      <c r="N225" s="178" t="s">
        <v>40</v>
      </c>
      <c r="O225" s="75"/>
      <c r="P225" s="179">
        <f>O225*H225</f>
        <v>0</v>
      </c>
      <c r="Q225" s="179">
        <v>0.00036999999999999999</v>
      </c>
      <c r="R225" s="179">
        <f>Q225*H225</f>
        <v>0.02775</v>
      </c>
      <c r="S225" s="179">
        <v>0</v>
      </c>
      <c r="T225" s="180">
        <f>S225*H225</f>
        <v>0</v>
      </c>
      <c r="U225" s="36"/>
      <c r="V225" s="36"/>
      <c r="W225" s="36"/>
      <c r="X225" s="36"/>
      <c r="Y225" s="36"/>
      <c r="Z225" s="36"/>
      <c r="AA225" s="36"/>
      <c r="AB225" s="36"/>
      <c r="AC225" s="36"/>
      <c r="AD225" s="36"/>
      <c r="AE225" s="36"/>
      <c r="AR225" s="181" t="s">
        <v>140</v>
      </c>
      <c r="AT225" s="181" t="s">
        <v>135</v>
      </c>
      <c r="AU225" s="181" t="s">
        <v>85</v>
      </c>
      <c r="AY225" s="17" t="s">
        <v>133</v>
      </c>
      <c r="BE225" s="182">
        <f>IF(N225="základní",J225,0)</f>
        <v>0</v>
      </c>
      <c r="BF225" s="182">
        <f>IF(N225="snížená",J225,0)</f>
        <v>0</v>
      </c>
      <c r="BG225" s="182">
        <f>IF(N225="zákl. přenesená",J225,0)</f>
        <v>0</v>
      </c>
      <c r="BH225" s="182">
        <f>IF(N225="sníž. přenesená",J225,0)</f>
        <v>0</v>
      </c>
      <c r="BI225" s="182">
        <f>IF(N225="nulová",J225,0)</f>
        <v>0</v>
      </c>
      <c r="BJ225" s="17" t="s">
        <v>83</v>
      </c>
      <c r="BK225" s="182">
        <f>ROUND(I225*H225,2)</f>
        <v>0</v>
      </c>
      <c r="BL225" s="17" t="s">
        <v>140</v>
      </c>
      <c r="BM225" s="181" t="s">
        <v>397</v>
      </c>
    </row>
    <row r="226" s="2" customFormat="1" ht="24.15" customHeight="1">
      <c r="A226" s="36"/>
      <c r="B226" s="169"/>
      <c r="C226" s="170" t="s">
        <v>398</v>
      </c>
      <c r="D226" s="170" t="s">
        <v>135</v>
      </c>
      <c r="E226" s="171" t="s">
        <v>399</v>
      </c>
      <c r="F226" s="172" t="s">
        <v>400</v>
      </c>
      <c r="G226" s="173" t="s">
        <v>155</v>
      </c>
      <c r="H226" s="174">
        <v>75</v>
      </c>
      <c r="I226" s="175"/>
      <c r="J226" s="176">
        <f>ROUND(I226*H226,2)</f>
        <v>0</v>
      </c>
      <c r="K226" s="172" t="s">
        <v>139</v>
      </c>
      <c r="L226" s="37"/>
      <c r="M226" s="177" t="s">
        <v>1</v>
      </c>
      <c r="N226" s="178" t="s">
        <v>40</v>
      </c>
      <c r="O226" s="75"/>
      <c r="P226" s="179">
        <f>O226*H226</f>
        <v>0</v>
      </c>
      <c r="Q226" s="179">
        <v>0</v>
      </c>
      <c r="R226" s="179">
        <f>Q226*H226</f>
        <v>0</v>
      </c>
      <c r="S226" s="179">
        <v>0</v>
      </c>
      <c r="T226" s="180">
        <f>S226*H226</f>
        <v>0</v>
      </c>
      <c r="U226" s="36"/>
      <c r="V226" s="36"/>
      <c r="W226" s="36"/>
      <c r="X226" s="36"/>
      <c r="Y226" s="36"/>
      <c r="Z226" s="36"/>
      <c r="AA226" s="36"/>
      <c r="AB226" s="36"/>
      <c r="AC226" s="36"/>
      <c r="AD226" s="36"/>
      <c r="AE226" s="36"/>
      <c r="AR226" s="181" t="s">
        <v>140</v>
      </c>
      <c r="AT226" s="181" t="s">
        <v>135</v>
      </c>
      <c r="AU226" s="181" t="s">
        <v>85</v>
      </c>
      <c r="AY226" s="17" t="s">
        <v>133</v>
      </c>
      <c r="BE226" s="182">
        <f>IF(N226="základní",J226,0)</f>
        <v>0</v>
      </c>
      <c r="BF226" s="182">
        <f>IF(N226="snížená",J226,0)</f>
        <v>0</v>
      </c>
      <c r="BG226" s="182">
        <f>IF(N226="zákl. přenesená",J226,0)</f>
        <v>0</v>
      </c>
      <c r="BH226" s="182">
        <f>IF(N226="sníž. přenesená",J226,0)</f>
        <v>0</v>
      </c>
      <c r="BI226" s="182">
        <f>IF(N226="nulová",J226,0)</f>
        <v>0</v>
      </c>
      <c r="BJ226" s="17" t="s">
        <v>83</v>
      </c>
      <c r="BK226" s="182">
        <f>ROUND(I226*H226,2)</f>
        <v>0</v>
      </c>
      <c r="BL226" s="17" t="s">
        <v>140</v>
      </c>
      <c r="BM226" s="181" t="s">
        <v>401</v>
      </c>
    </row>
    <row r="227" s="2" customFormat="1" ht="21.75" customHeight="1">
      <c r="A227" s="36"/>
      <c r="B227" s="169"/>
      <c r="C227" s="170" t="s">
        <v>402</v>
      </c>
      <c r="D227" s="170" t="s">
        <v>135</v>
      </c>
      <c r="E227" s="171" t="s">
        <v>403</v>
      </c>
      <c r="F227" s="172" t="s">
        <v>404</v>
      </c>
      <c r="G227" s="173" t="s">
        <v>155</v>
      </c>
      <c r="H227" s="174">
        <v>75</v>
      </c>
      <c r="I227" s="175"/>
      <c r="J227" s="176">
        <f>ROUND(I227*H227,2)</f>
        <v>0</v>
      </c>
      <c r="K227" s="172" t="s">
        <v>139</v>
      </c>
      <c r="L227" s="37"/>
      <c r="M227" s="177" t="s">
        <v>1</v>
      </c>
      <c r="N227" s="178" t="s">
        <v>40</v>
      </c>
      <c r="O227" s="75"/>
      <c r="P227" s="179">
        <f>O227*H227</f>
        <v>0</v>
      </c>
      <c r="Q227" s="179">
        <v>0</v>
      </c>
      <c r="R227" s="179">
        <f>Q227*H227</f>
        <v>0</v>
      </c>
      <c r="S227" s="179">
        <v>0</v>
      </c>
      <c r="T227" s="180">
        <f>S227*H227</f>
        <v>0</v>
      </c>
      <c r="U227" s="36"/>
      <c r="V227" s="36"/>
      <c r="W227" s="36"/>
      <c r="X227" s="36"/>
      <c r="Y227" s="36"/>
      <c r="Z227" s="36"/>
      <c r="AA227" s="36"/>
      <c r="AB227" s="36"/>
      <c r="AC227" s="36"/>
      <c r="AD227" s="36"/>
      <c r="AE227" s="36"/>
      <c r="AR227" s="181" t="s">
        <v>140</v>
      </c>
      <c r="AT227" s="181" t="s">
        <v>135</v>
      </c>
      <c r="AU227" s="181" t="s">
        <v>85</v>
      </c>
      <c r="AY227" s="17" t="s">
        <v>133</v>
      </c>
      <c r="BE227" s="182">
        <f>IF(N227="základní",J227,0)</f>
        <v>0</v>
      </c>
      <c r="BF227" s="182">
        <f>IF(N227="snížená",J227,0)</f>
        <v>0</v>
      </c>
      <c r="BG227" s="182">
        <f>IF(N227="zákl. přenesená",J227,0)</f>
        <v>0</v>
      </c>
      <c r="BH227" s="182">
        <f>IF(N227="sníž. přenesená",J227,0)</f>
        <v>0</v>
      </c>
      <c r="BI227" s="182">
        <f>IF(N227="nulová",J227,0)</f>
        <v>0</v>
      </c>
      <c r="BJ227" s="17" t="s">
        <v>83</v>
      </c>
      <c r="BK227" s="182">
        <f>ROUND(I227*H227,2)</f>
        <v>0</v>
      </c>
      <c r="BL227" s="17" t="s">
        <v>140</v>
      </c>
      <c r="BM227" s="181" t="s">
        <v>405</v>
      </c>
    </row>
    <row r="228" s="12" customFormat="1" ht="20.88" customHeight="1">
      <c r="A228" s="12"/>
      <c r="B228" s="156"/>
      <c r="C228" s="12"/>
      <c r="D228" s="157" t="s">
        <v>74</v>
      </c>
      <c r="E228" s="167" t="s">
        <v>406</v>
      </c>
      <c r="F228" s="167" t="s">
        <v>407</v>
      </c>
      <c r="G228" s="12"/>
      <c r="H228" s="12"/>
      <c r="I228" s="159"/>
      <c r="J228" s="168">
        <f>BK228</f>
        <v>0</v>
      </c>
      <c r="K228" s="12"/>
      <c r="L228" s="156"/>
      <c r="M228" s="161"/>
      <c r="N228" s="162"/>
      <c r="O228" s="162"/>
      <c r="P228" s="163">
        <f>SUM(P229:P231)</f>
        <v>0</v>
      </c>
      <c r="Q228" s="162"/>
      <c r="R228" s="163">
        <f>SUM(R229:R231)</f>
        <v>0.049020000000000001</v>
      </c>
      <c r="S228" s="162"/>
      <c r="T228" s="164">
        <f>SUM(T229:T231)</f>
        <v>0</v>
      </c>
      <c r="U228" s="12"/>
      <c r="V228" s="12"/>
      <c r="W228" s="12"/>
      <c r="X228" s="12"/>
      <c r="Y228" s="12"/>
      <c r="Z228" s="12"/>
      <c r="AA228" s="12"/>
      <c r="AB228" s="12"/>
      <c r="AC228" s="12"/>
      <c r="AD228" s="12"/>
      <c r="AE228" s="12"/>
      <c r="AR228" s="157" t="s">
        <v>83</v>
      </c>
      <c r="AT228" s="165" t="s">
        <v>74</v>
      </c>
      <c r="AU228" s="165" t="s">
        <v>85</v>
      </c>
      <c r="AY228" s="157" t="s">
        <v>133</v>
      </c>
      <c r="BK228" s="166">
        <f>SUM(BK229:BK231)</f>
        <v>0</v>
      </c>
    </row>
    <row r="229" s="2" customFormat="1" ht="24.15" customHeight="1">
      <c r="A229" s="36"/>
      <c r="B229" s="169"/>
      <c r="C229" s="170" t="s">
        <v>408</v>
      </c>
      <c r="D229" s="170" t="s">
        <v>135</v>
      </c>
      <c r="E229" s="171" t="s">
        <v>409</v>
      </c>
      <c r="F229" s="172" t="s">
        <v>410</v>
      </c>
      <c r="G229" s="173" t="s">
        <v>138</v>
      </c>
      <c r="H229" s="174">
        <v>57</v>
      </c>
      <c r="I229" s="175"/>
      <c r="J229" s="176">
        <f>ROUND(I229*H229,2)</f>
        <v>0</v>
      </c>
      <c r="K229" s="172" t="s">
        <v>139</v>
      </c>
      <c r="L229" s="37"/>
      <c r="M229" s="177" t="s">
        <v>1</v>
      </c>
      <c r="N229" s="178" t="s">
        <v>40</v>
      </c>
      <c r="O229" s="75"/>
      <c r="P229" s="179">
        <f>O229*H229</f>
        <v>0</v>
      </c>
      <c r="Q229" s="179">
        <v>0.00084999999999999995</v>
      </c>
      <c r="R229" s="179">
        <f>Q229*H229</f>
        <v>0.04845</v>
      </c>
      <c r="S229" s="179">
        <v>0</v>
      </c>
      <c r="T229" s="180">
        <f>S229*H229</f>
        <v>0</v>
      </c>
      <c r="U229" s="36"/>
      <c r="V229" s="36"/>
      <c r="W229" s="36"/>
      <c r="X229" s="36"/>
      <c r="Y229" s="36"/>
      <c r="Z229" s="36"/>
      <c r="AA229" s="36"/>
      <c r="AB229" s="36"/>
      <c r="AC229" s="36"/>
      <c r="AD229" s="36"/>
      <c r="AE229" s="36"/>
      <c r="AR229" s="181" t="s">
        <v>140</v>
      </c>
      <c r="AT229" s="181" t="s">
        <v>135</v>
      </c>
      <c r="AU229" s="181" t="s">
        <v>149</v>
      </c>
      <c r="AY229" s="17" t="s">
        <v>133</v>
      </c>
      <c r="BE229" s="182">
        <f>IF(N229="základní",J229,0)</f>
        <v>0</v>
      </c>
      <c r="BF229" s="182">
        <f>IF(N229="snížená",J229,0)</f>
        <v>0</v>
      </c>
      <c r="BG229" s="182">
        <f>IF(N229="zákl. přenesená",J229,0)</f>
        <v>0</v>
      </c>
      <c r="BH229" s="182">
        <f>IF(N229="sníž. přenesená",J229,0)</f>
        <v>0</v>
      </c>
      <c r="BI229" s="182">
        <f>IF(N229="nulová",J229,0)</f>
        <v>0</v>
      </c>
      <c r="BJ229" s="17" t="s">
        <v>83</v>
      </c>
      <c r="BK229" s="182">
        <f>ROUND(I229*H229,2)</f>
        <v>0</v>
      </c>
      <c r="BL229" s="17" t="s">
        <v>140</v>
      </c>
      <c r="BM229" s="181" t="s">
        <v>411</v>
      </c>
    </row>
    <row r="230" s="13" customFormat="1">
      <c r="A230" s="13"/>
      <c r="B230" s="188"/>
      <c r="C230" s="13"/>
      <c r="D230" s="183" t="s">
        <v>144</v>
      </c>
      <c r="E230" s="189" t="s">
        <v>1</v>
      </c>
      <c r="F230" s="190" t="s">
        <v>412</v>
      </c>
      <c r="G230" s="13"/>
      <c r="H230" s="191">
        <v>57</v>
      </c>
      <c r="I230" s="192"/>
      <c r="J230" s="13"/>
      <c r="K230" s="13"/>
      <c r="L230" s="188"/>
      <c r="M230" s="193"/>
      <c r="N230" s="194"/>
      <c r="O230" s="194"/>
      <c r="P230" s="194"/>
      <c r="Q230" s="194"/>
      <c r="R230" s="194"/>
      <c r="S230" s="194"/>
      <c r="T230" s="195"/>
      <c r="U230" s="13"/>
      <c r="V230" s="13"/>
      <c r="W230" s="13"/>
      <c r="X230" s="13"/>
      <c r="Y230" s="13"/>
      <c r="Z230" s="13"/>
      <c r="AA230" s="13"/>
      <c r="AB230" s="13"/>
      <c r="AC230" s="13"/>
      <c r="AD230" s="13"/>
      <c r="AE230" s="13"/>
      <c r="AT230" s="189" t="s">
        <v>144</v>
      </c>
      <c r="AU230" s="189" t="s">
        <v>149</v>
      </c>
      <c r="AV230" s="13" t="s">
        <v>85</v>
      </c>
      <c r="AW230" s="13" t="s">
        <v>31</v>
      </c>
      <c r="AX230" s="13" t="s">
        <v>83</v>
      </c>
      <c r="AY230" s="189" t="s">
        <v>133</v>
      </c>
    </row>
    <row r="231" s="2" customFormat="1" ht="16.5" customHeight="1">
      <c r="A231" s="36"/>
      <c r="B231" s="169"/>
      <c r="C231" s="170" t="s">
        <v>413</v>
      </c>
      <c r="D231" s="170" t="s">
        <v>135</v>
      </c>
      <c r="E231" s="171" t="s">
        <v>414</v>
      </c>
      <c r="F231" s="172" t="s">
        <v>415</v>
      </c>
      <c r="G231" s="173" t="s">
        <v>138</v>
      </c>
      <c r="H231" s="174">
        <v>57</v>
      </c>
      <c r="I231" s="175"/>
      <c r="J231" s="176">
        <f>ROUND(I231*H231,2)</f>
        <v>0</v>
      </c>
      <c r="K231" s="172" t="s">
        <v>139</v>
      </c>
      <c r="L231" s="37"/>
      <c r="M231" s="177" t="s">
        <v>1</v>
      </c>
      <c r="N231" s="178" t="s">
        <v>40</v>
      </c>
      <c r="O231" s="75"/>
      <c r="P231" s="179">
        <f>O231*H231</f>
        <v>0</v>
      </c>
      <c r="Q231" s="179">
        <v>1.0000000000000001E-05</v>
      </c>
      <c r="R231" s="179">
        <f>Q231*H231</f>
        <v>0.00057000000000000009</v>
      </c>
      <c r="S231" s="179">
        <v>0</v>
      </c>
      <c r="T231" s="180">
        <f>S231*H231</f>
        <v>0</v>
      </c>
      <c r="U231" s="36"/>
      <c r="V231" s="36"/>
      <c r="W231" s="36"/>
      <c r="X231" s="36"/>
      <c r="Y231" s="36"/>
      <c r="Z231" s="36"/>
      <c r="AA231" s="36"/>
      <c r="AB231" s="36"/>
      <c r="AC231" s="36"/>
      <c r="AD231" s="36"/>
      <c r="AE231" s="36"/>
      <c r="AR231" s="181" t="s">
        <v>140</v>
      </c>
      <c r="AT231" s="181" t="s">
        <v>135</v>
      </c>
      <c r="AU231" s="181" t="s">
        <v>149</v>
      </c>
      <c r="AY231" s="17" t="s">
        <v>133</v>
      </c>
      <c r="BE231" s="182">
        <f>IF(N231="základní",J231,0)</f>
        <v>0</v>
      </c>
      <c r="BF231" s="182">
        <f>IF(N231="snížená",J231,0)</f>
        <v>0</v>
      </c>
      <c r="BG231" s="182">
        <f>IF(N231="zákl. přenesená",J231,0)</f>
        <v>0</v>
      </c>
      <c r="BH231" s="182">
        <f>IF(N231="sníž. přenesená",J231,0)</f>
        <v>0</v>
      </c>
      <c r="BI231" s="182">
        <f>IF(N231="nulová",J231,0)</f>
        <v>0</v>
      </c>
      <c r="BJ231" s="17" t="s">
        <v>83</v>
      </c>
      <c r="BK231" s="182">
        <f>ROUND(I231*H231,2)</f>
        <v>0</v>
      </c>
      <c r="BL231" s="17" t="s">
        <v>140</v>
      </c>
      <c r="BM231" s="181" t="s">
        <v>416</v>
      </c>
    </row>
    <row r="232" s="12" customFormat="1" ht="20.88" customHeight="1">
      <c r="A232" s="12"/>
      <c r="B232" s="156"/>
      <c r="C232" s="12"/>
      <c r="D232" s="157" t="s">
        <v>74</v>
      </c>
      <c r="E232" s="167" t="s">
        <v>417</v>
      </c>
      <c r="F232" s="167" t="s">
        <v>418</v>
      </c>
      <c r="G232" s="12"/>
      <c r="H232" s="12"/>
      <c r="I232" s="159"/>
      <c r="J232" s="168">
        <f>BK232</f>
        <v>0</v>
      </c>
      <c r="K232" s="12"/>
      <c r="L232" s="156"/>
      <c r="M232" s="161"/>
      <c r="N232" s="162"/>
      <c r="O232" s="162"/>
      <c r="P232" s="163">
        <f>SUM(P233:P235)</f>
        <v>0</v>
      </c>
      <c r="Q232" s="162"/>
      <c r="R232" s="163">
        <f>SUM(R233:R235)</f>
        <v>0</v>
      </c>
      <c r="S232" s="162"/>
      <c r="T232" s="164">
        <f>SUM(T233:T235)</f>
        <v>12.751999999999999</v>
      </c>
      <c r="U232" s="12"/>
      <c r="V232" s="12"/>
      <c r="W232" s="12"/>
      <c r="X232" s="12"/>
      <c r="Y232" s="12"/>
      <c r="Z232" s="12"/>
      <c r="AA232" s="12"/>
      <c r="AB232" s="12"/>
      <c r="AC232" s="12"/>
      <c r="AD232" s="12"/>
      <c r="AE232" s="12"/>
      <c r="AR232" s="157" t="s">
        <v>83</v>
      </c>
      <c r="AT232" s="165" t="s">
        <v>74</v>
      </c>
      <c r="AU232" s="165" t="s">
        <v>85</v>
      </c>
      <c r="AY232" s="157" t="s">
        <v>133</v>
      </c>
      <c r="BK232" s="166">
        <f>SUM(BK233:BK235)</f>
        <v>0</v>
      </c>
    </row>
    <row r="233" s="2" customFormat="1" ht="24.15" customHeight="1">
      <c r="A233" s="36"/>
      <c r="B233" s="169"/>
      <c r="C233" s="170" t="s">
        <v>419</v>
      </c>
      <c r="D233" s="170" t="s">
        <v>135</v>
      </c>
      <c r="E233" s="171" t="s">
        <v>420</v>
      </c>
      <c r="F233" s="172" t="s">
        <v>421</v>
      </c>
      <c r="G233" s="173" t="s">
        <v>318</v>
      </c>
      <c r="H233" s="174">
        <v>4</v>
      </c>
      <c r="I233" s="175"/>
      <c r="J233" s="176">
        <f>ROUND(I233*H233,2)</f>
        <v>0</v>
      </c>
      <c r="K233" s="172" t="s">
        <v>139</v>
      </c>
      <c r="L233" s="37"/>
      <c r="M233" s="177" t="s">
        <v>1</v>
      </c>
      <c r="N233" s="178" t="s">
        <v>40</v>
      </c>
      <c r="O233" s="75"/>
      <c r="P233" s="179">
        <f>O233*H233</f>
        <v>0</v>
      </c>
      <c r="Q233" s="179">
        <v>0</v>
      </c>
      <c r="R233" s="179">
        <f>Q233*H233</f>
        <v>0</v>
      </c>
      <c r="S233" s="179">
        <v>0.20000000000000001</v>
      </c>
      <c r="T233" s="180">
        <f>S233*H233</f>
        <v>0.80000000000000004</v>
      </c>
      <c r="U233" s="36"/>
      <c r="V233" s="36"/>
      <c r="W233" s="36"/>
      <c r="X233" s="36"/>
      <c r="Y233" s="36"/>
      <c r="Z233" s="36"/>
      <c r="AA233" s="36"/>
      <c r="AB233" s="36"/>
      <c r="AC233" s="36"/>
      <c r="AD233" s="36"/>
      <c r="AE233" s="36"/>
      <c r="AR233" s="181" t="s">
        <v>140</v>
      </c>
      <c r="AT233" s="181" t="s">
        <v>135</v>
      </c>
      <c r="AU233" s="181" t="s">
        <v>149</v>
      </c>
      <c r="AY233" s="17" t="s">
        <v>133</v>
      </c>
      <c r="BE233" s="182">
        <f>IF(N233="základní",J233,0)</f>
        <v>0</v>
      </c>
      <c r="BF233" s="182">
        <f>IF(N233="snížená",J233,0)</f>
        <v>0</v>
      </c>
      <c r="BG233" s="182">
        <f>IF(N233="zákl. přenesená",J233,0)</f>
        <v>0</v>
      </c>
      <c r="BH233" s="182">
        <f>IF(N233="sníž. přenesená",J233,0)</f>
        <v>0</v>
      </c>
      <c r="BI233" s="182">
        <f>IF(N233="nulová",J233,0)</f>
        <v>0</v>
      </c>
      <c r="BJ233" s="17" t="s">
        <v>83</v>
      </c>
      <c r="BK233" s="182">
        <f>ROUND(I233*H233,2)</f>
        <v>0</v>
      </c>
      <c r="BL233" s="17" t="s">
        <v>140</v>
      </c>
      <c r="BM233" s="181" t="s">
        <v>422</v>
      </c>
    </row>
    <row r="234" s="2" customFormat="1" ht="24.15" customHeight="1">
      <c r="A234" s="36"/>
      <c r="B234" s="169"/>
      <c r="C234" s="170" t="s">
        <v>423</v>
      </c>
      <c r="D234" s="170" t="s">
        <v>135</v>
      </c>
      <c r="E234" s="171" t="s">
        <v>424</v>
      </c>
      <c r="F234" s="172" t="s">
        <v>425</v>
      </c>
      <c r="G234" s="173" t="s">
        <v>318</v>
      </c>
      <c r="H234" s="174">
        <v>4</v>
      </c>
      <c r="I234" s="175"/>
      <c r="J234" s="176">
        <f>ROUND(I234*H234,2)</f>
        <v>0</v>
      </c>
      <c r="K234" s="172" t="s">
        <v>139</v>
      </c>
      <c r="L234" s="37"/>
      <c r="M234" s="177" t="s">
        <v>1</v>
      </c>
      <c r="N234" s="178" t="s">
        <v>40</v>
      </c>
      <c r="O234" s="75"/>
      <c r="P234" s="179">
        <f>O234*H234</f>
        <v>0</v>
      </c>
      <c r="Q234" s="179">
        <v>0</v>
      </c>
      <c r="R234" s="179">
        <f>Q234*H234</f>
        <v>0</v>
      </c>
      <c r="S234" s="179">
        <v>1.6379999999999999</v>
      </c>
      <c r="T234" s="180">
        <f>S234*H234</f>
        <v>6.5519999999999996</v>
      </c>
      <c r="U234" s="36"/>
      <c r="V234" s="36"/>
      <c r="W234" s="36"/>
      <c r="X234" s="36"/>
      <c r="Y234" s="36"/>
      <c r="Z234" s="36"/>
      <c r="AA234" s="36"/>
      <c r="AB234" s="36"/>
      <c r="AC234" s="36"/>
      <c r="AD234" s="36"/>
      <c r="AE234" s="36"/>
      <c r="AR234" s="181" t="s">
        <v>140</v>
      </c>
      <c r="AT234" s="181" t="s">
        <v>135</v>
      </c>
      <c r="AU234" s="181" t="s">
        <v>149</v>
      </c>
      <c r="AY234" s="17" t="s">
        <v>133</v>
      </c>
      <c r="BE234" s="182">
        <f>IF(N234="základní",J234,0)</f>
        <v>0</v>
      </c>
      <c r="BF234" s="182">
        <f>IF(N234="snížená",J234,0)</f>
        <v>0</v>
      </c>
      <c r="BG234" s="182">
        <f>IF(N234="zákl. přenesená",J234,0)</f>
        <v>0</v>
      </c>
      <c r="BH234" s="182">
        <f>IF(N234="sníž. přenesená",J234,0)</f>
        <v>0</v>
      </c>
      <c r="BI234" s="182">
        <f>IF(N234="nulová",J234,0)</f>
        <v>0</v>
      </c>
      <c r="BJ234" s="17" t="s">
        <v>83</v>
      </c>
      <c r="BK234" s="182">
        <f>ROUND(I234*H234,2)</f>
        <v>0</v>
      </c>
      <c r="BL234" s="17" t="s">
        <v>140</v>
      </c>
      <c r="BM234" s="181" t="s">
        <v>426</v>
      </c>
    </row>
    <row r="235" s="2" customFormat="1" ht="24.15" customHeight="1">
      <c r="A235" s="36"/>
      <c r="B235" s="169"/>
      <c r="C235" s="170" t="s">
        <v>427</v>
      </c>
      <c r="D235" s="170" t="s">
        <v>135</v>
      </c>
      <c r="E235" s="171" t="s">
        <v>428</v>
      </c>
      <c r="F235" s="172" t="s">
        <v>429</v>
      </c>
      <c r="G235" s="173" t="s">
        <v>155</v>
      </c>
      <c r="H235" s="174">
        <v>6</v>
      </c>
      <c r="I235" s="175"/>
      <c r="J235" s="176">
        <f>ROUND(I235*H235,2)</f>
        <v>0</v>
      </c>
      <c r="K235" s="172" t="s">
        <v>139</v>
      </c>
      <c r="L235" s="37"/>
      <c r="M235" s="177" t="s">
        <v>1</v>
      </c>
      <c r="N235" s="178" t="s">
        <v>40</v>
      </c>
      <c r="O235" s="75"/>
      <c r="P235" s="179">
        <f>O235*H235</f>
        <v>0</v>
      </c>
      <c r="Q235" s="179">
        <v>0</v>
      </c>
      <c r="R235" s="179">
        <f>Q235*H235</f>
        <v>0</v>
      </c>
      <c r="S235" s="179">
        <v>0.90000000000000002</v>
      </c>
      <c r="T235" s="180">
        <f>S235*H235</f>
        <v>5.4000000000000004</v>
      </c>
      <c r="U235" s="36"/>
      <c r="V235" s="36"/>
      <c r="W235" s="36"/>
      <c r="X235" s="36"/>
      <c r="Y235" s="36"/>
      <c r="Z235" s="36"/>
      <c r="AA235" s="36"/>
      <c r="AB235" s="36"/>
      <c r="AC235" s="36"/>
      <c r="AD235" s="36"/>
      <c r="AE235" s="36"/>
      <c r="AR235" s="181" t="s">
        <v>140</v>
      </c>
      <c r="AT235" s="181" t="s">
        <v>135</v>
      </c>
      <c r="AU235" s="181" t="s">
        <v>149</v>
      </c>
      <c r="AY235" s="17" t="s">
        <v>133</v>
      </c>
      <c r="BE235" s="182">
        <f>IF(N235="základní",J235,0)</f>
        <v>0</v>
      </c>
      <c r="BF235" s="182">
        <f>IF(N235="snížená",J235,0)</f>
        <v>0</v>
      </c>
      <c r="BG235" s="182">
        <f>IF(N235="zákl. přenesená",J235,0)</f>
        <v>0</v>
      </c>
      <c r="BH235" s="182">
        <f>IF(N235="sníž. přenesená",J235,0)</f>
        <v>0</v>
      </c>
      <c r="BI235" s="182">
        <f>IF(N235="nulová",J235,0)</f>
        <v>0</v>
      </c>
      <c r="BJ235" s="17" t="s">
        <v>83</v>
      </c>
      <c r="BK235" s="182">
        <f>ROUND(I235*H235,2)</f>
        <v>0</v>
      </c>
      <c r="BL235" s="17" t="s">
        <v>140</v>
      </c>
      <c r="BM235" s="181" t="s">
        <v>430</v>
      </c>
    </row>
    <row r="236" s="12" customFormat="1" ht="22.8" customHeight="1">
      <c r="A236" s="12"/>
      <c r="B236" s="156"/>
      <c r="C236" s="12"/>
      <c r="D236" s="157" t="s">
        <v>74</v>
      </c>
      <c r="E236" s="167" t="s">
        <v>431</v>
      </c>
      <c r="F236" s="167" t="s">
        <v>432</v>
      </c>
      <c r="G236" s="12"/>
      <c r="H236" s="12"/>
      <c r="I236" s="159"/>
      <c r="J236" s="168">
        <f>BK236</f>
        <v>0</v>
      </c>
      <c r="K236" s="12"/>
      <c r="L236" s="156"/>
      <c r="M236" s="161"/>
      <c r="N236" s="162"/>
      <c r="O236" s="162"/>
      <c r="P236" s="163">
        <f>SUM(P237:P243)</f>
        <v>0</v>
      </c>
      <c r="Q236" s="162"/>
      <c r="R236" s="163">
        <f>SUM(R237:R243)</f>
        <v>0</v>
      </c>
      <c r="S236" s="162"/>
      <c r="T236" s="164">
        <f>SUM(T237:T243)</f>
        <v>0</v>
      </c>
      <c r="U236" s="12"/>
      <c r="V236" s="12"/>
      <c r="W236" s="12"/>
      <c r="X236" s="12"/>
      <c r="Y236" s="12"/>
      <c r="Z236" s="12"/>
      <c r="AA236" s="12"/>
      <c r="AB236" s="12"/>
      <c r="AC236" s="12"/>
      <c r="AD236" s="12"/>
      <c r="AE236" s="12"/>
      <c r="AR236" s="157" t="s">
        <v>83</v>
      </c>
      <c r="AT236" s="165" t="s">
        <v>74</v>
      </c>
      <c r="AU236" s="165" t="s">
        <v>83</v>
      </c>
      <c r="AY236" s="157" t="s">
        <v>133</v>
      </c>
      <c r="BK236" s="166">
        <f>SUM(BK237:BK243)</f>
        <v>0</v>
      </c>
    </row>
    <row r="237" s="2" customFormat="1" ht="21.75" customHeight="1">
      <c r="A237" s="36"/>
      <c r="B237" s="169"/>
      <c r="C237" s="170" t="s">
        <v>433</v>
      </c>
      <c r="D237" s="170" t="s">
        <v>135</v>
      </c>
      <c r="E237" s="171" t="s">
        <v>434</v>
      </c>
      <c r="F237" s="172" t="s">
        <v>435</v>
      </c>
      <c r="G237" s="173" t="s">
        <v>193</v>
      </c>
      <c r="H237" s="174">
        <v>2393.152</v>
      </c>
      <c r="I237" s="175"/>
      <c r="J237" s="176">
        <f>ROUND(I237*H237,2)</f>
        <v>0</v>
      </c>
      <c r="K237" s="172" t="s">
        <v>139</v>
      </c>
      <c r="L237" s="37"/>
      <c r="M237" s="177" t="s">
        <v>1</v>
      </c>
      <c r="N237" s="178" t="s">
        <v>40</v>
      </c>
      <c r="O237" s="75"/>
      <c r="P237" s="179">
        <f>O237*H237</f>
        <v>0</v>
      </c>
      <c r="Q237" s="179">
        <v>0</v>
      </c>
      <c r="R237" s="179">
        <f>Q237*H237</f>
        <v>0</v>
      </c>
      <c r="S237" s="179">
        <v>0</v>
      </c>
      <c r="T237" s="180">
        <f>S237*H237</f>
        <v>0</v>
      </c>
      <c r="U237" s="36"/>
      <c r="V237" s="36"/>
      <c r="W237" s="36"/>
      <c r="X237" s="36"/>
      <c r="Y237" s="36"/>
      <c r="Z237" s="36"/>
      <c r="AA237" s="36"/>
      <c r="AB237" s="36"/>
      <c r="AC237" s="36"/>
      <c r="AD237" s="36"/>
      <c r="AE237" s="36"/>
      <c r="AR237" s="181" t="s">
        <v>140</v>
      </c>
      <c r="AT237" s="181" t="s">
        <v>135</v>
      </c>
      <c r="AU237" s="181" t="s">
        <v>85</v>
      </c>
      <c r="AY237" s="17" t="s">
        <v>133</v>
      </c>
      <c r="BE237" s="182">
        <f>IF(N237="základní",J237,0)</f>
        <v>0</v>
      </c>
      <c r="BF237" s="182">
        <f>IF(N237="snížená",J237,0)</f>
        <v>0</v>
      </c>
      <c r="BG237" s="182">
        <f>IF(N237="zákl. přenesená",J237,0)</f>
        <v>0</v>
      </c>
      <c r="BH237" s="182">
        <f>IF(N237="sníž. přenesená",J237,0)</f>
        <v>0</v>
      </c>
      <c r="BI237" s="182">
        <f>IF(N237="nulová",J237,0)</f>
        <v>0</v>
      </c>
      <c r="BJ237" s="17" t="s">
        <v>83</v>
      </c>
      <c r="BK237" s="182">
        <f>ROUND(I237*H237,2)</f>
        <v>0</v>
      </c>
      <c r="BL237" s="17" t="s">
        <v>140</v>
      </c>
      <c r="BM237" s="181" t="s">
        <v>436</v>
      </c>
    </row>
    <row r="238" s="2" customFormat="1" ht="24.15" customHeight="1">
      <c r="A238" s="36"/>
      <c r="B238" s="169"/>
      <c r="C238" s="170" t="s">
        <v>437</v>
      </c>
      <c r="D238" s="170" t="s">
        <v>135</v>
      </c>
      <c r="E238" s="171" t="s">
        <v>438</v>
      </c>
      <c r="F238" s="172" t="s">
        <v>439</v>
      </c>
      <c r="G238" s="173" t="s">
        <v>193</v>
      </c>
      <c r="H238" s="174">
        <v>81367.168000000005</v>
      </c>
      <c r="I238" s="175"/>
      <c r="J238" s="176">
        <f>ROUND(I238*H238,2)</f>
        <v>0</v>
      </c>
      <c r="K238" s="172" t="s">
        <v>139</v>
      </c>
      <c r="L238" s="37"/>
      <c r="M238" s="177" t="s">
        <v>1</v>
      </c>
      <c r="N238" s="178" t="s">
        <v>40</v>
      </c>
      <c r="O238" s="75"/>
      <c r="P238" s="179">
        <f>O238*H238</f>
        <v>0</v>
      </c>
      <c r="Q238" s="179">
        <v>0</v>
      </c>
      <c r="R238" s="179">
        <f>Q238*H238</f>
        <v>0</v>
      </c>
      <c r="S238" s="179">
        <v>0</v>
      </c>
      <c r="T238" s="180">
        <f>S238*H238</f>
        <v>0</v>
      </c>
      <c r="U238" s="36"/>
      <c r="V238" s="36"/>
      <c r="W238" s="36"/>
      <c r="X238" s="36"/>
      <c r="Y238" s="36"/>
      <c r="Z238" s="36"/>
      <c r="AA238" s="36"/>
      <c r="AB238" s="36"/>
      <c r="AC238" s="36"/>
      <c r="AD238" s="36"/>
      <c r="AE238" s="36"/>
      <c r="AR238" s="181" t="s">
        <v>140</v>
      </c>
      <c r="AT238" s="181" t="s">
        <v>135</v>
      </c>
      <c r="AU238" s="181" t="s">
        <v>85</v>
      </c>
      <c r="AY238" s="17" t="s">
        <v>133</v>
      </c>
      <c r="BE238" s="182">
        <f>IF(N238="základní",J238,0)</f>
        <v>0</v>
      </c>
      <c r="BF238" s="182">
        <f>IF(N238="snížená",J238,0)</f>
        <v>0</v>
      </c>
      <c r="BG238" s="182">
        <f>IF(N238="zákl. přenesená",J238,0)</f>
        <v>0</v>
      </c>
      <c r="BH238" s="182">
        <f>IF(N238="sníž. přenesená",J238,0)</f>
        <v>0</v>
      </c>
      <c r="BI238" s="182">
        <f>IF(N238="nulová",J238,0)</f>
        <v>0</v>
      </c>
      <c r="BJ238" s="17" t="s">
        <v>83</v>
      </c>
      <c r="BK238" s="182">
        <f>ROUND(I238*H238,2)</f>
        <v>0</v>
      </c>
      <c r="BL238" s="17" t="s">
        <v>140</v>
      </c>
      <c r="BM238" s="181" t="s">
        <v>440</v>
      </c>
    </row>
    <row r="239" s="13" customFormat="1">
      <c r="A239" s="13"/>
      <c r="B239" s="188"/>
      <c r="C239" s="13"/>
      <c r="D239" s="183" t="s">
        <v>144</v>
      </c>
      <c r="E239" s="13"/>
      <c r="F239" s="190" t="s">
        <v>441</v>
      </c>
      <c r="G239" s="13"/>
      <c r="H239" s="191">
        <v>81367.168000000005</v>
      </c>
      <c r="I239" s="192"/>
      <c r="J239" s="13"/>
      <c r="K239" s="13"/>
      <c r="L239" s="188"/>
      <c r="M239" s="193"/>
      <c r="N239" s="194"/>
      <c r="O239" s="194"/>
      <c r="P239" s="194"/>
      <c r="Q239" s="194"/>
      <c r="R239" s="194"/>
      <c r="S239" s="194"/>
      <c r="T239" s="195"/>
      <c r="U239" s="13"/>
      <c r="V239" s="13"/>
      <c r="W239" s="13"/>
      <c r="X239" s="13"/>
      <c r="Y239" s="13"/>
      <c r="Z239" s="13"/>
      <c r="AA239" s="13"/>
      <c r="AB239" s="13"/>
      <c r="AC239" s="13"/>
      <c r="AD239" s="13"/>
      <c r="AE239" s="13"/>
      <c r="AT239" s="189" t="s">
        <v>144</v>
      </c>
      <c r="AU239" s="189" t="s">
        <v>85</v>
      </c>
      <c r="AV239" s="13" t="s">
        <v>85</v>
      </c>
      <c r="AW239" s="13" t="s">
        <v>3</v>
      </c>
      <c r="AX239" s="13" t="s">
        <v>83</v>
      </c>
      <c r="AY239" s="189" t="s">
        <v>133</v>
      </c>
    </row>
    <row r="240" s="2" customFormat="1" ht="24.15" customHeight="1">
      <c r="A240" s="36"/>
      <c r="B240" s="169"/>
      <c r="C240" s="170" t="s">
        <v>442</v>
      </c>
      <c r="D240" s="170" t="s">
        <v>135</v>
      </c>
      <c r="E240" s="171" t="s">
        <v>443</v>
      </c>
      <c r="F240" s="172" t="s">
        <v>444</v>
      </c>
      <c r="G240" s="173" t="s">
        <v>193</v>
      </c>
      <c r="H240" s="174">
        <v>2393.152</v>
      </c>
      <c r="I240" s="175"/>
      <c r="J240" s="176">
        <f>ROUND(I240*H240,2)</f>
        <v>0</v>
      </c>
      <c r="K240" s="172" t="s">
        <v>139</v>
      </c>
      <c r="L240" s="37"/>
      <c r="M240" s="177" t="s">
        <v>1</v>
      </c>
      <c r="N240" s="178" t="s">
        <v>40</v>
      </c>
      <c r="O240" s="75"/>
      <c r="P240" s="179">
        <f>O240*H240</f>
        <v>0</v>
      </c>
      <c r="Q240" s="179">
        <v>0</v>
      </c>
      <c r="R240" s="179">
        <f>Q240*H240</f>
        <v>0</v>
      </c>
      <c r="S240" s="179">
        <v>0</v>
      </c>
      <c r="T240" s="180">
        <f>S240*H240</f>
        <v>0</v>
      </c>
      <c r="U240" s="36"/>
      <c r="V240" s="36"/>
      <c r="W240" s="36"/>
      <c r="X240" s="36"/>
      <c r="Y240" s="36"/>
      <c r="Z240" s="36"/>
      <c r="AA240" s="36"/>
      <c r="AB240" s="36"/>
      <c r="AC240" s="36"/>
      <c r="AD240" s="36"/>
      <c r="AE240" s="36"/>
      <c r="AR240" s="181" t="s">
        <v>140</v>
      </c>
      <c r="AT240" s="181" t="s">
        <v>135</v>
      </c>
      <c r="AU240" s="181" t="s">
        <v>85</v>
      </c>
      <c r="AY240" s="17" t="s">
        <v>133</v>
      </c>
      <c r="BE240" s="182">
        <f>IF(N240="základní",J240,0)</f>
        <v>0</v>
      </c>
      <c r="BF240" s="182">
        <f>IF(N240="snížená",J240,0)</f>
        <v>0</v>
      </c>
      <c r="BG240" s="182">
        <f>IF(N240="zákl. přenesená",J240,0)</f>
        <v>0</v>
      </c>
      <c r="BH240" s="182">
        <f>IF(N240="sníž. přenesená",J240,0)</f>
        <v>0</v>
      </c>
      <c r="BI240" s="182">
        <f>IF(N240="nulová",J240,0)</f>
        <v>0</v>
      </c>
      <c r="BJ240" s="17" t="s">
        <v>83</v>
      </c>
      <c r="BK240" s="182">
        <f>ROUND(I240*H240,2)</f>
        <v>0</v>
      </c>
      <c r="BL240" s="17" t="s">
        <v>140</v>
      </c>
      <c r="BM240" s="181" t="s">
        <v>445</v>
      </c>
    </row>
    <row r="241" s="2" customFormat="1" ht="33" customHeight="1">
      <c r="A241" s="36"/>
      <c r="B241" s="169"/>
      <c r="C241" s="170" t="s">
        <v>446</v>
      </c>
      <c r="D241" s="170" t="s">
        <v>135</v>
      </c>
      <c r="E241" s="171" t="s">
        <v>447</v>
      </c>
      <c r="F241" s="172" t="s">
        <v>448</v>
      </c>
      <c r="G241" s="173" t="s">
        <v>193</v>
      </c>
      <c r="H241" s="174">
        <v>1327.5519999999999</v>
      </c>
      <c r="I241" s="175"/>
      <c r="J241" s="176">
        <f>ROUND(I241*H241,2)</f>
        <v>0</v>
      </c>
      <c r="K241" s="172" t="s">
        <v>139</v>
      </c>
      <c r="L241" s="37"/>
      <c r="M241" s="177" t="s">
        <v>1</v>
      </c>
      <c r="N241" s="178" t="s">
        <v>40</v>
      </c>
      <c r="O241" s="75"/>
      <c r="P241" s="179">
        <f>O241*H241</f>
        <v>0</v>
      </c>
      <c r="Q241" s="179">
        <v>0</v>
      </c>
      <c r="R241" s="179">
        <f>Q241*H241</f>
        <v>0</v>
      </c>
      <c r="S241" s="179">
        <v>0</v>
      </c>
      <c r="T241" s="180">
        <f>S241*H241</f>
        <v>0</v>
      </c>
      <c r="U241" s="36"/>
      <c r="V241" s="36"/>
      <c r="W241" s="36"/>
      <c r="X241" s="36"/>
      <c r="Y241" s="36"/>
      <c r="Z241" s="36"/>
      <c r="AA241" s="36"/>
      <c r="AB241" s="36"/>
      <c r="AC241" s="36"/>
      <c r="AD241" s="36"/>
      <c r="AE241" s="36"/>
      <c r="AR241" s="181" t="s">
        <v>140</v>
      </c>
      <c r="AT241" s="181" t="s">
        <v>135</v>
      </c>
      <c r="AU241" s="181" t="s">
        <v>85</v>
      </c>
      <c r="AY241" s="17" t="s">
        <v>133</v>
      </c>
      <c r="BE241" s="182">
        <f>IF(N241="základní",J241,0)</f>
        <v>0</v>
      </c>
      <c r="BF241" s="182">
        <f>IF(N241="snížená",J241,0)</f>
        <v>0</v>
      </c>
      <c r="BG241" s="182">
        <f>IF(N241="zákl. přenesená",J241,0)</f>
        <v>0</v>
      </c>
      <c r="BH241" s="182">
        <f>IF(N241="sníž. přenesená",J241,0)</f>
        <v>0</v>
      </c>
      <c r="BI241" s="182">
        <f>IF(N241="nulová",J241,0)</f>
        <v>0</v>
      </c>
      <c r="BJ241" s="17" t="s">
        <v>83</v>
      </c>
      <c r="BK241" s="182">
        <f>ROUND(I241*H241,2)</f>
        <v>0</v>
      </c>
      <c r="BL241" s="17" t="s">
        <v>140</v>
      </c>
      <c r="BM241" s="181" t="s">
        <v>449</v>
      </c>
    </row>
    <row r="242" s="2" customFormat="1" ht="33" customHeight="1">
      <c r="A242" s="36"/>
      <c r="B242" s="169"/>
      <c r="C242" s="170" t="s">
        <v>450</v>
      </c>
      <c r="D242" s="170" t="s">
        <v>135</v>
      </c>
      <c r="E242" s="171" t="s">
        <v>451</v>
      </c>
      <c r="F242" s="172" t="s">
        <v>452</v>
      </c>
      <c r="G242" s="173" t="s">
        <v>193</v>
      </c>
      <c r="H242" s="174">
        <v>220.80000000000001</v>
      </c>
      <c r="I242" s="175"/>
      <c r="J242" s="176">
        <f>ROUND(I242*H242,2)</f>
        <v>0</v>
      </c>
      <c r="K242" s="172" t="s">
        <v>139</v>
      </c>
      <c r="L242" s="37"/>
      <c r="M242" s="177" t="s">
        <v>1</v>
      </c>
      <c r="N242" s="178" t="s">
        <v>40</v>
      </c>
      <c r="O242" s="75"/>
      <c r="P242" s="179">
        <f>O242*H242</f>
        <v>0</v>
      </c>
      <c r="Q242" s="179">
        <v>0</v>
      </c>
      <c r="R242" s="179">
        <f>Q242*H242</f>
        <v>0</v>
      </c>
      <c r="S242" s="179">
        <v>0</v>
      </c>
      <c r="T242" s="180">
        <f>S242*H242</f>
        <v>0</v>
      </c>
      <c r="U242" s="36"/>
      <c r="V242" s="36"/>
      <c r="W242" s="36"/>
      <c r="X242" s="36"/>
      <c r="Y242" s="36"/>
      <c r="Z242" s="36"/>
      <c r="AA242" s="36"/>
      <c r="AB242" s="36"/>
      <c r="AC242" s="36"/>
      <c r="AD242" s="36"/>
      <c r="AE242" s="36"/>
      <c r="AR242" s="181" t="s">
        <v>140</v>
      </c>
      <c r="AT242" s="181" t="s">
        <v>135</v>
      </c>
      <c r="AU242" s="181" t="s">
        <v>85</v>
      </c>
      <c r="AY242" s="17" t="s">
        <v>133</v>
      </c>
      <c r="BE242" s="182">
        <f>IF(N242="základní",J242,0)</f>
        <v>0</v>
      </c>
      <c r="BF242" s="182">
        <f>IF(N242="snížená",J242,0)</f>
        <v>0</v>
      </c>
      <c r="BG242" s="182">
        <f>IF(N242="zákl. přenesená",J242,0)</f>
        <v>0</v>
      </c>
      <c r="BH242" s="182">
        <f>IF(N242="sníž. přenesená",J242,0)</f>
        <v>0</v>
      </c>
      <c r="BI242" s="182">
        <f>IF(N242="nulová",J242,0)</f>
        <v>0</v>
      </c>
      <c r="BJ242" s="17" t="s">
        <v>83</v>
      </c>
      <c r="BK242" s="182">
        <f>ROUND(I242*H242,2)</f>
        <v>0</v>
      </c>
      <c r="BL242" s="17" t="s">
        <v>140</v>
      </c>
      <c r="BM242" s="181" t="s">
        <v>453</v>
      </c>
    </row>
    <row r="243" s="2" customFormat="1" ht="24.15" customHeight="1">
      <c r="A243" s="36"/>
      <c r="B243" s="169"/>
      <c r="C243" s="170" t="s">
        <v>454</v>
      </c>
      <c r="D243" s="170" t="s">
        <v>135</v>
      </c>
      <c r="E243" s="171" t="s">
        <v>455</v>
      </c>
      <c r="F243" s="172" t="s">
        <v>456</v>
      </c>
      <c r="G243" s="173" t="s">
        <v>193</v>
      </c>
      <c r="H243" s="174">
        <v>844.79999999999995</v>
      </c>
      <c r="I243" s="175"/>
      <c r="J243" s="176">
        <f>ROUND(I243*H243,2)</f>
        <v>0</v>
      </c>
      <c r="K243" s="172" t="s">
        <v>139</v>
      </c>
      <c r="L243" s="37"/>
      <c r="M243" s="177" t="s">
        <v>1</v>
      </c>
      <c r="N243" s="178" t="s">
        <v>40</v>
      </c>
      <c r="O243" s="75"/>
      <c r="P243" s="179">
        <f>O243*H243</f>
        <v>0</v>
      </c>
      <c r="Q243" s="179">
        <v>0</v>
      </c>
      <c r="R243" s="179">
        <f>Q243*H243</f>
        <v>0</v>
      </c>
      <c r="S243" s="179">
        <v>0</v>
      </c>
      <c r="T243" s="180">
        <f>S243*H243</f>
        <v>0</v>
      </c>
      <c r="U243" s="36"/>
      <c r="V243" s="36"/>
      <c r="W243" s="36"/>
      <c r="X243" s="36"/>
      <c r="Y243" s="36"/>
      <c r="Z243" s="36"/>
      <c r="AA243" s="36"/>
      <c r="AB243" s="36"/>
      <c r="AC243" s="36"/>
      <c r="AD243" s="36"/>
      <c r="AE243" s="36"/>
      <c r="AR243" s="181" t="s">
        <v>140</v>
      </c>
      <c r="AT243" s="181" t="s">
        <v>135</v>
      </c>
      <c r="AU243" s="181" t="s">
        <v>85</v>
      </c>
      <c r="AY243" s="17" t="s">
        <v>133</v>
      </c>
      <c r="BE243" s="182">
        <f>IF(N243="základní",J243,0)</f>
        <v>0</v>
      </c>
      <c r="BF243" s="182">
        <f>IF(N243="snížená",J243,0)</f>
        <v>0</v>
      </c>
      <c r="BG243" s="182">
        <f>IF(N243="zákl. přenesená",J243,0)</f>
        <v>0</v>
      </c>
      <c r="BH243" s="182">
        <f>IF(N243="sníž. přenesená",J243,0)</f>
        <v>0</v>
      </c>
      <c r="BI243" s="182">
        <f>IF(N243="nulová",J243,0)</f>
        <v>0</v>
      </c>
      <c r="BJ243" s="17" t="s">
        <v>83</v>
      </c>
      <c r="BK243" s="182">
        <f>ROUND(I243*H243,2)</f>
        <v>0</v>
      </c>
      <c r="BL243" s="17" t="s">
        <v>140</v>
      </c>
      <c r="BM243" s="181" t="s">
        <v>457</v>
      </c>
    </row>
    <row r="244" s="12" customFormat="1" ht="22.8" customHeight="1">
      <c r="A244" s="12"/>
      <c r="B244" s="156"/>
      <c r="C244" s="12"/>
      <c r="D244" s="157" t="s">
        <v>74</v>
      </c>
      <c r="E244" s="167" t="s">
        <v>458</v>
      </c>
      <c r="F244" s="167" t="s">
        <v>459</v>
      </c>
      <c r="G244" s="12"/>
      <c r="H244" s="12"/>
      <c r="I244" s="159"/>
      <c r="J244" s="168">
        <f>BK244</f>
        <v>0</v>
      </c>
      <c r="K244" s="12"/>
      <c r="L244" s="156"/>
      <c r="M244" s="161"/>
      <c r="N244" s="162"/>
      <c r="O244" s="162"/>
      <c r="P244" s="163">
        <f>P245</f>
        <v>0</v>
      </c>
      <c r="Q244" s="162"/>
      <c r="R244" s="163">
        <f>R245</f>
        <v>0</v>
      </c>
      <c r="S244" s="162"/>
      <c r="T244" s="164">
        <f>T245</f>
        <v>0</v>
      </c>
      <c r="U244" s="12"/>
      <c r="V244" s="12"/>
      <c r="W244" s="12"/>
      <c r="X244" s="12"/>
      <c r="Y244" s="12"/>
      <c r="Z244" s="12"/>
      <c r="AA244" s="12"/>
      <c r="AB244" s="12"/>
      <c r="AC244" s="12"/>
      <c r="AD244" s="12"/>
      <c r="AE244" s="12"/>
      <c r="AR244" s="157" t="s">
        <v>83</v>
      </c>
      <c r="AT244" s="165" t="s">
        <v>74</v>
      </c>
      <c r="AU244" s="165" t="s">
        <v>83</v>
      </c>
      <c r="AY244" s="157" t="s">
        <v>133</v>
      </c>
      <c r="BK244" s="166">
        <f>BK245</f>
        <v>0</v>
      </c>
    </row>
    <row r="245" s="2" customFormat="1" ht="24.15" customHeight="1">
      <c r="A245" s="36"/>
      <c r="B245" s="169"/>
      <c r="C245" s="170" t="s">
        <v>460</v>
      </c>
      <c r="D245" s="170" t="s">
        <v>135</v>
      </c>
      <c r="E245" s="171" t="s">
        <v>461</v>
      </c>
      <c r="F245" s="172" t="s">
        <v>462</v>
      </c>
      <c r="G245" s="173" t="s">
        <v>193</v>
      </c>
      <c r="H245" s="174">
        <v>3988.527</v>
      </c>
      <c r="I245" s="175"/>
      <c r="J245" s="176">
        <f>ROUND(I245*H245,2)</f>
        <v>0</v>
      </c>
      <c r="K245" s="172" t="s">
        <v>139</v>
      </c>
      <c r="L245" s="37"/>
      <c r="M245" s="177" t="s">
        <v>1</v>
      </c>
      <c r="N245" s="178" t="s">
        <v>40</v>
      </c>
      <c r="O245" s="75"/>
      <c r="P245" s="179">
        <f>O245*H245</f>
        <v>0</v>
      </c>
      <c r="Q245" s="179">
        <v>0</v>
      </c>
      <c r="R245" s="179">
        <f>Q245*H245</f>
        <v>0</v>
      </c>
      <c r="S245" s="179">
        <v>0</v>
      </c>
      <c r="T245" s="180">
        <f>S245*H245</f>
        <v>0</v>
      </c>
      <c r="U245" s="36"/>
      <c r="V245" s="36"/>
      <c r="W245" s="36"/>
      <c r="X245" s="36"/>
      <c r="Y245" s="36"/>
      <c r="Z245" s="36"/>
      <c r="AA245" s="36"/>
      <c r="AB245" s="36"/>
      <c r="AC245" s="36"/>
      <c r="AD245" s="36"/>
      <c r="AE245" s="36"/>
      <c r="AR245" s="181" t="s">
        <v>140</v>
      </c>
      <c r="AT245" s="181" t="s">
        <v>135</v>
      </c>
      <c r="AU245" s="181" t="s">
        <v>85</v>
      </c>
      <c r="AY245" s="17" t="s">
        <v>133</v>
      </c>
      <c r="BE245" s="182">
        <f>IF(N245="základní",J245,0)</f>
        <v>0</v>
      </c>
      <c r="BF245" s="182">
        <f>IF(N245="snížená",J245,0)</f>
        <v>0</v>
      </c>
      <c r="BG245" s="182">
        <f>IF(N245="zákl. přenesená",J245,0)</f>
        <v>0</v>
      </c>
      <c r="BH245" s="182">
        <f>IF(N245="sníž. přenesená",J245,0)</f>
        <v>0</v>
      </c>
      <c r="BI245" s="182">
        <f>IF(N245="nulová",J245,0)</f>
        <v>0</v>
      </c>
      <c r="BJ245" s="17" t="s">
        <v>83</v>
      </c>
      <c r="BK245" s="182">
        <f>ROUND(I245*H245,2)</f>
        <v>0</v>
      </c>
      <c r="BL245" s="17" t="s">
        <v>140</v>
      </c>
      <c r="BM245" s="181" t="s">
        <v>463</v>
      </c>
    </row>
    <row r="246" s="12" customFormat="1" ht="25.92" customHeight="1">
      <c r="A246" s="12"/>
      <c r="B246" s="156"/>
      <c r="C246" s="12"/>
      <c r="D246" s="157" t="s">
        <v>74</v>
      </c>
      <c r="E246" s="158" t="s">
        <v>464</v>
      </c>
      <c r="F246" s="158" t="s">
        <v>465</v>
      </c>
      <c r="G246" s="12"/>
      <c r="H246" s="12"/>
      <c r="I246" s="159"/>
      <c r="J246" s="160">
        <f>BK246</f>
        <v>0</v>
      </c>
      <c r="K246" s="12"/>
      <c r="L246" s="156"/>
      <c r="M246" s="161"/>
      <c r="N246" s="162"/>
      <c r="O246" s="162"/>
      <c r="P246" s="163">
        <f>P247+P258+P261+P264</f>
        <v>0</v>
      </c>
      <c r="Q246" s="162"/>
      <c r="R246" s="163">
        <f>R247+R258+R261+R264</f>
        <v>0</v>
      </c>
      <c r="S246" s="162"/>
      <c r="T246" s="164">
        <f>T247+T258+T261+T264</f>
        <v>0</v>
      </c>
      <c r="U246" s="12"/>
      <c r="V246" s="12"/>
      <c r="W246" s="12"/>
      <c r="X246" s="12"/>
      <c r="Y246" s="12"/>
      <c r="Z246" s="12"/>
      <c r="AA246" s="12"/>
      <c r="AB246" s="12"/>
      <c r="AC246" s="12"/>
      <c r="AD246" s="12"/>
      <c r="AE246" s="12"/>
      <c r="AR246" s="157" t="s">
        <v>158</v>
      </c>
      <c r="AT246" s="165" t="s">
        <v>74</v>
      </c>
      <c r="AU246" s="165" t="s">
        <v>75</v>
      </c>
      <c r="AY246" s="157" t="s">
        <v>133</v>
      </c>
      <c r="BK246" s="166">
        <f>BK247+BK258+BK261+BK264</f>
        <v>0</v>
      </c>
    </row>
    <row r="247" s="12" customFormat="1" ht="22.8" customHeight="1">
      <c r="A247" s="12"/>
      <c r="B247" s="156"/>
      <c r="C247" s="12"/>
      <c r="D247" s="157" t="s">
        <v>74</v>
      </c>
      <c r="E247" s="167" t="s">
        <v>466</v>
      </c>
      <c r="F247" s="167" t="s">
        <v>467</v>
      </c>
      <c r="G247" s="12"/>
      <c r="H247" s="12"/>
      <c r="I247" s="159"/>
      <c r="J247" s="168">
        <f>BK247</f>
        <v>0</v>
      </c>
      <c r="K247" s="12"/>
      <c r="L247" s="156"/>
      <c r="M247" s="161"/>
      <c r="N247" s="162"/>
      <c r="O247" s="162"/>
      <c r="P247" s="163">
        <f>SUM(P248:P257)</f>
        <v>0</v>
      </c>
      <c r="Q247" s="162"/>
      <c r="R247" s="163">
        <f>SUM(R248:R257)</f>
        <v>0</v>
      </c>
      <c r="S247" s="162"/>
      <c r="T247" s="164">
        <f>SUM(T248:T257)</f>
        <v>0</v>
      </c>
      <c r="U247" s="12"/>
      <c r="V247" s="12"/>
      <c r="W247" s="12"/>
      <c r="X247" s="12"/>
      <c r="Y247" s="12"/>
      <c r="Z247" s="12"/>
      <c r="AA247" s="12"/>
      <c r="AB247" s="12"/>
      <c r="AC247" s="12"/>
      <c r="AD247" s="12"/>
      <c r="AE247" s="12"/>
      <c r="AR247" s="157" t="s">
        <v>158</v>
      </c>
      <c r="AT247" s="165" t="s">
        <v>74</v>
      </c>
      <c r="AU247" s="165" t="s">
        <v>83</v>
      </c>
      <c r="AY247" s="157" t="s">
        <v>133</v>
      </c>
      <c r="BK247" s="166">
        <f>SUM(BK248:BK257)</f>
        <v>0</v>
      </c>
    </row>
    <row r="248" s="2" customFormat="1" ht="16.5" customHeight="1">
      <c r="A248" s="36"/>
      <c r="B248" s="169"/>
      <c r="C248" s="170" t="s">
        <v>468</v>
      </c>
      <c r="D248" s="170" t="s">
        <v>135</v>
      </c>
      <c r="E248" s="171" t="s">
        <v>469</v>
      </c>
      <c r="F248" s="172" t="s">
        <v>470</v>
      </c>
      <c r="G248" s="173" t="s">
        <v>363</v>
      </c>
      <c r="H248" s="174">
        <v>1</v>
      </c>
      <c r="I248" s="175"/>
      <c r="J248" s="176">
        <f>ROUND(I248*H248,2)</f>
        <v>0</v>
      </c>
      <c r="K248" s="172" t="s">
        <v>139</v>
      </c>
      <c r="L248" s="37"/>
      <c r="M248" s="177" t="s">
        <v>1</v>
      </c>
      <c r="N248" s="178" t="s">
        <v>40</v>
      </c>
      <c r="O248" s="75"/>
      <c r="P248" s="179">
        <f>O248*H248</f>
        <v>0</v>
      </c>
      <c r="Q248" s="179">
        <v>0</v>
      </c>
      <c r="R248" s="179">
        <f>Q248*H248</f>
        <v>0</v>
      </c>
      <c r="S248" s="179">
        <v>0</v>
      </c>
      <c r="T248" s="180">
        <f>S248*H248</f>
        <v>0</v>
      </c>
      <c r="U248" s="36"/>
      <c r="V248" s="36"/>
      <c r="W248" s="36"/>
      <c r="X248" s="36"/>
      <c r="Y248" s="36"/>
      <c r="Z248" s="36"/>
      <c r="AA248" s="36"/>
      <c r="AB248" s="36"/>
      <c r="AC248" s="36"/>
      <c r="AD248" s="36"/>
      <c r="AE248" s="36"/>
      <c r="AR248" s="181" t="s">
        <v>471</v>
      </c>
      <c r="AT248" s="181" t="s">
        <v>135</v>
      </c>
      <c r="AU248" s="181" t="s">
        <v>85</v>
      </c>
      <c r="AY248" s="17" t="s">
        <v>133</v>
      </c>
      <c r="BE248" s="182">
        <f>IF(N248="základní",J248,0)</f>
        <v>0</v>
      </c>
      <c r="BF248" s="182">
        <f>IF(N248="snížená",J248,0)</f>
        <v>0</v>
      </c>
      <c r="BG248" s="182">
        <f>IF(N248="zákl. přenesená",J248,0)</f>
        <v>0</v>
      </c>
      <c r="BH248" s="182">
        <f>IF(N248="sníž. přenesená",J248,0)</f>
        <v>0</v>
      </c>
      <c r="BI248" s="182">
        <f>IF(N248="nulová",J248,0)</f>
        <v>0</v>
      </c>
      <c r="BJ248" s="17" t="s">
        <v>83</v>
      </c>
      <c r="BK248" s="182">
        <f>ROUND(I248*H248,2)</f>
        <v>0</v>
      </c>
      <c r="BL248" s="17" t="s">
        <v>471</v>
      </c>
      <c r="BM248" s="181" t="s">
        <v>472</v>
      </c>
    </row>
    <row r="249" s="2" customFormat="1">
      <c r="A249" s="36"/>
      <c r="B249" s="37"/>
      <c r="C249" s="36"/>
      <c r="D249" s="183" t="s">
        <v>142</v>
      </c>
      <c r="E249" s="36"/>
      <c r="F249" s="184" t="s">
        <v>473</v>
      </c>
      <c r="G249" s="36"/>
      <c r="H249" s="36"/>
      <c r="I249" s="185"/>
      <c r="J249" s="36"/>
      <c r="K249" s="36"/>
      <c r="L249" s="37"/>
      <c r="M249" s="186"/>
      <c r="N249" s="187"/>
      <c r="O249" s="75"/>
      <c r="P249" s="75"/>
      <c r="Q249" s="75"/>
      <c r="R249" s="75"/>
      <c r="S249" s="75"/>
      <c r="T249" s="76"/>
      <c r="U249" s="36"/>
      <c r="V249" s="36"/>
      <c r="W249" s="36"/>
      <c r="X249" s="36"/>
      <c r="Y249" s="36"/>
      <c r="Z249" s="36"/>
      <c r="AA249" s="36"/>
      <c r="AB249" s="36"/>
      <c r="AC249" s="36"/>
      <c r="AD249" s="36"/>
      <c r="AE249" s="36"/>
      <c r="AT249" s="17" t="s">
        <v>142</v>
      </c>
      <c r="AU249" s="17" t="s">
        <v>85</v>
      </c>
    </row>
    <row r="250" s="2" customFormat="1" ht="16.5" customHeight="1">
      <c r="A250" s="36"/>
      <c r="B250" s="169"/>
      <c r="C250" s="170" t="s">
        <v>474</v>
      </c>
      <c r="D250" s="170" t="s">
        <v>135</v>
      </c>
      <c r="E250" s="171" t="s">
        <v>475</v>
      </c>
      <c r="F250" s="172" t="s">
        <v>476</v>
      </c>
      <c r="G250" s="173" t="s">
        <v>363</v>
      </c>
      <c r="H250" s="174">
        <v>1</v>
      </c>
      <c r="I250" s="175"/>
      <c r="J250" s="176">
        <f>ROUND(I250*H250,2)</f>
        <v>0</v>
      </c>
      <c r="K250" s="172" t="s">
        <v>139</v>
      </c>
      <c r="L250" s="37"/>
      <c r="M250" s="177" t="s">
        <v>1</v>
      </c>
      <c r="N250" s="178" t="s">
        <v>40</v>
      </c>
      <c r="O250" s="75"/>
      <c r="P250" s="179">
        <f>O250*H250</f>
        <v>0</v>
      </c>
      <c r="Q250" s="179">
        <v>0</v>
      </c>
      <c r="R250" s="179">
        <f>Q250*H250</f>
        <v>0</v>
      </c>
      <c r="S250" s="179">
        <v>0</v>
      </c>
      <c r="T250" s="180">
        <f>S250*H250</f>
        <v>0</v>
      </c>
      <c r="U250" s="36"/>
      <c r="V250" s="36"/>
      <c r="W250" s="36"/>
      <c r="X250" s="36"/>
      <c r="Y250" s="36"/>
      <c r="Z250" s="36"/>
      <c r="AA250" s="36"/>
      <c r="AB250" s="36"/>
      <c r="AC250" s="36"/>
      <c r="AD250" s="36"/>
      <c r="AE250" s="36"/>
      <c r="AR250" s="181" t="s">
        <v>471</v>
      </c>
      <c r="AT250" s="181" t="s">
        <v>135</v>
      </c>
      <c r="AU250" s="181" t="s">
        <v>85</v>
      </c>
      <c r="AY250" s="17" t="s">
        <v>133</v>
      </c>
      <c r="BE250" s="182">
        <f>IF(N250="základní",J250,0)</f>
        <v>0</v>
      </c>
      <c r="BF250" s="182">
        <f>IF(N250="snížená",J250,0)</f>
        <v>0</v>
      </c>
      <c r="BG250" s="182">
        <f>IF(N250="zákl. přenesená",J250,0)</f>
        <v>0</v>
      </c>
      <c r="BH250" s="182">
        <f>IF(N250="sníž. přenesená",J250,0)</f>
        <v>0</v>
      </c>
      <c r="BI250" s="182">
        <f>IF(N250="nulová",J250,0)</f>
        <v>0</v>
      </c>
      <c r="BJ250" s="17" t="s">
        <v>83</v>
      </c>
      <c r="BK250" s="182">
        <f>ROUND(I250*H250,2)</f>
        <v>0</v>
      </c>
      <c r="BL250" s="17" t="s">
        <v>471</v>
      </c>
      <c r="BM250" s="181" t="s">
        <v>477</v>
      </c>
    </row>
    <row r="251" s="2" customFormat="1">
      <c r="A251" s="36"/>
      <c r="B251" s="37"/>
      <c r="C251" s="36"/>
      <c r="D251" s="183" t="s">
        <v>142</v>
      </c>
      <c r="E251" s="36"/>
      <c r="F251" s="184" t="s">
        <v>478</v>
      </c>
      <c r="G251" s="36"/>
      <c r="H251" s="36"/>
      <c r="I251" s="185"/>
      <c r="J251" s="36"/>
      <c r="K251" s="36"/>
      <c r="L251" s="37"/>
      <c r="M251" s="186"/>
      <c r="N251" s="187"/>
      <c r="O251" s="75"/>
      <c r="P251" s="75"/>
      <c r="Q251" s="75"/>
      <c r="R251" s="75"/>
      <c r="S251" s="75"/>
      <c r="T251" s="76"/>
      <c r="U251" s="36"/>
      <c r="V251" s="36"/>
      <c r="W251" s="36"/>
      <c r="X251" s="36"/>
      <c r="Y251" s="36"/>
      <c r="Z251" s="36"/>
      <c r="AA251" s="36"/>
      <c r="AB251" s="36"/>
      <c r="AC251" s="36"/>
      <c r="AD251" s="36"/>
      <c r="AE251" s="36"/>
      <c r="AT251" s="17" t="s">
        <v>142</v>
      </c>
      <c r="AU251" s="17" t="s">
        <v>85</v>
      </c>
    </row>
    <row r="252" s="2" customFormat="1" ht="16.5" customHeight="1">
      <c r="A252" s="36"/>
      <c r="B252" s="169"/>
      <c r="C252" s="170" t="s">
        <v>479</v>
      </c>
      <c r="D252" s="170" t="s">
        <v>135</v>
      </c>
      <c r="E252" s="171" t="s">
        <v>480</v>
      </c>
      <c r="F252" s="172" t="s">
        <v>481</v>
      </c>
      <c r="G252" s="173" t="s">
        <v>363</v>
      </c>
      <c r="H252" s="174">
        <v>1</v>
      </c>
      <c r="I252" s="175"/>
      <c r="J252" s="176">
        <f>ROUND(I252*H252,2)</f>
        <v>0</v>
      </c>
      <c r="K252" s="172" t="s">
        <v>139</v>
      </c>
      <c r="L252" s="37"/>
      <c r="M252" s="177" t="s">
        <v>1</v>
      </c>
      <c r="N252" s="178" t="s">
        <v>40</v>
      </c>
      <c r="O252" s="75"/>
      <c r="P252" s="179">
        <f>O252*H252</f>
        <v>0</v>
      </c>
      <c r="Q252" s="179">
        <v>0</v>
      </c>
      <c r="R252" s="179">
        <f>Q252*H252</f>
        <v>0</v>
      </c>
      <c r="S252" s="179">
        <v>0</v>
      </c>
      <c r="T252" s="180">
        <f>S252*H252</f>
        <v>0</v>
      </c>
      <c r="U252" s="36"/>
      <c r="V252" s="36"/>
      <c r="W252" s="36"/>
      <c r="X252" s="36"/>
      <c r="Y252" s="36"/>
      <c r="Z252" s="36"/>
      <c r="AA252" s="36"/>
      <c r="AB252" s="36"/>
      <c r="AC252" s="36"/>
      <c r="AD252" s="36"/>
      <c r="AE252" s="36"/>
      <c r="AR252" s="181" t="s">
        <v>471</v>
      </c>
      <c r="AT252" s="181" t="s">
        <v>135</v>
      </c>
      <c r="AU252" s="181" t="s">
        <v>85</v>
      </c>
      <c r="AY252" s="17" t="s">
        <v>133</v>
      </c>
      <c r="BE252" s="182">
        <f>IF(N252="základní",J252,0)</f>
        <v>0</v>
      </c>
      <c r="BF252" s="182">
        <f>IF(N252="snížená",J252,0)</f>
        <v>0</v>
      </c>
      <c r="BG252" s="182">
        <f>IF(N252="zákl. přenesená",J252,0)</f>
        <v>0</v>
      </c>
      <c r="BH252" s="182">
        <f>IF(N252="sníž. přenesená",J252,0)</f>
        <v>0</v>
      </c>
      <c r="BI252" s="182">
        <f>IF(N252="nulová",J252,0)</f>
        <v>0</v>
      </c>
      <c r="BJ252" s="17" t="s">
        <v>83</v>
      </c>
      <c r="BK252" s="182">
        <f>ROUND(I252*H252,2)</f>
        <v>0</v>
      </c>
      <c r="BL252" s="17" t="s">
        <v>471</v>
      </c>
      <c r="BM252" s="181" t="s">
        <v>482</v>
      </c>
    </row>
    <row r="253" s="2" customFormat="1">
      <c r="A253" s="36"/>
      <c r="B253" s="37"/>
      <c r="C253" s="36"/>
      <c r="D253" s="183" t="s">
        <v>142</v>
      </c>
      <c r="E253" s="36"/>
      <c r="F253" s="184" t="s">
        <v>483</v>
      </c>
      <c r="G253" s="36"/>
      <c r="H253" s="36"/>
      <c r="I253" s="185"/>
      <c r="J253" s="36"/>
      <c r="K253" s="36"/>
      <c r="L253" s="37"/>
      <c r="M253" s="186"/>
      <c r="N253" s="187"/>
      <c r="O253" s="75"/>
      <c r="P253" s="75"/>
      <c r="Q253" s="75"/>
      <c r="R253" s="75"/>
      <c r="S253" s="75"/>
      <c r="T253" s="76"/>
      <c r="U253" s="36"/>
      <c r="V253" s="36"/>
      <c r="W253" s="36"/>
      <c r="X253" s="36"/>
      <c r="Y253" s="36"/>
      <c r="Z253" s="36"/>
      <c r="AA253" s="36"/>
      <c r="AB253" s="36"/>
      <c r="AC253" s="36"/>
      <c r="AD253" s="36"/>
      <c r="AE253" s="36"/>
      <c r="AT253" s="17" t="s">
        <v>142</v>
      </c>
      <c r="AU253" s="17" t="s">
        <v>85</v>
      </c>
    </row>
    <row r="254" s="2" customFormat="1" ht="16.5" customHeight="1">
      <c r="A254" s="36"/>
      <c r="B254" s="169"/>
      <c r="C254" s="170" t="s">
        <v>484</v>
      </c>
      <c r="D254" s="170" t="s">
        <v>135</v>
      </c>
      <c r="E254" s="171" t="s">
        <v>485</v>
      </c>
      <c r="F254" s="172" t="s">
        <v>486</v>
      </c>
      <c r="G254" s="173" t="s">
        <v>363</v>
      </c>
      <c r="H254" s="174">
        <v>1</v>
      </c>
      <c r="I254" s="175"/>
      <c r="J254" s="176">
        <f>ROUND(I254*H254,2)</f>
        <v>0</v>
      </c>
      <c r="K254" s="172" t="s">
        <v>139</v>
      </c>
      <c r="L254" s="37"/>
      <c r="M254" s="177" t="s">
        <v>1</v>
      </c>
      <c r="N254" s="178" t="s">
        <v>40</v>
      </c>
      <c r="O254" s="75"/>
      <c r="P254" s="179">
        <f>O254*H254</f>
        <v>0</v>
      </c>
      <c r="Q254" s="179">
        <v>0</v>
      </c>
      <c r="R254" s="179">
        <f>Q254*H254</f>
        <v>0</v>
      </c>
      <c r="S254" s="179">
        <v>0</v>
      </c>
      <c r="T254" s="180">
        <f>S254*H254</f>
        <v>0</v>
      </c>
      <c r="U254" s="36"/>
      <c r="V254" s="36"/>
      <c r="W254" s="36"/>
      <c r="X254" s="36"/>
      <c r="Y254" s="36"/>
      <c r="Z254" s="36"/>
      <c r="AA254" s="36"/>
      <c r="AB254" s="36"/>
      <c r="AC254" s="36"/>
      <c r="AD254" s="36"/>
      <c r="AE254" s="36"/>
      <c r="AR254" s="181" t="s">
        <v>471</v>
      </c>
      <c r="AT254" s="181" t="s">
        <v>135</v>
      </c>
      <c r="AU254" s="181" t="s">
        <v>85</v>
      </c>
      <c r="AY254" s="17" t="s">
        <v>133</v>
      </c>
      <c r="BE254" s="182">
        <f>IF(N254="základní",J254,0)</f>
        <v>0</v>
      </c>
      <c r="BF254" s="182">
        <f>IF(N254="snížená",J254,0)</f>
        <v>0</v>
      </c>
      <c r="BG254" s="182">
        <f>IF(N254="zákl. přenesená",J254,0)</f>
        <v>0</v>
      </c>
      <c r="BH254" s="182">
        <f>IF(N254="sníž. přenesená",J254,0)</f>
        <v>0</v>
      </c>
      <c r="BI254" s="182">
        <f>IF(N254="nulová",J254,0)</f>
        <v>0</v>
      </c>
      <c r="BJ254" s="17" t="s">
        <v>83</v>
      </c>
      <c r="BK254" s="182">
        <f>ROUND(I254*H254,2)</f>
        <v>0</v>
      </c>
      <c r="BL254" s="17" t="s">
        <v>471</v>
      </c>
      <c r="BM254" s="181" t="s">
        <v>487</v>
      </c>
    </row>
    <row r="255" s="2" customFormat="1">
      <c r="A255" s="36"/>
      <c r="B255" s="37"/>
      <c r="C255" s="36"/>
      <c r="D255" s="183" t="s">
        <v>142</v>
      </c>
      <c r="E255" s="36"/>
      <c r="F255" s="184" t="s">
        <v>488</v>
      </c>
      <c r="G255" s="36"/>
      <c r="H255" s="36"/>
      <c r="I255" s="185"/>
      <c r="J255" s="36"/>
      <c r="K255" s="36"/>
      <c r="L255" s="37"/>
      <c r="M255" s="186"/>
      <c r="N255" s="187"/>
      <c r="O255" s="75"/>
      <c r="P255" s="75"/>
      <c r="Q255" s="75"/>
      <c r="R255" s="75"/>
      <c r="S255" s="75"/>
      <c r="T255" s="76"/>
      <c r="U255" s="36"/>
      <c r="V255" s="36"/>
      <c r="W255" s="36"/>
      <c r="X255" s="36"/>
      <c r="Y255" s="36"/>
      <c r="Z255" s="36"/>
      <c r="AA255" s="36"/>
      <c r="AB255" s="36"/>
      <c r="AC255" s="36"/>
      <c r="AD255" s="36"/>
      <c r="AE255" s="36"/>
      <c r="AT255" s="17" t="s">
        <v>142</v>
      </c>
      <c r="AU255" s="17" t="s">
        <v>85</v>
      </c>
    </row>
    <row r="256" s="2" customFormat="1" ht="16.5" customHeight="1">
      <c r="A256" s="36"/>
      <c r="B256" s="169"/>
      <c r="C256" s="170" t="s">
        <v>489</v>
      </c>
      <c r="D256" s="170" t="s">
        <v>135</v>
      </c>
      <c r="E256" s="171" t="s">
        <v>490</v>
      </c>
      <c r="F256" s="172" t="s">
        <v>491</v>
      </c>
      <c r="G256" s="173" t="s">
        <v>363</v>
      </c>
      <c r="H256" s="174">
        <v>1</v>
      </c>
      <c r="I256" s="175"/>
      <c r="J256" s="176">
        <f>ROUND(I256*H256,2)</f>
        <v>0</v>
      </c>
      <c r="K256" s="172" t="s">
        <v>139</v>
      </c>
      <c r="L256" s="37"/>
      <c r="M256" s="177" t="s">
        <v>1</v>
      </c>
      <c r="N256" s="178" t="s">
        <v>40</v>
      </c>
      <c r="O256" s="75"/>
      <c r="P256" s="179">
        <f>O256*H256</f>
        <v>0</v>
      </c>
      <c r="Q256" s="179">
        <v>0</v>
      </c>
      <c r="R256" s="179">
        <f>Q256*H256</f>
        <v>0</v>
      </c>
      <c r="S256" s="179">
        <v>0</v>
      </c>
      <c r="T256" s="180">
        <f>S256*H256</f>
        <v>0</v>
      </c>
      <c r="U256" s="36"/>
      <c r="V256" s="36"/>
      <c r="W256" s="36"/>
      <c r="X256" s="36"/>
      <c r="Y256" s="36"/>
      <c r="Z256" s="36"/>
      <c r="AA256" s="36"/>
      <c r="AB256" s="36"/>
      <c r="AC256" s="36"/>
      <c r="AD256" s="36"/>
      <c r="AE256" s="36"/>
      <c r="AR256" s="181" t="s">
        <v>471</v>
      </c>
      <c r="AT256" s="181" t="s">
        <v>135</v>
      </c>
      <c r="AU256" s="181" t="s">
        <v>85</v>
      </c>
      <c r="AY256" s="17" t="s">
        <v>133</v>
      </c>
      <c r="BE256" s="182">
        <f>IF(N256="základní",J256,0)</f>
        <v>0</v>
      </c>
      <c r="BF256" s="182">
        <f>IF(N256="snížená",J256,0)</f>
        <v>0</v>
      </c>
      <c r="BG256" s="182">
        <f>IF(N256="zákl. přenesená",J256,0)</f>
        <v>0</v>
      </c>
      <c r="BH256" s="182">
        <f>IF(N256="sníž. přenesená",J256,0)</f>
        <v>0</v>
      </c>
      <c r="BI256" s="182">
        <f>IF(N256="nulová",J256,0)</f>
        <v>0</v>
      </c>
      <c r="BJ256" s="17" t="s">
        <v>83</v>
      </c>
      <c r="BK256" s="182">
        <f>ROUND(I256*H256,2)</f>
        <v>0</v>
      </c>
      <c r="BL256" s="17" t="s">
        <v>471</v>
      </c>
      <c r="BM256" s="181" t="s">
        <v>492</v>
      </c>
    </row>
    <row r="257" s="2" customFormat="1">
      <c r="A257" s="36"/>
      <c r="B257" s="37"/>
      <c r="C257" s="36"/>
      <c r="D257" s="183" t="s">
        <v>142</v>
      </c>
      <c r="E257" s="36"/>
      <c r="F257" s="184" t="s">
        <v>493</v>
      </c>
      <c r="G257" s="36"/>
      <c r="H257" s="36"/>
      <c r="I257" s="185"/>
      <c r="J257" s="36"/>
      <c r="K257" s="36"/>
      <c r="L257" s="37"/>
      <c r="M257" s="186"/>
      <c r="N257" s="187"/>
      <c r="O257" s="75"/>
      <c r="P257" s="75"/>
      <c r="Q257" s="75"/>
      <c r="R257" s="75"/>
      <c r="S257" s="75"/>
      <c r="T257" s="76"/>
      <c r="U257" s="36"/>
      <c r="V257" s="36"/>
      <c r="W257" s="36"/>
      <c r="X257" s="36"/>
      <c r="Y257" s="36"/>
      <c r="Z257" s="36"/>
      <c r="AA257" s="36"/>
      <c r="AB257" s="36"/>
      <c r="AC257" s="36"/>
      <c r="AD257" s="36"/>
      <c r="AE257" s="36"/>
      <c r="AT257" s="17" t="s">
        <v>142</v>
      </c>
      <c r="AU257" s="17" t="s">
        <v>85</v>
      </c>
    </row>
    <row r="258" s="12" customFormat="1" ht="22.8" customHeight="1">
      <c r="A258" s="12"/>
      <c r="B258" s="156"/>
      <c r="C258" s="12"/>
      <c r="D258" s="157" t="s">
        <v>74</v>
      </c>
      <c r="E258" s="167" t="s">
        <v>494</v>
      </c>
      <c r="F258" s="167" t="s">
        <v>495</v>
      </c>
      <c r="G258" s="12"/>
      <c r="H258" s="12"/>
      <c r="I258" s="159"/>
      <c r="J258" s="168">
        <f>BK258</f>
        <v>0</v>
      </c>
      <c r="K258" s="12"/>
      <c r="L258" s="156"/>
      <c r="M258" s="161"/>
      <c r="N258" s="162"/>
      <c r="O258" s="162"/>
      <c r="P258" s="163">
        <f>SUM(P259:P260)</f>
        <v>0</v>
      </c>
      <c r="Q258" s="162"/>
      <c r="R258" s="163">
        <f>SUM(R259:R260)</f>
        <v>0</v>
      </c>
      <c r="S258" s="162"/>
      <c r="T258" s="164">
        <f>SUM(T259:T260)</f>
        <v>0</v>
      </c>
      <c r="U258" s="12"/>
      <c r="V258" s="12"/>
      <c r="W258" s="12"/>
      <c r="X258" s="12"/>
      <c r="Y258" s="12"/>
      <c r="Z258" s="12"/>
      <c r="AA258" s="12"/>
      <c r="AB258" s="12"/>
      <c r="AC258" s="12"/>
      <c r="AD258" s="12"/>
      <c r="AE258" s="12"/>
      <c r="AR258" s="157" t="s">
        <v>158</v>
      </c>
      <c r="AT258" s="165" t="s">
        <v>74</v>
      </c>
      <c r="AU258" s="165" t="s">
        <v>83</v>
      </c>
      <c r="AY258" s="157" t="s">
        <v>133</v>
      </c>
      <c r="BK258" s="166">
        <f>SUM(BK259:BK260)</f>
        <v>0</v>
      </c>
    </row>
    <row r="259" s="2" customFormat="1" ht="16.5" customHeight="1">
      <c r="A259" s="36"/>
      <c r="B259" s="169"/>
      <c r="C259" s="170" t="s">
        <v>496</v>
      </c>
      <c r="D259" s="170" t="s">
        <v>135</v>
      </c>
      <c r="E259" s="171" t="s">
        <v>497</v>
      </c>
      <c r="F259" s="172" t="s">
        <v>498</v>
      </c>
      <c r="G259" s="173" t="s">
        <v>318</v>
      </c>
      <c r="H259" s="174">
        <v>7</v>
      </c>
      <c r="I259" s="175"/>
      <c r="J259" s="176">
        <f>ROUND(I259*H259,2)</f>
        <v>0</v>
      </c>
      <c r="K259" s="172" t="s">
        <v>139</v>
      </c>
      <c r="L259" s="37"/>
      <c r="M259" s="177" t="s">
        <v>1</v>
      </c>
      <c r="N259" s="178" t="s">
        <v>40</v>
      </c>
      <c r="O259" s="75"/>
      <c r="P259" s="179">
        <f>O259*H259</f>
        <v>0</v>
      </c>
      <c r="Q259" s="179">
        <v>0</v>
      </c>
      <c r="R259" s="179">
        <f>Q259*H259</f>
        <v>0</v>
      </c>
      <c r="S259" s="179">
        <v>0</v>
      </c>
      <c r="T259" s="180">
        <f>S259*H259</f>
        <v>0</v>
      </c>
      <c r="U259" s="36"/>
      <c r="V259" s="36"/>
      <c r="W259" s="36"/>
      <c r="X259" s="36"/>
      <c r="Y259" s="36"/>
      <c r="Z259" s="36"/>
      <c r="AA259" s="36"/>
      <c r="AB259" s="36"/>
      <c r="AC259" s="36"/>
      <c r="AD259" s="36"/>
      <c r="AE259" s="36"/>
      <c r="AR259" s="181" t="s">
        <v>471</v>
      </c>
      <c r="AT259" s="181" t="s">
        <v>135</v>
      </c>
      <c r="AU259" s="181" t="s">
        <v>85</v>
      </c>
      <c r="AY259" s="17" t="s">
        <v>133</v>
      </c>
      <c r="BE259" s="182">
        <f>IF(N259="základní",J259,0)</f>
        <v>0</v>
      </c>
      <c r="BF259" s="182">
        <f>IF(N259="snížená",J259,0)</f>
        <v>0</v>
      </c>
      <c r="BG259" s="182">
        <f>IF(N259="zákl. přenesená",J259,0)</f>
        <v>0</v>
      </c>
      <c r="BH259" s="182">
        <f>IF(N259="sníž. přenesená",J259,0)</f>
        <v>0</v>
      </c>
      <c r="BI259" s="182">
        <f>IF(N259="nulová",J259,0)</f>
        <v>0</v>
      </c>
      <c r="BJ259" s="17" t="s">
        <v>83</v>
      </c>
      <c r="BK259" s="182">
        <f>ROUND(I259*H259,2)</f>
        <v>0</v>
      </c>
      <c r="BL259" s="17" t="s">
        <v>471</v>
      </c>
      <c r="BM259" s="181" t="s">
        <v>499</v>
      </c>
    </row>
    <row r="260" s="2" customFormat="1">
      <c r="A260" s="36"/>
      <c r="B260" s="37"/>
      <c r="C260" s="36"/>
      <c r="D260" s="183" t="s">
        <v>142</v>
      </c>
      <c r="E260" s="36"/>
      <c r="F260" s="184" t="s">
        <v>500</v>
      </c>
      <c r="G260" s="36"/>
      <c r="H260" s="36"/>
      <c r="I260" s="185"/>
      <c r="J260" s="36"/>
      <c r="K260" s="36"/>
      <c r="L260" s="37"/>
      <c r="M260" s="186"/>
      <c r="N260" s="187"/>
      <c r="O260" s="75"/>
      <c r="P260" s="75"/>
      <c r="Q260" s="75"/>
      <c r="R260" s="75"/>
      <c r="S260" s="75"/>
      <c r="T260" s="76"/>
      <c r="U260" s="36"/>
      <c r="V260" s="36"/>
      <c r="W260" s="36"/>
      <c r="X260" s="36"/>
      <c r="Y260" s="36"/>
      <c r="Z260" s="36"/>
      <c r="AA260" s="36"/>
      <c r="AB260" s="36"/>
      <c r="AC260" s="36"/>
      <c r="AD260" s="36"/>
      <c r="AE260" s="36"/>
      <c r="AT260" s="17" t="s">
        <v>142</v>
      </c>
      <c r="AU260" s="17" t="s">
        <v>85</v>
      </c>
    </row>
    <row r="261" s="12" customFormat="1" ht="22.8" customHeight="1">
      <c r="A261" s="12"/>
      <c r="B261" s="156"/>
      <c r="C261" s="12"/>
      <c r="D261" s="157" t="s">
        <v>74</v>
      </c>
      <c r="E261" s="167" t="s">
        <v>501</v>
      </c>
      <c r="F261" s="167" t="s">
        <v>502</v>
      </c>
      <c r="G261" s="12"/>
      <c r="H261" s="12"/>
      <c r="I261" s="159"/>
      <c r="J261" s="168">
        <f>BK261</f>
        <v>0</v>
      </c>
      <c r="K261" s="12"/>
      <c r="L261" s="156"/>
      <c r="M261" s="161"/>
      <c r="N261" s="162"/>
      <c r="O261" s="162"/>
      <c r="P261" s="163">
        <f>SUM(P262:P263)</f>
        <v>0</v>
      </c>
      <c r="Q261" s="162"/>
      <c r="R261" s="163">
        <f>SUM(R262:R263)</f>
        <v>0</v>
      </c>
      <c r="S261" s="162"/>
      <c r="T261" s="164">
        <f>SUM(T262:T263)</f>
        <v>0</v>
      </c>
      <c r="U261" s="12"/>
      <c r="V261" s="12"/>
      <c r="W261" s="12"/>
      <c r="X261" s="12"/>
      <c r="Y261" s="12"/>
      <c r="Z261" s="12"/>
      <c r="AA261" s="12"/>
      <c r="AB261" s="12"/>
      <c r="AC261" s="12"/>
      <c r="AD261" s="12"/>
      <c r="AE261" s="12"/>
      <c r="AR261" s="157" t="s">
        <v>158</v>
      </c>
      <c r="AT261" s="165" t="s">
        <v>74</v>
      </c>
      <c r="AU261" s="165" t="s">
        <v>83</v>
      </c>
      <c r="AY261" s="157" t="s">
        <v>133</v>
      </c>
      <c r="BK261" s="166">
        <f>SUM(BK262:BK263)</f>
        <v>0</v>
      </c>
    </row>
    <row r="262" s="2" customFormat="1" ht="16.5" customHeight="1">
      <c r="A262" s="36"/>
      <c r="B262" s="169"/>
      <c r="C262" s="170" t="s">
        <v>503</v>
      </c>
      <c r="D262" s="170" t="s">
        <v>135</v>
      </c>
      <c r="E262" s="171" t="s">
        <v>504</v>
      </c>
      <c r="F262" s="172" t="s">
        <v>505</v>
      </c>
      <c r="G262" s="173" t="s">
        <v>363</v>
      </c>
      <c r="H262" s="174">
        <v>1</v>
      </c>
      <c r="I262" s="175"/>
      <c r="J262" s="176">
        <f>ROUND(I262*H262,2)</f>
        <v>0</v>
      </c>
      <c r="K262" s="172" t="s">
        <v>139</v>
      </c>
      <c r="L262" s="37"/>
      <c r="M262" s="177" t="s">
        <v>1</v>
      </c>
      <c r="N262" s="178" t="s">
        <v>40</v>
      </c>
      <c r="O262" s="75"/>
      <c r="P262" s="179">
        <f>O262*H262</f>
        <v>0</v>
      </c>
      <c r="Q262" s="179">
        <v>0</v>
      </c>
      <c r="R262" s="179">
        <f>Q262*H262</f>
        <v>0</v>
      </c>
      <c r="S262" s="179">
        <v>0</v>
      </c>
      <c r="T262" s="180">
        <f>S262*H262</f>
        <v>0</v>
      </c>
      <c r="U262" s="36"/>
      <c r="V262" s="36"/>
      <c r="W262" s="36"/>
      <c r="X262" s="36"/>
      <c r="Y262" s="36"/>
      <c r="Z262" s="36"/>
      <c r="AA262" s="36"/>
      <c r="AB262" s="36"/>
      <c r="AC262" s="36"/>
      <c r="AD262" s="36"/>
      <c r="AE262" s="36"/>
      <c r="AR262" s="181" t="s">
        <v>471</v>
      </c>
      <c r="AT262" s="181" t="s">
        <v>135</v>
      </c>
      <c r="AU262" s="181" t="s">
        <v>85</v>
      </c>
      <c r="AY262" s="17" t="s">
        <v>133</v>
      </c>
      <c r="BE262" s="182">
        <f>IF(N262="základní",J262,0)</f>
        <v>0</v>
      </c>
      <c r="BF262" s="182">
        <f>IF(N262="snížená",J262,0)</f>
        <v>0</v>
      </c>
      <c r="BG262" s="182">
        <f>IF(N262="zákl. přenesená",J262,0)</f>
        <v>0</v>
      </c>
      <c r="BH262" s="182">
        <f>IF(N262="sníž. přenesená",J262,0)</f>
        <v>0</v>
      </c>
      <c r="BI262" s="182">
        <f>IF(N262="nulová",J262,0)</f>
        <v>0</v>
      </c>
      <c r="BJ262" s="17" t="s">
        <v>83</v>
      </c>
      <c r="BK262" s="182">
        <f>ROUND(I262*H262,2)</f>
        <v>0</v>
      </c>
      <c r="BL262" s="17" t="s">
        <v>471</v>
      </c>
      <c r="BM262" s="181" t="s">
        <v>506</v>
      </c>
    </row>
    <row r="263" s="2" customFormat="1">
      <c r="A263" s="36"/>
      <c r="B263" s="37"/>
      <c r="C263" s="36"/>
      <c r="D263" s="183" t="s">
        <v>142</v>
      </c>
      <c r="E263" s="36"/>
      <c r="F263" s="184" t="s">
        <v>507</v>
      </c>
      <c r="G263" s="36"/>
      <c r="H263" s="36"/>
      <c r="I263" s="185"/>
      <c r="J263" s="36"/>
      <c r="K263" s="36"/>
      <c r="L263" s="37"/>
      <c r="M263" s="186"/>
      <c r="N263" s="187"/>
      <c r="O263" s="75"/>
      <c r="P263" s="75"/>
      <c r="Q263" s="75"/>
      <c r="R263" s="75"/>
      <c r="S263" s="75"/>
      <c r="T263" s="76"/>
      <c r="U263" s="36"/>
      <c r="V263" s="36"/>
      <c r="W263" s="36"/>
      <c r="X263" s="36"/>
      <c r="Y263" s="36"/>
      <c r="Z263" s="36"/>
      <c r="AA263" s="36"/>
      <c r="AB263" s="36"/>
      <c r="AC263" s="36"/>
      <c r="AD263" s="36"/>
      <c r="AE263" s="36"/>
      <c r="AT263" s="17" t="s">
        <v>142</v>
      </c>
      <c r="AU263" s="17" t="s">
        <v>85</v>
      </c>
    </row>
    <row r="264" s="12" customFormat="1" ht="22.8" customHeight="1">
      <c r="A264" s="12"/>
      <c r="B264" s="156"/>
      <c r="C264" s="12"/>
      <c r="D264" s="157" t="s">
        <v>74</v>
      </c>
      <c r="E264" s="167" t="s">
        <v>508</v>
      </c>
      <c r="F264" s="167" t="s">
        <v>509</v>
      </c>
      <c r="G264" s="12"/>
      <c r="H264" s="12"/>
      <c r="I264" s="159"/>
      <c r="J264" s="168">
        <f>BK264</f>
        <v>0</v>
      </c>
      <c r="K264" s="12"/>
      <c r="L264" s="156"/>
      <c r="M264" s="161"/>
      <c r="N264" s="162"/>
      <c r="O264" s="162"/>
      <c r="P264" s="163">
        <f>SUM(P265:P266)</f>
        <v>0</v>
      </c>
      <c r="Q264" s="162"/>
      <c r="R264" s="163">
        <f>SUM(R265:R266)</f>
        <v>0</v>
      </c>
      <c r="S264" s="162"/>
      <c r="T264" s="164">
        <f>SUM(T265:T266)</f>
        <v>0</v>
      </c>
      <c r="U264" s="12"/>
      <c r="V264" s="12"/>
      <c r="W264" s="12"/>
      <c r="X264" s="12"/>
      <c r="Y264" s="12"/>
      <c r="Z264" s="12"/>
      <c r="AA264" s="12"/>
      <c r="AB264" s="12"/>
      <c r="AC264" s="12"/>
      <c r="AD264" s="12"/>
      <c r="AE264" s="12"/>
      <c r="AR264" s="157" t="s">
        <v>158</v>
      </c>
      <c r="AT264" s="165" t="s">
        <v>74</v>
      </c>
      <c r="AU264" s="165" t="s">
        <v>83</v>
      </c>
      <c r="AY264" s="157" t="s">
        <v>133</v>
      </c>
      <c r="BK264" s="166">
        <f>SUM(BK265:BK266)</f>
        <v>0</v>
      </c>
    </row>
    <row r="265" s="2" customFormat="1" ht="16.5" customHeight="1">
      <c r="A265" s="36"/>
      <c r="B265" s="169"/>
      <c r="C265" s="170" t="s">
        <v>510</v>
      </c>
      <c r="D265" s="170" t="s">
        <v>135</v>
      </c>
      <c r="E265" s="171" t="s">
        <v>511</v>
      </c>
      <c r="F265" s="172" t="s">
        <v>512</v>
      </c>
      <c r="G265" s="173" t="s">
        <v>363</v>
      </c>
      <c r="H265" s="174">
        <v>1</v>
      </c>
      <c r="I265" s="175"/>
      <c r="J265" s="176">
        <f>ROUND(I265*H265,2)</f>
        <v>0</v>
      </c>
      <c r="K265" s="172" t="s">
        <v>139</v>
      </c>
      <c r="L265" s="37"/>
      <c r="M265" s="177" t="s">
        <v>1</v>
      </c>
      <c r="N265" s="178" t="s">
        <v>40</v>
      </c>
      <c r="O265" s="75"/>
      <c r="P265" s="179">
        <f>O265*H265</f>
        <v>0</v>
      </c>
      <c r="Q265" s="179">
        <v>0</v>
      </c>
      <c r="R265" s="179">
        <f>Q265*H265</f>
        <v>0</v>
      </c>
      <c r="S265" s="179">
        <v>0</v>
      </c>
      <c r="T265" s="180">
        <f>S265*H265</f>
        <v>0</v>
      </c>
      <c r="U265" s="36"/>
      <c r="V265" s="36"/>
      <c r="W265" s="36"/>
      <c r="X265" s="36"/>
      <c r="Y265" s="36"/>
      <c r="Z265" s="36"/>
      <c r="AA265" s="36"/>
      <c r="AB265" s="36"/>
      <c r="AC265" s="36"/>
      <c r="AD265" s="36"/>
      <c r="AE265" s="36"/>
      <c r="AR265" s="181" t="s">
        <v>471</v>
      </c>
      <c r="AT265" s="181" t="s">
        <v>135</v>
      </c>
      <c r="AU265" s="181" t="s">
        <v>85</v>
      </c>
      <c r="AY265" s="17" t="s">
        <v>133</v>
      </c>
      <c r="BE265" s="182">
        <f>IF(N265="základní",J265,0)</f>
        <v>0</v>
      </c>
      <c r="BF265" s="182">
        <f>IF(N265="snížená",J265,0)</f>
        <v>0</v>
      </c>
      <c r="BG265" s="182">
        <f>IF(N265="zákl. přenesená",J265,0)</f>
        <v>0</v>
      </c>
      <c r="BH265" s="182">
        <f>IF(N265="sníž. přenesená",J265,0)</f>
        <v>0</v>
      </c>
      <c r="BI265" s="182">
        <f>IF(N265="nulová",J265,0)</f>
        <v>0</v>
      </c>
      <c r="BJ265" s="17" t="s">
        <v>83</v>
      </c>
      <c r="BK265" s="182">
        <f>ROUND(I265*H265,2)</f>
        <v>0</v>
      </c>
      <c r="BL265" s="17" t="s">
        <v>471</v>
      </c>
      <c r="BM265" s="181" t="s">
        <v>513</v>
      </c>
    </row>
    <row r="266" s="2" customFormat="1">
      <c r="A266" s="36"/>
      <c r="B266" s="37"/>
      <c r="C266" s="36"/>
      <c r="D266" s="183" t="s">
        <v>142</v>
      </c>
      <c r="E266" s="36"/>
      <c r="F266" s="184" t="s">
        <v>514</v>
      </c>
      <c r="G266" s="36"/>
      <c r="H266" s="36"/>
      <c r="I266" s="185"/>
      <c r="J266" s="36"/>
      <c r="K266" s="36"/>
      <c r="L266" s="37"/>
      <c r="M266" s="213"/>
      <c r="N266" s="214"/>
      <c r="O266" s="215"/>
      <c r="P266" s="215"/>
      <c r="Q266" s="215"/>
      <c r="R266" s="215"/>
      <c r="S266" s="215"/>
      <c r="T266" s="216"/>
      <c r="U266" s="36"/>
      <c r="V266" s="36"/>
      <c r="W266" s="36"/>
      <c r="X266" s="36"/>
      <c r="Y266" s="36"/>
      <c r="Z266" s="36"/>
      <c r="AA266" s="36"/>
      <c r="AB266" s="36"/>
      <c r="AC266" s="36"/>
      <c r="AD266" s="36"/>
      <c r="AE266" s="36"/>
      <c r="AT266" s="17" t="s">
        <v>142</v>
      </c>
      <c r="AU266" s="17" t="s">
        <v>85</v>
      </c>
    </row>
    <row r="267" s="2" customFormat="1" ht="6.96" customHeight="1">
      <c r="A267" s="36"/>
      <c r="B267" s="58"/>
      <c r="C267" s="59"/>
      <c r="D267" s="59"/>
      <c r="E267" s="59"/>
      <c r="F267" s="59"/>
      <c r="G267" s="59"/>
      <c r="H267" s="59"/>
      <c r="I267" s="59"/>
      <c r="J267" s="59"/>
      <c r="K267" s="59"/>
      <c r="L267" s="37"/>
      <c r="M267" s="36"/>
      <c r="O267" s="36"/>
      <c r="P267" s="36"/>
      <c r="Q267" s="36"/>
      <c r="R267" s="36"/>
      <c r="S267" s="36"/>
      <c r="T267" s="36"/>
      <c r="U267" s="36"/>
      <c r="V267" s="36"/>
      <c r="W267" s="36"/>
      <c r="X267" s="36"/>
      <c r="Y267" s="36"/>
      <c r="Z267" s="36"/>
      <c r="AA267" s="36"/>
      <c r="AB267" s="36"/>
      <c r="AC267" s="36"/>
      <c r="AD267" s="36"/>
      <c r="AE267" s="36"/>
    </row>
  </sheetData>
  <autoFilter ref="C136:K266"/>
  <mergeCells count="9">
    <mergeCell ref="E7:H7"/>
    <mergeCell ref="E9:H9"/>
    <mergeCell ref="E18:H18"/>
    <mergeCell ref="E27:H27"/>
    <mergeCell ref="E85:H85"/>
    <mergeCell ref="E87:H87"/>
    <mergeCell ref="E127:H127"/>
    <mergeCell ref="E129:H129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6" t="s">
        <v>5</v>
      </c>
      <c r="M2" s="1"/>
      <c r="N2" s="1"/>
      <c r="O2" s="1"/>
      <c r="P2" s="1"/>
      <c r="Q2" s="1"/>
      <c r="R2" s="1"/>
      <c r="S2" s="1"/>
      <c r="T2" s="1"/>
      <c r="U2" s="1"/>
      <c r="V2" s="1"/>
      <c r="AT2" s="17" t="s">
        <v>88</v>
      </c>
    </row>
    <row r="3" s="1" customFormat="1" ht="6.96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85</v>
      </c>
    </row>
    <row r="4" s="1" customFormat="1" ht="24.96" customHeight="1">
      <c r="B4" s="20"/>
      <c r="D4" s="21" t="s">
        <v>89</v>
      </c>
      <c r="L4" s="20"/>
      <c r="M4" s="118" t="s">
        <v>10</v>
      </c>
      <c r="AT4" s="17" t="s">
        <v>3</v>
      </c>
    </row>
    <row r="5" s="1" customFormat="1" ht="6.96" customHeight="1">
      <c r="B5" s="20"/>
      <c r="L5" s="20"/>
    </row>
    <row r="6" s="1" customFormat="1" ht="12" customHeight="1">
      <c r="B6" s="20"/>
      <c r="D6" s="30" t="s">
        <v>16</v>
      </c>
      <c r="L6" s="20"/>
    </row>
    <row r="7" s="1" customFormat="1" ht="16.5" customHeight="1">
      <c r="B7" s="20"/>
      <c r="E7" s="119" t="str">
        <f>'Rekapitulace stavby'!K6</f>
        <v>Oprava komunikace ul. Ke Stráži</v>
      </c>
      <c r="F7" s="30"/>
      <c r="G7" s="30"/>
      <c r="H7" s="30"/>
      <c r="L7" s="20"/>
    </row>
    <row r="8" s="2" customFormat="1" ht="12" customHeight="1">
      <c r="A8" s="36"/>
      <c r="B8" s="37"/>
      <c r="C8" s="36"/>
      <c r="D8" s="30" t="s">
        <v>90</v>
      </c>
      <c r="E8" s="36"/>
      <c r="F8" s="36"/>
      <c r="G8" s="36"/>
      <c r="H8" s="36"/>
      <c r="I8" s="36"/>
      <c r="J8" s="36"/>
      <c r="K8" s="36"/>
      <c r="L8" s="53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</row>
    <row r="9" s="2" customFormat="1" ht="16.5" customHeight="1">
      <c r="A9" s="36"/>
      <c r="B9" s="37"/>
      <c r="C9" s="36"/>
      <c r="D9" s="36"/>
      <c r="E9" s="65" t="s">
        <v>515</v>
      </c>
      <c r="F9" s="36"/>
      <c r="G9" s="36"/>
      <c r="H9" s="36"/>
      <c r="I9" s="36"/>
      <c r="J9" s="36"/>
      <c r="K9" s="36"/>
      <c r="L9" s="53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</row>
    <row r="10" s="2" customFormat="1">
      <c r="A10" s="36"/>
      <c r="B10" s="37"/>
      <c r="C10" s="36"/>
      <c r="D10" s="36"/>
      <c r="E10" s="36"/>
      <c r="F10" s="36"/>
      <c r="G10" s="36"/>
      <c r="H10" s="36"/>
      <c r="I10" s="36"/>
      <c r="J10" s="36"/>
      <c r="K10" s="36"/>
      <c r="L10" s="53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</row>
    <row r="11" s="2" customFormat="1" ht="12" customHeight="1">
      <c r="A11" s="36"/>
      <c r="B11" s="37"/>
      <c r="C11" s="36"/>
      <c r="D11" s="30" t="s">
        <v>18</v>
      </c>
      <c r="E11" s="36"/>
      <c r="F11" s="25" t="s">
        <v>1</v>
      </c>
      <c r="G11" s="36"/>
      <c r="H11" s="36"/>
      <c r="I11" s="30" t="s">
        <v>19</v>
      </c>
      <c r="J11" s="25" t="s">
        <v>1</v>
      </c>
      <c r="K11" s="36"/>
      <c r="L11" s="53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</row>
    <row r="12" s="2" customFormat="1" ht="12" customHeight="1">
      <c r="A12" s="36"/>
      <c r="B12" s="37"/>
      <c r="C12" s="36"/>
      <c r="D12" s="30" t="s">
        <v>20</v>
      </c>
      <c r="E12" s="36"/>
      <c r="F12" s="25" t="s">
        <v>21</v>
      </c>
      <c r="G12" s="36"/>
      <c r="H12" s="36"/>
      <c r="I12" s="30" t="s">
        <v>22</v>
      </c>
      <c r="J12" s="67" t="str">
        <f>'Rekapitulace stavby'!AN8</f>
        <v>2. 7. 2021</v>
      </c>
      <c r="K12" s="36"/>
      <c r="L12" s="53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</row>
    <row r="13" s="2" customFormat="1" ht="10.8" customHeight="1">
      <c r="A13" s="36"/>
      <c r="B13" s="37"/>
      <c r="C13" s="36"/>
      <c r="D13" s="36"/>
      <c r="E13" s="36"/>
      <c r="F13" s="36"/>
      <c r="G13" s="36"/>
      <c r="H13" s="36"/>
      <c r="I13" s="36"/>
      <c r="J13" s="36"/>
      <c r="K13" s="36"/>
      <c r="L13" s="53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</row>
    <row r="14" s="2" customFormat="1" ht="12" customHeight="1">
      <c r="A14" s="36"/>
      <c r="B14" s="37"/>
      <c r="C14" s="36"/>
      <c r="D14" s="30" t="s">
        <v>24</v>
      </c>
      <c r="E14" s="36"/>
      <c r="F14" s="36"/>
      <c r="G14" s="36"/>
      <c r="H14" s="36"/>
      <c r="I14" s="30" t="s">
        <v>25</v>
      </c>
      <c r="J14" s="25" t="s">
        <v>1</v>
      </c>
      <c r="K14" s="36"/>
      <c r="L14" s="53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</row>
    <row r="15" s="2" customFormat="1" ht="18" customHeight="1">
      <c r="A15" s="36"/>
      <c r="B15" s="37"/>
      <c r="C15" s="36"/>
      <c r="D15" s="36"/>
      <c r="E15" s="25" t="s">
        <v>26</v>
      </c>
      <c r="F15" s="36"/>
      <c r="G15" s="36"/>
      <c r="H15" s="36"/>
      <c r="I15" s="30" t="s">
        <v>27</v>
      </c>
      <c r="J15" s="25" t="s">
        <v>1</v>
      </c>
      <c r="K15" s="36"/>
      <c r="L15" s="53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</row>
    <row r="16" s="2" customFormat="1" ht="6.96" customHeight="1">
      <c r="A16" s="36"/>
      <c r="B16" s="37"/>
      <c r="C16" s="36"/>
      <c r="D16" s="36"/>
      <c r="E16" s="36"/>
      <c r="F16" s="36"/>
      <c r="G16" s="36"/>
      <c r="H16" s="36"/>
      <c r="I16" s="36"/>
      <c r="J16" s="36"/>
      <c r="K16" s="36"/>
      <c r="L16" s="53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</row>
    <row r="17" s="2" customFormat="1" ht="12" customHeight="1">
      <c r="A17" s="36"/>
      <c r="B17" s="37"/>
      <c r="C17" s="36"/>
      <c r="D17" s="30" t="s">
        <v>28</v>
      </c>
      <c r="E17" s="36"/>
      <c r="F17" s="36"/>
      <c r="G17" s="36"/>
      <c r="H17" s="36"/>
      <c r="I17" s="30" t="s">
        <v>25</v>
      </c>
      <c r="J17" s="31" t="str">
        <f>'Rekapitulace stavby'!AN13</f>
        <v>Vyplň údaj</v>
      </c>
      <c r="K17" s="36"/>
      <c r="L17" s="53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</row>
    <row r="18" s="2" customFormat="1" ht="18" customHeight="1">
      <c r="A18" s="36"/>
      <c r="B18" s="37"/>
      <c r="C18" s="36"/>
      <c r="D18" s="36"/>
      <c r="E18" s="31" t="str">
        <f>'Rekapitulace stavby'!E14</f>
        <v>Vyplň údaj</v>
      </c>
      <c r="F18" s="25"/>
      <c r="G18" s="25"/>
      <c r="H18" s="25"/>
      <c r="I18" s="30" t="s">
        <v>27</v>
      </c>
      <c r="J18" s="31" t="str">
        <f>'Rekapitulace stavby'!AN14</f>
        <v>Vyplň údaj</v>
      </c>
      <c r="K18" s="36"/>
      <c r="L18" s="53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</row>
    <row r="19" s="2" customFormat="1" ht="6.96" customHeight="1">
      <c r="A19" s="36"/>
      <c r="B19" s="37"/>
      <c r="C19" s="36"/>
      <c r="D19" s="36"/>
      <c r="E19" s="36"/>
      <c r="F19" s="36"/>
      <c r="G19" s="36"/>
      <c r="H19" s="36"/>
      <c r="I19" s="36"/>
      <c r="J19" s="36"/>
      <c r="K19" s="36"/>
      <c r="L19" s="53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</row>
    <row r="20" s="2" customFormat="1" ht="12" customHeight="1">
      <c r="A20" s="36"/>
      <c r="B20" s="37"/>
      <c r="C20" s="36"/>
      <c r="D20" s="30" t="s">
        <v>30</v>
      </c>
      <c r="E20" s="36"/>
      <c r="F20" s="36"/>
      <c r="G20" s="36"/>
      <c r="H20" s="36"/>
      <c r="I20" s="30" t="s">
        <v>25</v>
      </c>
      <c r="J20" s="25" t="str">
        <f>IF('Rekapitulace stavby'!AN16="","",'Rekapitulace stavby'!AN16)</f>
        <v/>
      </c>
      <c r="K20" s="36"/>
      <c r="L20" s="53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</row>
    <row r="21" s="2" customFormat="1" ht="18" customHeight="1">
      <c r="A21" s="36"/>
      <c r="B21" s="37"/>
      <c r="C21" s="36"/>
      <c r="D21" s="36"/>
      <c r="E21" s="25" t="str">
        <f>IF('Rekapitulace stavby'!E17="","",'Rekapitulace stavby'!E17)</f>
        <v xml:space="preserve"> </v>
      </c>
      <c r="F21" s="36"/>
      <c r="G21" s="36"/>
      <c r="H21" s="36"/>
      <c r="I21" s="30" t="s">
        <v>27</v>
      </c>
      <c r="J21" s="25" t="str">
        <f>IF('Rekapitulace stavby'!AN17="","",'Rekapitulace stavby'!AN17)</f>
        <v/>
      </c>
      <c r="K21" s="36"/>
      <c r="L21" s="53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</row>
    <row r="22" s="2" customFormat="1" ht="6.96" customHeight="1">
      <c r="A22" s="36"/>
      <c r="B22" s="37"/>
      <c r="C22" s="36"/>
      <c r="D22" s="36"/>
      <c r="E22" s="36"/>
      <c r="F22" s="36"/>
      <c r="G22" s="36"/>
      <c r="H22" s="36"/>
      <c r="I22" s="36"/>
      <c r="J22" s="36"/>
      <c r="K22" s="36"/>
      <c r="L22" s="53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</row>
    <row r="23" s="2" customFormat="1" ht="12" customHeight="1">
      <c r="A23" s="36"/>
      <c r="B23" s="37"/>
      <c r="C23" s="36"/>
      <c r="D23" s="30" t="s">
        <v>32</v>
      </c>
      <c r="E23" s="36"/>
      <c r="F23" s="36"/>
      <c r="G23" s="36"/>
      <c r="H23" s="36"/>
      <c r="I23" s="30" t="s">
        <v>25</v>
      </c>
      <c r="J23" s="25" t="s">
        <v>1</v>
      </c>
      <c r="K23" s="36"/>
      <c r="L23" s="53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</row>
    <row r="24" s="2" customFormat="1" ht="18" customHeight="1">
      <c r="A24" s="36"/>
      <c r="B24" s="37"/>
      <c r="C24" s="36"/>
      <c r="D24" s="36"/>
      <c r="E24" s="25" t="s">
        <v>33</v>
      </c>
      <c r="F24" s="36"/>
      <c r="G24" s="36"/>
      <c r="H24" s="36"/>
      <c r="I24" s="30" t="s">
        <v>27</v>
      </c>
      <c r="J24" s="25" t="s">
        <v>1</v>
      </c>
      <c r="K24" s="36"/>
      <c r="L24" s="53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</row>
    <row r="25" s="2" customFormat="1" ht="6.96" customHeight="1">
      <c r="A25" s="36"/>
      <c r="B25" s="37"/>
      <c r="C25" s="36"/>
      <c r="D25" s="36"/>
      <c r="E25" s="36"/>
      <c r="F25" s="36"/>
      <c r="G25" s="36"/>
      <c r="H25" s="36"/>
      <c r="I25" s="36"/>
      <c r="J25" s="36"/>
      <c r="K25" s="36"/>
      <c r="L25" s="53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</row>
    <row r="26" s="2" customFormat="1" ht="12" customHeight="1">
      <c r="A26" s="36"/>
      <c r="B26" s="37"/>
      <c r="C26" s="36"/>
      <c r="D26" s="30" t="s">
        <v>34</v>
      </c>
      <c r="E26" s="36"/>
      <c r="F26" s="36"/>
      <c r="G26" s="36"/>
      <c r="H26" s="36"/>
      <c r="I26" s="36"/>
      <c r="J26" s="36"/>
      <c r="K26" s="36"/>
      <c r="L26" s="53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</row>
    <row r="27" s="8" customFormat="1" ht="16.5" customHeight="1">
      <c r="A27" s="120"/>
      <c r="B27" s="121"/>
      <c r="C27" s="120"/>
      <c r="D27" s="120"/>
      <c r="E27" s="34" t="s">
        <v>1</v>
      </c>
      <c r="F27" s="34"/>
      <c r="G27" s="34"/>
      <c r="H27" s="34"/>
      <c r="I27" s="120"/>
      <c r="J27" s="120"/>
      <c r="K27" s="120"/>
      <c r="L27" s="122"/>
      <c r="S27" s="120"/>
      <c r="T27" s="120"/>
      <c r="U27" s="120"/>
      <c r="V27" s="120"/>
      <c r="W27" s="120"/>
      <c r="X27" s="120"/>
      <c r="Y27" s="120"/>
      <c r="Z27" s="120"/>
      <c r="AA27" s="120"/>
      <c r="AB27" s="120"/>
      <c r="AC27" s="120"/>
      <c r="AD27" s="120"/>
      <c r="AE27" s="120"/>
    </row>
    <row r="28" s="2" customFormat="1" ht="6.96" customHeight="1">
      <c r="A28" s="36"/>
      <c r="B28" s="37"/>
      <c r="C28" s="36"/>
      <c r="D28" s="36"/>
      <c r="E28" s="36"/>
      <c r="F28" s="36"/>
      <c r="G28" s="36"/>
      <c r="H28" s="36"/>
      <c r="I28" s="36"/>
      <c r="J28" s="36"/>
      <c r="K28" s="36"/>
      <c r="L28" s="53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</row>
    <row r="29" s="2" customFormat="1" ht="6.96" customHeight="1">
      <c r="A29" s="36"/>
      <c r="B29" s="37"/>
      <c r="C29" s="36"/>
      <c r="D29" s="88"/>
      <c r="E29" s="88"/>
      <c r="F29" s="88"/>
      <c r="G29" s="88"/>
      <c r="H29" s="88"/>
      <c r="I29" s="88"/>
      <c r="J29" s="88"/>
      <c r="K29" s="88"/>
      <c r="L29" s="53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</row>
    <row r="30" s="2" customFormat="1" ht="25.44" customHeight="1">
      <c r="A30" s="36"/>
      <c r="B30" s="37"/>
      <c r="C30" s="36"/>
      <c r="D30" s="123" t="s">
        <v>35</v>
      </c>
      <c r="E30" s="36"/>
      <c r="F30" s="36"/>
      <c r="G30" s="36"/>
      <c r="H30" s="36"/>
      <c r="I30" s="36"/>
      <c r="J30" s="94">
        <f>ROUND(J129, 2)</f>
        <v>0</v>
      </c>
      <c r="K30" s="36"/>
      <c r="L30" s="53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</row>
    <row r="31" s="2" customFormat="1" ht="6.96" customHeight="1">
      <c r="A31" s="36"/>
      <c r="B31" s="37"/>
      <c r="C31" s="36"/>
      <c r="D31" s="88"/>
      <c r="E31" s="88"/>
      <c r="F31" s="88"/>
      <c r="G31" s="88"/>
      <c r="H31" s="88"/>
      <c r="I31" s="88"/>
      <c r="J31" s="88"/>
      <c r="K31" s="88"/>
      <c r="L31" s="53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</row>
    <row r="32" s="2" customFormat="1" ht="14.4" customHeight="1">
      <c r="A32" s="36"/>
      <c r="B32" s="37"/>
      <c r="C32" s="36"/>
      <c r="D32" s="36"/>
      <c r="E32" s="36"/>
      <c r="F32" s="41" t="s">
        <v>37</v>
      </c>
      <c r="G32" s="36"/>
      <c r="H32" s="36"/>
      <c r="I32" s="41" t="s">
        <v>36</v>
      </c>
      <c r="J32" s="41" t="s">
        <v>38</v>
      </c>
      <c r="K32" s="36"/>
      <c r="L32" s="53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</row>
    <row r="33" s="2" customFormat="1" ht="14.4" customHeight="1">
      <c r="A33" s="36"/>
      <c r="B33" s="37"/>
      <c r="C33" s="36"/>
      <c r="D33" s="124" t="s">
        <v>39</v>
      </c>
      <c r="E33" s="30" t="s">
        <v>40</v>
      </c>
      <c r="F33" s="125">
        <f>ROUND((SUM(BE129:BE189)),  2)</f>
        <v>0</v>
      </c>
      <c r="G33" s="36"/>
      <c r="H33" s="36"/>
      <c r="I33" s="126">
        <v>0.20999999999999999</v>
      </c>
      <c r="J33" s="125">
        <f>ROUND(((SUM(BE129:BE189))*I33),  2)</f>
        <v>0</v>
      </c>
      <c r="K33" s="36"/>
      <c r="L33" s="53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</row>
    <row r="34" s="2" customFormat="1" ht="14.4" customHeight="1">
      <c r="A34" s="36"/>
      <c r="B34" s="37"/>
      <c r="C34" s="36"/>
      <c r="D34" s="36"/>
      <c r="E34" s="30" t="s">
        <v>41</v>
      </c>
      <c r="F34" s="125">
        <f>ROUND((SUM(BF129:BF189)),  2)</f>
        <v>0</v>
      </c>
      <c r="G34" s="36"/>
      <c r="H34" s="36"/>
      <c r="I34" s="126">
        <v>0.14999999999999999</v>
      </c>
      <c r="J34" s="125">
        <f>ROUND(((SUM(BF129:BF189))*I34),  2)</f>
        <v>0</v>
      </c>
      <c r="K34" s="36"/>
      <c r="L34" s="53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</row>
    <row r="35" hidden="1" s="2" customFormat="1" ht="14.4" customHeight="1">
      <c r="A35" s="36"/>
      <c r="B35" s="37"/>
      <c r="C35" s="36"/>
      <c r="D35" s="36"/>
      <c r="E35" s="30" t="s">
        <v>42</v>
      </c>
      <c r="F35" s="125">
        <f>ROUND((SUM(BG129:BG189)),  2)</f>
        <v>0</v>
      </c>
      <c r="G35" s="36"/>
      <c r="H35" s="36"/>
      <c r="I35" s="126">
        <v>0.20999999999999999</v>
      </c>
      <c r="J35" s="125">
        <f>0</f>
        <v>0</v>
      </c>
      <c r="K35" s="36"/>
      <c r="L35" s="53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</row>
    <row r="36" hidden="1" s="2" customFormat="1" ht="14.4" customHeight="1">
      <c r="A36" s="36"/>
      <c r="B36" s="37"/>
      <c r="C36" s="36"/>
      <c r="D36" s="36"/>
      <c r="E36" s="30" t="s">
        <v>43</v>
      </c>
      <c r="F36" s="125">
        <f>ROUND((SUM(BH129:BH189)),  2)</f>
        <v>0</v>
      </c>
      <c r="G36" s="36"/>
      <c r="H36" s="36"/>
      <c r="I36" s="126">
        <v>0.14999999999999999</v>
      </c>
      <c r="J36" s="125">
        <f>0</f>
        <v>0</v>
      </c>
      <c r="K36" s="36"/>
      <c r="L36" s="53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</row>
    <row r="37" hidden="1" s="2" customFormat="1" ht="14.4" customHeight="1">
      <c r="A37" s="36"/>
      <c r="B37" s="37"/>
      <c r="C37" s="36"/>
      <c r="D37" s="36"/>
      <c r="E37" s="30" t="s">
        <v>44</v>
      </c>
      <c r="F37" s="125">
        <f>ROUND((SUM(BI129:BI189)),  2)</f>
        <v>0</v>
      </c>
      <c r="G37" s="36"/>
      <c r="H37" s="36"/>
      <c r="I37" s="126">
        <v>0</v>
      </c>
      <c r="J37" s="125">
        <f>0</f>
        <v>0</v>
      </c>
      <c r="K37" s="36"/>
      <c r="L37" s="53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</row>
    <row r="38" s="2" customFormat="1" ht="6.96" customHeight="1">
      <c r="A38" s="36"/>
      <c r="B38" s="37"/>
      <c r="C38" s="36"/>
      <c r="D38" s="36"/>
      <c r="E38" s="36"/>
      <c r="F38" s="36"/>
      <c r="G38" s="36"/>
      <c r="H38" s="36"/>
      <c r="I38" s="36"/>
      <c r="J38" s="36"/>
      <c r="K38" s="36"/>
      <c r="L38" s="53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</row>
    <row r="39" s="2" customFormat="1" ht="25.44" customHeight="1">
      <c r="A39" s="36"/>
      <c r="B39" s="37"/>
      <c r="C39" s="127"/>
      <c r="D39" s="128" t="s">
        <v>45</v>
      </c>
      <c r="E39" s="79"/>
      <c r="F39" s="79"/>
      <c r="G39" s="129" t="s">
        <v>46</v>
      </c>
      <c r="H39" s="130" t="s">
        <v>47</v>
      </c>
      <c r="I39" s="79"/>
      <c r="J39" s="131">
        <f>SUM(J30:J37)</f>
        <v>0</v>
      </c>
      <c r="K39" s="132"/>
      <c r="L39" s="53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</row>
    <row r="40" s="2" customFormat="1" ht="14.4" customHeight="1">
      <c r="A40" s="36"/>
      <c r="B40" s="37"/>
      <c r="C40" s="36"/>
      <c r="D40" s="36"/>
      <c r="E40" s="36"/>
      <c r="F40" s="36"/>
      <c r="G40" s="36"/>
      <c r="H40" s="36"/>
      <c r="I40" s="36"/>
      <c r="J40" s="36"/>
      <c r="K40" s="36"/>
      <c r="L40" s="53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</row>
    <row r="41" s="1" customFormat="1" ht="14.4" customHeight="1">
      <c r="B41" s="20"/>
      <c r="L41" s="20"/>
    </row>
    <row r="42" s="1" customFormat="1" ht="14.4" customHeight="1">
      <c r="B42" s="20"/>
      <c r="L42" s="20"/>
    </row>
    <row r="43" s="1" customFormat="1" ht="14.4" customHeight="1">
      <c r="B43" s="20"/>
      <c r="L43" s="20"/>
    </row>
    <row r="44" s="1" customFormat="1" ht="14.4" customHeight="1">
      <c r="B44" s="20"/>
      <c r="L44" s="20"/>
    </row>
    <row r="45" s="1" customFormat="1" ht="14.4" customHeight="1">
      <c r="B45" s="20"/>
      <c r="L45" s="20"/>
    </row>
    <row r="46" s="1" customFormat="1" ht="14.4" customHeight="1">
      <c r="B46" s="20"/>
      <c r="L46" s="20"/>
    </row>
    <row r="47" s="1" customFormat="1" ht="14.4" customHeight="1">
      <c r="B47" s="20"/>
      <c r="L47" s="20"/>
    </row>
    <row r="48" s="1" customFormat="1" ht="14.4" customHeight="1">
      <c r="B48" s="20"/>
      <c r="L48" s="20"/>
    </row>
    <row r="49" s="1" customFormat="1" ht="14.4" customHeight="1">
      <c r="B49" s="20"/>
      <c r="L49" s="20"/>
    </row>
    <row r="50" s="2" customFormat="1" ht="14.4" customHeight="1">
      <c r="B50" s="53"/>
      <c r="D50" s="54" t="s">
        <v>48</v>
      </c>
      <c r="E50" s="55"/>
      <c r="F50" s="55"/>
      <c r="G50" s="54" t="s">
        <v>49</v>
      </c>
      <c r="H50" s="55"/>
      <c r="I50" s="55"/>
      <c r="J50" s="55"/>
      <c r="K50" s="55"/>
      <c r="L50" s="53"/>
    </row>
    <row r="51">
      <c r="B51" s="20"/>
      <c r="L51" s="20"/>
    </row>
    <row r="52">
      <c r="B52" s="20"/>
      <c r="L52" s="20"/>
    </row>
    <row r="53">
      <c r="B53" s="20"/>
      <c r="L53" s="20"/>
    </row>
    <row r="54">
      <c r="B54" s="20"/>
      <c r="L54" s="20"/>
    </row>
    <row r="55">
      <c r="B55" s="20"/>
      <c r="L55" s="20"/>
    </row>
    <row r="56">
      <c r="B56" s="20"/>
      <c r="L56" s="20"/>
    </row>
    <row r="57">
      <c r="B57" s="20"/>
      <c r="L57" s="20"/>
    </row>
    <row r="58">
      <c r="B58" s="20"/>
      <c r="L58" s="20"/>
    </row>
    <row r="59">
      <c r="B59" s="20"/>
      <c r="L59" s="20"/>
    </row>
    <row r="60">
      <c r="B60" s="20"/>
      <c r="L60" s="20"/>
    </row>
    <row r="61" s="2" customFormat="1">
      <c r="A61" s="36"/>
      <c r="B61" s="37"/>
      <c r="C61" s="36"/>
      <c r="D61" s="56" t="s">
        <v>50</v>
      </c>
      <c r="E61" s="39"/>
      <c r="F61" s="133" t="s">
        <v>51</v>
      </c>
      <c r="G61" s="56" t="s">
        <v>50</v>
      </c>
      <c r="H61" s="39"/>
      <c r="I61" s="39"/>
      <c r="J61" s="134" t="s">
        <v>51</v>
      </c>
      <c r="K61" s="39"/>
      <c r="L61" s="53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</row>
    <row r="62">
      <c r="B62" s="20"/>
      <c r="L62" s="20"/>
    </row>
    <row r="63">
      <c r="B63" s="20"/>
      <c r="L63" s="20"/>
    </row>
    <row r="64">
      <c r="B64" s="20"/>
      <c r="L64" s="20"/>
    </row>
    <row r="65" s="2" customFormat="1">
      <c r="A65" s="36"/>
      <c r="B65" s="37"/>
      <c r="C65" s="36"/>
      <c r="D65" s="54" t="s">
        <v>52</v>
      </c>
      <c r="E65" s="57"/>
      <c r="F65" s="57"/>
      <c r="G65" s="54" t="s">
        <v>53</v>
      </c>
      <c r="H65" s="57"/>
      <c r="I65" s="57"/>
      <c r="J65" s="57"/>
      <c r="K65" s="57"/>
      <c r="L65" s="53"/>
      <c r="S65" s="36"/>
      <c r="T65" s="36"/>
      <c r="U65" s="36"/>
      <c r="V65" s="36"/>
      <c r="W65" s="36"/>
      <c r="X65" s="36"/>
      <c r="Y65" s="36"/>
      <c r="Z65" s="36"/>
      <c r="AA65" s="36"/>
      <c r="AB65" s="36"/>
      <c r="AC65" s="36"/>
      <c r="AD65" s="36"/>
      <c r="AE65" s="36"/>
    </row>
    <row r="66">
      <c r="B66" s="20"/>
      <c r="L66" s="20"/>
    </row>
    <row r="67">
      <c r="B67" s="20"/>
      <c r="L67" s="20"/>
    </row>
    <row r="68">
      <c r="B68" s="20"/>
      <c r="L68" s="20"/>
    </row>
    <row r="69">
      <c r="B69" s="20"/>
      <c r="L69" s="20"/>
    </row>
    <row r="70">
      <c r="B70" s="20"/>
      <c r="L70" s="20"/>
    </row>
    <row r="71">
      <c r="B71" s="20"/>
      <c r="L71" s="20"/>
    </row>
    <row r="72">
      <c r="B72" s="20"/>
      <c r="L72" s="20"/>
    </row>
    <row r="73">
      <c r="B73" s="20"/>
      <c r="L73" s="20"/>
    </row>
    <row r="74">
      <c r="B74" s="20"/>
      <c r="L74" s="20"/>
    </row>
    <row r="75">
      <c r="B75" s="20"/>
      <c r="L75" s="20"/>
    </row>
    <row r="76" s="2" customFormat="1">
      <c r="A76" s="36"/>
      <c r="B76" s="37"/>
      <c r="C76" s="36"/>
      <c r="D76" s="56" t="s">
        <v>50</v>
      </c>
      <c r="E76" s="39"/>
      <c r="F76" s="133" t="s">
        <v>51</v>
      </c>
      <c r="G76" s="56" t="s">
        <v>50</v>
      </c>
      <c r="H76" s="39"/>
      <c r="I76" s="39"/>
      <c r="J76" s="134" t="s">
        <v>51</v>
      </c>
      <c r="K76" s="39"/>
      <c r="L76" s="53"/>
      <c r="S76" s="36"/>
      <c r="T76" s="36"/>
      <c r="U76" s="36"/>
      <c r="V76" s="36"/>
      <c r="W76" s="36"/>
      <c r="X76" s="36"/>
      <c r="Y76" s="36"/>
      <c r="Z76" s="36"/>
      <c r="AA76" s="36"/>
      <c r="AB76" s="36"/>
      <c r="AC76" s="36"/>
      <c r="AD76" s="36"/>
      <c r="AE76" s="36"/>
    </row>
    <row r="77" s="2" customFormat="1" ht="14.4" customHeight="1">
      <c r="A77" s="36"/>
      <c r="B77" s="58"/>
      <c r="C77" s="59"/>
      <c r="D77" s="59"/>
      <c r="E77" s="59"/>
      <c r="F77" s="59"/>
      <c r="G77" s="59"/>
      <c r="H77" s="59"/>
      <c r="I77" s="59"/>
      <c r="J77" s="59"/>
      <c r="K77" s="59"/>
      <c r="L77" s="53"/>
      <c r="S77" s="36"/>
      <c r="T77" s="36"/>
      <c r="U77" s="36"/>
      <c r="V77" s="36"/>
      <c r="W77" s="36"/>
      <c r="X77" s="36"/>
      <c r="Y77" s="36"/>
      <c r="Z77" s="36"/>
      <c r="AA77" s="36"/>
      <c r="AB77" s="36"/>
      <c r="AC77" s="36"/>
      <c r="AD77" s="36"/>
      <c r="AE77" s="36"/>
    </row>
    <row r="81" s="2" customFormat="1" ht="6.96" customHeight="1">
      <c r="A81" s="36"/>
      <c r="B81" s="60"/>
      <c r="C81" s="61"/>
      <c r="D81" s="61"/>
      <c r="E81" s="61"/>
      <c r="F81" s="61"/>
      <c r="G81" s="61"/>
      <c r="H81" s="61"/>
      <c r="I81" s="61"/>
      <c r="J81" s="61"/>
      <c r="K81" s="61"/>
      <c r="L81" s="53"/>
      <c r="S81" s="36"/>
      <c r="T81" s="36"/>
      <c r="U81" s="36"/>
      <c r="V81" s="36"/>
      <c r="W81" s="36"/>
      <c r="X81" s="36"/>
      <c r="Y81" s="36"/>
      <c r="Z81" s="36"/>
      <c r="AA81" s="36"/>
      <c r="AB81" s="36"/>
      <c r="AC81" s="36"/>
      <c r="AD81" s="36"/>
      <c r="AE81" s="36"/>
    </row>
    <row r="82" s="2" customFormat="1" ht="24.96" customHeight="1">
      <c r="A82" s="36"/>
      <c r="B82" s="37"/>
      <c r="C82" s="21" t="s">
        <v>92</v>
      </c>
      <c r="D82" s="36"/>
      <c r="E82" s="36"/>
      <c r="F82" s="36"/>
      <c r="G82" s="36"/>
      <c r="H82" s="36"/>
      <c r="I82" s="36"/>
      <c r="J82" s="36"/>
      <c r="K82" s="36"/>
      <c r="L82" s="53"/>
      <c r="S82" s="36"/>
      <c r="T82" s="36"/>
      <c r="U82" s="36"/>
      <c r="V82" s="36"/>
      <c r="W82" s="36"/>
      <c r="X82" s="36"/>
      <c r="Y82" s="36"/>
      <c r="Z82" s="36"/>
      <c r="AA82" s="36"/>
      <c r="AB82" s="36"/>
      <c r="AC82" s="36"/>
      <c r="AD82" s="36"/>
      <c r="AE82" s="36"/>
    </row>
    <row r="83" s="2" customFormat="1" ht="6.96" customHeight="1">
      <c r="A83" s="36"/>
      <c r="B83" s="37"/>
      <c r="C83" s="36"/>
      <c r="D83" s="36"/>
      <c r="E83" s="36"/>
      <c r="F83" s="36"/>
      <c r="G83" s="36"/>
      <c r="H83" s="36"/>
      <c r="I83" s="36"/>
      <c r="J83" s="36"/>
      <c r="K83" s="36"/>
      <c r="L83" s="53"/>
      <c r="S83" s="36"/>
      <c r="T83" s="36"/>
      <c r="U83" s="36"/>
      <c r="V83" s="36"/>
      <c r="W83" s="36"/>
      <c r="X83" s="36"/>
      <c r="Y83" s="36"/>
      <c r="Z83" s="36"/>
      <c r="AA83" s="36"/>
      <c r="AB83" s="36"/>
      <c r="AC83" s="36"/>
      <c r="AD83" s="36"/>
      <c r="AE83" s="36"/>
    </row>
    <row r="84" s="2" customFormat="1" ht="12" customHeight="1">
      <c r="A84" s="36"/>
      <c r="B84" s="37"/>
      <c r="C84" s="30" t="s">
        <v>16</v>
      </c>
      <c r="D84" s="36"/>
      <c r="E84" s="36"/>
      <c r="F84" s="36"/>
      <c r="G84" s="36"/>
      <c r="H84" s="36"/>
      <c r="I84" s="36"/>
      <c r="J84" s="36"/>
      <c r="K84" s="36"/>
      <c r="L84" s="53"/>
      <c r="S84" s="36"/>
      <c r="T84" s="36"/>
      <c r="U84" s="36"/>
      <c r="V84" s="36"/>
      <c r="W84" s="36"/>
      <c r="X84" s="36"/>
      <c r="Y84" s="36"/>
      <c r="Z84" s="36"/>
      <c r="AA84" s="36"/>
      <c r="AB84" s="36"/>
      <c r="AC84" s="36"/>
      <c r="AD84" s="36"/>
      <c r="AE84" s="36"/>
    </row>
    <row r="85" s="2" customFormat="1" ht="16.5" customHeight="1">
      <c r="A85" s="36"/>
      <c r="B85" s="37"/>
      <c r="C85" s="36"/>
      <c r="D85" s="36"/>
      <c r="E85" s="119" t="str">
        <f>E7</f>
        <v>Oprava komunikace ul. Ke Stráži</v>
      </c>
      <c r="F85" s="30"/>
      <c r="G85" s="30"/>
      <c r="H85" s="30"/>
      <c r="I85" s="36"/>
      <c r="J85" s="36"/>
      <c r="K85" s="36"/>
      <c r="L85" s="53"/>
      <c r="S85" s="36"/>
      <c r="T85" s="36"/>
      <c r="U85" s="36"/>
      <c r="V85" s="36"/>
      <c r="W85" s="36"/>
      <c r="X85" s="36"/>
      <c r="Y85" s="36"/>
      <c r="Z85" s="36"/>
      <c r="AA85" s="36"/>
      <c r="AB85" s="36"/>
      <c r="AC85" s="36"/>
      <c r="AD85" s="36"/>
      <c r="AE85" s="36"/>
    </row>
    <row r="86" s="2" customFormat="1" ht="12" customHeight="1">
      <c r="A86" s="36"/>
      <c r="B86" s="37"/>
      <c r="C86" s="30" t="s">
        <v>90</v>
      </c>
      <c r="D86" s="36"/>
      <c r="E86" s="36"/>
      <c r="F86" s="36"/>
      <c r="G86" s="36"/>
      <c r="H86" s="36"/>
      <c r="I86" s="36"/>
      <c r="J86" s="36"/>
      <c r="K86" s="36"/>
      <c r="L86" s="53"/>
      <c r="S86" s="36"/>
      <c r="T86" s="36"/>
      <c r="U86" s="36"/>
      <c r="V86" s="36"/>
      <c r="W86" s="36"/>
      <c r="X86" s="36"/>
      <c r="Y86" s="36"/>
      <c r="Z86" s="36"/>
      <c r="AA86" s="36"/>
      <c r="AB86" s="36"/>
      <c r="AC86" s="36"/>
      <c r="AD86" s="36"/>
      <c r="AE86" s="36"/>
    </row>
    <row r="87" s="2" customFormat="1" ht="16.5" customHeight="1">
      <c r="A87" s="36"/>
      <c r="B87" s="37"/>
      <c r="C87" s="36"/>
      <c r="D87" s="36"/>
      <c r="E87" s="65" t="str">
        <f>E9</f>
        <v>02 - Chodníky</v>
      </c>
      <c r="F87" s="36"/>
      <c r="G87" s="36"/>
      <c r="H87" s="36"/>
      <c r="I87" s="36"/>
      <c r="J87" s="36"/>
      <c r="K87" s="36"/>
      <c r="L87" s="53"/>
      <c r="S87" s="36"/>
      <c r="T87" s="36"/>
      <c r="U87" s="36"/>
      <c r="V87" s="36"/>
      <c r="W87" s="36"/>
      <c r="X87" s="36"/>
      <c r="Y87" s="36"/>
      <c r="Z87" s="36"/>
      <c r="AA87" s="36"/>
      <c r="AB87" s="36"/>
      <c r="AC87" s="36"/>
      <c r="AD87" s="36"/>
      <c r="AE87" s="36"/>
    </row>
    <row r="88" s="2" customFormat="1" ht="6.96" customHeight="1">
      <c r="A88" s="36"/>
      <c r="B88" s="37"/>
      <c r="C88" s="36"/>
      <c r="D88" s="36"/>
      <c r="E88" s="36"/>
      <c r="F88" s="36"/>
      <c r="G88" s="36"/>
      <c r="H88" s="36"/>
      <c r="I88" s="36"/>
      <c r="J88" s="36"/>
      <c r="K88" s="36"/>
      <c r="L88" s="53"/>
      <c r="S88" s="36"/>
      <c r="T88" s="36"/>
      <c r="U88" s="36"/>
      <c r="V88" s="36"/>
      <c r="W88" s="36"/>
      <c r="X88" s="36"/>
      <c r="Y88" s="36"/>
      <c r="Z88" s="36"/>
      <c r="AA88" s="36"/>
      <c r="AB88" s="36"/>
      <c r="AC88" s="36"/>
      <c r="AD88" s="36"/>
      <c r="AE88" s="36"/>
    </row>
    <row r="89" s="2" customFormat="1" ht="12" customHeight="1">
      <c r="A89" s="36"/>
      <c r="B89" s="37"/>
      <c r="C89" s="30" t="s">
        <v>20</v>
      </c>
      <c r="D89" s="36"/>
      <c r="E89" s="36"/>
      <c r="F89" s="25" t="str">
        <f>F12</f>
        <v xml:space="preserve"> </v>
      </c>
      <c r="G89" s="36"/>
      <c r="H89" s="36"/>
      <c r="I89" s="30" t="s">
        <v>22</v>
      </c>
      <c r="J89" s="67" t="str">
        <f>IF(J12="","",J12)</f>
        <v>2. 7. 2021</v>
      </c>
      <c r="K89" s="36"/>
      <c r="L89" s="53"/>
      <c r="S89" s="36"/>
      <c r="T89" s="36"/>
      <c r="U89" s="36"/>
      <c r="V89" s="36"/>
      <c r="W89" s="36"/>
      <c r="X89" s="36"/>
      <c r="Y89" s="36"/>
      <c r="Z89" s="36"/>
      <c r="AA89" s="36"/>
      <c r="AB89" s="36"/>
      <c r="AC89" s="36"/>
      <c r="AD89" s="36"/>
      <c r="AE89" s="36"/>
    </row>
    <row r="90" s="2" customFormat="1" ht="6.96" customHeight="1">
      <c r="A90" s="36"/>
      <c r="B90" s="37"/>
      <c r="C90" s="36"/>
      <c r="D90" s="36"/>
      <c r="E90" s="36"/>
      <c r="F90" s="36"/>
      <c r="G90" s="36"/>
      <c r="H90" s="36"/>
      <c r="I90" s="36"/>
      <c r="J90" s="36"/>
      <c r="K90" s="36"/>
      <c r="L90" s="53"/>
      <c r="S90" s="36"/>
      <c r="T90" s="36"/>
      <c r="U90" s="36"/>
      <c r="V90" s="36"/>
      <c r="W90" s="36"/>
      <c r="X90" s="36"/>
      <c r="Y90" s="36"/>
      <c r="Z90" s="36"/>
      <c r="AA90" s="36"/>
      <c r="AB90" s="36"/>
      <c r="AC90" s="36"/>
      <c r="AD90" s="36"/>
      <c r="AE90" s="36"/>
    </row>
    <row r="91" s="2" customFormat="1" ht="15.15" customHeight="1">
      <c r="A91" s="36"/>
      <c r="B91" s="37"/>
      <c r="C91" s="30" t="s">
        <v>24</v>
      </c>
      <c r="D91" s="36"/>
      <c r="E91" s="36"/>
      <c r="F91" s="25" t="str">
        <f>E15</f>
        <v>Město Pelhřimov</v>
      </c>
      <c r="G91" s="36"/>
      <c r="H91" s="36"/>
      <c r="I91" s="30" t="s">
        <v>30</v>
      </c>
      <c r="J91" s="34" t="str">
        <f>E21</f>
        <v xml:space="preserve"> </v>
      </c>
      <c r="K91" s="36"/>
      <c r="L91" s="53"/>
      <c r="S91" s="36"/>
      <c r="T91" s="36"/>
      <c r="U91" s="36"/>
      <c r="V91" s="36"/>
      <c r="W91" s="36"/>
      <c r="X91" s="36"/>
      <c r="Y91" s="36"/>
      <c r="Z91" s="36"/>
      <c r="AA91" s="36"/>
      <c r="AB91" s="36"/>
      <c r="AC91" s="36"/>
      <c r="AD91" s="36"/>
      <c r="AE91" s="36"/>
    </row>
    <row r="92" s="2" customFormat="1" ht="15.15" customHeight="1">
      <c r="A92" s="36"/>
      <c r="B92" s="37"/>
      <c r="C92" s="30" t="s">
        <v>28</v>
      </c>
      <c r="D92" s="36"/>
      <c r="E92" s="36"/>
      <c r="F92" s="25" t="str">
        <f>IF(E18="","",E18)</f>
        <v>Vyplň údaj</v>
      </c>
      <c r="G92" s="36"/>
      <c r="H92" s="36"/>
      <c r="I92" s="30" t="s">
        <v>32</v>
      </c>
      <c r="J92" s="34" t="str">
        <f>E24</f>
        <v>Ing. Martin Liška</v>
      </c>
      <c r="K92" s="36"/>
      <c r="L92" s="53"/>
      <c r="S92" s="36"/>
      <c r="T92" s="36"/>
      <c r="U92" s="36"/>
      <c r="V92" s="36"/>
      <c r="W92" s="36"/>
      <c r="X92" s="36"/>
      <c r="Y92" s="36"/>
      <c r="Z92" s="36"/>
      <c r="AA92" s="36"/>
      <c r="AB92" s="36"/>
      <c r="AC92" s="36"/>
      <c r="AD92" s="36"/>
      <c r="AE92" s="36"/>
    </row>
    <row r="93" s="2" customFormat="1" ht="10.32" customHeight="1">
      <c r="A93" s="36"/>
      <c r="B93" s="37"/>
      <c r="C93" s="36"/>
      <c r="D93" s="36"/>
      <c r="E93" s="36"/>
      <c r="F93" s="36"/>
      <c r="G93" s="36"/>
      <c r="H93" s="36"/>
      <c r="I93" s="36"/>
      <c r="J93" s="36"/>
      <c r="K93" s="36"/>
      <c r="L93" s="53"/>
      <c r="S93" s="36"/>
      <c r="T93" s="36"/>
      <c r="U93" s="36"/>
      <c r="V93" s="36"/>
      <c r="W93" s="36"/>
      <c r="X93" s="36"/>
      <c r="Y93" s="36"/>
      <c r="Z93" s="36"/>
      <c r="AA93" s="36"/>
      <c r="AB93" s="36"/>
      <c r="AC93" s="36"/>
      <c r="AD93" s="36"/>
      <c r="AE93" s="36"/>
    </row>
    <row r="94" s="2" customFormat="1" ht="29.28" customHeight="1">
      <c r="A94" s="36"/>
      <c r="B94" s="37"/>
      <c r="C94" s="135" t="s">
        <v>93</v>
      </c>
      <c r="D94" s="127"/>
      <c r="E94" s="127"/>
      <c r="F94" s="127"/>
      <c r="G94" s="127"/>
      <c r="H94" s="127"/>
      <c r="I94" s="127"/>
      <c r="J94" s="136" t="s">
        <v>94</v>
      </c>
      <c r="K94" s="127"/>
      <c r="L94" s="53"/>
      <c r="S94" s="36"/>
      <c r="T94" s="36"/>
      <c r="U94" s="36"/>
      <c r="V94" s="36"/>
      <c r="W94" s="36"/>
      <c r="X94" s="36"/>
      <c r="Y94" s="36"/>
      <c r="Z94" s="36"/>
      <c r="AA94" s="36"/>
      <c r="AB94" s="36"/>
      <c r="AC94" s="36"/>
      <c r="AD94" s="36"/>
      <c r="AE94" s="36"/>
    </row>
    <row r="95" s="2" customFormat="1" ht="10.32" customHeight="1">
      <c r="A95" s="36"/>
      <c r="B95" s="37"/>
      <c r="C95" s="36"/>
      <c r="D95" s="36"/>
      <c r="E95" s="36"/>
      <c r="F95" s="36"/>
      <c r="G95" s="36"/>
      <c r="H95" s="36"/>
      <c r="I95" s="36"/>
      <c r="J95" s="36"/>
      <c r="K95" s="36"/>
      <c r="L95" s="53"/>
      <c r="S95" s="36"/>
      <c r="T95" s="36"/>
      <c r="U95" s="36"/>
      <c r="V95" s="36"/>
      <c r="W95" s="36"/>
      <c r="X95" s="36"/>
      <c r="Y95" s="36"/>
      <c r="Z95" s="36"/>
      <c r="AA95" s="36"/>
      <c r="AB95" s="36"/>
      <c r="AC95" s="36"/>
      <c r="AD95" s="36"/>
      <c r="AE95" s="36"/>
    </row>
    <row r="96" s="2" customFormat="1" ht="22.8" customHeight="1">
      <c r="A96" s="36"/>
      <c r="B96" s="37"/>
      <c r="C96" s="137" t="s">
        <v>95</v>
      </c>
      <c r="D96" s="36"/>
      <c r="E96" s="36"/>
      <c r="F96" s="36"/>
      <c r="G96" s="36"/>
      <c r="H96" s="36"/>
      <c r="I96" s="36"/>
      <c r="J96" s="94">
        <f>J129</f>
        <v>0</v>
      </c>
      <c r="K96" s="36"/>
      <c r="L96" s="53"/>
      <c r="S96" s="36"/>
      <c r="T96" s="36"/>
      <c r="U96" s="36"/>
      <c r="V96" s="36"/>
      <c r="W96" s="36"/>
      <c r="X96" s="36"/>
      <c r="Y96" s="36"/>
      <c r="Z96" s="36"/>
      <c r="AA96" s="36"/>
      <c r="AB96" s="36"/>
      <c r="AC96" s="36"/>
      <c r="AD96" s="36"/>
      <c r="AE96" s="36"/>
      <c r="AU96" s="17" t="s">
        <v>96</v>
      </c>
    </row>
    <row r="97" s="9" customFormat="1" ht="24.96" customHeight="1">
      <c r="A97" s="9"/>
      <c r="B97" s="138"/>
      <c r="C97" s="9"/>
      <c r="D97" s="139" t="s">
        <v>97</v>
      </c>
      <c r="E97" s="140"/>
      <c r="F97" s="140"/>
      <c r="G97" s="140"/>
      <c r="H97" s="140"/>
      <c r="I97" s="140"/>
      <c r="J97" s="141">
        <f>J130</f>
        <v>0</v>
      </c>
      <c r="K97" s="9"/>
      <c r="L97" s="138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42"/>
      <c r="C98" s="10"/>
      <c r="D98" s="143" t="s">
        <v>98</v>
      </c>
      <c r="E98" s="144"/>
      <c r="F98" s="144"/>
      <c r="G98" s="144"/>
      <c r="H98" s="144"/>
      <c r="I98" s="144"/>
      <c r="J98" s="145">
        <f>J131</f>
        <v>0</v>
      </c>
      <c r="K98" s="10"/>
      <c r="L98" s="142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42"/>
      <c r="C99" s="10"/>
      <c r="D99" s="143" t="s">
        <v>516</v>
      </c>
      <c r="E99" s="144"/>
      <c r="F99" s="144"/>
      <c r="G99" s="144"/>
      <c r="H99" s="144"/>
      <c r="I99" s="144"/>
      <c r="J99" s="145">
        <f>J142</f>
        <v>0</v>
      </c>
      <c r="K99" s="10"/>
      <c r="L99" s="142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42"/>
      <c r="C100" s="10"/>
      <c r="D100" s="143" t="s">
        <v>105</v>
      </c>
      <c r="E100" s="144"/>
      <c r="F100" s="144"/>
      <c r="G100" s="144"/>
      <c r="H100" s="144"/>
      <c r="I100" s="144"/>
      <c r="J100" s="145">
        <f>J145</f>
        <v>0</v>
      </c>
      <c r="K100" s="10"/>
      <c r="L100" s="142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4.88" customHeight="1">
      <c r="A101" s="10"/>
      <c r="B101" s="142"/>
      <c r="C101" s="10"/>
      <c r="D101" s="143" t="s">
        <v>517</v>
      </c>
      <c r="E101" s="144"/>
      <c r="F101" s="144"/>
      <c r="G101" s="144"/>
      <c r="H101" s="144"/>
      <c r="I101" s="144"/>
      <c r="J101" s="145">
        <f>J146</f>
        <v>0</v>
      </c>
      <c r="K101" s="10"/>
      <c r="L101" s="142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142"/>
      <c r="C102" s="10"/>
      <c r="D102" s="143" t="s">
        <v>518</v>
      </c>
      <c r="E102" s="144"/>
      <c r="F102" s="144"/>
      <c r="G102" s="144"/>
      <c r="H102" s="144"/>
      <c r="I102" s="144"/>
      <c r="J102" s="145">
        <f>J152</f>
        <v>0</v>
      </c>
      <c r="K102" s="10"/>
      <c r="L102" s="142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10" customFormat="1" ht="19.92" customHeight="1">
      <c r="A103" s="10"/>
      <c r="B103" s="142"/>
      <c r="C103" s="10"/>
      <c r="D103" s="143" t="s">
        <v>108</v>
      </c>
      <c r="E103" s="144"/>
      <c r="F103" s="144"/>
      <c r="G103" s="144"/>
      <c r="H103" s="144"/>
      <c r="I103" s="144"/>
      <c r="J103" s="145">
        <f>J157</f>
        <v>0</v>
      </c>
      <c r="K103" s="10"/>
      <c r="L103" s="142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10" customFormat="1" ht="19.92" customHeight="1">
      <c r="A104" s="10"/>
      <c r="B104" s="142"/>
      <c r="C104" s="10"/>
      <c r="D104" s="143" t="s">
        <v>111</v>
      </c>
      <c r="E104" s="144"/>
      <c r="F104" s="144"/>
      <c r="G104" s="144"/>
      <c r="H104" s="144"/>
      <c r="I104" s="144"/>
      <c r="J104" s="145">
        <f>J162</f>
        <v>0</v>
      </c>
      <c r="K104" s="10"/>
      <c r="L104" s="142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s="10" customFormat="1" ht="19.92" customHeight="1">
      <c r="A105" s="10"/>
      <c r="B105" s="142"/>
      <c r="C105" s="10"/>
      <c r="D105" s="143" t="s">
        <v>112</v>
      </c>
      <c r="E105" s="144"/>
      <c r="F105" s="144"/>
      <c r="G105" s="144"/>
      <c r="H105" s="144"/>
      <c r="I105" s="144"/>
      <c r="J105" s="145">
        <f>J170</f>
        <v>0</v>
      </c>
      <c r="K105" s="10"/>
      <c r="L105" s="142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</row>
    <row r="106" s="9" customFormat="1" ht="24.96" customHeight="1">
      <c r="A106" s="9"/>
      <c r="B106" s="138"/>
      <c r="C106" s="9"/>
      <c r="D106" s="139" t="s">
        <v>113</v>
      </c>
      <c r="E106" s="140"/>
      <c r="F106" s="140"/>
      <c r="G106" s="140"/>
      <c r="H106" s="140"/>
      <c r="I106" s="140"/>
      <c r="J106" s="141">
        <f>J172</f>
        <v>0</v>
      </c>
      <c r="K106" s="9"/>
      <c r="L106" s="138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</row>
    <row r="107" s="10" customFormat="1" ht="19.92" customHeight="1">
      <c r="A107" s="10"/>
      <c r="B107" s="142"/>
      <c r="C107" s="10"/>
      <c r="D107" s="143" t="s">
        <v>114</v>
      </c>
      <c r="E107" s="144"/>
      <c r="F107" s="144"/>
      <c r="G107" s="144"/>
      <c r="H107" s="144"/>
      <c r="I107" s="144"/>
      <c r="J107" s="145">
        <f>J173</f>
        <v>0</v>
      </c>
      <c r="K107" s="10"/>
      <c r="L107" s="142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</row>
    <row r="108" s="10" customFormat="1" ht="19.92" customHeight="1">
      <c r="A108" s="10"/>
      <c r="B108" s="142"/>
      <c r="C108" s="10"/>
      <c r="D108" s="143" t="s">
        <v>116</v>
      </c>
      <c r="E108" s="144"/>
      <c r="F108" s="144"/>
      <c r="G108" s="144"/>
      <c r="H108" s="144"/>
      <c r="I108" s="144"/>
      <c r="J108" s="145">
        <f>J184</f>
        <v>0</v>
      </c>
      <c r="K108" s="10"/>
      <c r="L108" s="142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</row>
    <row r="109" s="10" customFormat="1" ht="19.92" customHeight="1">
      <c r="A109" s="10"/>
      <c r="B109" s="142"/>
      <c r="C109" s="10"/>
      <c r="D109" s="143" t="s">
        <v>117</v>
      </c>
      <c r="E109" s="144"/>
      <c r="F109" s="144"/>
      <c r="G109" s="144"/>
      <c r="H109" s="144"/>
      <c r="I109" s="144"/>
      <c r="J109" s="145">
        <f>J187</f>
        <v>0</v>
      </c>
      <c r="K109" s="10"/>
      <c r="L109" s="142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</row>
    <row r="110" s="2" customFormat="1" ht="21.84" customHeight="1">
      <c r="A110" s="36"/>
      <c r="B110" s="37"/>
      <c r="C110" s="36"/>
      <c r="D110" s="36"/>
      <c r="E110" s="36"/>
      <c r="F110" s="36"/>
      <c r="G110" s="36"/>
      <c r="H110" s="36"/>
      <c r="I110" s="36"/>
      <c r="J110" s="36"/>
      <c r="K110" s="36"/>
      <c r="L110" s="53"/>
      <c r="S110" s="36"/>
      <c r="T110" s="36"/>
      <c r="U110" s="36"/>
      <c r="V110" s="36"/>
      <c r="W110" s="36"/>
      <c r="X110" s="36"/>
      <c r="Y110" s="36"/>
      <c r="Z110" s="36"/>
      <c r="AA110" s="36"/>
      <c r="AB110" s="36"/>
      <c r="AC110" s="36"/>
      <c r="AD110" s="36"/>
      <c r="AE110" s="36"/>
    </row>
    <row r="111" s="2" customFormat="1" ht="6.96" customHeight="1">
      <c r="A111" s="36"/>
      <c r="B111" s="58"/>
      <c r="C111" s="59"/>
      <c r="D111" s="59"/>
      <c r="E111" s="59"/>
      <c r="F111" s="59"/>
      <c r="G111" s="59"/>
      <c r="H111" s="59"/>
      <c r="I111" s="59"/>
      <c r="J111" s="59"/>
      <c r="K111" s="59"/>
      <c r="L111" s="53"/>
      <c r="S111" s="36"/>
      <c r="T111" s="36"/>
      <c r="U111" s="36"/>
      <c r="V111" s="36"/>
      <c r="W111" s="36"/>
      <c r="X111" s="36"/>
      <c r="Y111" s="36"/>
      <c r="Z111" s="36"/>
      <c r="AA111" s="36"/>
      <c r="AB111" s="36"/>
      <c r="AC111" s="36"/>
      <c r="AD111" s="36"/>
      <c r="AE111" s="36"/>
    </row>
    <row r="115" s="2" customFormat="1" ht="6.96" customHeight="1">
      <c r="A115" s="36"/>
      <c r="B115" s="60"/>
      <c r="C115" s="61"/>
      <c r="D115" s="61"/>
      <c r="E115" s="61"/>
      <c r="F115" s="61"/>
      <c r="G115" s="61"/>
      <c r="H115" s="61"/>
      <c r="I115" s="61"/>
      <c r="J115" s="61"/>
      <c r="K115" s="61"/>
      <c r="L115" s="53"/>
      <c r="S115" s="36"/>
      <c r="T115" s="36"/>
      <c r="U115" s="36"/>
      <c r="V115" s="36"/>
      <c r="W115" s="36"/>
      <c r="X115" s="36"/>
      <c r="Y115" s="36"/>
      <c r="Z115" s="36"/>
      <c r="AA115" s="36"/>
      <c r="AB115" s="36"/>
      <c r="AC115" s="36"/>
      <c r="AD115" s="36"/>
      <c r="AE115" s="36"/>
    </row>
    <row r="116" s="2" customFormat="1" ht="24.96" customHeight="1">
      <c r="A116" s="36"/>
      <c r="B116" s="37"/>
      <c r="C116" s="21" t="s">
        <v>118</v>
      </c>
      <c r="D116" s="36"/>
      <c r="E116" s="36"/>
      <c r="F116" s="36"/>
      <c r="G116" s="36"/>
      <c r="H116" s="36"/>
      <c r="I116" s="36"/>
      <c r="J116" s="36"/>
      <c r="K116" s="36"/>
      <c r="L116" s="53"/>
      <c r="S116" s="36"/>
      <c r="T116" s="36"/>
      <c r="U116" s="36"/>
      <c r="V116" s="36"/>
      <c r="W116" s="36"/>
      <c r="X116" s="36"/>
      <c r="Y116" s="36"/>
      <c r="Z116" s="36"/>
      <c r="AA116" s="36"/>
      <c r="AB116" s="36"/>
      <c r="AC116" s="36"/>
      <c r="AD116" s="36"/>
      <c r="AE116" s="36"/>
    </row>
    <row r="117" s="2" customFormat="1" ht="6.96" customHeight="1">
      <c r="A117" s="36"/>
      <c r="B117" s="37"/>
      <c r="C117" s="36"/>
      <c r="D117" s="36"/>
      <c r="E117" s="36"/>
      <c r="F117" s="36"/>
      <c r="G117" s="36"/>
      <c r="H117" s="36"/>
      <c r="I117" s="36"/>
      <c r="J117" s="36"/>
      <c r="K117" s="36"/>
      <c r="L117" s="53"/>
      <c r="S117" s="36"/>
      <c r="T117" s="36"/>
      <c r="U117" s="36"/>
      <c r="V117" s="36"/>
      <c r="W117" s="36"/>
      <c r="X117" s="36"/>
      <c r="Y117" s="36"/>
      <c r="Z117" s="36"/>
      <c r="AA117" s="36"/>
      <c r="AB117" s="36"/>
      <c r="AC117" s="36"/>
      <c r="AD117" s="36"/>
      <c r="AE117" s="36"/>
    </row>
    <row r="118" s="2" customFormat="1" ht="12" customHeight="1">
      <c r="A118" s="36"/>
      <c r="B118" s="37"/>
      <c r="C118" s="30" t="s">
        <v>16</v>
      </c>
      <c r="D118" s="36"/>
      <c r="E118" s="36"/>
      <c r="F118" s="36"/>
      <c r="G118" s="36"/>
      <c r="H118" s="36"/>
      <c r="I118" s="36"/>
      <c r="J118" s="36"/>
      <c r="K118" s="36"/>
      <c r="L118" s="53"/>
      <c r="S118" s="36"/>
      <c r="T118" s="36"/>
      <c r="U118" s="36"/>
      <c r="V118" s="36"/>
      <c r="W118" s="36"/>
      <c r="X118" s="36"/>
      <c r="Y118" s="36"/>
      <c r="Z118" s="36"/>
      <c r="AA118" s="36"/>
      <c r="AB118" s="36"/>
      <c r="AC118" s="36"/>
      <c r="AD118" s="36"/>
      <c r="AE118" s="36"/>
    </row>
    <row r="119" s="2" customFormat="1" ht="16.5" customHeight="1">
      <c r="A119" s="36"/>
      <c r="B119" s="37"/>
      <c r="C119" s="36"/>
      <c r="D119" s="36"/>
      <c r="E119" s="119" t="str">
        <f>E7</f>
        <v>Oprava komunikace ul. Ke Stráži</v>
      </c>
      <c r="F119" s="30"/>
      <c r="G119" s="30"/>
      <c r="H119" s="30"/>
      <c r="I119" s="36"/>
      <c r="J119" s="36"/>
      <c r="K119" s="36"/>
      <c r="L119" s="53"/>
      <c r="S119" s="36"/>
      <c r="T119" s="36"/>
      <c r="U119" s="36"/>
      <c r="V119" s="36"/>
      <c r="W119" s="36"/>
      <c r="X119" s="36"/>
      <c r="Y119" s="36"/>
      <c r="Z119" s="36"/>
      <c r="AA119" s="36"/>
      <c r="AB119" s="36"/>
      <c r="AC119" s="36"/>
      <c r="AD119" s="36"/>
      <c r="AE119" s="36"/>
    </row>
    <row r="120" s="2" customFormat="1" ht="12" customHeight="1">
      <c r="A120" s="36"/>
      <c r="B120" s="37"/>
      <c r="C120" s="30" t="s">
        <v>90</v>
      </c>
      <c r="D120" s="36"/>
      <c r="E120" s="36"/>
      <c r="F120" s="36"/>
      <c r="G120" s="36"/>
      <c r="H120" s="36"/>
      <c r="I120" s="36"/>
      <c r="J120" s="36"/>
      <c r="K120" s="36"/>
      <c r="L120" s="53"/>
      <c r="S120" s="36"/>
      <c r="T120" s="36"/>
      <c r="U120" s="36"/>
      <c r="V120" s="36"/>
      <c r="W120" s="36"/>
      <c r="X120" s="36"/>
      <c r="Y120" s="36"/>
      <c r="Z120" s="36"/>
      <c r="AA120" s="36"/>
      <c r="AB120" s="36"/>
      <c r="AC120" s="36"/>
      <c r="AD120" s="36"/>
      <c r="AE120" s="36"/>
    </row>
    <row r="121" s="2" customFormat="1" ht="16.5" customHeight="1">
      <c r="A121" s="36"/>
      <c r="B121" s="37"/>
      <c r="C121" s="36"/>
      <c r="D121" s="36"/>
      <c r="E121" s="65" t="str">
        <f>E9</f>
        <v>02 - Chodníky</v>
      </c>
      <c r="F121" s="36"/>
      <c r="G121" s="36"/>
      <c r="H121" s="36"/>
      <c r="I121" s="36"/>
      <c r="J121" s="36"/>
      <c r="K121" s="36"/>
      <c r="L121" s="53"/>
      <c r="S121" s="36"/>
      <c r="T121" s="36"/>
      <c r="U121" s="36"/>
      <c r="V121" s="36"/>
      <c r="W121" s="36"/>
      <c r="X121" s="36"/>
      <c r="Y121" s="36"/>
      <c r="Z121" s="36"/>
      <c r="AA121" s="36"/>
      <c r="AB121" s="36"/>
      <c r="AC121" s="36"/>
      <c r="AD121" s="36"/>
      <c r="AE121" s="36"/>
    </row>
    <row r="122" s="2" customFormat="1" ht="6.96" customHeight="1">
      <c r="A122" s="36"/>
      <c r="B122" s="37"/>
      <c r="C122" s="36"/>
      <c r="D122" s="36"/>
      <c r="E122" s="36"/>
      <c r="F122" s="36"/>
      <c r="G122" s="36"/>
      <c r="H122" s="36"/>
      <c r="I122" s="36"/>
      <c r="J122" s="36"/>
      <c r="K122" s="36"/>
      <c r="L122" s="53"/>
      <c r="S122" s="36"/>
      <c r="T122" s="36"/>
      <c r="U122" s="36"/>
      <c r="V122" s="36"/>
      <c r="W122" s="36"/>
      <c r="X122" s="36"/>
      <c r="Y122" s="36"/>
      <c r="Z122" s="36"/>
      <c r="AA122" s="36"/>
      <c r="AB122" s="36"/>
      <c r="AC122" s="36"/>
      <c r="AD122" s="36"/>
      <c r="AE122" s="36"/>
    </row>
    <row r="123" s="2" customFormat="1" ht="12" customHeight="1">
      <c r="A123" s="36"/>
      <c r="B123" s="37"/>
      <c r="C123" s="30" t="s">
        <v>20</v>
      </c>
      <c r="D123" s="36"/>
      <c r="E123" s="36"/>
      <c r="F123" s="25" t="str">
        <f>F12</f>
        <v xml:space="preserve"> </v>
      </c>
      <c r="G123" s="36"/>
      <c r="H123" s="36"/>
      <c r="I123" s="30" t="s">
        <v>22</v>
      </c>
      <c r="J123" s="67" t="str">
        <f>IF(J12="","",J12)</f>
        <v>2. 7. 2021</v>
      </c>
      <c r="K123" s="36"/>
      <c r="L123" s="53"/>
      <c r="S123" s="36"/>
      <c r="T123" s="36"/>
      <c r="U123" s="36"/>
      <c r="V123" s="36"/>
      <c r="W123" s="36"/>
      <c r="X123" s="36"/>
      <c r="Y123" s="36"/>
      <c r="Z123" s="36"/>
      <c r="AA123" s="36"/>
      <c r="AB123" s="36"/>
      <c r="AC123" s="36"/>
      <c r="AD123" s="36"/>
      <c r="AE123" s="36"/>
    </row>
    <row r="124" s="2" customFormat="1" ht="6.96" customHeight="1">
      <c r="A124" s="36"/>
      <c r="B124" s="37"/>
      <c r="C124" s="36"/>
      <c r="D124" s="36"/>
      <c r="E124" s="36"/>
      <c r="F124" s="36"/>
      <c r="G124" s="36"/>
      <c r="H124" s="36"/>
      <c r="I124" s="36"/>
      <c r="J124" s="36"/>
      <c r="K124" s="36"/>
      <c r="L124" s="53"/>
      <c r="S124" s="36"/>
      <c r="T124" s="36"/>
      <c r="U124" s="36"/>
      <c r="V124" s="36"/>
      <c r="W124" s="36"/>
      <c r="X124" s="36"/>
      <c r="Y124" s="36"/>
      <c r="Z124" s="36"/>
      <c r="AA124" s="36"/>
      <c r="AB124" s="36"/>
      <c r="AC124" s="36"/>
      <c r="AD124" s="36"/>
      <c r="AE124" s="36"/>
    </row>
    <row r="125" s="2" customFormat="1" ht="15.15" customHeight="1">
      <c r="A125" s="36"/>
      <c r="B125" s="37"/>
      <c r="C125" s="30" t="s">
        <v>24</v>
      </c>
      <c r="D125" s="36"/>
      <c r="E125" s="36"/>
      <c r="F125" s="25" t="str">
        <f>E15</f>
        <v>Město Pelhřimov</v>
      </c>
      <c r="G125" s="36"/>
      <c r="H125" s="36"/>
      <c r="I125" s="30" t="s">
        <v>30</v>
      </c>
      <c r="J125" s="34" t="str">
        <f>E21</f>
        <v xml:space="preserve"> </v>
      </c>
      <c r="K125" s="36"/>
      <c r="L125" s="53"/>
      <c r="S125" s="36"/>
      <c r="T125" s="36"/>
      <c r="U125" s="36"/>
      <c r="V125" s="36"/>
      <c r="W125" s="36"/>
      <c r="X125" s="36"/>
      <c r="Y125" s="36"/>
      <c r="Z125" s="36"/>
      <c r="AA125" s="36"/>
      <c r="AB125" s="36"/>
      <c r="AC125" s="36"/>
      <c r="AD125" s="36"/>
      <c r="AE125" s="36"/>
    </row>
    <row r="126" s="2" customFormat="1" ht="15.15" customHeight="1">
      <c r="A126" s="36"/>
      <c r="B126" s="37"/>
      <c r="C126" s="30" t="s">
        <v>28</v>
      </c>
      <c r="D126" s="36"/>
      <c r="E126" s="36"/>
      <c r="F126" s="25" t="str">
        <f>IF(E18="","",E18)</f>
        <v>Vyplň údaj</v>
      </c>
      <c r="G126" s="36"/>
      <c r="H126" s="36"/>
      <c r="I126" s="30" t="s">
        <v>32</v>
      </c>
      <c r="J126" s="34" t="str">
        <f>E24</f>
        <v>Ing. Martin Liška</v>
      </c>
      <c r="K126" s="36"/>
      <c r="L126" s="53"/>
      <c r="S126" s="36"/>
      <c r="T126" s="36"/>
      <c r="U126" s="36"/>
      <c r="V126" s="36"/>
      <c r="W126" s="36"/>
      <c r="X126" s="36"/>
      <c r="Y126" s="36"/>
      <c r="Z126" s="36"/>
      <c r="AA126" s="36"/>
      <c r="AB126" s="36"/>
      <c r="AC126" s="36"/>
      <c r="AD126" s="36"/>
      <c r="AE126" s="36"/>
    </row>
    <row r="127" s="2" customFormat="1" ht="10.32" customHeight="1">
      <c r="A127" s="36"/>
      <c r="B127" s="37"/>
      <c r="C127" s="36"/>
      <c r="D127" s="36"/>
      <c r="E127" s="36"/>
      <c r="F127" s="36"/>
      <c r="G127" s="36"/>
      <c r="H127" s="36"/>
      <c r="I127" s="36"/>
      <c r="J127" s="36"/>
      <c r="K127" s="36"/>
      <c r="L127" s="53"/>
      <c r="S127" s="36"/>
      <c r="T127" s="36"/>
      <c r="U127" s="36"/>
      <c r="V127" s="36"/>
      <c r="W127" s="36"/>
      <c r="X127" s="36"/>
      <c r="Y127" s="36"/>
      <c r="Z127" s="36"/>
      <c r="AA127" s="36"/>
      <c r="AB127" s="36"/>
      <c r="AC127" s="36"/>
      <c r="AD127" s="36"/>
      <c r="AE127" s="36"/>
    </row>
    <row r="128" s="11" customFormat="1" ht="29.28" customHeight="1">
      <c r="A128" s="146"/>
      <c r="B128" s="147"/>
      <c r="C128" s="148" t="s">
        <v>119</v>
      </c>
      <c r="D128" s="149" t="s">
        <v>60</v>
      </c>
      <c r="E128" s="149" t="s">
        <v>56</v>
      </c>
      <c r="F128" s="149" t="s">
        <v>57</v>
      </c>
      <c r="G128" s="149" t="s">
        <v>120</v>
      </c>
      <c r="H128" s="149" t="s">
        <v>121</v>
      </c>
      <c r="I128" s="149" t="s">
        <v>122</v>
      </c>
      <c r="J128" s="149" t="s">
        <v>94</v>
      </c>
      <c r="K128" s="150" t="s">
        <v>123</v>
      </c>
      <c r="L128" s="151"/>
      <c r="M128" s="84" t="s">
        <v>1</v>
      </c>
      <c r="N128" s="85" t="s">
        <v>39</v>
      </c>
      <c r="O128" s="85" t="s">
        <v>124</v>
      </c>
      <c r="P128" s="85" t="s">
        <v>125</v>
      </c>
      <c r="Q128" s="85" t="s">
        <v>126</v>
      </c>
      <c r="R128" s="85" t="s">
        <v>127</v>
      </c>
      <c r="S128" s="85" t="s">
        <v>128</v>
      </c>
      <c r="T128" s="86" t="s">
        <v>129</v>
      </c>
      <c r="U128" s="146"/>
      <c r="V128" s="146"/>
      <c r="W128" s="146"/>
      <c r="X128" s="146"/>
      <c r="Y128" s="146"/>
      <c r="Z128" s="146"/>
      <c r="AA128" s="146"/>
      <c r="AB128" s="146"/>
      <c r="AC128" s="146"/>
      <c r="AD128" s="146"/>
      <c r="AE128" s="146"/>
    </row>
    <row r="129" s="2" customFormat="1" ht="22.8" customHeight="1">
      <c r="A129" s="36"/>
      <c r="B129" s="37"/>
      <c r="C129" s="91" t="s">
        <v>130</v>
      </c>
      <c r="D129" s="36"/>
      <c r="E129" s="36"/>
      <c r="F129" s="36"/>
      <c r="G129" s="36"/>
      <c r="H129" s="36"/>
      <c r="I129" s="36"/>
      <c r="J129" s="152">
        <f>BK129</f>
        <v>0</v>
      </c>
      <c r="K129" s="36"/>
      <c r="L129" s="37"/>
      <c r="M129" s="87"/>
      <c r="N129" s="71"/>
      <c r="O129" s="88"/>
      <c r="P129" s="153">
        <f>P130+P172</f>
        <v>0</v>
      </c>
      <c r="Q129" s="88"/>
      <c r="R129" s="153">
        <f>R130+R172</f>
        <v>1141.2750800000001</v>
      </c>
      <c r="S129" s="88"/>
      <c r="T129" s="154">
        <f>T130+T172</f>
        <v>788.47500000000002</v>
      </c>
      <c r="U129" s="36"/>
      <c r="V129" s="36"/>
      <c r="W129" s="36"/>
      <c r="X129" s="36"/>
      <c r="Y129" s="36"/>
      <c r="Z129" s="36"/>
      <c r="AA129" s="36"/>
      <c r="AB129" s="36"/>
      <c r="AC129" s="36"/>
      <c r="AD129" s="36"/>
      <c r="AE129" s="36"/>
      <c r="AT129" s="17" t="s">
        <v>74</v>
      </c>
      <c r="AU129" s="17" t="s">
        <v>96</v>
      </c>
      <c r="BK129" s="155">
        <f>BK130+BK172</f>
        <v>0</v>
      </c>
    </row>
    <row r="130" s="12" customFormat="1" ht="25.92" customHeight="1">
      <c r="A130" s="12"/>
      <c r="B130" s="156"/>
      <c r="C130" s="12"/>
      <c r="D130" s="157" t="s">
        <v>74</v>
      </c>
      <c r="E130" s="158" t="s">
        <v>131</v>
      </c>
      <c r="F130" s="158" t="s">
        <v>132</v>
      </c>
      <c r="G130" s="12"/>
      <c r="H130" s="12"/>
      <c r="I130" s="159"/>
      <c r="J130" s="160">
        <f>BK130</f>
        <v>0</v>
      </c>
      <c r="K130" s="12"/>
      <c r="L130" s="156"/>
      <c r="M130" s="161"/>
      <c r="N130" s="162"/>
      <c r="O130" s="162"/>
      <c r="P130" s="163">
        <f>P131+P142+P145+P152+P157+P162+P170</f>
        <v>0</v>
      </c>
      <c r="Q130" s="162"/>
      <c r="R130" s="163">
        <f>R131+R142+R145+R152+R157+R162+R170</f>
        <v>1141.2750800000001</v>
      </c>
      <c r="S130" s="162"/>
      <c r="T130" s="164">
        <f>T131+T142+T145+T152+T157+T162+T170</f>
        <v>788.47500000000002</v>
      </c>
      <c r="U130" s="12"/>
      <c r="V130" s="12"/>
      <c r="W130" s="12"/>
      <c r="X130" s="12"/>
      <c r="Y130" s="12"/>
      <c r="Z130" s="12"/>
      <c r="AA130" s="12"/>
      <c r="AB130" s="12"/>
      <c r="AC130" s="12"/>
      <c r="AD130" s="12"/>
      <c r="AE130" s="12"/>
      <c r="AR130" s="157" t="s">
        <v>83</v>
      </c>
      <c r="AT130" s="165" t="s">
        <v>74</v>
      </c>
      <c r="AU130" s="165" t="s">
        <v>75</v>
      </c>
      <c r="AY130" s="157" t="s">
        <v>133</v>
      </c>
      <c r="BK130" s="166">
        <f>BK131+BK142+BK145+BK152+BK157+BK162+BK170</f>
        <v>0</v>
      </c>
    </row>
    <row r="131" s="12" customFormat="1" ht="22.8" customHeight="1">
      <c r="A131" s="12"/>
      <c r="B131" s="156"/>
      <c r="C131" s="12"/>
      <c r="D131" s="157" t="s">
        <v>74</v>
      </c>
      <c r="E131" s="167" t="s">
        <v>83</v>
      </c>
      <c r="F131" s="167" t="s">
        <v>134</v>
      </c>
      <c r="G131" s="12"/>
      <c r="H131" s="12"/>
      <c r="I131" s="159"/>
      <c r="J131" s="168">
        <f>BK131</f>
        <v>0</v>
      </c>
      <c r="K131" s="12"/>
      <c r="L131" s="156"/>
      <c r="M131" s="161"/>
      <c r="N131" s="162"/>
      <c r="O131" s="162"/>
      <c r="P131" s="163">
        <f>SUM(P132:P141)</f>
        <v>0</v>
      </c>
      <c r="Q131" s="162"/>
      <c r="R131" s="163">
        <f>SUM(R132:R141)</f>
        <v>0</v>
      </c>
      <c r="S131" s="162"/>
      <c r="T131" s="164">
        <f>SUM(T132:T141)</f>
        <v>785.875</v>
      </c>
      <c r="U131" s="12"/>
      <c r="V131" s="12"/>
      <c r="W131" s="12"/>
      <c r="X131" s="12"/>
      <c r="Y131" s="12"/>
      <c r="Z131" s="12"/>
      <c r="AA131" s="12"/>
      <c r="AB131" s="12"/>
      <c r="AC131" s="12"/>
      <c r="AD131" s="12"/>
      <c r="AE131" s="12"/>
      <c r="AR131" s="157" t="s">
        <v>83</v>
      </c>
      <c r="AT131" s="165" t="s">
        <v>74</v>
      </c>
      <c r="AU131" s="165" t="s">
        <v>83</v>
      </c>
      <c r="AY131" s="157" t="s">
        <v>133</v>
      </c>
      <c r="BK131" s="166">
        <f>SUM(BK132:BK141)</f>
        <v>0</v>
      </c>
    </row>
    <row r="132" s="2" customFormat="1" ht="24.15" customHeight="1">
      <c r="A132" s="36"/>
      <c r="B132" s="169"/>
      <c r="C132" s="170" t="s">
        <v>83</v>
      </c>
      <c r="D132" s="170" t="s">
        <v>135</v>
      </c>
      <c r="E132" s="171" t="s">
        <v>136</v>
      </c>
      <c r="F132" s="172" t="s">
        <v>137</v>
      </c>
      <c r="G132" s="173" t="s">
        <v>138</v>
      </c>
      <c r="H132" s="174">
        <v>1190</v>
      </c>
      <c r="I132" s="175"/>
      <c r="J132" s="176">
        <f>ROUND(I132*H132,2)</f>
        <v>0</v>
      </c>
      <c r="K132" s="172" t="s">
        <v>139</v>
      </c>
      <c r="L132" s="37"/>
      <c r="M132" s="177" t="s">
        <v>1</v>
      </c>
      <c r="N132" s="178" t="s">
        <v>40</v>
      </c>
      <c r="O132" s="75"/>
      <c r="P132" s="179">
        <f>O132*H132</f>
        <v>0</v>
      </c>
      <c r="Q132" s="179">
        <v>0</v>
      </c>
      <c r="R132" s="179">
        <f>Q132*H132</f>
        <v>0</v>
      </c>
      <c r="S132" s="179">
        <v>0.44</v>
      </c>
      <c r="T132" s="180">
        <f>S132*H132</f>
        <v>523.60000000000002</v>
      </c>
      <c r="U132" s="36"/>
      <c r="V132" s="36"/>
      <c r="W132" s="36"/>
      <c r="X132" s="36"/>
      <c r="Y132" s="36"/>
      <c r="Z132" s="36"/>
      <c r="AA132" s="36"/>
      <c r="AB132" s="36"/>
      <c r="AC132" s="36"/>
      <c r="AD132" s="36"/>
      <c r="AE132" s="36"/>
      <c r="AR132" s="181" t="s">
        <v>140</v>
      </c>
      <c r="AT132" s="181" t="s">
        <v>135</v>
      </c>
      <c r="AU132" s="181" t="s">
        <v>85</v>
      </c>
      <c r="AY132" s="17" t="s">
        <v>133</v>
      </c>
      <c r="BE132" s="182">
        <f>IF(N132="základní",J132,0)</f>
        <v>0</v>
      </c>
      <c r="BF132" s="182">
        <f>IF(N132="snížená",J132,0)</f>
        <v>0</v>
      </c>
      <c r="BG132" s="182">
        <f>IF(N132="zákl. přenesená",J132,0)</f>
        <v>0</v>
      </c>
      <c r="BH132" s="182">
        <f>IF(N132="sníž. přenesená",J132,0)</f>
        <v>0</v>
      </c>
      <c r="BI132" s="182">
        <f>IF(N132="nulová",J132,0)</f>
        <v>0</v>
      </c>
      <c r="BJ132" s="17" t="s">
        <v>83</v>
      </c>
      <c r="BK132" s="182">
        <f>ROUND(I132*H132,2)</f>
        <v>0</v>
      </c>
      <c r="BL132" s="17" t="s">
        <v>140</v>
      </c>
      <c r="BM132" s="181" t="s">
        <v>141</v>
      </c>
    </row>
    <row r="133" s="2" customFormat="1">
      <c r="A133" s="36"/>
      <c r="B133" s="37"/>
      <c r="C133" s="36"/>
      <c r="D133" s="183" t="s">
        <v>142</v>
      </c>
      <c r="E133" s="36"/>
      <c r="F133" s="184" t="s">
        <v>143</v>
      </c>
      <c r="G133" s="36"/>
      <c r="H133" s="36"/>
      <c r="I133" s="185"/>
      <c r="J133" s="36"/>
      <c r="K133" s="36"/>
      <c r="L133" s="37"/>
      <c r="M133" s="186"/>
      <c r="N133" s="187"/>
      <c r="O133" s="75"/>
      <c r="P133" s="75"/>
      <c r="Q133" s="75"/>
      <c r="R133" s="75"/>
      <c r="S133" s="75"/>
      <c r="T133" s="76"/>
      <c r="U133" s="36"/>
      <c r="V133" s="36"/>
      <c r="W133" s="36"/>
      <c r="X133" s="36"/>
      <c r="Y133" s="36"/>
      <c r="Z133" s="36"/>
      <c r="AA133" s="36"/>
      <c r="AB133" s="36"/>
      <c r="AC133" s="36"/>
      <c r="AD133" s="36"/>
      <c r="AE133" s="36"/>
      <c r="AT133" s="17" t="s">
        <v>142</v>
      </c>
      <c r="AU133" s="17" t="s">
        <v>85</v>
      </c>
    </row>
    <row r="134" s="13" customFormat="1">
      <c r="A134" s="13"/>
      <c r="B134" s="188"/>
      <c r="C134" s="13"/>
      <c r="D134" s="183" t="s">
        <v>144</v>
      </c>
      <c r="E134" s="189" t="s">
        <v>1</v>
      </c>
      <c r="F134" s="190" t="s">
        <v>519</v>
      </c>
      <c r="G134" s="13"/>
      <c r="H134" s="191">
        <v>1190</v>
      </c>
      <c r="I134" s="192"/>
      <c r="J134" s="13"/>
      <c r="K134" s="13"/>
      <c r="L134" s="188"/>
      <c r="M134" s="193"/>
      <c r="N134" s="194"/>
      <c r="O134" s="194"/>
      <c r="P134" s="194"/>
      <c r="Q134" s="194"/>
      <c r="R134" s="194"/>
      <c r="S134" s="194"/>
      <c r="T134" s="195"/>
      <c r="U134" s="13"/>
      <c r="V134" s="13"/>
      <c r="W134" s="13"/>
      <c r="X134" s="13"/>
      <c r="Y134" s="13"/>
      <c r="Z134" s="13"/>
      <c r="AA134" s="13"/>
      <c r="AB134" s="13"/>
      <c r="AC134" s="13"/>
      <c r="AD134" s="13"/>
      <c r="AE134" s="13"/>
      <c r="AT134" s="189" t="s">
        <v>144</v>
      </c>
      <c r="AU134" s="189" t="s">
        <v>85</v>
      </c>
      <c r="AV134" s="13" t="s">
        <v>85</v>
      </c>
      <c r="AW134" s="13" t="s">
        <v>31</v>
      </c>
      <c r="AX134" s="13" t="s">
        <v>83</v>
      </c>
      <c r="AY134" s="189" t="s">
        <v>133</v>
      </c>
    </row>
    <row r="135" s="2" customFormat="1" ht="24.15" customHeight="1">
      <c r="A135" s="36"/>
      <c r="B135" s="169"/>
      <c r="C135" s="170" t="s">
        <v>85</v>
      </c>
      <c r="D135" s="170" t="s">
        <v>135</v>
      </c>
      <c r="E135" s="171" t="s">
        <v>520</v>
      </c>
      <c r="F135" s="172" t="s">
        <v>521</v>
      </c>
      <c r="G135" s="173" t="s">
        <v>138</v>
      </c>
      <c r="H135" s="174">
        <v>665</v>
      </c>
      <c r="I135" s="175"/>
      <c r="J135" s="176">
        <f>ROUND(I135*H135,2)</f>
        <v>0</v>
      </c>
      <c r="K135" s="172" t="s">
        <v>139</v>
      </c>
      <c r="L135" s="37"/>
      <c r="M135" s="177" t="s">
        <v>1</v>
      </c>
      <c r="N135" s="178" t="s">
        <v>40</v>
      </c>
      <c r="O135" s="75"/>
      <c r="P135" s="179">
        <f>O135*H135</f>
        <v>0</v>
      </c>
      <c r="Q135" s="179">
        <v>0</v>
      </c>
      <c r="R135" s="179">
        <f>Q135*H135</f>
        <v>0</v>
      </c>
      <c r="S135" s="179">
        <v>0.26000000000000001</v>
      </c>
      <c r="T135" s="180">
        <f>S135*H135</f>
        <v>172.90000000000001</v>
      </c>
      <c r="U135" s="36"/>
      <c r="V135" s="36"/>
      <c r="W135" s="36"/>
      <c r="X135" s="36"/>
      <c r="Y135" s="36"/>
      <c r="Z135" s="36"/>
      <c r="AA135" s="36"/>
      <c r="AB135" s="36"/>
      <c r="AC135" s="36"/>
      <c r="AD135" s="36"/>
      <c r="AE135" s="36"/>
      <c r="AR135" s="181" t="s">
        <v>140</v>
      </c>
      <c r="AT135" s="181" t="s">
        <v>135</v>
      </c>
      <c r="AU135" s="181" t="s">
        <v>85</v>
      </c>
      <c r="AY135" s="17" t="s">
        <v>133</v>
      </c>
      <c r="BE135" s="182">
        <f>IF(N135="základní",J135,0)</f>
        <v>0</v>
      </c>
      <c r="BF135" s="182">
        <f>IF(N135="snížená",J135,0)</f>
        <v>0</v>
      </c>
      <c r="BG135" s="182">
        <f>IF(N135="zákl. přenesená",J135,0)</f>
        <v>0</v>
      </c>
      <c r="BH135" s="182">
        <f>IF(N135="sníž. přenesená",J135,0)</f>
        <v>0</v>
      </c>
      <c r="BI135" s="182">
        <f>IF(N135="nulová",J135,0)</f>
        <v>0</v>
      </c>
      <c r="BJ135" s="17" t="s">
        <v>83</v>
      </c>
      <c r="BK135" s="182">
        <f>ROUND(I135*H135,2)</f>
        <v>0</v>
      </c>
      <c r="BL135" s="17" t="s">
        <v>140</v>
      </c>
      <c r="BM135" s="181" t="s">
        <v>522</v>
      </c>
    </row>
    <row r="136" s="2" customFormat="1" ht="24.15" customHeight="1">
      <c r="A136" s="36"/>
      <c r="B136" s="169"/>
      <c r="C136" s="170" t="s">
        <v>149</v>
      </c>
      <c r="D136" s="170" t="s">
        <v>135</v>
      </c>
      <c r="E136" s="171" t="s">
        <v>523</v>
      </c>
      <c r="F136" s="172" t="s">
        <v>524</v>
      </c>
      <c r="G136" s="173" t="s">
        <v>138</v>
      </c>
      <c r="H136" s="174">
        <v>525</v>
      </c>
      <c r="I136" s="175"/>
      <c r="J136" s="176">
        <f>ROUND(I136*H136,2)</f>
        <v>0</v>
      </c>
      <c r="K136" s="172" t="s">
        <v>139</v>
      </c>
      <c r="L136" s="37"/>
      <c r="M136" s="177" t="s">
        <v>1</v>
      </c>
      <c r="N136" s="178" t="s">
        <v>40</v>
      </c>
      <c r="O136" s="75"/>
      <c r="P136" s="179">
        <f>O136*H136</f>
        <v>0</v>
      </c>
      <c r="Q136" s="179">
        <v>0</v>
      </c>
      <c r="R136" s="179">
        <f>Q136*H136</f>
        <v>0</v>
      </c>
      <c r="S136" s="179">
        <v>0.098000000000000004</v>
      </c>
      <c r="T136" s="180">
        <f>S136*H136</f>
        <v>51.450000000000003</v>
      </c>
      <c r="U136" s="36"/>
      <c r="V136" s="36"/>
      <c r="W136" s="36"/>
      <c r="X136" s="36"/>
      <c r="Y136" s="36"/>
      <c r="Z136" s="36"/>
      <c r="AA136" s="36"/>
      <c r="AB136" s="36"/>
      <c r="AC136" s="36"/>
      <c r="AD136" s="36"/>
      <c r="AE136" s="36"/>
      <c r="AR136" s="181" t="s">
        <v>140</v>
      </c>
      <c r="AT136" s="181" t="s">
        <v>135</v>
      </c>
      <c r="AU136" s="181" t="s">
        <v>85</v>
      </c>
      <c r="AY136" s="17" t="s">
        <v>133</v>
      </c>
      <c r="BE136" s="182">
        <f>IF(N136="základní",J136,0)</f>
        <v>0</v>
      </c>
      <c r="BF136" s="182">
        <f>IF(N136="snížená",J136,0)</f>
        <v>0</v>
      </c>
      <c r="BG136" s="182">
        <f>IF(N136="zákl. přenesená",J136,0)</f>
        <v>0</v>
      </c>
      <c r="BH136" s="182">
        <f>IF(N136="sníž. přenesená",J136,0)</f>
        <v>0</v>
      </c>
      <c r="BI136" s="182">
        <f>IF(N136="nulová",J136,0)</f>
        <v>0</v>
      </c>
      <c r="BJ136" s="17" t="s">
        <v>83</v>
      </c>
      <c r="BK136" s="182">
        <f>ROUND(I136*H136,2)</f>
        <v>0</v>
      </c>
      <c r="BL136" s="17" t="s">
        <v>140</v>
      </c>
      <c r="BM136" s="181" t="s">
        <v>525</v>
      </c>
    </row>
    <row r="137" s="2" customFormat="1" ht="24.15" customHeight="1">
      <c r="A137" s="36"/>
      <c r="B137" s="169"/>
      <c r="C137" s="170" t="s">
        <v>140</v>
      </c>
      <c r="D137" s="170" t="s">
        <v>135</v>
      </c>
      <c r="E137" s="171" t="s">
        <v>526</v>
      </c>
      <c r="F137" s="172" t="s">
        <v>527</v>
      </c>
      <c r="G137" s="173" t="s">
        <v>138</v>
      </c>
      <c r="H137" s="174">
        <v>525</v>
      </c>
      <c r="I137" s="175"/>
      <c r="J137" s="176">
        <f>ROUND(I137*H137,2)</f>
        <v>0</v>
      </c>
      <c r="K137" s="172" t="s">
        <v>139</v>
      </c>
      <c r="L137" s="37"/>
      <c r="M137" s="177" t="s">
        <v>1</v>
      </c>
      <c r="N137" s="178" t="s">
        <v>40</v>
      </c>
      <c r="O137" s="75"/>
      <c r="P137" s="179">
        <f>O137*H137</f>
        <v>0</v>
      </c>
      <c r="Q137" s="179">
        <v>0</v>
      </c>
      <c r="R137" s="179">
        <f>Q137*H137</f>
        <v>0</v>
      </c>
      <c r="S137" s="179">
        <v>0</v>
      </c>
      <c r="T137" s="180">
        <f>S137*H137</f>
        <v>0</v>
      </c>
      <c r="U137" s="36"/>
      <c r="V137" s="36"/>
      <c r="W137" s="36"/>
      <c r="X137" s="36"/>
      <c r="Y137" s="36"/>
      <c r="Z137" s="36"/>
      <c r="AA137" s="36"/>
      <c r="AB137" s="36"/>
      <c r="AC137" s="36"/>
      <c r="AD137" s="36"/>
      <c r="AE137" s="36"/>
      <c r="AR137" s="181" t="s">
        <v>140</v>
      </c>
      <c r="AT137" s="181" t="s">
        <v>135</v>
      </c>
      <c r="AU137" s="181" t="s">
        <v>85</v>
      </c>
      <c r="AY137" s="17" t="s">
        <v>133</v>
      </c>
      <c r="BE137" s="182">
        <f>IF(N137="základní",J137,0)</f>
        <v>0</v>
      </c>
      <c r="BF137" s="182">
        <f>IF(N137="snížená",J137,0)</f>
        <v>0</v>
      </c>
      <c r="BG137" s="182">
        <f>IF(N137="zákl. přenesená",J137,0)</f>
        <v>0</v>
      </c>
      <c r="BH137" s="182">
        <f>IF(N137="sníž. přenesená",J137,0)</f>
        <v>0</v>
      </c>
      <c r="BI137" s="182">
        <f>IF(N137="nulová",J137,0)</f>
        <v>0</v>
      </c>
      <c r="BJ137" s="17" t="s">
        <v>83</v>
      </c>
      <c r="BK137" s="182">
        <f>ROUND(I137*H137,2)</f>
        <v>0</v>
      </c>
      <c r="BL137" s="17" t="s">
        <v>140</v>
      </c>
      <c r="BM137" s="181" t="s">
        <v>528</v>
      </c>
    </row>
    <row r="138" s="2" customFormat="1" ht="16.5" customHeight="1">
      <c r="A138" s="36"/>
      <c r="B138" s="169"/>
      <c r="C138" s="170" t="s">
        <v>158</v>
      </c>
      <c r="D138" s="170" t="s">
        <v>135</v>
      </c>
      <c r="E138" s="171" t="s">
        <v>153</v>
      </c>
      <c r="F138" s="172" t="s">
        <v>154</v>
      </c>
      <c r="G138" s="173" t="s">
        <v>155</v>
      </c>
      <c r="H138" s="174">
        <v>185</v>
      </c>
      <c r="I138" s="175"/>
      <c r="J138" s="176">
        <f>ROUND(I138*H138,2)</f>
        <v>0</v>
      </c>
      <c r="K138" s="172" t="s">
        <v>139</v>
      </c>
      <c r="L138" s="37"/>
      <c r="M138" s="177" t="s">
        <v>1</v>
      </c>
      <c r="N138" s="178" t="s">
        <v>40</v>
      </c>
      <c r="O138" s="75"/>
      <c r="P138" s="179">
        <f>O138*H138</f>
        <v>0</v>
      </c>
      <c r="Q138" s="179">
        <v>0</v>
      </c>
      <c r="R138" s="179">
        <f>Q138*H138</f>
        <v>0</v>
      </c>
      <c r="S138" s="179">
        <v>0.20499999999999999</v>
      </c>
      <c r="T138" s="180">
        <f>S138*H138</f>
        <v>37.924999999999997</v>
      </c>
      <c r="U138" s="36"/>
      <c r="V138" s="36"/>
      <c r="W138" s="36"/>
      <c r="X138" s="36"/>
      <c r="Y138" s="36"/>
      <c r="Z138" s="36"/>
      <c r="AA138" s="36"/>
      <c r="AB138" s="36"/>
      <c r="AC138" s="36"/>
      <c r="AD138" s="36"/>
      <c r="AE138" s="36"/>
      <c r="AR138" s="181" t="s">
        <v>140</v>
      </c>
      <c r="AT138" s="181" t="s">
        <v>135</v>
      </c>
      <c r="AU138" s="181" t="s">
        <v>85</v>
      </c>
      <c r="AY138" s="17" t="s">
        <v>133</v>
      </c>
      <c r="BE138" s="182">
        <f>IF(N138="základní",J138,0)</f>
        <v>0</v>
      </c>
      <c r="BF138" s="182">
        <f>IF(N138="snížená",J138,0)</f>
        <v>0</v>
      </c>
      <c r="BG138" s="182">
        <f>IF(N138="zákl. přenesená",J138,0)</f>
        <v>0</v>
      </c>
      <c r="BH138" s="182">
        <f>IF(N138="sníž. přenesená",J138,0)</f>
        <v>0</v>
      </c>
      <c r="BI138" s="182">
        <f>IF(N138="nulová",J138,0)</f>
        <v>0</v>
      </c>
      <c r="BJ138" s="17" t="s">
        <v>83</v>
      </c>
      <c r="BK138" s="182">
        <f>ROUND(I138*H138,2)</f>
        <v>0</v>
      </c>
      <c r="BL138" s="17" t="s">
        <v>140</v>
      </c>
      <c r="BM138" s="181" t="s">
        <v>156</v>
      </c>
    </row>
    <row r="139" s="13" customFormat="1">
      <c r="A139" s="13"/>
      <c r="B139" s="188"/>
      <c r="C139" s="13"/>
      <c r="D139" s="183" t="s">
        <v>144</v>
      </c>
      <c r="E139" s="189" t="s">
        <v>1</v>
      </c>
      <c r="F139" s="190" t="s">
        <v>529</v>
      </c>
      <c r="G139" s="13"/>
      <c r="H139" s="191">
        <v>185</v>
      </c>
      <c r="I139" s="192"/>
      <c r="J139" s="13"/>
      <c r="K139" s="13"/>
      <c r="L139" s="188"/>
      <c r="M139" s="193"/>
      <c r="N139" s="194"/>
      <c r="O139" s="194"/>
      <c r="P139" s="194"/>
      <c r="Q139" s="194"/>
      <c r="R139" s="194"/>
      <c r="S139" s="194"/>
      <c r="T139" s="195"/>
      <c r="U139" s="13"/>
      <c r="V139" s="13"/>
      <c r="W139" s="13"/>
      <c r="X139" s="13"/>
      <c r="Y139" s="13"/>
      <c r="Z139" s="13"/>
      <c r="AA139" s="13"/>
      <c r="AB139" s="13"/>
      <c r="AC139" s="13"/>
      <c r="AD139" s="13"/>
      <c r="AE139" s="13"/>
      <c r="AT139" s="189" t="s">
        <v>144</v>
      </c>
      <c r="AU139" s="189" t="s">
        <v>85</v>
      </c>
      <c r="AV139" s="13" t="s">
        <v>85</v>
      </c>
      <c r="AW139" s="13" t="s">
        <v>31</v>
      </c>
      <c r="AX139" s="13" t="s">
        <v>83</v>
      </c>
      <c r="AY139" s="189" t="s">
        <v>133</v>
      </c>
    </row>
    <row r="140" s="2" customFormat="1" ht="24.15" customHeight="1">
      <c r="A140" s="36"/>
      <c r="B140" s="169"/>
      <c r="C140" s="170" t="s">
        <v>164</v>
      </c>
      <c r="D140" s="170" t="s">
        <v>135</v>
      </c>
      <c r="E140" s="171" t="s">
        <v>159</v>
      </c>
      <c r="F140" s="172" t="s">
        <v>160</v>
      </c>
      <c r="G140" s="173" t="s">
        <v>138</v>
      </c>
      <c r="H140" s="174">
        <v>1190</v>
      </c>
      <c r="I140" s="175"/>
      <c r="J140" s="176">
        <f>ROUND(I140*H140,2)</f>
        <v>0</v>
      </c>
      <c r="K140" s="172" t="s">
        <v>139</v>
      </c>
      <c r="L140" s="37"/>
      <c r="M140" s="177" t="s">
        <v>1</v>
      </c>
      <c r="N140" s="178" t="s">
        <v>40</v>
      </c>
      <c r="O140" s="75"/>
      <c r="P140" s="179">
        <f>O140*H140</f>
        <v>0</v>
      </c>
      <c r="Q140" s="179">
        <v>0</v>
      </c>
      <c r="R140" s="179">
        <f>Q140*H140</f>
        <v>0</v>
      </c>
      <c r="S140" s="179">
        <v>0</v>
      </c>
      <c r="T140" s="180">
        <f>S140*H140</f>
        <v>0</v>
      </c>
      <c r="U140" s="36"/>
      <c r="V140" s="36"/>
      <c r="W140" s="36"/>
      <c r="X140" s="36"/>
      <c r="Y140" s="36"/>
      <c r="Z140" s="36"/>
      <c r="AA140" s="36"/>
      <c r="AB140" s="36"/>
      <c r="AC140" s="36"/>
      <c r="AD140" s="36"/>
      <c r="AE140" s="36"/>
      <c r="AR140" s="181" t="s">
        <v>140</v>
      </c>
      <c r="AT140" s="181" t="s">
        <v>135</v>
      </c>
      <c r="AU140" s="181" t="s">
        <v>85</v>
      </c>
      <c r="AY140" s="17" t="s">
        <v>133</v>
      </c>
      <c r="BE140" s="182">
        <f>IF(N140="základní",J140,0)</f>
        <v>0</v>
      </c>
      <c r="BF140" s="182">
        <f>IF(N140="snížená",J140,0)</f>
        <v>0</v>
      </c>
      <c r="BG140" s="182">
        <f>IF(N140="zákl. přenesená",J140,0)</f>
        <v>0</v>
      </c>
      <c r="BH140" s="182">
        <f>IF(N140="sníž. přenesená",J140,0)</f>
        <v>0</v>
      </c>
      <c r="BI140" s="182">
        <f>IF(N140="nulová",J140,0)</f>
        <v>0</v>
      </c>
      <c r="BJ140" s="17" t="s">
        <v>83</v>
      </c>
      <c r="BK140" s="182">
        <f>ROUND(I140*H140,2)</f>
        <v>0</v>
      </c>
      <c r="BL140" s="17" t="s">
        <v>140</v>
      </c>
      <c r="BM140" s="181" t="s">
        <v>161</v>
      </c>
    </row>
    <row r="141" s="13" customFormat="1">
      <c r="A141" s="13"/>
      <c r="B141" s="188"/>
      <c r="C141" s="13"/>
      <c r="D141" s="183" t="s">
        <v>144</v>
      </c>
      <c r="E141" s="189" t="s">
        <v>1</v>
      </c>
      <c r="F141" s="190" t="s">
        <v>519</v>
      </c>
      <c r="G141" s="13"/>
      <c r="H141" s="191">
        <v>1190</v>
      </c>
      <c r="I141" s="192"/>
      <c r="J141" s="13"/>
      <c r="K141" s="13"/>
      <c r="L141" s="188"/>
      <c r="M141" s="193"/>
      <c r="N141" s="194"/>
      <c r="O141" s="194"/>
      <c r="P141" s="194"/>
      <c r="Q141" s="194"/>
      <c r="R141" s="194"/>
      <c r="S141" s="194"/>
      <c r="T141" s="195"/>
      <c r="U141" s="13"/>
      <c r="V141" s="13"/>
      <c r="W141" s="13"/>
      <c r="X141" s="13"/>
      <c r="Y141" s="13"/>
      <c r="Z141" s="13"/>
      <c r="AA141" s="13"/>
      <c r="AB141" s="13"/>
      <c r="AC141" s="13"/>
      <c r="AD141" s="13"/>
      <c r="AE141" s="13"/>
      <c r="AT141" s="189" t="s">
        <v>144</v>
      </c>
      <c r="AU141" s="189" t="s">
        <v>85</v>
      </c>
      <c r="AV141" s="13" t="s">
        <v>85</v>
      </c>
      <c r="AW141" s="13" t="s">
        <v>31</v>
      </c>
      <c r="AX141" s="13" t="s">
        <v>83</v>
      </c>
      <c r="AY141" s="189" t="s">
        <v>133</v>
      </c>
    </row>
    <row r="142" s="12" customFormat="1" ht="22.8" customHeight="1">
      <c r="A142" s="12"/>
      <c r="B142" s="156"/>
      <c r="C142" s="12"/>
      <c r="D142" s="157" t="s">
        <v>74</v>
      </c>
      <c r="E142" s="167" t="s">
        <v>140</v>
      </c>
      <c r="F142" s="167" t="s">
        <v>530</v>
      </c>
      <c r="G142" s="12"/>
      <c r="H142" s="12"/>
      <c r="I142" s="159"/>
      <c r="J142" s="168">
        <f>BK142</f>
        <v>0</v>
      </c>
      <c r="K142" s="12"/>
      <c r="L142" s="156"/>
      <c r="M142" s="161"/>
      <c r="N142" s="162"/>
      <c r="O142" s="162"/>
      <c r="P142" s="163">
        <f>SUM(P143:P144)</f>
        <v>0</v>
      </c>
      <c r="Q142" s="162"/>
      <c r="R142" s="163">
        <f>SUM(R143:R144)</f>
        <v>192.68480000000002</v>
      </c>
      <c r="S142" s="162"/>
      <c r="T142" s="164">
        <f>SUM(T143:T144)</f>
        <v>0</v>
      </c>
      <c r="U142" s="12"/>
      <c r="V142" s="12"/>
      <c r="W142" s="12"/>
      <c r="X142" s="12"/>
      <c r="Y142" s="12"/>
      <c r="Z142" s="12"/>
      <c r="AA142" s="12"/>
      <c r="AB142" s="12"/>
      <c r="AC142" s="12"/>
      <c r="AD142" s="12"/>
      <c r="AE142" s="12"/>
      <c r="AR142" s="157" t="s">
        <v>83</v>
      </c>
      <c r="AT142" s="165" t="s">
        <v>74</v>
      </c>
      <c r="AU142" s="165" t="s">
        <v>83</v>
      </c>
      <c r="AY142" s="157" t="s">
        <v>133</v>
      </c>
      <c r="BK142" s="166">
        <f>SUM(BK143:BK144)</f>
        <v>0</v>
      </c>
    </row>
    <row r="143" s="2" customFormat="1" ht="33" customHeight="1">
      <c r="A143" s="36"/>
      <c r="B143" s="169"/>
      <c r="C143" s="170" t="s">
        <v>169</v>
      </c>
      <c r="D143" s="170" t="s">
        <v>135</v>
      </c>
      <c r="E143" s="171" t="s">
        <v>531</v>
      </c>
      <c r="F143" s="172" t="s">
        <v>532</v>
      </c>
      <c r="G143" s="173" t="s">
        <v>138</v>
      </c>
      <c r="H143" s="174">
        <v>1190</v>
      </c>
      <c r="I143" s="175"/>
      <c r="J143" s="176">
        <f>ROUND(I143*H143,2)</f>
        <v>0</v>
      </c>
      <c r="K143" s="172" t="s">
        <v>139</v>
      </c>
      <c r="L143" s="37"/>
      <c r="M143" s="177" t="s">
        <v>1</v>
      </c>
      <c r="N143" s="178" t="s">
        <v>40</v>
      </c>
      <c r="O143" s="75"/>
      <c r="P143" s="179">
        <f>O143*H143</f>
        <v>0</v>
      </c>
      <c r="Q143" s="179">
        <v>0.16192000000000001</v>
      </c>
      <c r="R143" s="179">
        <f>Q143*H143</f>
        <v>192.68480000000002</v>
      </c>
      <c r="S143" s="179">
        <v>0</v>
      </c>
      <c r="T143" s="180">
        <f>S143*H143</f>
        <v>0</v>
      </c>
      <c r="U143" s="36"/>
      <c r="V143" s="36"/>
      <c r="W143" s="36"/>
      <c r="X143" s="36"/>
      <c r="Y143" s="36"/>
      <c r="Z143" s="36"/>
      <c r="AA143" s="36"/>
      <c r="AB143" s="36"/>
      <c r="AC143" s="36"/>
      <c r="AD143" s="36"/>
      <c r="AE143" s="36"/>
      <c r="AR143" s="181" t="s">
        <v>140</v>
      </c>
      <c r="AT143" s="181" t="s">
        <v>135</v>
      </c>
      <c r="AU143" s="181" t="s">
        <v>85</v>
      </c>
      <c r="AY143" s="17" t="s">
        <v>133</v>
      </c>
      <c r="BE143" s="182">
        <f>IF(N143="základní",J143,0)</f>
        <v>0</v>
      </c>
      <c r="BF143" s="182">
        <f>IF(N143="snížená",J143,0)</f>
        <v>0</v>
      </c>
      <c r="BG143" s="182">
        <f>IF(N143="zákl. přenesená",J143,0)</f>
        <v>0</v>
      </c>
      <c r="BH143" s="182">
        <f>IF(N143="sníž. přenesená",J143,0)</f>
        <v>0</v>
      </c>
      <c r="BI143" s="182">
        <f>IF(N143="nulová",J143,0)</f>
        <v>0</v>
      </c>
      <c r="BJ143" s="17" t="s">
        <v>83</v>
      </c>
      <c r="BK143" s="182">
        <f>ROUND(I143*H143,2)</f>
        <v>0</v>
      </c>
      <c r="BL143" s="17" t="s">
        <v>140</v>
      </c>
      <c r="BM143" s="181" t="s">
        <v>533</v>
      </c>
    </row>
    <row r="144" s="13" customFormat="1">
      <c r="A144" s="13"/>
      <c r="B144" s="188"/>
      <c r="C144" s="13"/>
      <c r="D144" s="183" t="s">
        <v>144</v>
      </c>
      <c r="E144" s="189" t="s">
        <v>1</v>
      </c>
      <c r="F144" s="190" t="s">
        <v>519</v>
      </c>
      <c r="G144" s="13"/>
      <c r="H144" s="191">
        <v>1190</v>
      </c>
      <c r="I144" s="192"/>
      <c r="J144" s="13"/>
      <c r="K144" s="13"/>
      <c r="L144" s="188"/>
      <c r="M144" s="193"/>
      <c r="N144" s="194"/>
      <c r="O144" s="194"/>
      <c r="P144" s="194"/>
      <c r="Q144" s="194"/>
      <c r="R144" s="194"/>
      <c r="S144" s="194"/>
      <c r="T144" s="195"/>
      <c r="U144" s="13"/>
      <c r="V144" s="13"/>
      <c r="W144" s="13"/>
      <c r="X144" s="13"/>
      <c r="Y144" s="13"/>
      <c r="Z144" s="13"/>
      <c r="AA144" s="13"/>
      <c r="AB144" s="13"/>
      <c r="AC144" s="13"/>
      <c r="AD144" s="13"/>
      <c r="AE144" s="13"/>
      <c r="AT144" s="189" t="s">
        <v>144</v>
      </c>
      <c r="AU144" s="189" t="s">
        <v>85</v>
      </c>
      <c r="AV144" s="13" t="s">
        <v>85</v>
      </c>
      <c r="AW144" s="13" t="s">
        <v>31</v>
      </c>
      <c r="AX144" s="13" t="s">
        <v>83</v>
      </c>
      <c r="AY144" s="189" t="s">
        <v>133</v>
      </c>
    </row>
    <row r="145" s="12" customFormat="1" ht="22.8" customHeight="1">
      <c r="A145" s="12"/>
      <c r="B145" s="156"/>
      <c r="C145" s="12"/>
      <c r="D145" s="157" t="s">
        <v>74</v>
      </c>
      <c r="E145" s="167" t="s">
        <v>158</v>
      </c>
      <c r="F145" s="167" t="s">
        <v>287</v>
      </c>
      <c r="G145" s="12"/>
      <c r="H145" s="12"/>
      <c r="I145" s="159"/>
      <c r="J145" s="168">
        <f>BK145</f>
        <v>0</v>
      </c>
      <c r="K145" s="12"/>
      <c r="L145" s="156"/>
      <c r="M145" s="161"/>
      <c r="N145" s="162"/>
      <c r="O145" s="162"/>
      <c r="P145" s="163">
        <f>P146</f>
        <v>0</v>
      </c>
      <c r="Q145" s="162"/>
      <c r="R145" s="163">
        <f>R146</f>
        <v>891.08680000000004</v>
      </c>
      <c r="S145" s="162"/>
      <c r="T145" s="164">
        <f>T146</f>
        <v>0</v>
      </c>
      <c r="U145" s="12"/>
      <c r="V145" s="12"/>
      <c r="W145" s="12"/>
      <c r="X145" s="12"/>
      <c r="Y145" s="12"/>
      <c r="Z145" s="12"/>
      <c r="AA145" s="12"/>
      <c r="AB145" s="12"/>
      <c r="AC145" s="12"/>
      <c r="AD145" s="12"/>
      <c r="AE145" s="12"/>
      <c r="AR145" s="157" t="s">
        <v>83</v>
      </c>
      <c r="AT145" s="165" t="s">
        <v>74</v>
      </c>
      <c r="AU145" s="165" t="s">
        <v>83</v>
      </c>
      <c r="AY145" s="157" t="s">
        <v>133</v>
      </c>
      <c r="BK145" s="166">
        <f>BK146</f>
        <v>0</v>
      </c>
    </row>
    <row r="146" s="12" customFormat="1" ht="20.88" customHeight="1">
      <c r="A146" s="12"/>
      <c r="B146" s="156"/>
      <c r="C146" s="12"/>
      <c r="D146" s="157" t="s">
        <v>74</v>
      </c>
      <c r="E146" s="167" t="s">
        <v>398</v>
      </c>
      <c r="F146" s="167" t="s">
        <v>534</v>
      </c>
      <c r="G146" s="12"/>
      <c r="H146" s="12"/>
      <c r="I146" s="159"/>
      <c r="J146" s="168">
        <f>BK146</f>
        <v>0</v>
      </c>
      <c r="K146" s="12"/>
      <c r="L146" s="156"/>
      <c r="M146" s="161"/>
      <c r="N146" s="162"/>
      <c r="O146" s="162"/>
      <c r="P146" s="163">
        <f>SUM(P147:P151)</f>
        <v>0</v>
      </c>
      <c r="Q146" s="162"/>
      <c r="R146" s="163">
        <f>SUM(R147:R151)</f>
        <v>891.08680000000004</v>
      </c>
      <c r="S146" s="162"/>
      <c r="T146" s="164">
        <f>SUM(T147:T151)</f>
        <v>0</v>
      </c>
      <c r="U146" s="12"/>
      <c r="V146" s="12"/>
      <c r="W146" s="12"/>
      <c r="X146" s="12"/>
      <c r="Y146" s="12"/>
      <c r="Z146" s="12"/>
      <c r="AA146" s="12"/>
      <c r="AB146" s="12"/>
      <c r="AC146" s="12"/>
      <c r="AD146" s="12"/>
      <c r="AE146" s="12"/>
      <c r="AR146" s="157" t="s">
        <v>83</v>
      </c>
      <c r="AT146" s="165" t="s">
        <v>74</v>
      </c>
      <c r="AU146" s="165" t="s">
        <v>85</v>
      </c>
      <c r="AY146" s="157" t="s">
        <v>133</v>
      </c>
      <c r="BK146" s="166">
        <f>SUM(BK147:BK151)</f>
        <v>0</v>
      </c>
    </row>
    <row r="147" s="2" customFormat="1" ht="16.5" customHeight="1">
      <c r="A147" s="36"/>
      <c r="B147" s="169"/>
      <c r="C147" s="170" t="s">
        <v>173</v>
      </c>
      <c r="D147" s="170" t="s">
        <v>135</v>
      </c>
      <c r="E147" s="171" t="s">
        <v>535</v>
      </c>
      <c r="F147" s="172" t="s">
        <v>536</v>
      </c>
      <c r="G147" s="173" t="s">
        <v>138</v>
      </c>
      <c r="H147" s="174">
        <v>1190</v>
      </c>
      <c r="I147" s="175"/>
      <c r="J147" s="176">
        <f>ROUND(I147*H147,2)</f>
        <v>0</v>
      </c>
      <c r="K147" s="172" t="s">
        <v>139</v>
      </c>
      <c r="L147" s="37"/>
      <c r="M147" s="177" t="s">
        <v>1</v>
      </c>
      <c r="N147" s="178" t="s">
        <v>40</v>
      </c>
      <c r="O147" s="75"/>
      <c r="P147" s="179">
        <f>O147*H147</f>
        <v>0</v>
      </c>
      <c r="Q147" s="179">
        <v>0.34499999999999997</v>
      </c>
      <c r="R147" s="179">
        <f>Q147*H147</f>
        <v>410.54999999999995</v>
      </c>
      <c r="S147" s="179">
        <v>0</v>
      </c>
      <c r="T147" s="180">
        <f>S147*H147</f>
        <v>0</v>
      </c>
      <c r="U147" s="36"/>
      <c r="V147" s="36"/>
      <c r="W147" s="36"/>
      <c r="X147" s="36"/>
      <c r="Y147" s="36"/>
      <c r="Z147" s="36"/>
      <c r="AA147" s="36"/>
      <c r="AB147" s="36"/>
      <c r="AC147" s="36"/>
      <c r="AD147" s="36"/>
      <c r="AE147" s="36"/>
      <c r="AR147" s="181" t="s">
        <v>140</v>
      </c>
      <c r="AT147" s="181" t="s">
        <v>135</v>
      </c>
      <c r="AU147" s="181" t="s">
        <v>149</v>
      </c>
      <c r="AY147" s="17" t="s">
        <v>133</v>
      </c>
      <c r="BE147" s="182">
        <f>IF(N147="základní",J147,0)</f>
        <v>0</v>
      </c>
      <c r="BF147" s="182">
        <f>IF(N147="snížená",J147,0)</f>
        <v>0</v>
      </c>
      <c r="BG147" s="182">
        <f>IF(N147="zákl. přenesená",J147,0)</f>
        <v>0</v>
      </c>
      <c r="BH147" s="182">
        <f>IF(N147="sníž. přenesená",J147,0)</f>
        <v>0</v>
      </c>
      <c r="BI147" s="182">
        <f>IF(N147="nulová",J147,0)</f>
        <v>0</v>
      </c>
      <c r="BJ147" s="17" t="s">
        <v>83</v>
      </c>
      <c r="BK147" s="182">
        <f>ROUND(I147*H147,2)</f>
        <v>0</v>
      </c>
      <c r="BL147" s="17" t="s">
        <v>140</v>
      </c>
      <c r="BM147" s="181" t="s">
        <v>537</v>
      </c>
    </row>
    <row r="148" s="2" customFormat="1" ht="24.15" customHeight="1">
      <c r="A148" s="36"/>
      <c r="B148" s="169"/>
      <c r="C148" s="170" t="s">
        <v>180</v>
      </c>
      <c r="D148" s="170" t="s">
        <v>135</v>
      </c>
      <c r="E148" s="171" t="s">
        <v>538</v>
      </c>
      <c r="F148" s="172" t="s">
        <v>539</v>
      </c>
      <c r="G148" s="173" t="s">
        <v>138</v>
      </c>
      <c r="H148" s="174">
        <v>1190</v>
      </c>
      <c r="I148" s="175"/>
      <c r="J148" s="176">
        <f>ROUND(I148*H148,2)</f>
        <v>0</v>
      </c>
      <c r="K148" s="172" t="s">
        <v>139</v>
      </c>
      <c r="L148" s="37"/>
      <c r="M148" s="177" t="s">
        <v>1</v>
      </c>
      <c r="N148" s="178" t="s">
        <v>40</v>
      </c>
      <c r="O148" s="75"/>
      <c r="P148" s="179">
        <f>O148*H148</f>
        <v>0</v>
      </c>
      <c r="Q148" s="179">
        <v>0.18847</v>
      </c>
      <c r="R148" s="179">
        <f>Q148*H148</f>
        <v>224.27930000000001</v>
      </c>
      <c r="S148" s="179">
        <v>0</v>
      </c>
      <c r="T148" s="180">
        <f>S148*H148</f>
        <v>0</v>
      </c>
      <c r="U148" s="36"/>
      <c r="V148" s="36"/>
      <c r="W148" s="36"/>
      <c r="X148" s="36"/>
      <c r="Y148" s="36"/>
      <c r="Z148" s="36"/>
      <c r="AA148" s="36"/>
      <c r="AB148" s="36"/>
      <c r="AC148" s="36"/>
      <c r="AD148" s="36"/>
      <c r="AE148" s="36"/>
      <c r="AR148" s="181" t="s">
        <v>140</v>
      </c>
      <c r="AT148" s="181" t="s">
        <v>135</v>
      </c>
      <c r="AU148" s="181" t="s">
        <v>149</v>
      </c>
      <c r="AY148" s="17" t="s">
        <v>133</v>
      </c>
      <c r="BE148" s="182">
        <f>IF(N148="základní",J148,0)</f>
        <v>0</v>
      </c>
      <c r="BF148" s="182">
        <f>IF(N148="snížená",J148,0)</f>
        <v>0</v>
      </c>
      <c r="BG148" s="182">
        <f>IF(N148="zákl. přenesená",J148,0)</f>
        <v>0</v>
      </c>
      <c r="BH148" s="182">
        <f>IF(N148="sníž. přenesená",J148,0)</f>
        <v>0</v>
      </c>
      <c r="BI148" s="182">
        <f>IF(N148="nulová",J148,0)</f>
        <v>0</v>
      </c>
      <c r="BJ148" s="17" t="s">
        <v>83</v>
      </c>
      <c r="BK148" s="182">
        <f>ROUND(I148*H148,2)</f>
        <v>0</v>
      </c>
      <c r="BL148" s="17" t="s">
        <v>140</v>
      </c>
      <c r="BM148" s="181" t="s">
        <v>540</v>
      </c>
    </row>
    <row r="149" s="2" customFormat="1" ht="24.15" customHeight="1">
      <c r="A149" s="36"/>
      <c r="B149" s="169"/>
      <c r="C149" s="170" t="s">
        <v>185</v>
      </c>
      <c r="D149" s="170" t="s">
        <v>135</v>
      </c>
      <c r="E149" s="171" t="s">
        <v>541</v>
      </c>
      <c r="F149" s="172" t="s">
        <v>542</v>
      </c>
      <c r="G149" s="173" t="s">
        <v>138</v>
      </c>
      <c r="H149" s="174">
        <v>1190</v>
      </c>
      <c r="I149" s="175"/>
      <c r="J149" s="176">
        <f>ROUND(I149*H149,2)</f>
        <v>0</v>
      </c>
      <c r="K149" s="172" t="s">
        <v>139</v>
      </c>
      <c r="L149" s="37"/>
      <c r="M149" s="177" t="s">
        <v>1</v>
      </c>
      <c r="N149" s="178" t="s">
        <v>40</v>
      </c>
      <c r="O149" s="75"/>
      <c r="P149" s="179">
        <f>O149*H149</f>
        <v>0</v>
      </c>
      <c r="Q149" s="179">
        <v>0.084250000000000005</v>
      </c>
      <c r="R149" s="179">
        <f>Q149*H149</f>
        <v>100.25750000000001</v>
      </c>
      <c r="S149" s="179">
        <v>0</v>
      </c>
      <c r="T149" s="180">
        <f>S149*H149</f>
        <v>0</v>
      </c>
      <c r="U149" s="36"/>
      <c r="V149" s="36"/>
      <c r="W149" s="36"/>
      <c r="X149" s="36"/>
      <c r="Y149" s="36"/>
      <c r="Z149" s="36"/>
      <c r="AA149" s="36"/>
      <c r="AB149" s="36"/>
      <c r="AC149" s="36"/>
      <c r="AD149" s="36"/>
      <c r="AE149" s="36"/>
      <c r="AR149" s="181" t="s">
        <v>140</v>
      </c>
      <c r="AT149" s="181" t="s">
        <v>135</v>
      </c>
      <c r="AU149" s="181" t="s">
        <v>149</v>
      </c>
      <c r="AY149" s="17" t="s">
        <v>133</v>
      </c>
      <c r="BE149" s="182">
        <f>IF(N149="základní",J149,0)</f>
        <v>0</v>
      </c>
      <c r="BF149" s="182">
        <f>IF(N149="snížená",J149,0)</f>
        <v>0</v>
      </c>
      <c r="BG149" s="182">
        <f>IF(N149="zákl. přenesená",J149,0)</f>
        <v>0</v>
      </c>
      <c r="BH149" s="182">
        <f>IF(N149="sníž. přenesená",J149,0)</f>
        <v>0</v>
      </c>
      <c r="BI149" s="182">
        <f>IF(N149="nulová",J149,0)</f>
        <v>0</v>
      </c>
      <c r="BJ149" s="17" t="s">
        <v>83</v>
      </c>
      <c r="BK149" s="182">
        <f>ROUND(I149*H149,2)</f>
        <v>0</v>
      </c>
      <c r="BL149" s="17" t="s">
        <v>140</v>
      </c>
      <c r="BM149" s="181" t="s">
        <v>543</v>
      </c>
    </row>
    <row r="150" s="2" customFormat="1" ht="16.5" customHeight="1">
      <c r="A150" s="36"/>
      <c r="B150" s="169"/>
      <c r="C150" s="196" t="s">
        <v>190</v>
      </c>
      <c r="D150" s="196" t="s">
        <v>206</v>
      </c>
      <c r="E150" s="197" t="s">
        <v>544</v>
      </c>
      <c r="F150" s="198" t="s">
        <v>545</v>
      </c>
      <c r="G150" s="199" t="s">
        <v>138</v>
      </c>
      <c r="H150" s="200">
        <v>1140</v>
      </c>
      <c r="I150" s="201"/>
      <c r="J150" s="202">
        <f>ROUND(I150*H150,2)</f>
        <v>0</v>
      </c>
      <c r="K150" s="198" t="s">
        <v>139</v>
      </c>
      <c r="L150" s="203"/>
      <c r="M150" s="204" t="s">
        <v>1</v>
      </c>
      <c r="N150" s="205" t="s">
        <v>40</v>
      </c>
      <c r="O150" s="75"/>
      <c r="P150" s="179">
        <f>O150*H150</f>
        <v>0</v>
      </c>
      <c r="Q150" s="179">
        <v>0.13</v>
      </c>
      <c r="R150" s="179">
        <f>Q150*H150</f>
        <v>148.20000000000002</v>
      </c>
      <c r="S150" s="179">
        <v>0</v>
      </c>
      <c r="T150" s="180">
        <f>S150*H150</f>
        <v>0</v>
      </c>
      <c r="U150" s="36"/>
      <c r="V150" s="36"/>
      <c r="W150" s="36"/>
      <c r="X150" s="36"/>
      <c r="Y150" s="36"/>
      <c r="Z150" s="36"/>
      <c r="AA150" s="36"/>
      <c r="AB150" s="36"/>
      <c r="AC150" s="36"/>
      <c r="AD150" s="36"/>
      <c r="AE150" s="36"/>
      <c r="AR150" s="181" t="s">
        <v>173</v>
      </c>
      <c r="AT150" s="181" t="s">
        <v>206</v>
      </c>
      <c r="AU150" s="181" t="s">
        <v>149</v>
      </c>
      <c r="AY150" s="17" t="s">
        <v>133</v>
      </c>
      <c r="BE150" s="182">
        <f>IF(N150="základní",J150,0)</f>
        <v>0</v>
      </c>
      <c r="BF150" s="182">
        <f>IF(N150="snížená",J150,0)</f>
        <v>0</v>
      </c>
      <c r="BG150" s="182">
        <f>IF(N150="zákl. přenesená",J150,0)</f>
        <v>0</v>
      </c>
      <c r="BH150" s="182">
        <f>IF(N150="sníž. přenesená",J150,0)</f>
        <v>0</v>
      </c>
      <c r="BI150" s="182">
        <f>IF(N150="nulová",J150,0)</f>
        <v>0</v>
      </c>
      <c r="BJ150" s="17" t="s">
        <v>83</v>
      </c>
      <c r="BK150" s="182">
        <f>ROUND(I150*H150,2)</f>
        <v>0</v>
      </c>
      <c r="BL150" s="17" t="s">
        <v>140</v>
      </c>
      <c r="BM150" s="181" t="s">
        <v>546</v>
      </c>
    </row>
    <row r="151" s="2" customFormat="1" ht="24.15" customHeight="1">
      <c r="A151" s="36"/>
      <c r="B151" s="169"/>
      <c r="C151" s="196" t="s">
        <v>196</v>
      </c>
      <c r="D151" s="196" t="s">
        <v>206</v>
      </c>
      <c r="E151" s="197" t="s">
        <v>547</v>
      </c>
      <c r="F151" s="198" t="s">
        <v>548</v>
      </c>
      <c r="G151" s="199" t="s">
        <v>138</v>
      </c>
      <c r="H151" s="200">
        <v>60</v>
      </c>
      <c r="I151" s="201"/>
      <c r="J151" s="202">
        <f>ROUND(I151*H151,2)</f>
        <v>0</v>
      </c>
      <c r="K151" s="198" t="s">
        <v>139</v>
      </c>
      <c r="L151" s="203"/>
      <c r="M151" s="204" t="s">
        <v>1</v>
      </c>
      <c r="N151" s="205" t="s">
        <v>40</v>
      </c>
      <c r="O151" s="75"/>
      <c r="P151" s="179">
        <f>O151*H151</f>
        <v>0</v>
      </c>
      <c r="Q151" s="179">
        <v>0.13</v>
      </c>
      <c r="R151" s="179">
        <f>Q151*H151</f>
        <v>7.8000000000000007</v>
      </c>
      <c r="S151" s="179">
        <v>0</v>
      </c>
      <c r="T151" s="180">
        <f>S151*H151</f>
        <v>0</v>
      </c>
      <c r="U151" s="36"/>
      <c r="V151" s="36"/>
      <c r="W151" s="36"/>
      <c r="X151" s="36"/>
      <c r="Y151" s="36"/>
      <c r="Z151" s="36"/>
      <c r="AA151" s="36"/>
      <c r="AB151" s="36"/>
      <c r="AC151" s="36"/>
      <c r="AD151" s="36"/>
      <c r="AE151" s="36"/>
      <c r="AR151" s="181" t="s">
        <v>173</v>
      </c>
      <c r="AT151" s="181" t="s">
        <v>206</v>
      </c>
      <c r="AU151" s="181" t="s">
        <v>149</v>
      </c>
      <c r="AY151" s="17" t="s">
        <v>133</v>
      </c>
      <c r="BE151" s="182">
        <f>IF(N151="základní",J151,0)</f>
        <v>0</v>
      </c>
      <c r="BF151" s="182">
        <f>IF(N151="snížená",J151,0)</f>
        <v>0</v>
      </c>
      <c r="BG151" s="182">
        <f>IF(N151="zákl. přenesená",J151,0)</f>
        <v>0</v>
      </c>
      <c r="BH151" s="182">
        <f>IF(N151="sníž. přenesená",J151,0)</f>
        <v>0</v>
      </c>
      <c r="BI151" s="182">
        <f>IF(N151="nulová",J151,0)</f>
        <v>0</v>
      </c>
      <c r="BJ151" s="17" t="s">
        <v>83</v>
      </c>
      <c r="BK151" s="182">
        <f>ROUND(I151*H151,2)</f>
        <v>0</v>
      </c>
      <c r="BL151" s="17" t="s">
        <v>140</v>
      </c>
      <c r="BM151" s="181" t="s">
        <v>549</v>
      </c>
    </row>
    <row r="152" s="12" customFormat="1" ht="22.8" customHeight="1">
      <c r="A152" s="12"/>
      <c r="B152" s="156"/>
      <c r="C152" s="12"/>
      <c r="D152" s="157" t="s">
        <v>74</v>
      </c>
      <c r="E152" s="167" t="s">
        <v>164</v>
      </c>
      <c r="F152" s="167" t="s">
        <v>550</v>
      </c>
      <c r="G152" s="12"/>
      <c r="H152" s="12"/>
      <c r="I152" s="159"/>
      <c r="J152" s="168">
        <f>BK152</f>
        <v>0</v>
      </c>
      <c r="K152" s="12"/>
      <c r="L152" s="156"/>
      <c r="M152" s="161"/>
      <c r="N152" s="162"/>
      <c r="O152" s="162"/>
      <c r="P152" s="163">
        <f>SUM(P153:P156)</f>
        <v>0</v>
      </c>
      <c r="Q152" s="162"/>
      <c r="R152" s="163">
        <f>SUM(R153:R156)</f>
        <v>2.6151</v>
      </c>
      <c r="S152" s="162"/>
      <c r="T152" s="164">
        <f>SUM(T153:T156)</f>
        <v>2.6000000000000001</v>
      </c>
      <c r="U152" s="12"/>
      <c r="V152" s="12"/>
      <c r="W152" s="12"/>
      <c r="X152" s="12"/>
      <c r="Y152" s="12"/>
      <c r="Z152" s="12"/>
      <c r="AA152" s="12"/>
      <c r="AB152" s="12"/>
      <c r="AC152" s="12"/>
      <c r="AD152" s="12"/>
      <c r="AE152" s="12"/>
      <c r="AR152" s="157" t="s">
        <v>83</v>
      </c>
      <c r="AT152" s="165" t="s">
        <v>74</v>
      </c>
      <c r="AU152" s="165" t="s">
        <v>83</v>
      </c>
      <c r="AY152" s="157" t="s">
        <v>133</v>
      </c>
      <c r="BK152" s="166">
        <f>SUM(BK153:BK156)</f>
        <v>0</v>
      </c>
    </row>
    <row r="153" s="2" customFormat="1" ht="24.15" customHeight="1">
      <c r="A153" s="36"/>
      <c r="B153" s="169"/>
      <c r="C153" s="170" t="s">
        <v>162</v>
      </c>
      <c r="D153" s="170" t="s">
        <v>135</v>
      </c>
      <c r="E153" s="171" t="s">
        <v>551</v>
      </c>
      <c r="F153" s="172" t="s">
        <v>552</v>
      </c>
      <c r="G153" s="173" t="s">
        <v>138</v>
      </c>
      <c r="H153" s="174">
        <v>10</v>
      </c>
      <c r="I153" s="175"/>
      <c r="J153" s="176">
        <f>ROUND(I153*H153,2)</f>
        <v>0</v>
      </c>
      <c r="K153" s="172" t="s">
        <v>139</v>
      </c>
      <c r="L153" s="37"/>
      <c r="M153" s="177" t="s">
        <v>1</v>
      </c>
      <c r="N153" s="178" t="s">
        <v>40</v>
      </c>
      <c r="O153" s="75"/>
      <c r="P153" s="179">
        <f>O153*H153</f>
        <v>0</v>
      </c>
      <c r="Q153" s="179">
        <v>0</v>
      </c>
      <c r="R153" s="179">
        <f>Q153*H153</f>
        <v>0</v>
      </c>
      <c r="S153" s="179">
        <v>0.26000000000000001</v>
      </c>
      <c r="T153" s="180">
        <f>S153*H153</f>
        <v>2.6000000000000001</v>
      </c>
      <c r="U153" s="36"/>
      <c r="V153" s="36"/>
      <c r="W153" s="36"/>
      <c r="X153" s="36"/>
      <c r="Y153" s="36"/>
      <c r="Z153" s="36"/>
      <c r="AA153" s="36"/>
      <c r="AB153" s="36"/>
      <c r="AC153" s="36"/>
      <c r="AD153" s="36"/>
      <c r="AE153" s="36"/>
      <c r="AR153" s="181" t="s">
        <v>140</v>
      </c>
      <c r="AT153" s="181" t="s">
        <v>135</v>
      </c>
      <c r="AU153" s="181" t="s">
        <v>85</v>
      </c>
      <c r="AY153" s="17" t="s">
        <v>133</v>
      </c>
      <c r="BE153" s="182">
        <f>IF(N153="základní",J153,0)</f>
        <v>0</v>
      </c>
      <c r="BF153" s="182">
        <f>IF(N153="snížená",J153,0)</f>
        <v>0</v>
      </c>
      <c r="BG153" s="182">
        <f>IF(N153="zákl. přenesená",J153,0)</f>
        <v>0</v>
      </c>
      <c r="BH153" s="182">
        <f>IF(N153="sníž. přenesená",J153,0)</f>
        <v>0</v>
      </c>
      <c r="BI153" s="182">
        <f>IF(N153="nulová",J153,0)</f>
        <v>0</v>
      </c>
      <c r="BJ153" s="17" t="s">
        <v>83</v>
      </c>
      <c r="BK153" s="182">
        <f>ROUND(I153*H153,2)</f>
        <v>0</v>
      </c>
      <c r="BL153" s="17" t="s">
        <v>140</v>
      </c>
      <c r="BM153" s="181" t="s">
        <v>553</v>
      </c>
    </row>
    <row r="154" s="2" customFormat="1" ht="33" customHeight="1">
      <c r="A154" s="36"/>
      <c r="B154" s="169"/>
      <c r="C154" s="170" t="s">
        <v>205</v>
      </c>
      <c r="D154" s="170" t="s">
        <v>135</v>
      </c>
      <c r="E154" s="171" t="s">
        <v>554</v>
      </c>
      <c r="F154" s="172" t="s">
        <v>555</v>
      </c>
      <c r="G154" s="173" t="s">
        <v>138</v>
      </c>
      <c r="H154" s="174">
        <v>10</v>
      </c>
      <c r="I154" s="175"/>
      <c r="J154" s="176">
        <f>ROUND(I154*H154,2)</f>
        <v>0</v>
      </c>
      <c r="K154" s="172" t="s">
        <v>139</v>
      </c>
      <c r="L154" s="37"/>
      <c r="M154" s="177" t="s">
        <v>1</v>
      </c>
      <c r="N154" s="178" t="s">
        <v>40</v>
      </c>
      <c r="O154" s="75"/>
      <c r="P154" s="179">
        <f>O154*H154</f>
        <v>0</v>
      </c>
      <c r="Q154" s="179">
        <v>0.17726</v>
      </c>
      <c r="R154" s="179">
        <f>Q154*H154</f>
        <v>1.7726</v>
      </c>
      <c r="S154" s="179">
        <v>0</v>
      </c>
      <c r="T154" s="180">
        <f>S154*H154</f>
        <v>0</v>
      </c>
      <c r="U154" s="36"/>
      <c r="V154" s="36"/>
      <c r="W154" s="36"/>
      <c r="X154" s="36"/>
      <c r="Y154" s="36"/>
      <c r="Z154" s="36"/>
      <c r="AA154" s="36"/>
      <c r="AB154" s="36"/>
      <c r="AC154" s="36"/>
      <c r="AD154" s="36"/>
      <c r="AE154" s="36"/>
      <c r="AR154" s="181" t="s">
        <v>140</v>
      </c>
      <c r="AT154" s="181" t="s">
        <v>135</v>
      </c>
      <c r="AU154" s="181" t="s">
        <v>85</v>
      </c>
      <c r="AY154" s="17" t="s">
        <v>133</v>
      </c>
      <c r="BE154" s="182">
        <f>IF(N154="základní",J154,0)</f>
        <v>0</v>
      </c>
      <c r="BF154" s="182">
        <f>IF(N154="snížená",J154,0)</f>
        <v>0</v>
      </c>
      <c r="BG154" s="182">
        <f>IF(N154="zákl. přenesená",J154,0)</f>
        <v>0</v>
      </c>
      <c r="BH154" s="182">
        <f>IF(N154="sníž. přenesená",J154,0)</f>
        <v>0</v>
      </c>
      <c r="BI154" s="182">
        <f>IF(N154="nulová",J154,0)</f>
        <v>0</v>
      </c>
      <c r="BJ154" s="17" t="s">
        <v>83</v>
      </c>
      <c r="BK154" s="182">
        <f>ROUND(I154*H154,2)</f>
        <v>0</v>
      </c>
      <c r="BL154" s="17" t="s">
        <v>140</v>
      </c>
      <c r="BM154" s="181" t="s">
        <v>556</v>
      </c>
    </row>
    <row r="155" s="2" customFormat="1" ht="24.15" customHeight="1">
      <c r="A155" s="36"/>
      <c r="B155" s="169"/>
      <c r="C155" s="170" t="s">
        <v>8</v>
      </c>
      <c r="D155" s="170" t="s">
        <v>135</v>
      </c>
      <c r="E155" s="171" t="s">
        <v>557</v>
      </c>
      <c r="F155" s="172" t="s">
        <v>558</v>
      </c>
      <c r="G155" s="173" t="s">
        <v>138</v>
      </c>
      <c r="H155" s="174">
        <v>10</v>
      </c>
      <c r="I155" s="175"/>
      <c r="J155" s="176">
        <f>ROUND(I155*H155,2)</f>
        <v>0</v>
      </c>
      <c r="K155" s="172" t="s">
        <v>139</v>
      </c>
      <c r="L155" s="37"/>
      <c r="M155" s="177" t="s">
        <v>1</v>
      </c>
      <c r="N155" s="178" t="s">
        <v>40</v>
      </c>
      <c r="O155" s="75"/>
      <c r="P155" s="179">
        <f>O155*H155</f>
        <v>0</v>
      </c>
      <c r="Q155" s="179">
        <v>0.084250000000000005</v>
      </c>
      <c r="R155" s="179">
        <f>Q155*H155</f>
        <v>0.84250000000000003</v>
      </c>
      <c r="S155" s="179">
        <v>0</v>
      </c>
      <c r="T155" s="180">
        <f>S155*H155</f>
        <v>0</v>
      </c>
      <c r="U155" s="36"/>
      <c r="V155" s="36"/>
      <c r="W155" s="36"/>
      <c r="X155" s="36"/>
      <c r="Y155" s="36"/>
      <c r="Z155" s="36"/>
      <c r="AA155" s="36"/>
      <c r="AB155" s="36"/>
      <c r="AC155" s="36"/>
      <c r="AD155" s="36"/>
      <c r="AE155" s="36"/>
      <c r="AR155" s="181" t="s">
        <v>140</v>
      </c>
      <c r="AT155" s="181" t="s">
        <v>135</v>
      </c>
      <c r="AU155" s="181" t="s">
        <v>85</v>
      </c>
      <c r="AY155" s="17" t="s">
        <v>133</v>
      </c>
      <c r="BE155" s="182">
        <f>IF(N155="základní",J155,0)</f>
        <v>0</v>
      </c>
      <c r="BF155" s="182">
        <f>IF(N155="snížená",J155,0)</f>
        <v>0</v>
      </c>
      <c r="BG155" s="182">
        <f>IF(N155="zákl. přenesená",J155,0)</f>
        <v>0</v>
      </c>
      <c r="BH155" s="182">
        <f>IF(N155="sníž. přenesená",J155,0)</f>
        <v>0</v>
      </c>
      <c r="BI155" s="182">
        <f>IF(N155="nulová",J155,0)</f>
        <v>0</v>
      </c>
      <c r="BJ155" s="17" t="s">
        <v>83</v>
      </c>
      <c r="BK155" s="182">
        <f>ROUND(I155*H155,2)</f>
        <v>0</v>
      </c>
      <c r="BL155" s="17" t="s">
        <v>140</v>
      </c>
      <c r="BM155" s="181" t="s">
        <v>559</v>
      </c>
    </row>
    <row r="156" s="2" customFormat="1" ht="24.15" customHeight="1">
      <c r="A156" s="36"/>
      <c r="B156" s="169"/>
      <c r="C156" s="170" t="s">
        <v>178</v>
      </c>
      <c r="D156" s="170" t="s">
        <v>135</v>
      </c>
      <c r="E156" s="171" t="s">
        <v>560</v>
      </c>
      <c r="F156" s="172" t="s">
        <v>561</v>
      </c>
      <c r="G156" s="173" t="s">
        <v>138</v>
      </c>
      <c r="H156" s="174">
        <v>10</v>
      </c>
      <c r="I156" s="175"/>
      <c r="J156" s="176">
        <f>ROUND(I156*H156,2)</f>
        <v>0</v>
      </c>
      <c r="K156" s="172" t="s">
        <v>139</v>
      </c>
      <c r="L156" s="37"/>
      <c r="M156" s="177" t="s">
        <v>1</v>
      </c>
      <c r="N156" s="178" t="s">
        <v>40</v>
      </c>
      <c r="O156" s="75"/>
      <c r="P156" s="179">
        <f>O156*H156</f>
        <v>0</v>
      </c>
      <c r="Q156" s="179">
        <v>0</v>
      </c>
      <c r="R156" s="179">
        <f>Q156*H156</f>
        <v>0</v>
      </c>
      <c r="S156" s="179">
        <v>0</v>
      </c>
      <c r="T156" s="180">
        <f>S156*H156</f>
        <v>0</v>
      </c>
      <c r="U156" s="36"/>
      <c r="V156" s="36"/>
      <c r="W156" s="36"/>
      <c r="X156" s="36"/>
      <c r="Y156" s="36"/>
      <c r="Z156" s="36"/>
      <c r="AA156" s="36"/>
      <c r="AB156" s="36"/>
      <c r="AC156" s="36"/>
      <c r="AD156" s="36"/>
      <c r="AE156" s="36"/>
      <c r="AR156" s="181" t="s">
        <v>140</v>
      </c>
      <c r="AT156" s="181" t="s">
        <v>135</v>
      </c>
      <c r="AU156" s="181" t="s">
        <v>85</v>
      </c>
      <c r="AY156" s="17" t="s">
        <v>133</v>
      </c>
      <c r="BE156" s="182">
        <f>IF(N156="základní",J156,0)</f>
        <v>0</v>
      </c>
      <c r="BF156" s="182">
        <f>IF(N156="snížená",J156,0)</f>
        <v>0</v>
      </c>
      <c r="BG156" s="182">
        <f>IF(N156="zákl. přenesená",J156,0)</f>
        <v>0</v>
      </c>
      <c r="BH156" s="182">
        <f>IF(N156="sníž. přenesená",J156,0)</f>
        <v>0</v>
      </c>
      <c r="BI156" s="182">
        <f>IF(N156="nulová",J156,0)</f>
        <v>0</v>
      </c>
      <c r="BJ156" s="17" t="s">
        <v>83</v>
      </c>
      <c r="BK156" s="182">
        <f>ROUND(I156*H156,2)</f>
        <v>0</v>
      </c>
      <c r="BL156" s="17" t="s">
        <v>140</v>
      </c>
      <c r="BM156" s="181" t="s">
        <v>562</v>
      </c>
    </row>
    <row r="157" s="12" customFormat="1" ht="22.8" customHeight="1">
      <c r="A157" s="12"/>
      <c r="B157" s="156"/>
      <c r="C157" s="12"/>
      <c r="D157" s="157" t="s">
        <v>74</v>
      </c>
      <c r="E157" s="167" t="s">
        <v>180</v>
      </c>
      <c r="F157" s="167" t="s">
        <v>369</v>
      </c>
      <c r="G157" s="12"/>
      <c r="H157" s="12"/>
      <c r="I157" s="159"/>
      <c r="J157" s="168">
        <f>BK157</f>
        <v>0</v>
      </c>
      <c r="K157" s="12"/>
      <c r="L157" s="156"/>
      <c r="M157" s="161"/>
      <c r="N157" s="162"/>
      <c r="O157" s="162"/>
      <c r="P157" s="163">
        <f>SUM(P158:P161)</f>
        <v>0</v>
      </c>
      <c r="Q157" s="162"/>
      <c r="R157" s="163">
        <f>SUM(R158:R161)</f>
        <v>54.888379999999998</v>
      </c>
      <c r="S157" s="162"/>
      <c r="T157" s="164">
        <f>SUM(T158:T161)</f>
        <v>0</v>
      </c>
      <c r="U157" s="12"/>
      <c r="V157" s="12"/>
      <c r="W157" s="12"/>
      <c r="X157" s="12"/>
      <c r="Y157" s="12"/>
      <c r="Z157" s="12"/>
      <c r="AA157" s="12"/>
      <c r="AB157" s="12"/>
      <c r="AC157" s="12"/>
      <c r="AD157" s="12"/>
      <c r="AE157" s="12"/>
      <c r="AR157" s="157" t="s">
        <v>83</v>
      </c>
      <c r="AT157" s="165" t="s">
        <v>74</v>
      </c>
      <c r="AU157" s="165" t="s">
        <v>83</v>
      </c>
      <c r="AY157" s="157" t="s">
        <v>133</v>
      </c>
      <c r="BK157" s="166">
        <f>SUM(BK158:BK161)</f>
        <v>0</v>
      </c>
    </row>
    <row r="158" s="2" customFormat="1" ht="24.15" customHeight="1">
      <c r="A158" s="36"/>
      <c r="B158" s="169"/>
      <c r="C158" s="170" t="s">
        <v>200</v>
      </c>
      <c r="D158" s="170" t="s">
        <v>135</v>
      </c>
      <c r="E158" s="171" t="s">
        <v>563</v>
      </c>
      <c r="F158" s="172" t="s">
        <v>564</v>
      </c>
      <c r="G158" s="173" t="s">
        <v>155</v>
      </c>
      <c r="H158" s="174">
        <v>12</v>
      </c>
      <c r="I158" s="175"/>
      <c r="J158" s="176">
        <f>ROUND(I158*H158,2)</f>
        <v>0</v>
      </c>
      <c r="K158" s="172" t="s">
        <v>139</v>
      </c>
      <c r="L158" s="37"/>
      <c r="M158" s="177" t="s">
        <v>1</v>
      </c>
      <c r="N158" s="178" t="s">
        <v>40</v>
      </c>
      <c r="O158" s="75"/>
      <c r="P158" s="179">
        <f>O158*H158</f>
        <v>0</v>
      </c>
      <c r="Q158" s="179">
        <v>0.0035400000000000002</v>
      </c>
      <c r="R158" s="179">
        <f>Q158*H158</f>
        <v>0.042480000000000004</v>
      </c>
      <c r="S158" s="179">
        <v>0</v>
      </c>
      <c r="T158" s="180">
        <f>S158*H158</f>
        <v>0</v>
      </c>
      <c r="U158" s="36"/>
      <c r="V158" s="36"/>
      <c r="W158" s="36"/>
      <c r="X158" s="36"/>
      <c r="Y158" s="36"/>
      <c r="Z158" s="36"/>
      <c r="AA158" s="36"/>
      <c r="AB158" s="36"/>
      <c r="AC158" s="36"/>
      <c r="AD158" s="36"/>
      <c r="AE158" s="36"/>
      <c r="AR158" s="181" t="s">
        <v>140</v>
      </c>
      <c r="AT158" s="181" t="s">
        <v>135</v>
      </c>
      <c r="AU158" s="181" t="s">
        <v>85</v>
      </c>
      <c r="AY158" s="17" t="s">
        <v>133</v>
      </c>
      <c r="BE158" s="182">
        <f>IF(N158="základní",J158,0)</f>
        <v>0</v>
      </c>
      <c r="BF158" s="182">
        <f>IF(N158="snížená",J158,0)</f>
        <v>0</v>
      </c>
      <c r="BG158" s="182">
        <f>IF(N158="zákl. přenesená",J158,0)</f>
        <v>0</v>
      </c>
      <c r="BH158" s="182">
        <f>IF(N158="sníž. přenesená",J158,0)</f>
        <v>0</v>
      </c>
      <c r="BI158" s="182">
        <f>IF(N158="nulová",J158,0)</f>
        <v>0</v>
      </c>
      <c r="BJ158" s="17" t="s">
        <v>83</v>
      </c>
      <c r="BK158" s="182">
        <f>ROUND(I158*H158,2)</f>
        <v>0</v>
      </c>
      <c r="BL158" s="17" t="s">
        <v>140</v>
      </c>
      <c r="BM158" s="181" t="s">
        <v>565</v>
      </c>
    </row>
    <row r="159" s="2" customFormat="1" ht="33" customHeight="1">
      <c r="A159" s="36"/>
      <c r="B159" s="169"/>
      <c r="C159" s="170" t="s">
        <v>221</v>
      </c>
      <c r="D159" s="170" t="s">
        <v>135</v>
      </c>
      <c r="E159" s="171" t="s">
        <v>566</v>
      </c>
      <c r="F159" s="172" t="s">
        <v>567</v>
      </c>
      <c r="G159" s="173" t="s">
        <v>155</v>
      </c>
      <c r="H159" s="174">
        <v>185</v>
      </c>
      <c r="I159" s="175"/>
      <c r="J159" s="176">
        <f>ROUND(I159*H159,2)</f>
        <v>0</v>
      </c>
      <c r="K159" s="172" t="s">
        <v>139</v>
      </c>
      <c r="L159" s="37"/>
      <c r="M159" s="177" t="s">
        <v>1</v>
      </c>
      <c r="N159" s="178" t="s">
        <v>40</v>
      </c>
      <c r="O159" s="75"/>
      <c r="P159" s="179">
        <f>O159*H159</f>
        <v>0</v>
      </c>
      <c r="Q159" s="179">
        <v>0.1295</v>
      </c>
      <c r="R159" s="179">
        <f>Q159*H159</f>
        <v>23.9575</v>
      </c>
      <c r="S159" s="179">
        <v>0</v>
      </c>
      <c r="T159" s="180">
        <f>S159*H159</f>
        <v>0</v>
      </c>
      <c r="U159" s="36"/>
      <c r="V159" s="36"/>
      <c r="W159" s="36"/>
      <c r="X159" s="36"/>
      <c r="Y159" s="36"/>
      <c r="Z159" s="36"/>
      <c r="AA159" s="36"/>
      <c r="AB159" s="36"/>
      <c r="AC159" s="36"/>
      <c r="AD159" s="36"/>
      <c r="AE159" s="36"/>
      <c r="AR159" s="181" t="s">
        <v>140</v>
      </c>
      <c r="AT159" s="181" t="s">
        <v>135</v>
      </c>
      <c r="AU159" s="181" t="s">
        <v>85</v>
      </c>
      <c r="AY159" s="17" t="s">
        <v>133</v>
      </c>
      <c r="BE159" s="182">
        <f>IF(N159="základní",J159,0)</f>
        <v>0</v>
      </c>
      <c r="BF159" s="182">
        <f>IF(N159="snížená",J159,0)</f>
        <v>0</v>
      </c>
      <c r="BG159" s="182">
        <f>IF(N159="zákl. přenesená",J159,0)</f>
        <v>0</v>
      </c>
      <c r="BH159" s="182">
        <f>IF(N159="sníž. přenesená",J159,0)</f>
        <v>0</v>
      </c>
      <c r="BI159" s="182">
        <f>IF(N159="nulová",J159,0)</f>
        <v>0</v>
      </c>
      <c r="BJ159" s="17" t="s">
        <v>83</v>
      </c>
      <c r="BK159" s="182">
        <f>ROUND(I159*H159,2)</f>
        <v>0</v>
      </c>
      <c r="BL159" s="17" t="s">
        <v>140</v>
      </c>
      <c r="BM159" s="181" t="s">
        <v>568</v>
      </c>
    </row>
    <row r="160" s="2" customFormat="1" ht="16.5" customHeight="1">
      <c r="A160" s="36"/>
      <c r="B160" s="169"/>
      <c r="C160" s="196" t="s">
        <v>226</v>
      </c>
      <c r="D160" s="196" t="s">
        <v>206</v>
      </c>
      <c r="E160" s="197" t="s">
        <v>569</v>
      </c>
      <c r="F160" s="198" t="s">
        <v>570</v>
      </c>
      <c r="G160" s="199" t="s">
        <v>155</v>
      </c>
      <c r="H160" s="200">
        <v>185</v>
      </c>
      <c r="I160" s="201"/>
      <c r="J160" s="202">
        <f>ROUND(I160*H160,2)</f>
        <v>0</v>
      </c>
      <c r="K160" s="198" t="s">
        <v>139</v>
      </c>
      <c r="L160" s="203"/>
      <c r="M160" s="204" t="s">
        <v>1</v>
      </c>
      <c r="N160" s="205" t="s">
        <v>40</v>
      </c>
      <c r="O160" s="75"/>
      <c r="P160" s="179">
        <f>O160*H160</f>
        <v>0</v>
      </c>
      <c r="Q160" s="179">
        <v>0.044999999999999998</v>
      </c>
      <c r="R160" s="179">
        <f>Q160*H160</f>
        <v>8.3249999999999993</v>
      </c>
      <c r="S160" s="179">
        <v>0</v>
      </c>
      <c r="T160" s="180">
        <f>S160*H160</f>
        <v>0</v>
      </c>
      <c r="U160" s="36"/>
      <c r="V160" s="36"/>
      <c r="W160" s="36"/>
      <c r="X160" s="36"/>
      <c r="Y160" s="36"/>
      <c r="Z160" s="36"/>
      <c r="AA160" s="36"/>
      <c r="AB160" s="36"/>
      <c r="AC160" s="36"/>
      <c r="AD160" s="36"/>
      <c r="AE160" s="36"/>
      <c r="AR160" s="181" t="s">
        <v>173</v>
      </c>
      <c r="AT160" s="181" t="s">
        <v>206</v>
      </c>
      <c r="AU160" s="181" t="s">
        <v>85</v>
      </c>
      <c r="AY160" s="17" t="s">
        <v>133</v>
      </c>
      <c r="BE160" s="182">
        <f>IF(N160="základní",J160,0)</f>
        <v>0</v>
      </c>
      <c r="BF160" s="182">
        <f>IF(N160="snížená",J160,0)</f>
        <v>0</v>
      </c>
      <c r="BG160" s="182">
        <f>IF(N160="zákl. přenesená",J160,0)</f>
        <v>0</v>
      </c>
      <c r="BH160" s="182">
        <f>IF(N160="sníž. přenesená",J160,0)</f>
        <v>0</v>
      </c>
      <c r="BI160" s="182">
        <f>IF(N160="nulová",J160,0)</f>
        <v>0</v>
      </c>
      <c r="BJ160" s="17" t="s">
        <v>83</v>
      </c>
      <c r="BK160" s="182">
        <f>ROUND(I160*H160,2)</f>
        <v>0</v>
      </c>
      <c r="BL160" s="17" t="s">
        <v>140</v>
      </c>
      <c r="BM160" s="181" t="s">
        <v>571</v>
      </c>
    </row>
    <row r="161" s="2" customFormat="1" ht="24.15" customHeight="1">
      <c r="A161" s="36"/>
      <c r="B161" s="169"/>
      <c r="C161" s="170" t="s">
        <v>230</v>
      </c>
      <c r="D161" s="170" t="s">
        <v>135</v>
      </c>
      <c r="E161" s="171" t="s">
        <v>391</v>
      </c>
      <c r="F161" s="172" t="s">
        <v>392</v>
      </c>
      <c r="G161" s="173" t="s">
        <v>167</v>
      </c>
      <c r="H161" s="174">
        <v>10</v>
      </c>
      <c r="I161" s="175"/>
      <c r="J161" s="176">
        <f>ROUND(I161*H161,2)</f>
        <v>0</v>
      </c>
      <c r="K161" s="172" t="s">
        <v>139</v>
      </c>
      <c r="L161" s="37"/>
      <c r="M161" s="177" t="s">
        <v>1</v>
      </c>
      <c r="N161" s="178" t="s">
        <v>40</v>
      </c>
      <c r="O161" s="75"/>
      <c r="P161" s="179">
        <f>O161*H161</f>
        <v>0</v>
      </c>
      <c r="Q161" s="179">
        <v>2.2563399999999998</v>
      </c>
      <c r="R161" s="179">
        <f>Q161*H161</f>
        <v>22.563399999999998</v>
      </c>
      <c r="S161" s="179">
        <v>0</v>
      </c>
      <c r="T161" s="180">
        <f>S161*H161</f>
        <v>0</v>
      </c>
      <c r="U161" s="36"/>
      <c r="V161" s="36"/>
      <c r="W161" s="36"/>
      <c r="X161" s="36"/>
      <c r="Y161" s="36"/>
      <c r="Z161" s="36"/>
      <c r="AA161" s="36"/>
      <c r="AB161" s="36"/>
      <c r="AC161" s="36"/>
      <c r="AD161" s="36"/>
      <c r="AE161" s="36"/>
      <c r="AR161" s="181" t="s">
        <v>140</v>
      </c>
      <c r="AT161" s="181" t="s">
        <v>135</v>
      </c>
      <c r="AU161" s="181" t="s">
        <v>85</v>
      </c>
      <c r="AY161" s="17" t="s">
        <v>133</v>
      </c>
      <c r="BE161" s="182">
        <f>IF(N161="základní",J161,0)</f>
        <v>0</v>
      </c>
      <c r="BF161" s="182">
        <f>IF(N161="snížená",J161,0)</f>
        <v>0</v>
      </c>
      <c r="BG161" s="182">
        <f>IF(N161="zákl. přenesená",J161,0)</f>
        <v>0</v>
      </c>
      <c r="BH161" s="182">
        <f>IF(N161="sníž. přenesená",J161,0)</f>
        <v>0</v>
      </c>
      <c r="BI161" s="182">
        <f>IF(N161="nulová",J161,0)</f>
        <v>0</v>
      </c>
      <c r="BJ161" s="17" t="s">
        <v>83</v>
      </c>
      <c r="BK161" s="182">
        <f>ROUND(I161*H161,2)</f>
        <v>0</v>
      </c>
      <c r="BL161" s="17" t="s">
        <v>140</v>
      </c>
      <c r="BM161" s="181" t="s">
        <v>393</v>
      </c>
    </row>
    <row r="162" s="12" customFormat="1" ht="22.8" customHeight="1">
      <c r="A162" s="12"/>
      <c r="B162" s="156"/>
      <c r="C162" s="12"/>
      <c r="D162" s="157" t="s">
        <v>74</v>
      </c>
      <c r="E162" s="167" t="s">
        <v>431</v>
      </c>
      <c r="F162" s="167" t="s">
        <v>432</v>
      </c>
      <c r="G162" s="12"/>
      <c r="H162" s="12"/>
      <c r="I162" s="159"/>
      <c r="J162" s="168">
        <f>BK162</f>
        <v>0</v>
      </c>
      <c r="K162" s="12"/>
      <c r="L162" s="156"/>
      <c r="M162" s="161"/>
      <c r="N162" s="162"/>
      <c r="O162" s="162"/>
      <c r="P162" s="163">
        <f>SUM(P163:P169)</f>
        <v>0</v>
      </c>
      <c r="Q162" s="162"/>
      <c r="R162" s="163">
        <f>SUM(R163:R169)</f>
        <v>0</v>
      </c>
      <c r="S162" s="162"/>
      <c r="T162" s="164">
        <f>SUM(T163:T169)</f>
        <v>0</v>
      </c>
      <c r="U162" s="12"/>
      <c r="V162" s="12"/>
      <c r="W162" s="12"/>
      <c r="X162" s="12"/>
      <c r="Y162" s="12"/>
      <c r="Z162" s="12"/>
      <c r="AA162" s="12"/>
      <c r="AB162" s="12"/>
      <c r="AC162" s="12"/>
      <c r="AD162" s="12"/>
      <c r="AE162" s="12"/>
      <c r="AR162" s="157" t="s">
        <v>83</v>
      </c>
      <c r="AT162" s="165" t="s">
        <v>74</v>
      </c>
      <c r="AU162" s="165" t="s">
        <v>83</v>
      </c>
      <c r="AY162" s="157" t="s">
        <v>133</v>
      </c>
      <c r="BK162" s="166">
        <f>SUM(BK163:BK169)</f>
        <v>0</v>
      </c>
    </row>
    <row r="163" s="2" customFormat="1" ht="21.75" customHeight="1">
      <c r="A163" s="36"/>
      <c r="B163" s="169"/>
      <c r="C163" s="170" t="s">
        <v>7</v>
      </c>
      <c r="D163" s="170" t="s">
        <v>135</v>
      </c>
      <c r="E163" s="171" t="s">
        <v>434</v>
      </c>
      <c r="F163" s="172" t="s">
        <v>435</v>
      </c>
      <c r="G163" s="173" t="s">
        <v>193</v>
      </c>
      <c r="H163" s="174">
        <v>788.47500000000002</v>
      </c>
      <c r="I163" s="175"/>
      <c r="J163" s="176">
        <f>ROUND(I163*H163,2)</f>
        <v>0</v>
      </c>
      <c r="K163" s="172" t="s">
        <v>139</v>
      </c>
      <c r="L163" s="37"/>
      <c r="M163" s="177" t="s">
        <v>1</v>
      </c>
      <c r="N163" s="178" t="s">
        <v>40</v>
      </c>
      <c r="O163" s="75"/>
      <c r="P163" s="179">
        <f>O163*H163</f>
        <v>0</v>
      </c>
      <c r="Q163" s="179">
        <v>0</v>
      </c>
      <c r="R163" s="179">
        <f>Q163*H163</f>
        <v>0</v>
      </c>
      <c r="S163" s="179">
        <v>0</v>
      </c>
      <c r="T163" s="180">
        <f>S163*H163</f>
        <v>0</v>
      </c>
      <c r="U163" s="36"/>
      <c r="V163" s="36"/>
      <c r="W163" s="36"/>
      <c r="X163" s="36"/>
      <c r="Y163" s="36"/>
      <c r="Z163" s="36"/>
      <c r="AA163" s="36"/>
      <c r="AB163" s="36"/>
      <c r="AC163" s="36"/>
      <c r="AD163" s="36"/>
      <c r="AE163" s="36"/>
      <c r="AR163" s="181" t="s">
        <v>140</v>
      </c>
      <c r="AT163" s="181" t="s">
        <v>135</v>
      </c>
      <c r="AU163" s="181" t="s">
        <v>85</v>
      </c>
      <c r="AY163" s="17" t="s">
        <v>133</v>
      </c>
      <c r="BE163" s="182">
        <f>IF(N163="základní",J163,0)</f>
        <v>0</v>
      </c>
      <c r="BF163" s="182">
        <f>IF(N163="snížená",J163,0)</f>
        <v>0</v>
      </c>
      <c r="BG163" s="182">
        <f>IF(N163="zákl. přenesená",J163,0)</f>
        <v>0</v>
      </c>
      <c r="BH163" s="182">
        <f>IF(N163="sníž. přenesená",J163,0)</f>
        <v>0</v>
      </c>
      <c r="BI163" s="182">
        <f>IF(N163="nulová",J163,0)</f>
        <v>0</v>
      </c>
      <c r="BJ163" s="17" t="s">
        <v>83</v>
      </c>
      <c r="BK163" s="182">
        <f>ROUND(I163*H163,2)</f>
        <v>0</v>
      </c>
      <c r="BL163" s="17" t="s">
        <v>140</v>
      </c>
      <c r="BM163" s="181" t="s">
        <v>436</v>
      </c>
    </row>
    <row r="164" s="2" customFormat="1" ht="24.15" customHeight="1">
      <c r="A164" s="36"/>
      <c r="B164" s="169"/>
      <c r="C164" s="170" t="s">
        <v>240</v>
      </c>
      <c r="D164" s="170" t="s">
        <v>135</v>
      </c>
      <c r="E164" s="171" t="s">
        <v>438</v>
      </c>
      <c r="F164" s="172" t="s">
        <v>439</v>
      </c>
      <c r="G164" s="173" t="s">
        <v>193</v>
      </c>
      <c r="H164" s="174">
        <v>26808.150000000001</v>
      </c>
      <c r="I164" s="175"/>
      <c r="J164" s="176">
        <f>ROUND(I164*H164,2)</f>
        <v>0</v>
      </c>
      <c r="K164" s="172" t="s">
        <v>139</v>
      </c>
      <c r="L164" s="37"/>
      <c r="M164" s="177" t="s">
        <v>1</v>
      </c>
      <c r="N164" s="178" t="s">
        <v>40</v>
      </c>
      <c r="O164" s="75"/>
      <c r="P164" s="179">
        <f>O164*H164</f>
        <v>0</v>
      </c>
      <c r="Q164" s="179">
        <v>0</v>
      </c>
      <c r="R164" s="179">
        <f>Q164*H164</f>
        <v>0</v>
      </c>
      <c r="S164" s="179">
        <v>0</v>
      </c>
      <c r="T164" s="180">
        <f>S164*H164</f>
        <v>0</v>
      </c>
      <c r="U164" s="36"/>
      <c r="V164" s="36"/>
      <c r="W164" s="36"/>
      <c r="X164" s="36"/>
      <c r="Y164" s="36"/>
      <c r="Z164" s="36"/>
      <c r="AA164" s="36"/>
      <c r="AB164" s="36"/>
      <c r="AC164" s="36"/>
      <c r="AD164" s="36"/>
      <c r="AE164" s="36"/>
      <c r="AR164" s="181" t="s">
        <v>140</v>
      </c>
      <c r="AT164" s="181" t="s">
        <v>135</v>
      </c>
      <c r="AU164" s="181" t="s">
        <v>85</v>
      </c>
      <c r="AY164" s="17" t="s">
        <v>133</v>
      </c>
      <c r="BE164" s="182">
        <f>IF(N164="základní",J164,0)</f>
        <v>0</v>
      </c>
      <c r="BF164" s="182">
        <f>IF(N164="snížená",J164,0)</f>
        <v>0</v>
      </c>
      <c r="BG164" s="182">
        <f>IF(N164="zákl. přenesená",J164,0)</f>
        <v>0</v>
      </c>
      <c r="BH164" s="182">
        <f>IF(N164="sníž. přenesená",J164,0)</f>
        <v>0</v>
      </c>
      <c r="BI164" s="182">
        <f>IF(N164="nulová",J164,0)</f>
        <v>0</v>
      </c>
      <c r="BJ164" s="17" t="s">
        <v>83</v>
      </c>
      <c r="BK164" s="182">
        <f>ROUND(I164*H164,2)</f>
        <v>0</v>
      </c>
      <c r="BL164" s="17" t="s">
        <v>140</v>
      </c>
      <c r="BM164" s="181" t="s">
        <v>440</v>
      </c>
    </row>
    <row r="165" s="13" customFormat="1">
      <c r="A165" s="13"/>
      <c r="B165" s="188"/>
      <c r="C165" s="13"/>
      <c r="D165" s="183" t="s">
        <v>144</v>
      </c>
      <c r="E165" s="13"/>
      <c r="F165" s="190" t="s">
        <v>572</v>
      </c>
      <c r="G165" s="13"/>
      <c r="H165" s="191">
        <v>26808.150000000001</v>
      </c>
      <c r="I165" s="192"/>
      <c r="J165" s="13"/>
      <c r="K165" s="13"/>
      <c r="L165" s="188"/>
      <c r="M165" s="193"/>
      <c r="N165" s="194"/>
      <c r="O165" s="194"/>
      <c r="P165" s="194"/>
      <c r="Q165" s="194"/>
      <c r="R165" s="194"/>
      <c r="S165" s="194"/>
      <c r="T165" s="195"/>
      <c r="U165" s="13"/>
      <c r="V165" s="13"/>
      <c r="W165" s="13"/>
      <c r="X165" s="13"/>
      <c r="Y165" s="13"/>
      <c r="Z165" s="13"/>
      <c r="AA165" s="13"/>
      <c r="AB165" s="13"/>
      <c r="AC165" s="13"/>
      <c r="AD165" s="13"/>
      <c r="AE165" s="13"/>
      <c r="AT165" s="189" t="s">
        <v>144</v>
      </c>
      <c r="AU165" s="189" t="s">
        <v>85</v>
      </c>
      <c r="AV165" s="13" t="s">
        <v>85</v>
      </c>
      <c r="AW165" s="13" t="s">
        <v>3</v>
      </c>
      <c r="AX165" s="13" t="s">
        <v>83</v>
      </c>
      <c r="AY165" s="189" t="s">
        <v>133</v>
      </c>
    </row>
    <row r="166" s="2" customFormat="1" ht="24.15" customHeight="1">
      <c r="A166" s="36"/>
      <c r="B166" s="169"/>
      <c r="C166" s="170" t="s">
        <v>245</v>
      </c>
      <c r="D166" s="170" t="s">
        <v>135</v>
      </c>
      <c r="E166" s="171" t="s">
        <v>443</v>
      </c>
      <c r="F166" s="172" t="s">
        <v>444</v>
      </c>
      <c r="G166" s="173" t="s">
        <v>193</v>
      </c>
      <c r="H166" s="174">
        <v>788.47500000000002</v>
      </c>
      <c r="I166" s="175"/>
      <c r="J166" s="176">
        <f>ROUND(I166*H166,2)</f>
        <v>0</v>
      </c>
      <c r="K166" s="172" t="s">
        <v>139</v>
      </c>
      <c r="L166" s="37"/>
      <c r="M166" s="177" t="s">
        <v>1</v>
      </c>
      <c r="N166" s="178" t="s">
        <v>40</v>
      </c>
      <c r="O166" s="75"/>
      <c r="P166" s="179">
        <f>O166*H166</f>
        <v>0</v>
      </c>
      <c r="Q166" s="179">
        <v>0</v>
      </c>
      <c r="R166" s="179">
        <f>Q166*H166</f>
        <v>0</v>
      </c>
      <c r="S166" s="179">
        <v>0</v>
      </c>
      <c r="T166" s="180">
        <f>S166*H166</f>
        <v>0</v>
      </c>
      <c r="U166" s="36"/>
      <c r="V166" s="36"/>
      <c r="W166" s="36"/>
      <c r="X166" s="36"/>
      <c r="Y166" s="36"/>
      <c r="Z166" s="36"/>
      <c r="AA166" s="36"/>
      <c r="AB166" s="36"/>
      <c r="AC166" s="36"/>
      <c r="AD166" s="36"/>
      <c r="AE166" s="36"/>
      <c r="AR166" s="181" t="s">
        <v>140</v>
      </c>
      <c r="AT166" s="181" t="s">
        <v>135</v>
      </c>
      <c r="AU166" s="181" t="s">
        <v>85</v>
      </c>
      <c r="AY166" s="17" t="s">
        <v>133</v>
      </c>
      <c r="BE166" s="182">
        <f>IF(N166="základní",J166,0)</f>
        <v>0</v>
      </c>
      <c r="BF166" s="182">
        <f>IF(N166="snížená",J166,0)</f>
        <v>0</v>
      </c>
      <c r="BG166" s="182">
        <f>IF(N166="zákl. přenesená",J166,0)</f>
        <v>0</v>
      </c>
      <c r="BH166" s="182">
        <f>IF(N166="sníž. přenesená",J166,0)</f>
        <v>0</v>
      </c>
      <c r="BI166" s="182">
        <f>IF(N166="nulová",J166,0)</f>
        <v>0</v>
      </c>
      <c r="BJ166" s="17" t="s">
        <v>83</v>
      </c>
      <c r="BK166" s="182">
        <f>ROUND(I166*H166,2)</f>
        <v>0</v>
      </c>
      <c r="BL166" s="17" t="s">
        <v>140</v>
      </c>
      <c r="BM166" s="181" t="s">
        <v>445</v>
      </c>
    </row>
    <row r="167" s="2" customFormat="1" ht="33" customHeight="1">
      <c r="A167" s="36"/>
      <c r="B167" s="169"/>
      <c r="C167" s="170" t="s">
        <v>249</v>
      </c>
      <c r="D167" s="170" t="s">
        <v>135</v>
      </c>
      <c r="E167" s="171" t="s">
        <v>447</v>
      </c>
      <c r="F167" s="172" t="s">
        <v>448</v>
      </c>
      <c r="G167" s="173" t="s">
        <v>193</v>
      </c>
      <c r="H167" s="174">
        <v>213.42500000000001</v>
      </c>
      <c r="I167" s="175"/>
      <c r="J167" s="176">
        <f>ROUND(I167*H167,2)</f>
        <v>0</v>
      </c>
      <c r="K167" s="172" t="s">
        <v>139</v>
      </c>
      <c r="L167" s="37"/>
      <c r="M167" s="177" t="s">
        <v>1</v>
      </c>
      <c r="N167" s="178" t="s">
        <v>40</v>
      </c>
      <c r="O167" s="75"/>
      <c r="P167" s="179">
        <f>O167*H167</f>
        <v>0</v>
      </c>
      <c r="Q167" s="179">
        <v>0</v>
      </c>
      <c r="R167" s="179">
        <f>Q167*H167</f>
        <v>0</v>
      </c>
      <c r="S167" s="179">
        <v>0</v>
      </c>
      <c r="T167" s="180">
        <f>S167*H167</f>
        <v>0</v>
      </c>
      <c r="U167" s="36"/>
      <c r="V167" s="36"/>
      <c r="W167" s="36"/>
      <c r="X167" s="36"/>
      <c r="Y167" s="36"/>
      <c r="Z167" s="36"/>
      <c r="AA167" s="36"/>
      <c r="AB167" s="36"/>
      <c r="AC167" s="36"/>
      <c r="AD167" s="36"/>
      <c r="AE167" s="36"/>
      <c r="AR167" s="181" t="s">
        <v>140</v>
      </c>
      <c r="AT167" s="181" t="s">
        <v>135</v>
      </c>
      <c r="AU167" s="181" t="s">
        <v>85</v>
      </c>
      <c r="AY167" s="17" t="s">
        <v>133</v>
      </c>
      <c r="BE167" s="182">
        <f>IF(N167="základní",J167,0)</f>
        <v>0</v>
      </c>
      <c r="BF167" s="182">
        <f>IF(N167="snížená",J167,0)</f>
        <v>0</v>
      </c>
      <c r="BG167" s="182">
        <f>IF(N167="zákl. přenesená",J167,0)</f>
        <v>0</v>
      </c>
      <c r="BH167" s="182">
        <f>IF(N167="sníž. přenesená",J167,0)</f>
        <v>0</v>
      </c>
      <c r="BI167" s="182">
        <f>IF(N167="nulová",J167,0)</f>
        <v>0</v>
      </c>
      <c r="BJ167" s="17" t="s">
        <v>83</v>
      </c>
      <c r="BK167" s="182">
        <f>ROUND(I167*H167,2)</f>
        <v>0</v>
      </c>
      <c r="BL167" s="17" t="s">
        <v>140</v>
      </c>
      <c r="BM167" s="181" t="s">
        <v>449</v>
      </c>
    </row>
    <row r="168" s="2" customFormat="1" ht="33" customHeight="1">
      <c r="A168" s="36"/>
      <c r="B168" s="169"/>
      <c r="C168" s="170" t="s">
        <v>254</v>
      </c>
      <c r="D168" s="170" t="s">
        <v>135</v>
      </c>
      <c r="E168" s="171" t="s">
        <v>451</v>
      </c>
      <c r="F168" s="172" t="s">
        <v>452</v>
      </c>
      <c r="G168" s="173" t="s">
        <v>193</v>
      </c>
      <c r="H168" s="174">
        <v>51.450000000000003</v>
      </c>
      <c r="I168" s="175"/>
      <c r="J168" s="176">
        <f>ROUND(I168*H168,2)</f>
        <v>0</v>
      </c>
      <c r="K168" s="172" t="s">
        <v>139</v>
      </c>
      <c r="L168" s="37"/>
      <c r="M168" s="177" t="s">
        <v>1</v>
      </c>
      <c r="N168" s="178" t="s">
        <v>40</v>
      </c>
      <c r="O168" s="75"/>
      <c r="P168" s="179">
        <f>O168*H168</f>
        <v>0</v>
      </c>
      <c r="Q168" s="179">
        <v>0</v>
      </c>
      <c r="R168" s="179">
        <f>Q168*H168</f>
        <v>0</v>
      </c>
      <c r="S168" s="179">
        <v>0</v>
      </c>
      <c r="T168" s="180">
        <f>S168*H168</f>
        <v>0</v>
      </c>
      <c r="U168" s="36"/>
      <c r="V168" s="36"/>
      <c r="W168" s="36"/>
      <c r="X168" s="36"/>
      <c r="Y168" s="36"/>
      <c r="Z168" s="36"/>
      <c r="AA168" s="36"/>
      <c r="AB168" s="36"/>
      <c r="AC168" s="36"/>
      <c r="AD168" s="36"/>
      <c r="AE168" s="36"/>
      <c r="AR168" s="181" t="s">
        <v>140</v>
      </c>
      <c r="AT168" s="181" t="s">
        <v>135</v>
      </c>
      <c r="AU168" s="181" t="s">
        <v>85</v>
      </c>
      <c r="AY168" s="17" t="s">
        <v>133</v>
      </c>
      <c r="BE168" s="182">
        <f>IF(N168="základní",J168,0)</f>
        <v>0</v>
      </c>
      <c r="BF168" s="182">
        <f>IF(N168="snížená",J168,0)</f>
        <v>0</v>
      </c>
      <c r="BG168" s="182">
        <f>IF(N168="zákl. přenesená",J168,0)</f>
        <v>0</v>
      </c>
      <c r="BH168" s="182">
        <f>IF(N168="sníž. přenesená",J168,0)</f>
        <v>0</v>
      </c>
      <c r="BI168" s="182">
        <f>IF(N168="nulová",J168,0)</f>
        <v>0</v>
      </c>
      <c r="BJ168" s="17" t="s">
        <v>83</v>
      </c>
      <c r="BK168" s="182">
        <f>ROUND(I168*H168,2)</f>
        <v>0</v>
      </c>
      <c r="BL168" s="17" t="s">
        <v>140</v>
      </c>
      <c r="BM168" s="181" t="s">
        <v>453</v>
      </c>
    </row>
    <row r="169" s="2" customFormat="1" ht="24.15" customHeight="1">
      <c r="A169" s="36"/>
      <c r="B169" s="169"/>
      <c r="C169" s="170" t="s">
        <v>260</v>
      </c>
      <c r="D169" s="170" t="s">
        <v>135</v>
      </c>
      <c r="E169" s="171" t="s">
        <v>455</v>
      </c>
      <c r="F169" s="172" t="s">
        <v>456</v>
      </c>
      <c r="G169" s="173" t="s">
        <v>193</v>
      </c>
      <c r="H169" s="174">
        <v>523.60000000000002</v>
      </c>
      <c r="I169" s="175"/>
      <c r="J169" s="176">
        <f>ROUND(I169*H169,2)</f>
        <v>0</v>
      </c>
      <c r="K169" s="172" t="s">
        <v>139</v>
      </c>
      <c r="L169" s="37"/>
      <c r="M169" s="177" t="s">
        <v>1</v>
      </c>
      <c r="N169" s="178" t="s">
        <v>40</v>
      </c>
      <c r="O169" s="75"/>
      <c r="P169" s="179">
        <f>O169*H169</f>
        <v>0</v>
      </c>
      <c r="Q169" s="179">
        <v>0</v>
      </c>
      <c r="R169" s="179">
        <f>Q169*H169</f>
        <v>0</v>
      </c>
      <c r="S169" s="179">
        <v>0</v>
      </c>
      <c r="T169" s="180">
        <f>S169*H169</f>
        <v>0</v>
      </c>
      <c r="U169" s="36"/>
      <c r="V169" s="36"/>
      <c r="W169" s="36"/>
      <c r="X169" s="36"/>
      <c r="Y169" s="36"/>
      <c r="Z169" s="36"/>
      <c r="AA169" s="36"/>
      <c r="AB169" s="36"/>
      <c r="AC169" s="36"/>
      <c r="AD169" s="36"/>
      <c r="AE169" s="36"/>
      <c r="AR169" s="181" t="s">
        <v>140</v>
      </c>
      <c r="AT169" s="181" t="s">
        <v>135</v>
      </c>
      <c r="AU169" s="181" t="s">
        <v>85</v>
      </c>
      <c r="AY169" s="17" t="s">
        <v>133</v>
      </c>
      <c r="BE169" s="182">
        <f>IF(N169="základní",J169,0)</f>
        <v>0</v>
      </c>
      <c r="BF169" s="182">
        <f>IF(N169="snížená",J169,0)</f>
        <v>0</v>
      </c>
      <c r="BG169" s="182">
        <f>IF(N169="zákl. přenesená",J169,0)</f>
        <v>0</v>
      </c>
      <c r="BH169" s="182">
        <f>IF(N169="sníž. přenesená",J169,0)</f>
        <v>0</v>
      </c>
      <c r="BI169" s="182">
        <f>IF(N169="nulová",J169,0)</f>
        <v>0</v>
      </c>
      <c r="BJ169" s="17" t="s">
        <v>83</v>
      </c>
      <c r="BK169" s="182">
        <f>ROUND(I169*H169,2)</f>
        <v>0</v>
      </c>
      <c r="BL169" s="17" t="s">
        <v>140</v>
      </c>
      <c r="BM169" s="181" t="s">
        <v>457</v>
      </c>
    </row>
    <row r="170" s="12" customFormat="1" ht="22.8" customHeight="1">
      <c r="A170" s="12"/>
      <c r="B170" s="156"/>
      <c r="C170" s="12"/>
      <c r="D170" s="157" t="s">
        <v>74</v>
      </c>
      <c r="E170" s="167" t="s">
        <v>458</v>
      </c>
      <c r="F170" s="167" t="s">
        <v>459</v>
      </c>
      <c r="G170" s="12"/>
      <c r="H170" s="12"/>
      <c r="I170" s="159"/>
      <c r="J170" s="168">
        <f>BK170</f>
        <v>0</v>
      </c>
      <c r="K170" s="12"/>
      <c r="L170" s="156"/>
      <c r="M170" s="161"/>
      <c r="N170" s="162"/>
      <c r="O170" s="162"/>
      <c r="P170" s="163">
        <f>P171</f>
        <v>0</v>
      </c>
      <c r="Q170" s="162"/>
      <c r="R170" s="163">
        <f>R171</f>
        <v>0</v>
      </c>
      <c r="S170" s="162"/>
      <c r="T170" s="164">
        <f>T171</f>
        <v>0</v>
      </c>
      <c r="U170" s="12"/>
      <c r="V170" s="12"/>
      <c r="W170" s="12"/>
      <c r="X170" s="12"/>
      <c r="Y170" s="12"/>
      <c r="Z170" s="12"/>
      <c r="AA170" s="12"/>
      <c r="AB170" s="12"/>
      <c r="AC170" s="12"/>
      <c r="AD170" s="12"/>
      <c r="AE170" s="12"/>
      <c r="AR170" s="157" t="s">
        <v>83</v>
      </c>
      <c r="AT170" s="165" t="s">
        <v>74</v>
      </c>
      <c r="AU170" s="165" t="s">
        <v>83</v>
      </c>
      <c r="AY170" s="157" t="s">
        <v>133</v>
      </c>
      <c r="BK170" s="166">
        <f>BK171</f>
        <v>0</v>
      </c>
    </row>
    <row r="171" s="2" customFormat="1" ht="24.15" customHeight="1">
      <c r="A171" s="36"/>
      <c r="B171" s="169"/>
      <c r="C171" s="170" t="s">
        <v>265</v>
      </c>
      <c r="D171" s="170" t="s">
        <v>135</v>
      </c>
      <c r="E171" s="171" t="s">
        <v>461</v>
      </c>
      <c r="F171" s="172" t="s">
        <v>462</v>
      </c>
      <c r="G171" s="173" t="s">
        <v>193</v>
      </c>
      <c r="H171" s="174">
        <v>1141.2750000000001</v>
      </c>
      <c r="I171" s="175"/>
      <c r="J171" s="176">
        <f>ROUND(I171*H171,2)</f>
        <v>0</v>
      </c>
      <c r="K171" s="172" t="s">
        <v>139</v>
      </c>
      <c r="L171" s="37"/>
      <c r="M171" s="177" t="s">
        <v>1</v>
      </c>
      <c r="N171" s="178" t="s">
        <v>40</v>
      </c>
      <c r="O171" s="75"/>
      <c r="P171" s="179">
        <f>O171*H171</f>
        <v>0</v>
      </c>
      <c r="Q171" s="179">
        <v>0</v>
      </c>
      <c r="R171" s="179">
        <f>Q171*H171</f>
        <v>0</v>
      </c>
      <c r="S171" s="179">
        <v>0</v>
      </c>
      <c r="T171" s="180">
        <f>S171*H171</f>
        <v>0</v>
      </c>
      <c r="U171" s="36"/>
      <c r="V171" s="36"/>
      <c r="W171" s="36"/>
      <c r="X171" s="36"/>
      <c r="Y171" s="36"/>
      <c r="Z171" s="36"/>
      <c r="AA171" s="36"/>
      <c r="AB171" s="36"/>
      <c r="AC171" s="36"/>
      <c r="AD171" s="36"/>
      <c r="AE171" s="36"/>
      <c r="AR171" s="181" t="s">
        <v>140</v>
      </c>
      <c r="AT171" s="181" t="s">
        <v>135</v>
      </c>
      <c r="AU171" s="181" t="s">
        <v>85</v>
      </c>
      <c r="AY171" s="17" t="s">
        <v>133</v>
      </c>
      <c r="BE171" s="182">
        <f>IF(N171="základní",J171,0)</f>
        <v>0</v>
      </c>
      <c r="BF171" s="182">
        <f>IF(N171="snížená",J171,0)</f>
        <v>0</v>
      </c>
      <c r="BG171" s="182">
        <f>IF(N171="zákl. přenesená",J171,0)</f>
        <v>0</v>
      </c>
      <c r="BH171" s="182">
        <f>IF(N171="sníž. přenesená",J171,0)</f>
        <v>0</v>
      </c>
      <c r="BI171" s="182">
        <f>IF(N171="nulová",J171,0)</f>
        <v>0</v>
      </c>
      <c r="BJ171" s="17" t="s">
        <v>83</v>
      </c>
      <c r="BK171" s="182">
        <f>ROUND(I171*H171,2)</f>
        <v>0</v>
      </c>
      <c r="BL171" s="17" t="s">
        <v>140</v>
      </c>
      <c r="BM171" s="181" t="s">
        <v>463</v>
      </c>
    </row>
    <row r="172" s="12" customFormat="1" ht="25.92" customHeight="1">
      <c r="A172" s="12"/>
      <c r="B172" s="156"/>
      <c r="C172" s="12"/>
      <c r="D172" s="157" t="s">
        <v>74</v>
      </c>
      <c r="E172" s="158" t="s">
        <v>464</v>
      </c>
      <c r="F172" s="158" t="s">
        <v>465</v>
      </c>
      <c r="G172" s="12"/>
      <c r="H172" s="12"/>
      <c r="I172" s="159"/>
      <c r="J172" s="160">
        <f>BK172</f>
        <v>0</v>
      </c>
      <c r="K172" s="12"/>
      <c r="L172" s="156"/>
      <c r="M172" s="161"/>
      <c r="N172" s="162"/>
      <c r="O172" s="162"/>
      <c r="P172" s="163">
        <f>P173+P184+P187</f>
        <v>0</v>
      </c>
      <c r="Q172" s="162"/>
      <c r="R172" s="163">
        <f>R173+R184+R187</f>
        <v>0</v>
      </c>
      <c r="S172" s="162"/>
      <c r="T172" s="164">
        <f>T173+T184+T187</f>
        <v>0</v>
      </c>
      <c r="U172" s="12"/>
      <c r="V172" s="12"/>
      <c r="W172" s="12"/>
      <c r="X172" s="12"/>
      <c r="Y172" s="12"/>
      <c r="Z172" s="12"/>
      <c r="AA172" s="12"/>
      <c r="AB172" s="12"/>
      <c r="AC172" s="12"/>
      <c r="AD172" s="12"/>
      <c r="AE172" s="12"/>
      <c r="AR172" s="157" t="s">
        <v>158</v>
      </c>
      <c r="AT172" s="165" t="s">
        <v>74</v>
      </c>
      <c r="AU172" s="165" t="s">
        <v>75</v>
      </c>
      <c r="AY172" s="157" t="s">
        <v>133</v>
      </c>
      <c r="BK172" s="166">
        <f>BK173+BK184+BK187</f>
        <v>0</v>
      </c>
    </row>
    <row r="173" s="12" customFormat="1" ht="22.8" customHeight="1">
      <c r="A173" s="12"/>
      <c r="B173" s="156"/>
      <c r="C173" s="12"/>
      <c r="D173" s="157" t="s">
        <v>74</v>
      </c>
      <c r="E173" s="167" t="s">
        <v>466</v>
      </c>
      <c r="F173" s="167" t="s">
        <v>467</v>
      </c>
      <c r="G173" s="12"/>
      <c r="H173" s="12"/>
      <c r="I173" s="159"/>
      <c r="J173" s="168">
        <f>BK173</f>
        <v>0</v>
      </c>
      <c r="K173" s="12"/>
      <c r="L173" s="156"/>
      <c r="M173" s="161"/>
      <c r="N173" s="162"/>
      <c r="O173" s="162"/>
      <c r="P173" s="163">
        <f>SUM(P174:P183)</f>
        <v>0</v>
      </c>
      <c r="Q173" s="162"/>
      <c r="R173" s="163">
        <f>SUM(R174:R183)</f>
        <v>0</v>
      </c>
      <c r="S173" s="162"/>
      <c r="T173" s="164">
        <f>SUM(T174:T183)</f>
        <v>0</v>
      </c>
      <c r="U173" s="12"/>
      <c r="V173" s="12"/>
      <c r="W173" s="12"/>
      <c r="X173" s="12"/>
      <c r="Y173" s="12"/>
      <c r="Z173" s="12"/>
      <c r="AA173" s="12"/>
      <c r="AB173" s="12"/>
      <c r="AC173" s="12"/>
      <c r="AD173" s="12"/>
      <c r="AE173" s="12"/>
      <c r="AR173" s="157" t="s">
        <v>158</v>
      </c>
      <c r="AT173" s="165" t="s">
        <v>74</v>
      </c>
      <c r="AU173" s="165" t="s">
        <v>83</v>
      </c>
      <c r="AY173" s="157" t="s">
        <v>133</v>
      </c>
      <c r="BK173" s="166">
        <f>SUM(BK174:BK183)</f>
        <v>0</v>
      </c>
    </row>
    <row r="174" s="2" customFormat="1" ht="16.5" customHeight="1">
      <c r="A174" s="36"/>
      <c r="B174" s="169"/>
      <c r="C174" s="170" t="s">
        <v>269</v>
      </c>
      <c r="D174" s="170" t="s">
        <v>135</v>
      </c>
      <c r="E174" s="171" t="s">
        <v>469</v>
      </c>
      <c r="F174" s="172" t="s">
        <v>470</v>
      </c>
      <c r="G174" s="173" t="s">
        <v>363</v>
      </c>
      <c r="H174" s="174">
        <v>1</v>
      </c>
      <c r="I174" s="175"/>
      <c r="J174" s="176">
        <f>ROUND(I174*H174,2)</f>
        <v>0</v>
      </c>
      <c r="K174" s="172" t="s">
        <v>139</v>
      </c>
      <c r="L174" s="37"/>
      <c r="M174" s="177" t="s">
        <v>1</v>
      </c>
      <c r="N174" s="178" t="s">
        <v>40</v>
      </c>
      <c r="O174" s="75"/>
      <c r="P174" s="179">
        <f>O174*H174</f>
        <v>0</v>
      </c>
      <c r="Q174" s="179">
        <v>0</v>
      </c>
      <c r="R174" s="179">
        <f>Q174*H174</f>
        <v>0</v>
      </c>
      <c r="S174" s="179">
        <v>0</v>
      </c>
      <c r="T174" s="180">
        <f>S174*H174</f>
        <v>0</v>
      </c>
      <c r="U174" s="36"/>
      <c r="V174" s="36"/>
      <c r="W174" s="36"/>
      <c r="X174" s="36"/>
      <c r="Y174" s="36"/>
      <c r="Z174" s="36"/>
      <c r="AA174" s="36"/>
      <c r="AB174" s="36"/>
      <c r="AC174" s="36"/>
      <c r="AD174" s="36"/>
      <c r="AE174" s="36"/>
      <c r="AR174" s="181" t="s">
        <v>471</v>
      </c>
      <c r="AT174" s="181" t="s">
        <v>135</v>
      </c>
      <c r="AU174" s="181" t="s">
        <v>85</v>
      </c>
      <c r="AY174" s="17" t="s">
        <v>133</v>
      </c>
      <c r="BE174" s="182">
        <f>IF(N174="základní",J174,0)</f>
        <v>0</v>
      </c>
      <c r="BF174" s="182">
        <f>IF(N174="snížená",J174,0)</f>
        <v>0</v>
      </c>
      <c r="BG174" s="182">
        <f>IF(N174="zákl. přenesená",J174,0)</f>
        <v>0</v>
      </c>
      <c r="BH174" s="182">
        <f>IF(N174="sníž. přenesená",J174,0)</f>
        <v>0</v>
      </c>
      <c r="BI174" s="182">
        <f>IF(N174="nulová",J174,0)</f>
        <v>0</v>
      </c>
      <c r="BJ174" s="17" t="s">
        <v>83</v>
      </c>
      <c r="BK174" s="182">
        <f>ROUND(I174*H174,2)</f>
        <v>0</v>
      </c>
      <c r="BL174" s="17" t="s">
        <v>471</v>
      </c>
      <c r="BM174" s="181" t="s">
        <v>472</v>
      </c>
    </row>
    <row r="175" s="2" customFormat="1">
      <c r="A175" s="36"/>
      <c r="B175" s="37"/>
      <c r="C175" s="36"/>
      <c r="D175" s="183" t="s">
        <v>142</v>
      </c>
      <c r="E175" s="36"/>
      <c r="F175" s="184" t="s">
        <v>473</v>
      </c>
      <c r="G175" s="36"/>
      <c r="H175" s="36"/>
      <c r="I175" s="185"/>
      <c r="J175" s="36"/>
      <c r="K175" s="36"/>
      <c r="L175" s="37"/>
      <c r="M175" s="186"/>
      <c r="N175" s="187"/>
      <c r="O175" s="75"/>
      <c r="P175" s="75"/>
      <c r="Q175" s="75"/>
      <c r="R175" s="75"/>
      <c r="S175" s="75"/>
      <c r="T175" s="76"/>
      <c r="U175" s="36"/>
      <c r="V175" s="36"/>
      <c r="W175" s="36"/>
      <c r="X175" s="36"/>
      <c r="Y175" s="36"/>
      <c r="Z175" s="36"/>
      <c r="AA175" s="36"/>
      <c r="AB175" s="36"/>
      <c r="AC175" s="36"/>
      <c r="AD175" s="36"/>
      <c r="AE175" s="36"/>
      <c r="AT175" s="17" t="s">
        <v>142</v>
      </c>
      <c r="AU175" s="17" t="s">
        <v>85</v>
      </c>
    </row>
    <row r="176" s="2" customFormat="1" ht="16.5" customHeight="1">
      <c r="A176" s="36"/>
      <c r="B176" s="169"/>
      <c r="C176" s="170" t="s">
        <v>274</v>
      </c>
      <c r="D176" s="170" t="s">
        <v>135</v>
      </c>
      <c r="E176" s="171" t="s">
        <v>475</v>
      </c>
      <c r="F176" s="172" t="s">
        <v>476</v>
      </c>
      <c r="G176" s="173" t="s">
        <v>363</v>
      </c>
      <c r="H176" s="174">
        <v>1</v>
      </c>
      <c r="I176" s="175"/>
      <c r="J176" s="176">
        <f>ROUND(I176*H176,2)</f>
        <v>0</v>
      </c>
      <c r="K176" s="172" t="s">
        <v>139</v>
      </c>
      <c r="L176" s="37"/>
      <c r="M176" s="177" t="s">
        <v>1</v>
      </c>
      <c r="N176" s="178" t="s">
        <v>40</v>
      </c>
      <c r="O176" s="75"/>
      <c r="P176" s="179">
        <f>O176*H176</f>
        <v>0</v>
      </c>
      <c r="Q176" s="179">
        <v>0</v>
      </c>
      <c r="R176" s="179">
        <f>Q176*H176</f>
        <v>0</v>
      </c>
      <c r="S176" s="179">
        <v>0</v>
      </c>
      <c r="T176" s="180">
        <f>S176*H176</f>
        <v>0</v>
      </c>
      <c r="U176" s="36"/>
      <c r="V176" s="36"/>
      <c r="W176" s="36"/>
      <c r="X176" s="36"/>
      <c r="Y176" s="36"/>
      <c r="Z176" s="36"/>
      <c r="AA176" s="36"/>
      <c r="AB176" s="36"/>
      <c r="AC176" s="36"/>
      <c r="AD176" s="36"/>
      <c r="AE176" s="36"/>
      <c r="AR176" s="181" t="s">
        <v>471</v>
      </c>
      <c r="AT176" s="181" t="s">
        <v>135</v>
      </c>
      <c r="AU176" s="181" t="s">
        <v>85</v>
      </c>
      <c r="AY176" s="17" t="s">
        <v>133</v>
      </c>
      <c r="BE176" s="182">
        <f>IF(N176="základní",J176,0)</f>
        <v>0</v>
      </c>
      <c r="BF176" s="182">
        <f>IF(N176="snížená",J176,0)</f>
        <v>0</v>
      </c>
      <c r="BG176" s="182">
        <f>IF(N176="zákl. přenesená",J176,0)</f>
        <v>0</v>
      </c>
      <c r="BH176" s="182">
        <f>IF(N176="sníž. přenesená",J176,0)</f>
        <v>0</v>
      </c>
      <c r="BI176" s="182">
        <f>IF(N176="nulová",J176,0)</f>
        <v>0</v>
      </c>
      <c r="BJ176" s="17" t="s">
        <v>83</v>
      </c>
      <c r="BK176" s="182">
        <f>ROUND(I176*H176,2)</f>
        <v>0</v>
      </c>
      <c r="BL176" s="17" t="s">
        <v>471</v>
      </c>
      <c r="BM176" s="181" t="s">
        <v>477</v>
      </c>
    </row>
    <row r="177" s="2" customFormat="1">
      <c r="A177" s="36"/>
      <c r="B177" s="37"/>
      <c r="C177" s="36"/>
      <c r="D177" s="183" t="s">
        <v>142</v>
      </c>
      <c r="E177" s="36"/>
      <c r="F177" s="184" t="s">
        <v>478</v>
      </c>
      <c r="G177" s="36"/>
      <c r="H177" s="36"/>
      <c r="I177" s="185"/>
      <c r="J177" s="36"/>
      <c r="K177" s="36"/>
      <c r="L177" s="37"/>
      <c r="M177" s="186"/>
      <c r="N177" s="187"/>
      <c r="O177" s="75"/>
      <c r="P177" s="75"/>
      <c r="Q177" s="75"/>
      <c r="R177" s="75"/>
      <c r="S177" s="75"/>
      <c r="T177" s="76"/>
      <c r="U177" s="36"/>
      <c r="V177" s="36"/>
      <c r="W177" s="36"/>
      <c r="X177" s="36"/>
      <c r="Y177" s="36"/>
      <c r="Z177" s="36"/>
      <c r="AA177" s="36"/>
      <c r="AB177" s="36"/>
      <c r="AC177" s="36"/>
      <c r="AD177" s="36"/>
      <c r="AE177" s="36"/>
      <c r="AT177" s="17" t="s">
        <v>142</v>
      </c>
      <c r="AU177" s="17" t="s">
        <v>85</v>
      </c>
    </row>
    <row r="178" s="2" customFormat="1" ht="16.5" customHeight="1">
      <c r="A178" s="36"/>
      <c r="B178" s="169"/>
      <c r="C178" s="170" t="s">
        <v>278</v>
      </c>
      <c r="D178" s="170" t="s">
        <v>135</v>
      </c>
      <c r="E178" s="171" t="s">
        <v>480</v>
      </c>
      <c r="F178" s="172" t="s">
        <v>481</v>
      </c>
      <c r="G178" s="173" t="s">
        <v>363</v>
      </c>
      <c r="H178" s="174">
        <v>1</v>
      </c>
      <c r="I178" s="175"/>
      <c r="J178" s="176">
        <f>ROUND(I178*H178,2)</f>
        <v>0</v>
      </c>
      <c r="K178" s="172" t="s">
        <v>139</v>
      </c>
      <c r="L178" s="37"/>
      <c r="M178" s="177" t="s">
        <v>1</v>
      </c>
      <c r="N178" s="178" t="s">
        <v>40</v>
      </c>
      <c r="O178" s="75"/>
      <c r="P178" s="179">
        <f>O178*H178</f>
        <v>0</v>
      </c>
      <c r="Q178" s="179">
        <v>0</v>
      </c>
      <c r="R178" s="179">
        <f>Q178*H178</f>
        <v>0</v>
      </c>
      <c r="S178" s="179">
        <v>0</v>
      </c>
      <c r="T178" s="180">
        <f>S178*H178</f>
        <v>0</v>
      </c>
      <c r="U178" s="36"/>
      <c r="V178" s="36"/>
      <c r="W178" s="36"/>
      <c r="X178" s="36"/>
      <c r="Y178" s="36"/>
      <c r="Z178" s="36"/>
      <c r="AA178" s="36"/>
      <c r="AB178" s="36"/>
      <c r="AC178" s="36"/>
      <c r="AD178" s="36"/>
      <c r="AE178" s="36"/>
      <c r="AR178" s="181" t="s">
        <v>471</v>
      </c>
      <c r="AT178" s="181" t="s">
        <v>135</v>
      </c>
      <c r="AU178" s="181" t="s">
        <v>85</v>
      </c>
      <c r="AY178" s="17" t="s">
        <v>133</v>
      </c>
      <c r="BE178" s="182">
        <f>IF(N178="základní",J178,0)</f>
        <v>0</v>
      </c>
      <c r="BF178" s="182">
        <f>IF(N178="snížená",J178,0)</f>
        <v>0</v>
      </c>
      <c r="BG178" s="182">
        <f>IF(N178="zákl. přenesená",J178,0)</f>
        <v>0</v>
      </c>
      <c r="BH178" s="182">
        <f>IF(N178="sníž. přenesená",J178,0)</f>
        <v>0</v>
      </c>
      <c r="BI178" s="182">
        <f>IF(N178="nulová",J178,0)</f>
        <v>0</v>
      </c>
      <c r="BJ178" s="17" t="s">
        <v>83</v>
      </c>
      <c r="BK178" s="182">
        <f>ROUND(I178*H178,2)</f>
        <v>0</v>
      </c>
      <c r="BL178" s="17" t="s">
        <v>471</v>
      </c>
      <c r="BM178" s="181" t="s">
        <v>482</v>
      </c>
    </row>
    <row r="179" s="2" customFormat="1">
      <c r="A179" s="36"/>
      <c r="B179" s="37"/>
      <c r="C179" s="36"/>
      <c r="D179" s="183" t="s">
        <v>142</v>
      </c>
      <c r="E179" s="36"/>
      <c r="F179" s="184" t="s">
        <v>483</v>
      </c>
      <c r="G179" s="36"/>
      <c r="H179" s="36"/>
      <c r="I179" s="185"/>
      <c r="J179" s="36"/>
      <c r="K179" s="36"/>
      <c r="L179" s="37"/>
      <c r="M179" s="186"/>
      <c r="N179" s="187"/>
      <c r="O179" s="75"/>
      <c r="P179" s="75"/>
      <c r="Q179" s="75"/>
      <c r="R179" s="75"/>
      <c r="S179" s="75"/>
      <c r="T179" s="76"/>
      <c r="U179" s="36"/>
      <c r="V179" s="36"/>
      <c r="W179" s="36"/>
      <c r="X179" s="36"/>
      <c r="Y179" s="36"/>
      <c r="Z179" s="36"/>
      <c r="AA179" s="36"/>
      <c r="AB179" s="36"/>
      <c r="AC179" s="36"/>
      <c r="AD179" s="36"/>
      <c r="AE179" s="36"/>
      <c r="AT179" s="17" t="s">
        <v>142</v>
      </c>
      <c r="AU179" s="17" t="s">
        <v>85</v>
      </c>
    </row>
    <row r="180" s="2" customFormat="1" ht="16.5" customHeight="1">
      <c r="A180" s="36"/>
      <c r="B180" s="169"/>
      <c r="C180" s="170" t="s">
        <v>281</v>
      </c>
      <c r="D180" s="170" t="s">
        <v>135</v>
      </c>
      <c r="E180" s="171" t="s">
        <v>485</v>
      </c>
      <c r="F180" s="172" t="s">
        <v>486</v>
      </c>
      <c r="G180" s="173" t="s">
        <v>363</v>
      </c>
      <c r="H180" s="174">
        <v>1</v>
      </c>
      <c r="I180" s="175"/>
      <c r="J180" s="176">
        <f>ROUND(I180*H180,2)</f>
        <v>0</v>
      </c>
      <c r="K180" s="172" t="s">
        <v>139</v>
      </c>
      <c r="L180" s="37"/>
      <c r="M180" s="177" t="s">
        <v>1</v>
      </c>
      <c r="N180" s="178" t="s">
        <v>40</v>
      </c>
      <c r="O180" s="75"/>
      <c r="P180" s="179">
        <f>O180*H180</f>
        <v>0</v>
      </c>
      <c r="Q180" s="179">
        <v>0</v>
      </c>
      <c r="R180" s="179">
        <f>Q180*H180</f>
        <v>0</v>
      </c>
      <c r="S180" s="179">
        <v>0</v>
      </c>
      <c r="T180" s="180">
        <f>S180*H180</f>
        <v>0</v>
      </c>
      <c r="U180" s="36"/>
      <c r="V180" s="36"/>
      <c r="W180" s="36"/>
      <c r="X180" s="36"/>
      <c r="Y180" s="36"/>
      <c r="Z180" s="36"/>
      <c r="AA180" s="36"/>
      <c r="AB180" s="36"/>
      <c r="AC180" s="36"/>
      <c r="AD180" s="36"/>
      <c r="AE180" s="36"/>
      <c r="AR180" s="181" t="s">
        <v>471</v>
      </c>
      <c r="AT180" s="181" t="s">
        <v>135</v>
      </c>
      <c r="AU180" s="181" t="s">
        <v>85</v>
      </c>
      <c r="AY180" s="17" t="s">
        <v>133</v>
      </c>
      <c r="BE180" s="182">
        <f>IF(N180="základní",J180,0)</f>
        <v>0</v>
      </c>
      <c r="BF180" s="182">
        <f>IF(N180="snížená",J180,0)</f>
        <v>0</v>
      </c>
      <c r="BG180" s="182">
        <f>IF(N180="zákl. přenesená",J180,0)</f>
        <v>0</v>
      </c>
      <c r="BH180" s="182">
        <f>IF(N180="sníž. přenesená",J180,0)</f>
        <v>0</v>
      </c>
      <c r="BI180" s="182">
        <f>IF(N180="nulová",J180,0)</f>
        <v>0</v>
      </c>
      <c r="BJ180" s="17" t="s">
        <v>83</v>
      </c>
      <c r="BK180" s="182">
        <f>ROUND(I180*H180,2)</f>
        <v>0</v>
      </c>
      <c r="BL180" s="17" t="s">
        <v>471</v>
      </c>
      <c r="BM180" s="181" t="s">
        <v>487</v>
      </c>
    </row>
    <row r="181" s="2" customFormat="1">
      <c r="A181" s="36"/>
      <c r="B181" s="37"/>
      <c r="C181" s="36"/>
      <c r="D181" s="183" t="s">
        <v>142</v>
      </c>
      <c r="E181" s="36"/>
      <c r="F181" s="184" t="s">
        <v>488</v>
      </c>
      <c r="G181" s="36"/>
      <c r="H181" s="36"/>
      <c r="I181" s="185"/>
      <c r="J181" s="36"/>
      <c r="K181" s="36"/>
      <c r="L181" s="37"/>
      <c r="M181" s="186"/>
      <c r="N181" s="187"/>
      <c r="O181" s="75"/>
      <c r="P181" s="75"/>
      <c r="Q181" s="75"/>
      <c r="R181" s="75"/>
      <c r="S181" s="75"/>
      <c r="T181" s="76"/>
      <c r="U181" s="36"/>
      <c r="V181" s="36"/>
      <c r="W181" s="36"/>
      <c r="X181" s="36"/>
      <c r="Y181" s="36"/>
      <c r="Z181" s="36"/>
      <c r="AA181" s="36"/>
      <c r="AB181" s="36"/>
      <c r="AC181" s="36"/>
      <c r="AD181" s="36"/>
      <c r="AE181" s="36"/>
      <c r="AT181" s="17" t="s">
        <v>142</v>
      </c>
      <c r="AU181" s="17" t="s">
        <v>85</v>
      </c>
    </row>
    <row r="182" s="2" customFormat="1" ht="16.5" customHeight="1">
      <c r="A182" s="36"/>
      <c r="B182" s="169"/>
      <c r="C182" s="170" t="s">
        <v>283</v>
      </c>
      <c r="D182" s="170" t="s">
        <v>135</v>
      </c>
      <c r="E182" s="171" t="s">
        <v>490</v>
      </c>
      <c r="F182" s="172" t="s">
        <v>491</v>
      </c>
      <c r="G182" s="173" t="s">
        <v>363</v>
      </c>
      <c r="H182" s="174">
        <v>1</v>
      </c>
      <c r="I182" s="175"/>
      <c r="J182" s="176">
        <f>ROUND(I182*H182,2)</f>
        <v>0</v>
      </c>
      <c r="K182" s="172" t="s">
        <v>139</v>
      </c>
      <c r="L182" s="37"/>
      <c r="M182" s="177" t="s">
        <v>1</v>
      </c>
      <c r="N182" s="178" t="s">
        <v>40</v>
      </c>
      <c r="O182" s="75"/>
      <c r="P182" s="179">
        <f>O182*H182</f>
        <v>0</v>
      </c>
      <c r="Q182" s="179">
        <v>0</v>
      </c>
      <c r="R182" s="179">
        <f>Q182*H182</f>
        <v>0</v>
      </c>
      <c r="S182" s="179">
        <v>0</v>
      </c>
      <c r="T182" s="180">
        <f>S182*H182</f>
        <v>0</v>
      </c>
      <c r="U182" s="36"/>
      <c r="V182" s="36"/>
      <c r="W182" s="36"/>
      <c r="X182" s="36"/>
      <c r="Y182" s="36"/>
      <c r="Z182" s="36"/>
      <c r="AA182" s="36"/>
      <c r="AB182" s="36"/>
      <c r="AC182" s="36"/>
      <c r="AD182" s="36"/>
      <c r="AE182" s="36"/>
      <c r="AR182" s="181" t="s">
        <v>471</v>
      </c>
      <c r="AT182" s="181" t="s">
        <v>135</v>
      </c>
      <c r="AU182" s="181" t="s">
        <v>85</v>
      </c>
      <c r="AY182" s="17" t="s">
        <v>133</v>
      </c>
      <c r="BE182" s="182">
        <f>IF(N182="základní",J182,0)</f>
        <v>0</v>
      </c>
      <c r="BF182" s="182">
        <f>IF(N182="snížená",J182,0)</f>
        <v>0</v>
      </c>
      <c r="BG182" s="182">
        <f>IF(N182="zákl. přenesená",J182,0)</f>
        <v>0</v>
      </c>
      <c r="BH182" s="182">
        <f>IF(N182="sníž. přenesená",J182,0)</f>
        <v>0</v>
      </c>
      <c r="BI182" s="182">
        <f>IF(N182="nulová",J182,0)</f>
        <v>0</v>
      </c>
      <c r="BJ182" s="17" t="s">
        <v>83</v>
      </c>
      <c r="BK182" s="182">
        <f>ROUND(I182*H182,2)</f>
        <v>0</v>
      </c>
      <c r="BL182" s="17" t="s">
        <v>471</v>
      </c>
      <c r="BM182" s="181" t="s">
        <v>492</v>
      </c>
    </row>
    <row r="183" s="2" customFormat="1">
      <c r="A183" s="36"/>
      <c r="B183" s="37"/>
      <c r="C183" s="36"/>
      <c r="D183" s="183" t="s">
        <v>142</v>
      </c>
      <c r="E183" s="36"/>
      <c r="F183" s="184" t="s">
        <v>493</v>
      </c>
      <c r="G183" s="36"/>
      <c r="H183" s="36"/>
      <c r="I183" s="185"/>
      <c r="J183" s="36"/>
      <c r="K183" s="36"/>
      <c r="L183" s="37"/>
      <c r="M183" s="186"/>
      <c r="N183" s="187"/>
      <c r="O183" s="75"/>
      <c r="P183" s="75"/>
      <c r="Q183" s="75"/>
      <c r="R183" s="75"/>
      <c r="S183" s="75"/>
      <c r="T183" s="76"/>
      <c r="U183" s="36"/>
      <c r="V183" s="36"/>
      <c r="W183" s="36"/>
      <c r="X183" s="36"/>
      <c r="Y183" s="36"/>
      <c r="Z183" s="36"/>
      <c r="AA183" s="36"/>
      <c r="AB183" s="36"/>
      <c r="AC183" s="36"/>
      <c r="AD183" s="36"/>
      <c r="AE183" s="36"/>
      <c r="AT183" s="17" t="s">
        <v>142</v>
      </c>
      <c r="AU183" s="17" t="s">
        <v>85</v>
      </c>
    </row>
    <row r="184" s="12" customFormat="1" ht="22.8" customHeight="1">
      <c r="A184" s="12"/>
      <c r="B184" s="156"/>
      <c r="C184" s="12"/>
      <c r="D184" s="157" t="s">
        <v>74</v>
      </c>
      <c r="E184" s="167" t="s">
        <v>501</v>
      </c>
      <c r="F184" s="167" t="s">
        <v>502</v>
      </c>
      <c r="G184" s="12"/>
      <c r="H184" s="12"/>
      <c r="I184" s="159"/>
      <c r="J184" s="168">
        <f>BK184</f>
        <v>0</v>
      </c>
      <c r="K184" s="12"/>
      <c r="L184" s="156"/>
      <c r="M184" s="161"/>
      <c r="N184" s="162"/>
      <c r="O184" s="162"/>
      <c r="P184" s="163">
        <f>SUM(P185:P186)</f>
        <v>0</v>
      </c>
      <c r="Q184" s="162"/>
      <c r="R184" s="163">
        <f>SUM(R185:R186)</f>
        <v>0</v>
      </c>
      <c r="S184" s="162"/>
      <c r="T184" s="164">
        <f>SUM(T185:T186)</f>
        <v>0</v>
      </c>
      <c r="U184" s="12"/>
      <c r="V184" s="12"/>
      <c r="W184" s="12"/>
      <c r="X184" s="12"/>
      <c r="Y184" s="12"/>
      <c r="Z184" s="12"/>
      <c r="AA184" s="12"/>
      <c r="AB184" s="12"/>
      <c r="AC184" s="12"/>
      <c r="AD184" s="12"/>
      <c r="AE184" s="12"/>
      <c r="AR184" s="157" t="s">
        <v>158</v>
      </c>
      <c r="AT184" s="165" t="s">
        <v>74</v>
      </c>
      <c r="AU184" s="165" t="s">
        <v>83</v>
      </c>
      <c r="AY184" s="157" t="s">
        <v>133</v>
      </c>
      <c r="BK184" s="166">
        <f>SUM(BK185:BK186)</f>
        <v>0</v>
      </c>
    </row>
    <row r="185" s="2" customFormat="1" ht="16.5" customHeight="1">
      <c r="A185" s="36"/>
      <c r="B185" s="169"/>
      <c r="C185" s="170" t="s">
        <v>288</v>
      </c>
      <c r="D185" s="170" t="s">
        <v>135</v>
      </c>
      <c r="E185" s="171" t="s">
        <v>504</v>
      </c>
      <c r="F185" s="172" t="s">
        <v>505</v>
      </c>
      <c r="G185" s="173" t="s">
        <v>363</v>
      </c>
      <c r="H185" s="174">
        <v>1</v>
      </c>
      <c r="I185" s="175"/>
      <c r="J185" s="176">
        <f>ROUND(I185*H185,2)</f>
        <v>0</v>
      </c>
      <c r="K185" s="172" t="s">
        <v>139</v>
      </c>
      <c r="L185" s="37"/>
      <c r="M185" s="177" t="s">
        <v>1</v>
      </c>
      <c r="N185" s="178" t="s">
        <v>40</v>
      </c>
      <c r="O185" s="75"/>
      <c r="P185" s="179">
        <f>O185*H185</f>
        <v>0</v>
      </c>
      <c r="Q185" s="179">
        <v>0</v>
      </c>
      <c r="R185" s="179">
        <f>Q185*H185</f>
        <v>0</v>
      </c>
      <c r="S185" s="179">
        <v>0</v>
      </c>
      <c r="T185" s="180">
        <f>S185*H185</f>
        <v>0</v>
      </c>
      <c r="U185" s="36"/>
      <c r="V185" s="36"/>
      <c r="W185" s="36"/>
      <c r="X185" s="36"/>
      <c r="Y185" s="36"/>
      <c r="Z185" s="36"/>
      <c r="AA185" s="36"/>
      <c r="AB185" s="36"/>
      <c r="AC185" s="36"/>
      <c r="AD185" s="36"/>
      <c r="AE185" s="36"/>
      <c r="AR185" s="181" t="s">
        <v>471</v>
      </c>
      <c r="AT185" s="181" t="s">
        <v>135</v>
      </c>
      <c r="AU185" s="181" t="s">
        <v>85</v>
      </c>
      <c r="AY185" s="17" t="s">
        <v>133</v>
      </c>
      <c r="BE185" s="182">
        <f>IF(N185="základní",J185,0)</f>
        <v>0</v>
      </c>
      <c r="BF185" s="182">
        <f>IF(N185="snížená",J185,0)</f>
        <v>0</v>
      </c>
      <c r="BG185" s="182">
        <f>IF(N185="zákl. přenesená",J185,0)</f>
        <v>0</v>
      </c>
      <c r="BH185" s="182">
        <f>IF(N185="sníž. přenesená",J185,0)</f>
        <v>0</v>
      </c>
      <c r="BI185" s="182">
        <f>IF(N185="nulová",J185,0)</f>
        <v>0</v>
      </c>
      <c r="BJ185" s="17" t="s">
        <v>83</v>
      </c>
      <c r="BK185" s="182">
        <f>ROUND(I185*H185,2)</f>
        <v>0</v>
      </c>
      <c r="BL185" s="17" t="s">
        <v>471</v>
      </c>
      <c r="BM185" s="181" t="s">
        <v>506</v>
      </c>
    </row>
    <row r="186" s="2" customFormat="1">
      <c r="A186" s="36"/>
      <c r="B186" s="37"/>
      <c r="C186" s="36"/>
      <c r="D186" s="183" t="s">
        <v>142</v>
      </c>
      <c r="E186" s="36"/>
      <c r="F186" s="184" t="s">
        <v>507</v>
      </c>
      <c r="G186" s="36"/>
      <c r="H186" s="36"/>
      <c r="I186" s="185"/>
      <c r="J186" s="36"/>
      <c r="K186" s="36"/>
      <c r="L186" s="37"/>
      <c r="M186" s="186"/>
      <c r="N186" s="187"/>
      <c r="O186" s="75"/>
      <c r="P186" s="75"/>
      <c r="Q186" s="75"/>
      <c r="R186" s="75"/>
      <c r="S186" s="75"/>
      <c r="T186" s="76"/>
      <c r="U186" s="36"/>
      <c r="V186" s="36"/>
      <c r="W186" s="36"/>
      <c r="X186" s="36"/>
      <c r="Y186" s="36"/>
      <c r="Z186" s="36"/>
      <c r="AA186" s="36"/>
      <c r="AB186" s="36"/>
      <c r="AC186" s="36"/>
      <c r="AD186" s="36"/>
      <c r="AE186" s="36"/>
      <c r="AT186" s="17" t="s">
        <v>142</v>
      </c>
      <c r="AU186" s="17" t="s">
        <v>85</v>
      </c>
    </row>
    <row r="187" s="12" customFormat="1" ht="22.8" customHeight="1">
      <c r="A187" s="12"/>
      <c r="B187" s="156"/>
      <c r="C187" s="12"/>
      <c r="D187" s="157" t="s">
        <v>74</v>
      </c>
      <c r="E187" s="167" t="s">
        <v>508</v>
      </c>
      <c r="F187" s="167" t="s">
        <v>509</v>
      </c>
      <c r="G187" s="12"/>
      <c r="H187" s="12"/>
      <c r="I187" s="159"/>
      <c r="J187" s="168">
        <f>BK187</f>
        <v>0</v>
      </c>
      <c r="K187" s="12"/>
      <c r="L187" s="156"/>
      <c r="M187" s="161"/>
      <c r="N187" s="162"/>
      <c r="O187" s="162"/>
      <c r="P187" s="163">
        <f>SUM(P188:P189)</f>
        <v>0</v>
      </c>
      <c r="Q187" s="162"/>
      <c r="R187" s="163">
        <f>SUM(R188:R189)</f>
        <v>0</v>
      </c>
      <c r="S187" s="162"/>
      <c r="T187" s="164">
        <f>SUM(T188:T189)</f>
        <v>0</v>
      </c>
      <c r="U187" s="12"/>
      <c r="V187" s="12"/>
      <c r="W187" s="12"/>
      <c r="X187" s="12"/>
      <c r="Y187" s="12"/>
      <c r="Z187" s="12"/>
      <c r="AA187" s="12"/>
      <c r="AB187" s="12"/>
      <c r="AC187" s="12"/>
      <c r="AD187" s="12"/>
      <c r="AE187" s="12"/>
      <c r="AR187" s="157" t="s">
        <v>158</v>
      </c>
      <c r="AT187" s="165" t="s">
        <v>74</v>
      </c>
      <c r="AU187" s="165" t="s">
        <v>83</v>
      </c>
      <c r="AY187" s="157" t="s">
        <v>133</v>
      </c>
      <c r="BK187" s="166">
        <f>SUM(BK188:BK189)</f>
        <v>0</v>
      </c>
    </row>
    <row r="188" s="2" customFormat="1" ht="16.5" customHeight="1">
      <c r="A188" s="36"/>
      <c r="B188" s="169"/>
      <c r="C188" s="170" t="s">
        <v>294</v>
      </c>
      <c r="D188" s="170" t="s">
        <v>135</v>
      </c>
      <c r="E188" s="171" t="s">
        <v>511</v>
      </c>
      <c r="F188" s="172" t="s">
        <v>512</v>
      </c>
      <c r="G188" s="173" t="s">
        <v>363</v>
      </c>
      <c r="H188" s="174">
        <v>1</v>
      </c>
      <c r="I188" s="175"/>
      <c r="J188" s="176">
        <f>ROUND(I188*H188,2)</f>
        <v>0</v>
      </c>
      <c r="K188" s="172" t="s">
        <v>139</v>
      </c>
      <c r="L188" s="37"/>
      <c r="M188" s="177" t="s">
        <v>1</v>
      </c>
      <c r="N188" s="178" t="s">
        <v>40</v>
      </c>
      <c r="O188" s="75"/>
      <c r="P188" s="179">
        <f>O188*H188</f>
        <v>0</v>
      </c>
      <c r="Q188" s="179">
        <v>0</v>
      </c>
      <c r="R188" s="179">
        <f>Q188*H188</f>
        <v>0</v>
      </c>
      <c r="S188" s="179">
        <v>0</v>
      </c>
      <c r="T188" s="180">
        <f>S188*H188</f>
        <v>0</v>
      </c>
      <c r="U188" s="36"/>
      <c r="V188" s="36"/>
      <c r="W188" s="36"/>
      <c r="X188" s="36"/>
      <c r="Y188" s="36"/>
      <c r="Z188" s="36"/>
      <c r="AA188" s="36"/>
      <c r="AB188" s="36"/>
      <c r="AC188" s="36"/>
      <c r="AD188" s="36"/>
      <c r="AE188" s="36"/>
      <c r="AR188" s="181" t="s">
        <v>471</v>
      </c>
      <c r="AT188" s="181" t="s">
        <v>135</v>
      </c>
      <c r="AU188" s="181" t="s">
        <v>85</v>
      </c>
      <c r="AY188" s="17" t="s">
        <v>133</v>
      </c>
      <c r="BE188" s="182">
        <f>IF(N188="základní",J188,0)</f>
        <v>0</v>
      </c>
      <c r="BF188" s="182">
        <f>IF(N188="snížená",J188,0)</f>
        <v>0</v>
      </c>
      <c r="BG188" s="182">
        <f>IF(N188="zákl. přenesená",J188,0)</f>
        <v>0</v>
      </c>
      <c r="BH188" s="182">
        <f>IF(N188="sníž. přenesená",J188,0)</f>
        <v>0</v>
      </c>
      <c r="BI188" s="182">
        <f>IF(N188="nulová",J188,0)</f>
        <v>0</v>
      </c>
      <c r="BJ188" s="17" t="s">
        <v>83</v>
      </c>
      <c r="BK188" s="182">
        <f>ROUND(I188*H188,2)</f>
        <v>0</v>
      </c>
      <c r="BL188" s="17" t="s">
        <v>471</v>
      </c>
      <c r="BM188" s="181" t="s">
        <v>513</v>
      </c>
    </row>
    <row r="189" s="2" customFormat="1">
      <c r="A189" s="36"/>
      <c r="B189" s="37"/>
      <c r="C189" s="36"/>
      <c r="D189" s="183" t="s">
        <v>142</v>
      </c>
      <c r="E189" s="36"/>
      <c r="F189" s="184" t="s">
        <v>514</v>
      </c>
      <c r="G189" s="36"/>
      <c r="H189" s="36"/>
      <c r="I189" s="185"/>
      <c r="J189" s="36"/>
      <c r="K189" s="36"/>
      <c r="L189" s="37"/>
      <c r="M189" s="213"/>
      <c r="N189" s="214"/>
      <c r="O189" s="215"/>
      <c r="P189" s="215"/>
      <c r="Q189" s="215"/>
      <c r="R189" s="215"/>
      <c r="S189" s="215"/>
      <c r="T189" s="216"/>
      <c r="U189" s="36"/>
      <c r="V189" s="36"/>
      <c r="W189" s="36"/>
      <c r="X189" s="36"/>
      <c r="Y189" s="36"/>
      <c r="Z189" s="36"/>
      <c r="AA189" s="36"/>
      <c r="AB189" s="36"/>
      <c r="AC189" s="36"/>
      <c r="AD189" s="36"/>
      <c r="AE189" s="36"/>
      <c r="AT189" s="17" t="s">
        <v>142</v>
      </c>
      <c r="AU189" s="17" t="s">
        <v>85</v>
      </c>
    </row>
    <row r="190" s="2" customFormat="1" ht="6.96" customHeight="1">
      <c r="A190" s="36"/>
      <c r="B190" s="58"/>
      <c r="C190" s="59"/>
      <c r="D190" s="59"/>
      <c r="E190" s="59"/>
      <c r="F190" s="59"/>
      <c r="G190" s="59"/>
      <c r="H190" s="59"/>
      <c r="I190" s="59"/>
      <c r="J190" s="59"/>
      <c r="K190" s="59"/>
      <c r="L190" s="37"/>
      <c r="M190" s="36"/>
      <c r="O190" s="36"/>
      <c r="P190" s="36"/>
      <c r="Q190" s="36"/>
      <c r="R190" s="36"/>
      <c r="S190" s="36"/>
      <c r="T190" s="36"/>
      <c r="U190" s="36"/>
      <c r="V190" s="36"/>
      <c r="W190" s="36"/>
      <c r="X190" s="36"/>
      <c r="Y190" s="36"/>
      <c r="Z190" s="36"/>
      <c r="AA190" s="36"/>
      <c r="AB190" s="36"/>
      <c r="AC190" s="36"/>
      <c r="AD190" s="36"/>
      <c r="AE190" s="36"/>
    </row>
  </sheetData>
  <autoFilter ref="C128:K189"/>
  <mergeCells count="9">
    <mergeCell ref="E7:H7"/>
    <mergeCell ref="E9:H9"/>
    <mergeCell ref="E18:H18"/>
    <mergeCell ref="E27:H27"/>
    <mergeCell ref="E85:H85"/>
    <mergeCell ref="E87:H87"/>
    <mergeCell ref="E119:H119"/>
    <mergeCell ref="E121:H121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Hutyra Pavel</dc:creator>
  <cp:lastModifiedBy>Hutyra Pavel</cp:lastModifiedBy>
  <dcterms:created xsi:type="dcterms:W3CDTF">2022-02-07T10:23:09Z</dcterms:created>
  <dcterms:modified xsi:type="dcterms:W3CDTF">2022-02-07T10:23:13Z</dcterms:modified>
</cp:coreProperties>
</file>