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Sačurov EM INF\Stavba\VO\E mail\"/>
    </mc:Choice>
  </mc:AlternateContent>
  <xr:revisionPtr revIDLastSave="0" documentId="13_ncr:1_{1E29184F-FBA4-4BE6-BDD5-20BCFC7061E6}" xr6:coauthVersionLast="47" xr6:coauthVersionMax="47" xr10:uidLastSave="{00000000-0000-0000-0000-000000000000}"/>
  <bookViews>
    <workbookView xWindow="28680" yWindow="-120" windowWidth="29040" windowHeight="15840" xr2:uid="{EA4553FF-7C9F-43BC-A212-0AEA6E6CDF41}"/>
  </bookViews>
  <sheets>
    <sheet name="Rekapitulácia" sheetId="1" r:id="rId1"/>
    <sheet name="Krycí list stavby" sheetId="2" r:id="rId2"/>
    <sheet name="SO 15575" sheetId="3" r:id="rId3"/>
    <sheet name="SO 15583" sheetId="4" r:id="rId4"/>
    <sheet name="SO 15584" sheetId="5" r:id="rId5"/>
    <sheet name="SO 15585" sheetId="6" r:id="rId6"/>
    <sheet name="SO 15586" sheetId="7" r:id="rId7"/>
    <sheet name="SO 15587" sheetId="8" r:id="rId8"/>
    <sheet name="SO 15588" sheetId="9" r:id="rId9"/>
    <sheet name="SO 15589" sheetId="10" r:id="rId10"/>
  </sheets>
  <definedNames>
    <definedName name="_xlnm.Print_Area" localSheetId="2">'SO 15575'!$B$2:$V$144</definedName>
    <definedName name="_xlnm.Print_Area" localSheetId="3">'SO 15583'!$B$2:$V$112</definedName>
    <definedName name="_xlnm.Print_Area" localSheetId="4">'SO 15584'!$B$2:$V$122</definedName>
    <definedName name="_xlnm.Print_Area" localSheetId="5">'SO 15585'!$B$2:$V$136</definedName>
    <definedName name="_xlnm.Print_Area" localSheetId="6">'SO 15586'!$B$2:$V$146</definedName>
    <definedName name="_xlnm.Print_Area" localSheetId="7">'SO 15587'!$B$2:$V$114</definedName>
    <definedName name="_xlnm.Print_Area" localSheetId="8">'SO 15588'!$B$2:$V$145</definedName>
    <definedName name="_xlnm.Print_Area" localSheetId="9">'SO 15589'!$B$2:$V$111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" l="1"/>
  <c r="E18" i="2"/>
  <c r="E19" i="2"/>
  <c r="D19" i="2"/>
  <c r="C19" i="2"/>
  <c r="D18" i="2"/>
  <c r="C18" i="2"/>
  <c r="E17" i="2"/>
  <c r="D17" i="2"/>
  <c r="C17" i="2"/>
  <c r="E16" i="2"/>
  <c r="D16" i="2"/>
  <c r="C16" i="2"/>
  <c r="F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K14" i="1"/>
  <c r="H29" i="10"/>
  <c r="P29" i="10" s="1"/>
  <c r="P17" i="10"/>
  <c r="P16" i="10"/>
  <c r="Y111" i="10"/>
  <c r="Z111" i="10"/>
  <c r="V108" i="10"/>
  <c r="I59" i="10" s="1"/>
  <c r="M108" i="10"/>
  <c r="F59" i="10" s="1"/>
  <c r="K107" i="10"/>
  <c r="J107" i="10"/>
  <c r="S107" i="10"/>
  <c r="S108" i="10" s="1"/>
  <c r="H59" i="10" s="1"/>
  <c r="L107" i="10"/>
  <c r="L108" i="10" s="1"/>
  <c r="E59" i="10" s="1"/>
  <c r="I107" i="10"/>
  <c r="I108" i="10" s="1"/>
  <c r="G59" i="10" s="1"/>
  <c r="V104" i="10"/>
  <c r="I58" i="10" s="1"/>
  <c r="K103" i="10"/>
  <c r="J103" i="10"/>
  <c r="S103" i="10"/>
  <c r="M103" i="10"/>
  <c r="M104" i="10" s="1"/>
  <c r="F58" i="10" s="1"/>
  <c r="I103" i="10"/>
  <c r="K102" i="10"/>
  <c r="J102" i="10"/>
  <c r="S102" i="10"/>
  <c r="S104" i="10" s="1"/>
  <c r="H58" i="10" s="1"/>
  <c r="L102" i="10"/>
  <c r="L104" i="10" s="1"/>
  <c r="E58" i="10" s="1"/>
  <c r="I102" i="10"/>
  <c r="I57" i="10"/>
  <c r="V99" i="10"/>
  <c r="M99" i="10"/>
  <c r="F57" i="10" s="1"/>
  <c r="K98" i="10"/>
  <c r="J98" i="10"/>
  <c r="S98" i="10"/>
  <c r="M98" i="10"/>
  <c r="I98" i="10"/>
  <c r="K97" i="10"/>
  <c r="J97" i="10"/>
  <c r="S97" i="10"/>
  <c r="L97" i="10"/>
  <c r="I97" i="10"/>
  <c r="K96" i="10"/>
  <c r="J96" i="10"/>
  <c r="S96" i="10"/>
  <c r="L96" i="10"/>
  <c r="I96" i="10"/>
  <c r="K95" i="10"/>
  <c r="J95" i="10"/>
  <c r="S95" i="10"/>
  <c r="S99" i="10" s="1"/>
  <c r="H57" i="10" s="1"/>
  <c r="L95" i="10"/>
  <c r="I95" i="10"/>
  <c r="V92" i="10"/>
  <c r="K91" i="10"/>
  <c r="J91" i="10"/>
  <c r="S91" i="10"/>
  <c r="L91" i="10"/>
  <c r="I91" i="10"/>
  <c r="K90" i="10"/>
  <c r="J90" i="10"/>
  <c r="S90" i="10"/>
  <c r="L90" i="10"/>
  <c r="I90" i="10"/>
  <c r="K89" i="10"/>
  <c r="J89" i="10"/>
  <c r="S89" i="10"/>
  <c r="M89" i="10"/>
  <c r="M92" i="10" s="1"/>
  <c r="F56" i="10" s="1"/>
  <c r="I89" i="10"/>
  <c r="K88" i="10"/>
  <c r="J88" i="10"/>
  <c r="S88" i="10"/>
  <c r="L88" i="10"/>
  <c r="I88" i="10"/>
  <c r="K87" i="10"/>
  <c r="J87" i="10"/>
  <c r="S87" i="10"/>
  <c r="L87" i="10"/>
  <c r="I87" i="10"/>
  <c r="K86" i="10"/>
  <c r="J86" i="10"/>
  <c r="S86" i="10"/>
  <c r="L86" i="10"/>
  <c r="I86" i="10"/>
  <c r="K85" i="10"/>
  <c r="J85" i="10"/>
  <c r="S85" i="10"/>
  <c r="L85" i="10"/>
  <c r="I85" i="10"/>
  <c r="K84" i="10"/>
  <c r="J84" i="10"/>
  <c r="S84" i="10"/>
  <c r="L84" i="10"/>
  <c r="I84" i="10"/>
  <c r="K83" i="10"/>
  <c r="J83" i="10"/>
  <c r="S83" i="10"/>
  <c r="L83" i="10"/>
  <c r="I83" i="10"/>
  <c r="K82" i="10"/>
  <c r="J82" i="10"/>
  <c r="S82" i="10"/>
  <c r="L82" i="10"/>
  <c r="I82" i="10"/>
  <c r="K81" i="10"/>
  <c r="J81" i="10"/>
  <c r="S81" i="10"/>
  <c r="L81" i="10"/>
  <c r="I81" i="10"/>
  <c r="K80" i="10"/>
  <c r="J80" i="10"/>
  <c r="S80" i="10"/>
  <c r="L80" i="10"/>
  <c r="I80" i="10"/>
  <c r="K79" i="10"/>
  <c r="K111" i="10" s="1"/>
  <c r="J79" i="10"/>
  <c r="S79" i="10"/>
  <c r="L79" i="10"/>
  <c r="I79" i="10"/>
  <c r="P20" i="10"/>
  <c r="K13" i="1"/>
  <c r="H29" i="9"/>
  <c r="P29" i="9" s="1"/>
  <c r="P17" i="9"/>
  <c r="P16" i="9"/>
  <c r="P20" i="9" s="1"/>
  <c r="Y145" i="9"/>
  <c r="Z145" i="9"/>
  <c r="I61" i="9"/>
  <c r="V142" i="9"/>
  <c r="M142" i="9"/>
  <c r="F61" i="9" s="1"/>
  <c r="K141" i="9"/>
  <c r="J141" i="9"/>
  <c r="S141" i="9"/>
  <c r="S142" i="9" s="1"/>
  <c r="H61" i="9" s="1"/>
  <c r="L141" i="9"/>
  <c r="L142" i="9" s="1"/>
  <c r="E61" i="9" s="1"/>
  <c r="I141" i="9"/>
  <c r="I142" i="9" s="1"/>
  <c r="G61" i="9" s="1"/>
  <c r="V138" i="9"/>
  <c r="I60" i="9" s="1"/>
  <c r="K137" i="9"/>
  <c r="J137" i="9"/>
  <c r="S137" i="9"/>
  <c r="L137" i="9"/>
  <c r="I137" i="9"/>
  <c r="K136" i="9"/>
  <c r="J136" i="9"/>
  <c r="S136" i="9"/>
  <c r="L136" i="9"/>
  <c r="I136" i="9"/>
  <c r="K135" i="9"/>
  <c r="J135" i="9"/>
  <c r="S135" i="9"/>
  <c r="L135" i="9"/>
  <c r="I135" i="9"/>
  <c r="K134" i="9"/>
  <c r="J134" i="9"/>
  <c r="S134" i="9"/>
  <c r="L134" i="9"/>
  <c r="I134" i="9"/>
  <c r="K133" i="9"/>
  <c r="J133" i="9"/>
  <c r="S133" i="9"/>
  <c r="L133" i="9"/>
  <c r="I133" i="9"/>
  <c r="K132" i="9"/>
  <c r="J132" i="9"/>
  <c r="S132" i="9"/>
  <c r="L132" i="9"/>
  <c r="I132" i="9"/>
  <c r="K131" i="9"/>
  <c r="J131" i="9"/>
  <c r="S131" i="9"/>
  <c r="M131" i="9"/>
  <c r="I131" i="9"/>
  <c r="K130" i="9"/>
  <c r="J130" i="9"/>
  <c r="S130" i="9"/>
  <c r="L130" i="9"/>
  <c r="I130" i="9"/>
  <c r="K129" i="9"/>
  <c r="J129" i="9"/>
  <c r="S129" i="9"/>
  <c r="L129" i="9"/>
  <c r="I129" i="9"/>
  <c r="K128" i="9"/>
  <c r="J128" i="9"/>
  <c r="S128" i="9"/>
  <c r="M128" i="9"/>
  <c r="I128" i="9"/>
  <c r="K127" i="9"/>
  <c r="J127" i="9"/>
  <c r="S127" i="9"/>
  <c r="L127" i="9"/>
  <c r="I127" i="9"/>
  <c r="K126" i="9"/>
  <c r="J126" i="9"/>
  <c r="S126" i="9"/>
  <c r="M126" i="9"/>
  <c r="I126" i="9"/>
  <c r="K125" i="9"/>
  <c r="J125" i="9"/>
  <c r="S125" i="9"/>
  <c r="M125" i="9"/>
  <c r="I125" i="9"/>
  <c r="K124" i="9"/>
  <c r="J124" i="9"/>
  <c r="S124" i="9"/>
  <c r="M124" i="9"/>
  <c r="I124" i="9"/>
  <c r="K123" i="9"/>
  <c r="J123" i="9"/>
  <c r="S123" i="9"/>
  <c r="M123" i="9"/>
  <c r="M138" i="9" s="1"/>
  <c r="F60" i="9" s="1"/>
  <c r="I123" i="9"/>
  <c r="K122" i="9"/>
  <c r="J122" i="9"/>
  <c r="S122" i="9"/>
  <c r="S138" i="9" s="1"/>
  <c r="H60" i="9" s="1"/>
  <c r="L122" i="9"/>
  <c r="L138" i="9" s="1"/>
  <c r="E60" i="9" s="1"/>
  <c r="I122" i="9"/>
  <c r="I59" i="9"/>
  <c r="V119" i="9"/>
  <c r="K118" i="9"/>
  <c r="J118" i="9"/>
  <c r="S118" i="9"/>
  <c r="M118" i="9"/>
  <c r="I118" i="9"/>
  <c r="K117" i="9"/>
  <c r="J117" i="9"/>
  <c r="S117" i="9"/>
  <c r="L117" i="9"/>
  <c r="I117" i="9"/>
  <c r="K116" i="9"/>
  <c r="J116" i="9"/>
  <c r="S116" i="9"/>
  <c r="M116" i="9"/>
  <c r="I116" i="9"/>
  <c r="K115" i="9"/>
  <c r="J115" i="9"/>
  <c r="S115" i="9"/>
  <c r="S119" i="9" s="1"/>
  <c r="H59" i="9" s="1"/>
  <c r="L115" i="9"/>
  <c r="L119" i="9" s="1"/>
  <c r="E59" i="9" s="1"/>
  <c r="I115" i="9"/>
  <c r="I119" i="9" s="1"/>
  <c r="G59" i="9" s="1"/>
  <c r="V112" i="9"/>
  <c r="I58" i="9" s="1"/>
  <c r="M112" i="9"/>
  <c r="F58" i="9" s="1"/>
  <c r="K111" i="9"/>
  <c r="J111" i="9"/>
  <c r="S111" i="9"/>
  <c r="L111" i="9"/>
  <c r="I111" i="9"/>
  <c r="K110" i="9"/>
  <c r="J110" i="9"/>
  <c r="S110" i="9"/>
  <c r="L110" i="9"/>
  <c r="I110" i="9"/>
  <c r="K109" i="9"/>
  <c r="J109" i="9"/>
  <c r="S109" i="9"/>
  <c r="L109" i="9"/>
  <c r="I109" i="9"/>
  <c r="K108" i="9"/>
  <c r="J108" i="9"/>
  <c r="S108" i="9"/>
  <c r="L108" i="9"/>
  <c r="I108" i="9"/>
  <c r="K107" i="9"/>
  <c r="J107" i="9"/>
  <c r="S107" i="9"/>
  <c r="L107" i="9"/>
  <c r="I107" i="9"/>
  <c r="K106" i="9"/>
  <c r="J106" i="9"/>
  <c r="S106" i="9"/>
  <c r="S112" i="9" s="1"/>
  <c r="H58" i="9" s="1"/>
  <c r="L106" i="9"/>
  <c r="I106" i="9"/>
  <c r="V103" i="9"/>
  <c r="I57" i="9" s="1"/>
  <c r="M103" i="9"/>
  <c r="F57" i="9" s="1"/>
  <c r="K102" i="9"/>
  <c r="J102" i="9"/>
  <c r="S102" i="9"/>
  <c r="S103" i="9" s="1"/>
  <c r="H57" i="9" s="1"/>
  <c r="L102" i="9"/>
  <c r="L103" i="9" s="1"/>
  <c r="E57" i="9" s="1"/>
  <c r="I102" i="9"/>
  <c r="I103" i="9" s="1"/>
  <c r="G57" i="9" s="1"/>
  <c r="I56" i="9"/>
  <c r="V99" i="9"/>
  <c r="V144" i="9" s="1"/>
  <c r="K98" i="9"/>
  <c r="J98" i="9"/>
  <c r="S98" i="9"/>
  <c r="L98" i="9"/>
  <c r="I98" i="9"/>
  <c r="K97" i="9"/>
  <c r="J97" i="9"/>
  <c r="S97" i="9"/>
  <c r="L97" i="9"/>
  <c r="I97" i="9"/>
  <c r="K96" i="9"/>
  <c r="J96" i="9"/>
  <c r="S96" i="9"/>
  <c r="M96" i="9"/>
  <c r="I96" i="9"/>
  <c r="K95" i="9"/>
  <c r="J95" i="9"/>
  <c r="S95" i="9"/>
  <c r="L95" i="9"/>
  <c r="I95" i="9"/>
  <c r="K94" i="9"/>
  <c r="J94" i="9"/>
  <c r="S94" i="9"/>
  <c r="L94" i="9"/>
  <c r="I94" i="9"/>
  <c r="K93" i="9"/>
  <c r="J93" i="9"/>
  <c r="S93" i="9"/>
  <c r="L93" i="9"/>
  <c r="I93" i="9"/>
  <c r="K92" i="9"/>
  <c r="J92" i="9"/>
  <c r="S92" i="9"/>
  <c r="L92" i="9"/>
  <c r="I92" i="9"/>
  <c r="K91" i="9"/>
  <c r="J91" i="9"/>
  <c r="S91" i="9"/>
  <c r="L91" i="9"/>
  <c r="I91" i="9"/>
  <c r="K90" i="9"/>
  <c r="J90" i="9"/>
  <c r="S90" i="9"/>
  <c r="L90" i="9"/>
  <c r="I90" i="9"/>
  <c r="K89" i="9"/>
  <c r="J89" i="9"/>
  <c r="S89" i="9"/>
  <c r="L89" i="9"/>
  <c r="I89" i="9"/>
  <c r="K88" i="9"/>
  <c r="J88" i="9"/>
  <c r="S88" i="9"/>
  <c r="L88" i="9"/>
  <c r="I88" i="9"/>
  <c r="K87" i="9"/>
  <c r="J87" i="9"/>
  <c r="S87" i="9"/>
  <c r="L87" i="9"/>
  <c r="I87" i="9"/>
  <c r="K86" i="9"/>
  <c r="J86" i="9"/>
  <c r="S86" i="9"/>
  <c r="L86" i="9"/>
  <c r="I86" i="9"/>
  <c r="K85" i="9"/>
  <c r="J85" i="9"/>
  <c r="S85" i="9"/>
  <c r="L85" i="9"/>
  <c r="I85" i="9"/>
  <c r="K84" i="9"/>
  <c r="J84" i="9"/>
  <c r="S84" i="9"/>
  <c r="L84" i="9"/>
  <c r="I84" i="9"/>
  <c r="K83" i="9"/>
  <c r="J83" i="9"/>
  <c r="S83" i="9"/>
  <c r="L83" i="9"/>
  <c r="I83" i="9"/>
  <c r="K82" i="9"/>
  <c r="K145" i="9" s="1"/>
  <c r="J82" i="9"/>
  <c r="S82" i="9"/>
  <c r="L82" i="9"/>
  <c r="I82" i="9"/>
  <c r="K81" i="9"/>
  <c r="J81" i="9"/>
  <c r="S81" i="9"/>
  <c r="L81" i="9"/>
  <c r="I81" i="9"/>
  <c r="K12" i="1"/>
  <c r="H29" i="8"/>
  <c r="P29" i="8" s="1"/>
  <c r="P17" i="8"/>
  <c r="P16" i="8"/>
  <c r="P20" i="8" s="1"/>
  <c r="Y114" i="8"/>
  <c r="Z114" i="8"/>
  <c r="I59" i="8"/>
  <c r="S111" i="8"/>
  <c r="H59" i="8" s="1"/>
  <c r="V111" i="8"/>
  <c r="M111" i="8"/>
  <c r="F59" i="8" s="1"/>
  <c r="K110" i="8"/>
  <c r="J110" i="8"/>
  <c r="S110" i="8"/>
  <c r="L110" i="8"/>
  <c r="L111" i="8" s="1"/>
  <c r="E59" i="8" s="1"/>
  <c r="I110" i="8"/>
  <c r="I111" i="8" s="1"/>
  <c r="G59" i="8" s="1"/>
  <c r="V107" i="8"/>
  <c r="I58" i="8" s="1"/>
  <c r="K106" i="8"/>
  <c r="J106" i="8"/>
  <c r="S106" i="8"/>
  <c r="M106" i="8"/>
  <c r="M107" i="8" s="1"/>
  <c r="F58" i="8" s="1"/>
  <c r="I106" i="8"/>
  <c r="I107" i="8" s="1"/>
  <c r="G58" i="8" s="1"/>
  <c r="K105" i="8"/>
  <c r="J105" i="8"/>
  <c r="S105" i="8"/>
  <c r="S107" i="8" s="1"/>
  <c r="H58" i="8" s="1"/>
  <c r="L105" i="8"/>
  <c r="L107" i="8" s="1"/>
  <c r="E58" i="8" s="1"/>
  <c r="I105" i="8"/>
  <c r="V102" i="8"/>
  <c r="K101" i="8"/>
  <c r="J101" i="8"/>
  <c r="S101" i="8"/>
  <c r="M101" i="8"/>
  <c r="I101" i="8"/>
  <c r="K100" i="8"/>
  <c r="J100" i="8"/>
  <c r="S100" i="8"/>
  <c r="M100" i="8"/>
  <c r="I100" i="8"/>
  <c r="K99" i="8"/>
  <c r="J99" i="8"/>
  <c r="S99" i="8"/>
  <c r="L99" i="8"/>
  <c r="I99" i="8"/>
  <c r="K98" i="8"/>
  <c r="J98" i="8"/>
  <c r="S98" i="8"/>
  <c r="L98" i="8"/>
  <c r="I98" i="8"/>
  <c r="K97" i="8"/>
  <c r="J97" i="8"/>
  <c r="S97" i="8"/>
  <c r="L97" i="8"/>
  <c r="I97" i="8"/>
  <c r="K96" i="8"/>
  <c r="J96" i="8"/>
  <c r="S96" i="8"/>
  <c r="L96" i="8"/>
  <c r="I96" i="8"/>
  <c r="K95" i="8"/>
  <c r="J95" i="8"/>
  <c r="S95" i="8"/>
  <c r="S102" i="8" s="1"/>
  <c r="H57" i="8" s="1"/>
  <c r="L95" i="8"/>
  <c r="I95" i="8"/>
  <c r="I56" i="8"/>
  <c r="V92" i="8"/>
  <c r="V113" i="8" s="1"/>
  <c r="I60" i="8" s="1"/>
  <c r="K91" i="8"/>
  <c r="J91" i="8"/>
  <c r="S91" i="8"/>
  <c r="L91" i="8"/>
  <c r="I91" i="8"/>
  <c r="K90" i="8"/>
  <c r="J90" i="8"/>
  <c r="S90" i="8"/>
  <c r="L90" i="8"/>
  <c r="I90" i="8"/>
  <c r="K89" i="8"/>
  <c r="J89" i="8"/>
  <c r="S89" i="8"/>
  <c r="M89" i="8"/>
  <c r="M92" i="8" s="1"/>
  <c r="I89" i="8"/>
  <c r="K88" i="8"/>
  <c r="J88" i="8"/>
  <c r="S88" i="8"/>
  <c r="L88" i="8"/>
  <c r="I88" i="8"/>
  <c r="K87" i="8"/>
  <c r="J87" i="8"/>
  <c r="S87" i="8"/>
  <c r="L87" i="8"/>
  <c r="I87" i="8"/>
  <c r="K86" i="8"/>
  <c r="J86" i="8"/>
  <c r="S86" i="8"/>
  <c r="S92" i="8" s="1"/>
  <c r="H56" i="8" s="1"/>
  <c r="L86" i="8"/>
  <c r="I86" i="8"/>
  <c r="K85" i="8"/>
  <c r="J85" i="8"/>
  <c r="S85" i="8"/>
  <c r="L85" i="8"/>
  <c r="I85" i="8"/>
  <c r="K84" i="8"/>
  <c r="J84" i="8"/>
  <c r="S84" i="8"/>
  <c r="L84" i="8"/>
  <c r="I84" i="8"/>
  <c r="K83" i="8"/>
  <c r="J83" i="8"/>
  <c r="S83" i="8"/>
  <c r="L83" i="8"/>
  <c r="I83" i="8"/>
  <c r="K82" i="8"/>
  <c r="J82" i="8"/>
  <c r="S82" i="8"/>
  <c r="L82" i="8"/>
  <c r="I82" i="8"/>
  <c r="K81" i="8"/>
  <c r="J81" i="8"/>
  <c r="S81" i="8"/>
  <c r="L81" i="8"/>
  <c r="I81" i="8"/>
  <c r="K80" i="8"/>
  <c r="K114" i="8" s="1"/>
  <c r="J80" i="8"/>
  <c r="S80" i="8"/>
  <c r="L80" i="8"/>
  <c r="I80" i="8"/>
  <c r="K79" i="8"/>
  <c r="J79" i="8"/>
  <c r="S79" i="8"/>
  <c r="L79" i="8"/>
  <c r="L92" i="8" s="1"/>
  <c r="E56" i="8" s="1"/>
  <c r="I79" i="8"/>
  <c r="K11" i="1"/>
  <c r="H29" i="7"/>
  <c r="P29" i="7" s="1"/>
  <c r="P17" i="7"/>
  <c r="P16" i="7"/>
  <c r="Y146" i="7"/>
  <c r="Z146" i="7"/>
  <c r="H61" i="7"/>
  <c r="S143" i="7"/>
  <c r="V143" i="7"/>
  <c r="I61" i="7" s="1"/>
  <c r="M143" i="7"/>
  <c r="F61" i="7" s="1"/>
  <c r="I143" i="7"/>
  <c r="G61" i="7" s="1"/>
  <c r="K142" i="7"/>
  <c r="J142" i="7"/>
  <c r="S142" i="7"/>
  <c r="L142" i="7"/>
  <c r="L143" i="7" s="1"/>
  <c r="E61" i="7" s="1"/>
  <c r="I142" i="7"/>
  <c r="V139" i="7"/>
  <c r="I60" i="7" s="1"/>
  <c r="K138" i="7"/>
  <c r="J138" i="7"/>
  <c r="S138" i="7"/>
  <c r="L138" i="7"/>
  <c r="I138" i="7"/>
  <c r="K137" i="7"/>
  <c r="J137" i="7"/>
  <c r="S137" i="7"/>
  <c r="L137" i="7"/>
  <c r="I137" i="7"/>
  <c r="K136" i="7"/>
  <c r="J136" i="7"/>
  <c r="S136" i="7"/>
  <c r="L136" i="7"/>
  <c r="I136" i="7"/>
  <c r="K135" i="7"/>
  <c r="J135" i="7"/>
  <c r="S135" i="7"/>
  <c r="L135" i="7"/>
  <c r="I135" i="7"/>
  <c r="K134" i="7"/>
  <c r="J134" i="7"/>
  <c r="S134" i="7"/>
  <c r="L134" i="7"/>
  <c r="I134" i="7"/>
  <c r="K133" i="7"/>
  <c r="J133" i="7"/>
  <c r="S133" i="7"/>
  <c r="L133" i="7"/>
  <c r="I133" i="7"/>
  <c r="K132" i="7"/>
  <c r="J132" i="7"/>
  <c r="S132" i="7"/>
  <c r="M132" i="7"/>
  <c r="I132" i="7"/>
  <c r="K131" i="7"/>
  <c r="J131" i="7"/>
  <c r="S131" i="7"/>
  <c r="L131" i="7"/>
  <c r="I131" i="7"/>
  <c r="K130" i="7"/>
  <c r="J130" i="7"/>
  <c r="S130" i="7"/>
  <c r="L130" i="7"/>
  <c r="I130" i="7"/>
  <c r="K129" i="7"/>
  <c r="J129" i="7"/>
  <c r="S129" i="7"/>
  <c r="L129" i="7"/>
  <c r="I129" i="7"/>
  <c r="K128" i="7"/>
  <c r="J128" i="7"/>
  <c r="S128" i="7"/>
  <c r="M128" i="7"/>
  <c r="I128" i="7"/>
  <c r="K127" i="7"/>
  <c r="J127" i="7"/>
  <c r="S127" i="7"/>
  <c r="L127" i="7"/>
  <c r="I127" i="7"/>
  <c r="K126" i="7"/>
  <c r="J126" i="7"/>
  <c r="S126" i="7"/>
  <c r="L126" i="7"/>
  <c r="I126" i="7"/>
  <c r="K125" i="7"/>
  <c r="J125" i="7"/>
  <c r="S125" i="7"/>
  <c r="M125" i="7"/>
  <c r="I125" i="7"/>
  <c r="K124" i="7"/>
  <c r="J124" i="7"/>
  <c r="S124" i="7"/>
  <c r="S139" i="7" s="1"/>
  <c r="H60" i="7" s="1"/>
  <c r="L124" i="7"/>
  <c r="L139" i="7" s="1"/>
  <c r="E60" i="7" s="1"/>
  <c r="I124" i="7"/>
  <c r="V121" i="7"/>
  <c r="I59" i="7" s="1"/>
  <c r="K120" i="7"/>
  <c r="J120" i="7"/>
  <c r="S120" i="7"/>
  <c r="M120" i="7"/>
  <c r="I120" i="7"/>
  <c r="K119" i="7"/>
  <c r="J119" i="7"/>
  <c r="S119" i="7"/>
  <c r="L119" i="7"/>
  <c r="I119" i="7"/>
  <c r="K118" i="7"/>
  <c r="J118" i="7"/>
  <c r="S118" i="7"/>
  <c r="M118" i="7"/>
  <c r="I118" i="7"/>
  <c r="K117" i="7"/>
  <c r="J117" i="7"/>
  <c r="S117" i="7"/>
  <c r="L117" i="7"/>
  <c r="I117" i="7"/>
  <c r="K116" i="7"/>
  <c r="J116" i="7"/>
  <c r="S116" i="7"/>
  <c r="M116" i="7"/>
  <c r="I116" i="7"/>
  <c r="K115" i="7"/>
  <c r="J115" i="7"/>
  <c r="S115" i="7"/>
  <c r="S121" i="7" s="1"/>
  <c r="H59" i="7" s="1"/>
  <c r="L115" i="7"/>
  <c r="L121" i="7" s="1"/>
  <c r="E59" i="7" s="1"/>
  <c r="I115" i="7"/>
  <c r="V112" i="7"/>
  <c r="I58" i="7" s="1"/>
  <c r="M112" i="7"/>
  <c r="F58" i="7" s="1"/>
  <c r="K111" i="7"/>
  <c r="J111" i="7"/>
  <c r="S111" i="7"/>
  <c r="L111" i="7"/>
  <c r="I111" i="7"/>
  <c r="K110" i="7"/>
  <c r="J110" i="7"/>
  <c r="S110" i="7"/>
  <c r="L110" i="7"/>
  <c r="I110" i="7"/>
  <c r="K109" i="7"/>
  <c r="J109" i="7"/>
  <c r="S109" i="7"/>
  <c r="L109" i="7"/>
  <c r="I109" i="7"/>
  <c r="K108" i="7"/>
  <c r="J108" i="7"/>
  <c r="S108" i="7"/>
  <c r="L108" i="7"/>
  <c r="I108" i="7"/>
  <c r="K107" i="7"/>
  <c r="J107" i="7"/>
  <c r="S107" i="7"/>
  <c r="L107" i="7"/>
  <c r="I107" i="7"/>
  <c r="K106" i="7"/>
  <c r="J106" i="7"/>
  <c r="S106" i="7"/>
  <c r="S112" i="7" s="1"/>
  <c r="H58" i="7" s="1"/>
  <c r="L106" i="7"/>
  <c r="I106" i="7"/>
  <c r="H57" i="7"/>
  <c r="S103" i="7"/>
  <c r="V103" i="7"/>
  <c r="I57" i="7" s="1"/>
  <c r="M103" i="7"/>
  <c r="F57" i="7" s="1"/>
  <c r="K102" i="7"/>
  <c r="J102" i="7"/>
  <c r="S102" i="7"/>
  <c r="L102" i="7"/>
  <c r="L103" i="7" s="1"/>
  <c r="E57" i="7" s="1"/>
  <c r="I102" i="7"/>
  <c r="I103" i="7" s="1"/>
  <c r="G57" i="7" s="1"/>
  <c r="V99" i="7"/>
  <c r="K98" i="7"/>
  <c r="J98" i="7"/>
  <c r="S98" i="7"/>
  <c r="L98" i="7"/>
  <c r="I98" i="7"/>
  <c r="K97" i="7"/>
  <c r="J97" i="7"/>
  <c r="S97" i="7"/>
  <c r="L97" i="7"/>
  <c r="I97" i="7"/>
  <c r="K96" i="7"/>
  <c r="J96" i="7"/>
  <c r="S96" i="7"/>
  <c r="M96" i="7"/>
  <c r="M99" i="7" s="1"/>
  <c r="F56" i="7" s="1"/>
  <c r="I96" i="7"/>
  <c r="K95" i="7"/>
  <c r="J95" i="7"/>
  <c r="S95" i="7"/>
  <c r="L95" i="7"/>
  <c r="I95" i="7"/>
  <c r="K94" i="7"/>
  <c r="J94" i="7"/>
  <c r="S94" i="7"/>
  <c r="L94" i="7"/>
  <c r="I94" i="7"/>
  <c r="K93" i="7"/>
  <c r="J93" i="7"/>
  <c r="S93" i="7"/>
  <c r="L93" i="7"/>
  <c r="I93" i="7"/>
  <c r="K92" i="7"/>
  <c r="J92" i="7"/>
  <c r="S92" i="7"/>
  <c r="L92" i="7"/>
  <c r="I92" i="7"/>
  <c r="K91" i="7"/>
  <c r="J91" i="7"/>
  <c r="S91" i="7"/>
  <c r="L91" i="7"/>
  <c r="I91" i="7"/>
  <c r="K90" i="7"/>
  <c r="J90" i="7"/>
  <c r="S90" i="7"/>
  <c r="L90" i="7"/>
  <c r="I90" i="7"/>
  <c r="K89" i="7"/>
  <c r="J89" i="7"/>
  <c r="S89" i="7"/>
  <c r="L89" i="7"/>
  <c r="I89" i="7"/>
  <c r="K88" i="7"/>
  <c r="J88" i="7"/>
  <c r="S88" i="7"/>
  <c r="L88" i="7"/>
  <c r="I88" i="7"/>
  <c r="K87" i="7"/>
  <c r="J87" i="7"/>
  <c r="S87" i="7"/>
  <c r="L87" i="7"/>
  <c r="I87" i="7"/>
  <c r="K86" i="7"/>
  <c r="J86" i="7"/>
  <c r="S86" i="7"/>
  <c r="L86" i="7"/>
  <c r="I86" i="7"/>
  <c r="K85" i="7"/>
  <c r="J85" i="7"/>
  <c r="S85" i="7"/>
  <c r="L85" i="7"/>
  <c r="I85" i="7"/>
  <c r="K84" i="7"/>
  <c r="J84" i="7"/>
  <c r="S84" i="7"/>
  <c r="L84" i="7"/>
  <c r="I84" i="7"/>
  <c r="K83" i="7"/>
  <c r="J83" i="7"/>
  <c r="S83" i="7"/>
  <c r="L83" i="7"/>
  <c r="I83" i="7"/>
  <c r="K82" i="7"/>
  <c r="J82" i="7"/>
  <c r="S82" i="7"/>
  <c r="L82" i="7"/>
  <c r="I82" i="7"/>
  <c r="K81" i="7"/>
  <c r="K146" i="7" s="1"/>
  <c r="J81" i="7"/>
  <c r="S81" i="7"/>
  <c r="S99" i="7" s="1"/>
  <c r="H56" i="7" s="1"/>
  <c r="L81" i="7"/>
  <c r="I81" i="7"/>
  <c r="P20" i="7"/>
  <c r="K10" i="1"/>
  <c r="H29" i="6"/>
  <c r="P29" i="6" s="1"/>
  <c r="P17" i="6"/>
  <c r="P16" i="6"/>
  <c r="Y136" i="6"/>
  <c r="Z136" i="6"/>
  <c r="I61" i="6"/>
  <c r="V133" i="6"/>
  <c r="M133" i="6"/>
  <c r="F61" i="6" s="1"/>
  <c r="K132" i="6"/>
  <c r="J132" i="6"/>
  <c r="S132" i="6"/>
  <c r="S133" i="6" s="1"/>
  <c r="H61" i="6" s="1"/>
  <c r="L132" i="6"/>
  <c r="L133" i="6" s="1"/>
  <c r="E61" i="6" s="1"/>
  <c r="I132" i="6"/>
  <c r="I133" i="6" s="1"/>
  <c r="G61" i="6" s="1"/>
  <c r="V129" i="6"/>
  <c r="I60" i="6" s="1"/>
  <c r="K128" i="6"/>
  <c r="J128" i="6"/>
  <c r="S128" i="6"/>
  <c r="L128" i="6"/>
  <c r="I128" i="6"/>
  <c r="K127" i="6"/>
  <c r="J127" i="6"/>
  <c r="S127" i="6"/>
  <c r="L127" i="6"/>
  <c r="I127" i="6"/>
  <c r="K126" i="6"/>
  <c r="J126" i="6"/>
  <c r="S126" i="6"/>
  <c r="L126" i="6"/>
  <c r="I126" i="6"/>
  <c r="K125" i="6"/>
  <c r="J125" i="6"/>
  <c r="S125" i="6"/>
  <c r="L125" i="6"/>
  <c r="I125" i="6"/>
  <c r="K124" i="6"/>
  <c r="J124" i="6"/>
  <c r="S124" i="6"/>
  <c r="M124" i="6"/>
  <c r="I124" i="6"/>
  <c r="K123" i="6"/>
  <c r="J123" i="6"/>
  <c r="S123" i="6"/>
  <c r="L123" i="6"/>
  <c r="I123" i="6"/>
  <c r="K122" i="6"/>
  <c r="J122" i="6"/>
  <c r="S122" i="6"/>
  <c r="M122" i="6"/>
  <c r="I122" i="6"/>
  <c r="K121" i="6"/>
  <c r="J121" i="6"/>
  <c r="S121" i="6"/>
  <c r="S129" i="6" s="1"/>
  <c r="H60" i="6" s="1"/>
  <c r="L121" i="6"/>
  <c r="L129" i="6" s="1"/>
  <c r="E60" i="6" s="1"/>
  <c r="I121" i="6"/>
  <c r="I129" i="6" s="1"/>
  <c r="G60" i="6" s="1"/>
  <c r="I59" i="6"/>
  <c r="V118" i="6"/>
  <c r="K117" i="6"/>
  <c r="J117" i="6"/>
  <c r="S117" i="6"/>
  <c r="M117" i="6"/>
  <c r="I117" i="6"/>
  <c r="K116" i="6"/>
  <c r="J116" i="6"/>
  <c r="S116" i="6"/>
  <c r="L116" i="6"/>
  <c r="I116" i="6"/>
  <c r="K115" i="6"/>
  <c r="J115" i="6"/>
  <c r="S115" i="6"/>
  <c r="M115" i="6"/>
  <c r="I115" i="6"/>
  <c r="K114" i="6"/>
  <c r="J114" i="6"/>
  <c r="S114" i="6"/>
  <c r="M114" i="6"/>
  <c r="I114" i="6"/>
  <c r="K113" i="6"/>
  <c r="J113" i="6"/>
  <c r="S113" i="6"/>
  <c r="M113" i="6"/>
  <c r="I113" i="6"/>
  <c r="K112" i="6"/>
  <c r="J112" i="6"/>
  <c r="S112" i="6"/>
  <c r="M112" i="6"/>
  <c r="I112" i="6"/>
  <c r="K111" i="6"/>
  <c r="J111" i="6"/>
  <c r="S111" i="6"/>
  <c r="L111" i="6"/>
  <c r="I111" i="6"/>
  <c r="K110" i="6"/>
  <c r="J110" i="6"/>
  <c r="S110" i="6"/>
  <c r="M110" i="6"/>
  <c r="I110" i="6"/>
  <c r="K109" i="6"/>
  <c r="J109" i="6"/>
  <c r="S109" i="6"/>
  <c r="S118" i="6" s="1"/>
  <c r="H59" i="6" s="1"/>
  <c r="L109" i="6"/>
  <c r="L118" i="6" s="1"/>
  <c r="E59" i="6" s="1"/>
  <c r="I109" i="6"/>
  <c r="I118" i="6" s="1"/>
  <c r="G59" i="6" s="1"/>
  <c r="I58" i="6"/>
  <c r="V106" i="6"/>
  <c r="K105" i="6"/>
  <c r="J105" i="6"/>
  <c r="S105" i="6"/>
  <c r="M105" i="6"/>
  <c r="M106" i="6" s="1"/>
  <c r="F58" i="6" s="1"/>
  <c r="I105" i="6"/>
  <c r="K104" i="6"/>
  <c r="J104" i="6"/>
  <c r="S104" i="6"/>
  <c r="L104" i="6"/>
  <c r="I104" i="6"/>
  <c r="K103" i="6"/>
  <c r="J103" i="6"/>
  <c r="S103" i="6"/>
  <c r="L103" i="6"/>
  <c r="I103" i="6"/>
  <c r="K102" i="6"/>
  <c r="J102" i="6"/>
  <c r="S102" i="6"/>
  <c r="S106" i="6" s="1"/>
  <c r="H58" i="6" s="1"/>
  <c r="L102" i="6"/>
  <c r="L106" i="6" s="1"/>
  <c r="E58" i="6" s="1"/>
  <c r="I102" i="6"/>
  <c r="I57" i="6"/>
  <c r="V99" i="6"/>
  <c r="K98" i="6"/>
  <c r="J98" i="6"/>
  <c r="S98" i="6"/>
  <c r="M98" i="6"/>
  <c r="M99" i="6" s="1"/>
  <c r="F57" i="6" s="1"/>
  <c r="I98" i="6"/>
  <c r="K97" i="6"/>
  <c r="J97" i="6"/>
  <c r="S97" i="6"/>
  <c r="S99" i="6" s="1"/>
  <c r="H57" i="6" s="1"/>
  <c r="L97" i="6"/>
  <c r="L99" i="6" s="1"/>
  <c r="E57" i="6" s="1"/>
  <c r="I97" i="6"/>
  <c r="V94" i="6"/>
  <c r="M94" i="6"/>
  <c r="F56" i="6" s="1"/>
  <c r="K93" i="6"/>
  <c r="J93" i="6"/>
  <c r="S93" i="6"/>
  <c r="L93" i="6"/>
  <c r="I93" i="6"/>
  <c r="K92" i="6"/>
  <c r="J92" i="6"/>
  <c r="S92" i="6"/>
  <c r="L92" i="6"/>
  <c r="I92" i="6"/>
  <c r="K91" i="6"/>
  <c r="J91" i="6"/>
  <c r="S91" i="6"/>
  <c r="L91" i="6"/>
  <c r="I91" i="6"/>
  <c r="K90" i="6"/>
  <c r="J90" i="6"/>
  <c r="S90" i="6"/>
  <c r="M90" i="6"/>
  <c r="I90" i="6"/>
  <c r="K89" i="6"/>
  <c r="J89" i="6"/>
  <c r="S89" i="6"/>
  <c r="L89" i="6"/>
  <c r="I89" i="6"/>
  <c r="K88" i="6"/>
  <c r="J88" i="6"/>
  <c r="S88" i="6"/>
  <c r="L88" i="6"/>
  <c r="I88" i="6"/>
  <c r="K87" i="6"/>
  <c r="J87" i="6"/>
  <c r="S87" i="6"/>
  <c r="L87" i="6"/>
  <c r="I87" i="6"/>
  <c r="K86" i="6"/>
  <c r="J86" i="6"/>
  <c r="S86" i="6"/>
  <c r="L86" i="6"/>
  <c r="I86" i="6"/>
  <c r="K85" i="6"/>
  <c r="J85" i="6"/>
  <c r="S85" i="6"/>
  <c r="L85" i="6"/>
  <c r="I85" i="6"/>
  <c r="K84" i="6"/>
  <c r="J84" i="6"/>
  <c r="S84" i="6"/>
  <c r="L84" i="6"/>
  <c r="I84" i="6"/>
  <c r="K83" i="6"/>
  <c r="J83" i="6"/>
  <c r="S83" i="6"/>
  <c r="L83" i="6"/>
  <c r="I83" i="6"/>
  <c r="K82" i="6"/>
  <c r="J82" i="6"/>
  <c r="S82" i="6"/>
  <c r="L82" i="6"/>
  <c r="I82" i="6"/>
  <c r="K81" i="6"/>
  <c r="K136" i="6" s="1"/>
  <c r="J81" i="6"/>
  <c r="S81" i="6"/>
  <c r="S94" i="6" s="1"/>
  <c r="H56" i="6" s="1"/>
  <c r="L81" i="6"/>
  <c r="I81" i="6"/>
  <c r="P20" i="6"/>
  <c r="K9" i="1"/>
  <c r="H29" i="5"/>
  <c r="P29" i="5" s="1"/>
  <c r="P17" i="5"/>
  <c r="P16" i="5"/>
  <c r="Y122" i="5"/>
  <c r="Z122" i="5"/>
  <c r="F59" i="5"/>
  <c r="V119" i="5"/>
  <c r="I59" i="5" s="1"/>
  <c r="M119" i="5"/>
  <c r="K118" i="5"/>
  <c r="J118" i="5"/>
  <c r="S118" i="5"/>
  <c r="S119" i="5" s="1"/>
  <c r="H59" i="5" s="1"/>
  <c r="L118" i="5"/>
  <c r="L119" i="5" s="1"/>
  <c r="E59" i="5" s="1"/>
  <c r="I118" i="5"/>
  <c r="I119" i="5" s="1"/>
  <c r="G59" i="5" s="1"/>
  <c r="V115" i="5"/>
  <c r="I58" i="5" s="1"/>
  <c r="K114" i="5"/>
  <c r="J114" i="5"/>
  <c r="S114" i="5"/>
  <c r="L114" i="5"/>
  <c r="I114" i="5"/>
  <c r="K113" i="5"/>
  <c r="J113" i="5"/>
  <c r="S113" i="5"/>
  <c r="L113" i="5"/>
  <c r="I113" i="5"/>
  <c r="K112" i="5"/>
  <c r="J112" i="5"/>
  <c r="S112" i="5"/>
  <c r="L112" i="5"/>
  <c r="I112" i="5"/>
  <c r="K111" i="5"/>
  <c r="J111" i="5"/>
  <c r="S111" i="5"/>
  <c r="L111" i="5"/>
  <c r="I111" i="5"/>
  <c r="K110" i="5"/>
  <c r="J110" i="5"/>
  <c r="S110" i="5"/>
  <c r="L110" i="5"/>
  <c r="I110" i="5"/>
  <c r="K109" i="5"/>
  <c r="J109" i="5"/>
  <c r="S109" i="5"/>
  <c r="L109" i="5"/>
  <c r="I109" i="5"/>
  <c r="K108" i="5"/>
  <c r="J108" i="5"/>
  <c r="S108" i="5"/>
  <c r="L108" i="5"/>
  <c r="I108" i="5"/>
  <c r="K107" i="5"/>
  <c r="J107" i="5"/>
  <c r="S107" i="5"/>
  <c r="M107" i="5"/>
  <c r="M115" i="5" s="1"/>
  <c r="F58" i="5" s="1"/>
  <c r="I107" i="5"/>
  <c r="K106" i="5"/>
  <c r="J106" i="5"/>
  <c r="S106" i="5"/>
  <c r="S115" i="5" s="1"/>
  <c r="H58" i="5" s="1"/>
  <c r="L106" i="5"/>
  <c r="I106" i="5"/>
  <c r="S103" i="5"/>
  <c r="H57" i="5" s="1"/>
  <c r="V103" i="5"/>
  <c r="I57" i="5" s="1"/>
  <c r="M103" i="5"/>
  <c r="F57" i="5" s="1"/>
  <c r="K102" i="5"/>
  <c r="J102" i="5"/>
  <c r="S102" i="5"/>
  <c r="L102" i="5"/>
  <c r="I102" i="5"/>
  <c r="K101" i="5"/>
  <c r="J101" i="5"/>
  <c r="S101" i="5"/>
  <c r="L101" i="5"/>
  <c r="I101" i="5"/>
  <c r="K100" i="5"/>
  <c r="J100" i="5"/>
  <c r="S100" i="5"/>
  <c r="L100" i="5"/>
  <c r="I100" i="5"/>
  <c r="K99" i="5"/>
  <c r="J99" i="5"/>
  <c r="S99" i="5"/>
  <c r="L99" i="5"/>
  <c r="I99" i="5"/>
  <c r="I56" i="5"/>
  <c r="V96" i="5"/>
  <c r="M96" i="5"/>
  <c r="F56" i="5" s="1"/>
  <c r="K95" i="5"/>
  <c r="J95" i="5"/>
  <c r="S95" i="5"/>
  <c r="L95" i="5"/>
  <c r="I95" i="5"/>
  <c r="K94" i="5"/>
  <c r="J94" i="5"/>
  <c r="S94" i="5"/>
  <c r="L94" i="5"/>
  <c r="I94" i="5"/>
  <c r="K93" i="5"/>
  <c r="J93" i="5"/>
  <c r="S93" i="5"/>
  <c r="L93" i="5"/>
  <c r="I93" i="5"/>
  <c r="K92" i="5"/>
  <c r="J92" i="5"/>
  <c r="S92" i="5"/>
  <c r="M92" i="5"/>
  <c r="I92" i="5"/>
  <c r="K91" i="5"/>
  <c r="J91" i="5"/>
  <c r="S91" i="5"/>
  <c r="L91" i="5"/>
  <c r="I91" i="5"/>
  <c r="K90" i="5"/>
  <c r="J90" i="5"/>
  <c r="S90" i="5"/>
  <c r="L90" i="5"/>
  <c r="I90" i="5"/>
  <c r="K89" i="5"/>
  <c r="J89" i="5"/>
  <c r="S89" i="5"/>
  <c r="L89" i="5"/>
  <c r="I89" i="5"/>
  <c r="K88" i="5"/>
  <c r="J88" i="5"/>
  <c r="S88" i="5"/>
  <c r="L88" i="5"/>
  <c r="I88" i="5"/>
  <c r="K87" i="5"/>
  <c r="J87" i="5"/>
  <c r="S87" i="5"/>
  <c r="L87" i="5"/>
  <c r="I87" i="5"/>
  <c r="K86" i="5"/>
  <c r="J86" i="5"/>
  <c r="S86" i="5"/>
  <c r="L86" i="5"/>
  <c r="I86" i="5"/>
  <c r="K85" i="5"/>
  <c r="J85" i="5"/>
  <c r="S85" i="5"/>
  <c r="L85" i="5"/>
  <c r="I85" i="5"/>
  <c r="K84" i="5"/>
  <c r="J84" i="5"/>
  <c r="S84" i="5"/>
  <c r="L84" i="5"/>
  <c r="I84" i="5"/>
  <c r="K83" i="5"/>
  <c r="J83" i="5"/>
  <c r="S83" i="5"/>
  <c r="L83" i="5"/>
  <c r="I83" i="5"/>
  <c r="K82" i="5"/>
  <c r="J82" i="5"/>
  <c r="S82" i="5"/>
  <c r="L82" i="5"/>
  <c r="I82" i="5"/>
  <c r="K81" i="5"/>
  <c r="J81" i="5"/>
  <c r="S81" i="5"/>
  <c r="L81" i="5"/>
  <c r="I81" i="5"/>
  <c r="K80" i="5"/>
  <c r="J80" i="5"/>
  <c r="S80" i="5"/>
  <c r="L80" i="5"/>
  <c r="I80" i="5"/>
  <c r="K79" i="5"/>
  <c r="K122" i="5" s="1"/>
  <c r="J79" i="5"/>
  <c r="S79" i="5"/>
  <c r="S96" i="5" s="1"/>
  <c r="H56" i="5" s="1"/>
  <c r="L79" i="5"/>
  <c r="I79" i="5"/>
  <c r="P20" i="5"/>
  <c r="K8" i="1"/>
  <c r="P29" i="4"/>
  <c r="H29" i="4"/>
  <c r="P17" i="4"/>
  <c r="P16" i="4"/>
  <c r="Y112" i="4"/>
  <c r="Z112" i="4"/>
  <c r="F59" i="4"/>
  <c r="V109" i="4"/>
  <c r="I59" i="4" s="1"/>
  <c r="M109" i="4"/>
  <c r="K108" i="4"/>
  <c r="J108" i="4"/>
  <c r="S108" i="4"/>
  <c r="S109" i="4" s="1"/>
  <c r="H59" i="4" s="1"/>
  <c r="L108" i="4"/>
  <c r="L109" i="4" s="1"/>
  <c r="E59" i="4" s="1"/>
  <c r="I108" i="4"/>
  <c r="I109" i="4" s="1"/>
  <c r="G59" i="4" s="1"/>
  <c r="S105" i="4"/>
  <c r="H58" i="4" s="1"/>
  <c r="V105" i="4"/>
  <c r="I58" i="4" s="1"/>
  <c r="K104" i="4"/>
  <c r="J104" i="4"/>
  <c r="S104" i="4"/>
  <c r="M104" i="4"/>
  <c r="M105" i="4" s="1"/>
  <c r="F58" i="4" s="1"/>
  <c r="I104" i="4"/>
  <c r="K103" i="4"/>
  <c r="J103" i="4"/>
  <c r="S103" i="4"/>
  <c r="L103" i="4"/>
  <c r="L105" i="4" s="1"/>
  <c r="E58" i="4" s="1"/>
  <c r="I103" i="4"/>
  <c r="I57" i="4"/>
  <c r="V100" i="4"/>
  <c r="K99" i="4"/>
  <c r="J99" i="4"/>
  <c r="S99" i="4"/>
  <c r="M99" i="4"/>
  <c r="M100" i="4" s="1"/>
  <c r="F57" i="4" s="1"/>
  <c r="I99" i="4"/>
  <c r="K98" i="4"/>
  <c r="J98" i="4"/>
  <c r="S98" i="4"/>
  <c r="L98" i="4"/>
  <c r="I98" i="4"/>
  <c r="K97" i="4"/>
  <c r="J97" i="4"/>
  <c r="S97" i="4"/>
  <c r="L97" i="4"/>
  <c r="I97" i="4"/>
  <c r="K96" i="4"/>
  <c r="J96" i="4"/>
  <c r="S96" i="4"/>
  <c r="S100" i="4" s="1"/>
  <c r="H57" i="4" s="1"/>
  <c r="L96" i="4"/>
  <c r="L100" i="4" s="1"/>
  <c r="E57" i="4" s="1"/>
  <c r="I96" i="4"/>
  <c r="I100" i="4" s="1"/>
  <c r="G57" i="4" s="1"/>
  <c r="V93" i="4"/>
  <c r="K92" i="4"/>
  <c r="J92" i="4"/>
  <c r="S92" i="4"/>
  <c r="L92" i="4"/>
  <c r="I92" i="4"/>
  <c r="K91" i="4"/>
  <c r="J91" i="4"/>
  <c r="S91" i="4"/>
  <c r="L91" i="4"/>
  <c r="I91" i="4"/>
  <c r="K90" i="4"/>
  <c r="J90" i="4"/>
  <c r="S90" i="4"/>
  <c r="L90" i="4"/>
  <c r="I90" i="4"/>
  <c r="K89" i="4"/>
  <c r="J89" i="4"/>
  <c r="S89" i="4"/>
  <c r="M89" i="4"/>
  <c r="M93" i="4" s="1"/>
  <c r="I89" i="4"/>
  <c r="K88" i="4"/>
  <c r="J88" i="4"/>
  <c r="S88" i="4"/>
  <c r="L88" i="4"/>
  <c r="I88" i="4"/>
  <c r="K87" i="4"/>
  <c r="J87" i="4"/>
  <c r="S87" i="4"/>
  <c r="L87" i="4"/>
  <c r="I87" i="4"/>
  <c r="K86" i="4"/>
  <c r="J86" i="4"/>
  <c r="S86" i="4"/>
  <c r="L86" i="4"/>
  <c r="I86" i="4"/>
  <c r="K85" i="4"/>
  <c r="J85" i="4"/>
  <c r="S85" i="4"/>
  <c r="L85" i="4"/>
  <c r="I85" i="4"/>
  <c r="K84" i="4"/>
  <c r="J84" i="4"/>
  <c r="S84" i="4"/>
  <c r="L84" i="4"/>
  <c r="I84" i="4"/>
  <c r="K83" i="4"/>
  <c r="J83" i="4"/>
  <c r="S83" i="4"/>
  <c r="L83" i="4"/>
  <c r="I83" i="4"/>
  <c r="K82" i="4"/>
  <c r="J82" i="4"/>
  <c r="S82" i="4"/>
  <c r="L82" i="4"/>
  <c r="I82" i="4"/>
  <c r="K81" i="4"/>
  <c r="J81" i="4"/>
  <c r="S81" i="4"/>
  <c r="L81" i="4"/>
  <c r="I81" i="4"/>
  <c r="K80" i="4"/>
  <c r="J80" i="4"/>
  <c r="S80" i="4"/>
  <c r="L80" i="4"/>
  <c r="I80" i="4"/>
  <c r="K79" i="4"/>
  <c r="K112" i="4" s="1"/>
  <c r="J79" i="4"/>
  <c r="S79" i="4"/>
  <c r="L79" i="4"/>
  <c r="I79" i="4"/>
  <c r="P20" i="4"/>
  <c r="K7" i="1"/>
  <c r="P29" i="3"/>
  <c r="H29" i="3"/>
  <c r="P17" i="3"/>
  <c r="P16" i="3"/>
  <c r="Y144" i="3"/>
  <c r="Z144" i="3"/>
  <c r="I61" i="3"/>
  <c r="S141" i="3"/>
  <c r="H61" i="3" s="1"/>
  <c r="V141" i="3"/>
  <c r="M141" i="3"/>
  <c r="F61" i="3" s="1"/>
  <c r="I141" i="3"/>
  <c r="G61" i="3" s="1"/>
  <c r="K140" i="3"/>
  <c r="J140" i="3"/>
  <c r="S140" i="3"/>
  <c r="L140" i="3"/>
  <c r="L141" i="3" s="1"/>
  <c r="E61" i="3" s="1"/>
  <c r="I140" i="3"/>
  <c r="V137" i="3"/>
  <c r="I60" i="3" s="1"/>
  <c r="K136" i="3"/>
  <c r="J136" i="3"/>
  <c r="S136" i="3"/>
  <c r="L136" i="3"/>
  <c r="I136" i="3"/>
  <c r="K135" i="3"/>
  <c r="J135" i="3"/>
  <c r="S135" i="3"/>
  <c r="L135" i="3"/>
  <c r="I135" i="3"/>
  <c r="K134" i="3"/>
  <c r="J134" i="3"/>
  <c r="S134" i="3"/>
  <c r="L134" i="3"/>
  <c r="I134" i="3"/>
  <c r="K133" i="3"/>
  <c r="J133" i="3"/>
  <c r="S133" i="3"/>
  <c r="L133" i="3"/>
  <c r="I133" i="3"/>
  <c r="K132" i="3"/>
  <c r="J132" i="3"/>
  <c r="S132" i="3"/>
  <c r="L132" i="3"/>
  <c r="I132" i="3"/>
  <c r="K131" i="3"/>
  <c r="J131" i="3"/>
  <c r="S131" i="3"/>
  <c r="L131" i="3"/>
  <c r="I131" i="3"/>
  <c r="K130" i="3"/>
  <c r="J130" i="3"/>
  <c r="S130" i="3"/>
  <c r="L130" i="3"/>
  <c r="I130" i="3"/>
  <c r="K129" i="3"/>
  <c r="J129" i="3"/>
  <c r="S129" i="3"/>
  <c r="M129" i="3"/>
  <c r="I129" i="3"/>
  <c r="K128" i="3"/>
  <c r="J128" i="3"/>
  <c r="S128" i="3"/>
  <c r="L128" i="3"/>
  <c r="I128" i="3"/>
  <c r="K127" i="3"/>
  <c r="J127" i="3"/>
  <c r="S127" i="3"/>
  <c r="M127" i="3"/>
  <c r="I127" i="3"/>
  <c r="K126" i="3"/>
  <c r="J126" i="3"/>
  <c r="S126" i="3"/>
  <c r="L126" i="3"/>
  <c r="I126" i="3"/>
  <c r="K125" i="3"/>
  <c r="J125" i="3"/>
  <c r="S125" i="3"/>
  <c r="M125" i="3"/>
  <c r="I125" i="3"/>
  <c r="K124" i="3"/>
  <c r="J124" i="3"/>
  <c r="S124" i="3"/>
  <c r="M124" i="3"/>
  <c r="I124" i="3"/>
  <c r="K123" i="3"/>
  <c r="J123" i="3"/>
  <c r="S123" i="3"/>
  <c r="M123" i="3"/>
  <c r="I123" i="3"/>
  <c r="K122" i="3"/>
  <c r="J122" i="3"/>
  <c r="S122" i="3"/>
  <c r="S137" i="3" s="1"/>
  <c r="H60" i="3" s="1"/>
  <c r="M122" i="3"/>
  <c r="I122" i="3"/>
  <c r="K121" i="3"/>
  <c r="J121" i="3"/>
  <c r="S121" i="3"/>
  <c r="M121" i="3"/>
  <c r="I121" i="3"/>
  <c r="K120" i="3"/>
  <c r="J120" i="3"/>
  <c r="S120" i="3"/>
  <c r="L120" i="3"/>
  <c r="I120" i="3"/>
  <c r="I137" i="3" s="1"/>
  <c r="G60" i="3" s="1"/>
  <c r="V117" i="3"/>
  <c r="I59" i="3" s="1"/>
  <c r="M117" i="3"/>
  <c r="F59" i="3" s="1"/>
  <c r="K116" i="3"/>
  <c r="J116" i="3"/>
  <c r="S116" i="3"/>
  <c r="M116" i="3"/>
  <c r="I116" i="3"/>
  <c r="K115" i="3"/>
  <c r="J115" i="3"/>
  <c r="S115" i="3"/>
  <c r="S117" i="3" s="1"/>
  <c r="H59" i="3" s="1"/>
  <c r="L115" i="3"/>
  <c r="L117" i="3" s="1"/>
  <c r="E59" i="3" s="1"/>
  <c r="I115" i="3"/>
  <c r="F58" i="3"/>
  <c r="V112" i="3"/>
  <c r="I58" i="3" s="1"/>
  <c r="M112" i="3"/>
  <c r="K111" i="3"/>
  <c r="J111" i="3"/>
  <c r="S111" i="3"/>
  <c r="L111" i="3"/>
  <c r="I111" i="3"/>
  <c r="K110" i="3"/>
  <c r="J110" i="3"/>
  <c r="S110" i="3"/>
  <c r="L110" i="3"/>
  <c r="I110" i="3"/>
  <c r="K109" i="3"/>
  <c r="J109" i="3"/>
  <c r="S109" i="3"/>
  <c r="L109" i="3"/>
  <c r="I109" i="3"/>
  <c r="K108" i="3"/>
  <c r="J108" i="3"/>
  <c r="S108" i="3"/>
  <c r="L108" i="3"/>
  <c r="I108" i="3"/>
  <c r="K107" i="3"/>
  <c r="J107" i="3"/>
  <c r="S107" i="3"/>
  <c r="S112" i="3" s="1"/>
  <c r="H58" i="3" s="1"/>
  <c r="L107" i="3"/>
  <c r="I107" i="3"/>
  <c r="I112" i="3" s="1"/>
  <c r="G58" i="3" s="1"/>
  <c r="I57" i="3"/>
  <c r="V104" i="3"/>
  <c r="M104" i="3"/>
  <c r="F57" i="3" s="1"/>
  <c r="K103" i="3"/>
  <c r="J103" i="3"/>
  <c r="S103" i="3"/>
  <c r="S104" i="3" s="1"/>
  <c r="H57" i="3" s="1"/>
  <c r="L103" i="3"/>
  <c r="L104" i="3" s="1"/>
  <c r="E57" i="3" s="1"/>
  <c r="I103" i="3"/>
  <c r="I104" i="3" s="1"/>
  <c r="G57" i="3" s="1"/>
  <c r="I56" i="3"/>
  <c r="V100" i="3"/>
  <c r="V143" i="3" s="1"/>
  <c r="I62" i="3" s="1"/>
  <c r="K99" i="3"/>
  <c r="J99" i="3"/>
  <c r="S99" i="3"/>
  <c r="L99" i="3"/>
  <c r="I99" i="3"/>
  <c r="K98" i="3"/>
  <c r="J98" i="3"/>
  <c r="S98" i="3"/>
  <c r="L98" i="3"/>
  <c r="I98" i="3"/>
  <c r="K97" i="3"/>
  <c r="J97" i="3"/>
  <c r="S97" i="3"/>
  <c r="L97" i="3"/>
  <c r="I97" i="3"/>
  <c r="K96" i="3"/>
  <c r="J96" i="3"/>
  <c r="S96" i="3"/>
  <c r="M96" i="3"/>
  <c r="I96" i="3"/>
  <c r="K95" i="3"/>
  <c r="J95" i="3"/>
  <c r="S95" i="3"/>
  <c r="L95" i="3"/>
  <c r="I95" i="3"/>
  <c r="K94" i="3"/>
  <c r="J94" i="3"/>
  <c r="S94" i="3"/>
  <c r="L94" i="3"/>
  <c r="I94" i="3"/>
  <c r="K93" i="3"/>
  <c r="J93" i="3"/>
  <c r="S93" i="3"/>
  <c r="L93" i="3"/>
  <c r="I93" i="3"/>
  <c r="K92" i="3"/>
  <c r="J92" i="3"/>
  <c r="S92" i="3"/>
  <c r="L92" i="3"/>
  <c r="I92" i="3"/>
  <c r="K91" i="3"/>
  <c r="J91" i="3"/>
  <c r="S91" i="3"/>
  <c r="L91" i="3"/>
  <c r="I91" i="3"/>
  <c r="K90" i="3"/>
  <c r="J90" i="3"/>
  <c r="S90" i="3"/>
  <c r="L90" i="3"/>
  <c r="I90" i="3"/>
  <c r="K89" i="3"/>
  <c r="J89" i="3"/>
  <c r="S89" i="3"/>
  <c r="L89" i="3"/>
  <c r="I89" i="3"/>
  <c r="K88" i="3"/>
  <c r="J88" i="3"/>
  <c r="S88" i="3"/>
  <c r="L88" i="3"/>
  <c r="I88" i="3"/>
  <c r="K87" i="3"/>
  <c r="J87" i="3"/>
  <c r="S87" i="3"/>
  <c r="L87" i="3"/>
  <c r="I87" i="3"/>
  <c r="K86" i="3"/>
  <c r="J86" i="3"/>
  <c r="S86" i="3"/>
  <c r="L86" i="3"/>
  <c r="I86" i="3"/>
  <c r="K85" i="3"/>
  <c r="J85" i="3"/>
  <c r="S85" i="3"/>
  <c r="L85" i="3"/>
  <c r="I85" i="3"/>
  <c r="K84" i="3"/>
  <c r="J84" i="3"/>
  <c r="S84" i="3"/>
  <c r="L84" i="3"/>
  <c r="I84" i="3"/>
  <c r="K83" i="3"/>
  <c r="J83" i="3"/>
  <c r="S83" i="3"/>
  <c r="L83" i="3"/>
  <c r="I83" i="3"/>
  <c r="K82" i="3"/>
  <c r="J82" i="3"/>
  <c r="S82" i="3"/>
  <c r="L82" i="3"/>
  <c r="I82" i="3"/>
  <c r="K81" i="3"/>
  <c r="K144" i="3" s="1"/>
  <c r="J81" i="3"/>
  <c r="S81" i="3"/>
  <c r="L81" i="3"/>
  <c r="I81" i="3"/>
  <c r="P20" i="3"/>
  <c r="L112" i="7" l="1"/>
  <c r="E58" i="7" s="1"/>
  <c r="I121" i="7"/>
  <c r="G59" i="7" s="1"/>
  <c r="L99" i="7"/>
  <c r="E56" i="7" s="1"/>
  <c r="M139" i="7"/>
  <c r="F60" i="7" s="1"/>
  <c r="M121" i="7"/>
  <c r="F59" i="7" s="1"/>
  <c r="I112" i="7"/>
  <c r="G58" i="7" s="1"/>
  <c r="I139" i="7"/>
  <c r="G60" i="7" s="1"/>
  <c r="L94" i="6"/>
  <c r="E56" i="6" s="1"/>
  <c r="I99" i="6"/>
  <c r="G57" i="6" s="1"/>
  <c r="I106" i="6"/>
  <c r="G58" i="6" s="1"/>
  <c r="M118" i="6"/>
  <c r="F59" i="6" s="1"/>
  <c r="M129" i="6"/>
  <c r="F60" i="6" s="1"/>
  <c r="L92" i="10"/>
  <c r="E56" i="10" s="1"/>
  <c r="I99" i="10"/>
  <c r="G57" i="10" s="1"/>
  <c r="I104" i="10"/>
  <c r="G58" i="10" s="1"/>
  <c r="L99" i="10"/>
  <c r="E57" i="10" s="1"/>
  <c r="L112" i="9"/>
  <c r="E58" i="9" s="1"/>
  <c r="I112" i="9"/>
  <c r="G58" i="9" s="1"/>
  <c r="M119" i="9"/>
  <c r="F59" i="9" s="1"/>
  <c r="I138" i="9"/>
  <c r="G60" i="9" s="1"/>
  <c r="L102" i="8"/>
  <c r="E57" i="8" s="1"/>
  <c r="I92" i="8"/>
  <c r="G56" i="8" s="1"/>
  <c r="I102" i="8"/>
  <c r="G57" i="8" s="1"/>
  <c r="M102" i="8"/>
  <c r="F57" i="8" s="1"/>
  <c r="I113" i="8"/>
  <c r="G60" i="8" s="1"/>
  <c r="E15" i="8" s="1"/>
  <c r="I96" i="5"/>
  <c r="G56" i="5" s="1"/>
  <c r="I115" i="5"/>
  <c r="G58" i="5" s="1"/>
  <c r="I103" i="5"/>
  <c r="G57" i="5" s="1"/>
  <c r="L115" i="5"/>
  <c r="E58" i="5" s="1"/>
  <c r="L103" i="5"/>
  <c r="E57" i="5" s="1"/>
  <c r="L93" i="4"/>
  <c r="E56" i="4" s="1"/>
  <c r="I105" i="4"/>
  <c r="G58" i="4" s="1"/>
  <c r="L112" i="3"/>
  <c r="E58" i="3" s="1"/>
  <c r="L137" i="3"/>
  <c r="E60" i="3" s="1"/>
  <c r="L100" i="3"/>
  <c r="E56" i="3" s="1"/>
  <c r="I117" i="3"/>
  <c r="G59" i="3" s="1"/>
  <c r="M137" i="3"/>
  <c r="F60" i="3" s="1"/>
  <c r="E15" i="1"/>
  <c r="I16" i="2" s="1"/>
  <c r="I20" i="2" s="1"/>
  <c r="D15" i="1"/>
  <c r="I17" i="2" s="1"/>
  <c r="S92" i="10"/>
  <c r="H56" i="10" s="1"/>
  <c r="L110" i="10"/>
  <c r="E60" i="10" s="1"/>
  <c r="C15" i="10" s="1"/>
  <c r="M110" i="10"/>
  <c r="F60" i="10" s="1"/>
  <c r="D15" i="10" s="1"/>
  <c r="S110" i="10"/>
  <c r="H60" i="10" s="1"/>
  <c r="V110" i="10"/>
  <c r="I60" i="10" s="1"/>
  <c r="I92" i="10"/>
  <c r="G56" i="10" s="1"/>
  <c r="I56" i="10"/>
  <c r="V145" i="9"/>
  <c r="I64" i="9" s="1"/>
  <c r="I62" i="9"/>
  <c r="L99" i="9"/>
  <c r="E56" i="9" s="1"/>
  <c r="M99" i="9"/>
  <c r="F56" i="9" s="1"/>
  <c r="S99" i="9"/>
  <c r="H56" i="9" s="1"/>
  <c r="I99" i="9"/>
  <c r="G56" i="9" s="1"/>
  <c r="F56" i="8"/>
  <c r="M113" i="8"/>
  <c r="F60" i="8" s="1"/>
  <c r="D15" i="8" s="1"/>
  <c r="V114" i="8"/>
  <c r="I62" i="8" s="1"/>
  <c r="L113" i="8"/>
  <c r="E60" i="8" s="1"/>
  <c r="S113" i="8"/>
  <c r="H60" i="8" s="1"/>
  <c r="I57" i="8"/>
  <c r="C15" i="8"/>
  <c r="S146" i="7"/>
  <c r="H64" i="7" s="1"/>
  <c r="L145" i="7"/>
  <c r="E62" i="7" s="1"/>
  <c r="C15" i="7" s="1"/>
  <c r="M145" i="7"/>
  <c r="F62" i="7" s="1"/>
  <c r="D15" i="7" s="1"/>
  <c r="I99" i="7"/>
  <c r="G56" i="7" s="1"/>
  <c r="S145" i="7"/>
  <c r="H62" i="7" s="1"/>
  <c r="I56" i="7"/>
  <c r="V145" i="7"/>
  <c r="I62" i="7" s="1"/>
  <c r="L135" i="6"/>
  <c r="E62" i="6" s="1"/>
  <c r="C15" i="6" s="1"/>
  <c r="M135" i="6"/>
  <c r="F62" i="6" s="1"/>
  <c r="D15" i="6" s="1"/>
  <c r="S135" i="6"/>
  <c r="H62" i="6" s="1"/>
  <c r="I94" i="6"/>
  <c r="G56" i="6" s="1"/>
  <c r="V135" i="6"/>
  <c r="I62" i="6" s="1"/>
  <c r="I56" i="6"/>
  <c r="I121" i="5"/>
  <c r="G60" i="5" s="1"/>
  <c r="E15" i="5" s="1"/>
  <c r="P23" i="5" s="1"/>
  <c r="M121" i="5"/>
  <c r="F60" i="5" s="1"/>
  <c r="D15" i="5" s="1"/>
  <c r="I122" i="5"/>
  <c r="G62" i="5" s="1"/>
  <c r="L96" i="5"/>
  <c r="E56" i="5" s="1"/>
  <c r="S121" i="5"/>
  <c r="H60" i="5" s="1"/>
  <c r="V121" i="5"/>
  <c r="I60" i="5" s="1"/>
  <c r="F56" i="4"/>
  <c r="M112" i="4"/>
  <c r="F62" i="4" s="1"/>
  <c r="L111" i="4"/>
  <c r="E60" i="4" s="1"/>
  <c r="C15" i="4" s="1"/>
  <c r="V112" i="4"/>
  <c r="I62" i="4" s="1"/>
  <c r="S93" i="4"/>
  <c r="H56" i="4" s="1"/>
  <c r="M111" i="4"/>
  <c r="F60" i="4" s="1"/>
  <c r="I93" i="4"/>
  <c r="G56" i="4" s="1"/>
  <c r="V111" i="4"/>
  <c r="I60" i="4" s="1"/>
  <c r="I56" i="4"/>
  <c r="D15" i="4"/>
  <c r="L143" i="3"/>
  <c r="E62" i="3" s="1"/>
  <c r="C15" i="3" s="1"/>
  <c r="S100" i="3"/>
  <c r="H56" i="3" s="1"/>
  <c r="M100" i="3"/>
  <c r="I100" i="3"/>
  <c r="G56" i="3" s="1"/>
  <c r="V144" i="3"/>
  <c r="I64" i="3" s="1"/>
  <c r="M146" i="7" l="1"/>
  <c r="F64" i="7" s="1"/>
  <c r="I135" i="6"/>
  <c r="G62" i="6" s="1"/>
  <c r="E15" i="6" s="1"/>
  <c r="E23" i="6" s="1"/>
  <c r="L136" i="6"/>
  <c r="E64" i="6" s="1"/>
  <c r="M144" i="9"/>
  <c r="F62" i="9" s="1"/>
  <c r="D15" i="9" s="1"/>
  <c r="I114" i="8"/>
  <c r="B9" i="1"/>
  <c r="E21" i="5"/>
  <c r="E20" i="5"/>
  <c r="E22" i="5"/>
  <c r="I111" i="4"/>
  <c r="G60" i="4" s="1"/>
  <c r="E15" i="4" s="1"/>
  <c r="E23" i="4" s="1"/>
  <c r="C15" i="2"/>
  <c r="M111" i="10"/>
  <c r="F62" i="10" s="1"/>
  <c r="I110" i="10"/>
  <c r="G60" i="10" s="1"/>
  <c r="E15" i="10" s="1"/>
  <c r="S111" i="10"/>
  <c r="H62" i="10" s="1"/>
  <c r="L111" i="10"/>
  <c r="E62" i="10" s="1"/>
  <c r="V111" i="10"/>
  <c r="I62" i="10" s="1"/>
  <c r="P23" i="10"/>
  <c r="P21" i="10"/>
  <c r="L144" i="9"/>
  <c r="E62" i="9" s="1"/>
  <c r="C15" i="9" s="1"/>
  <c r="S144" i="9"/>
  <c r="H62" i="9" s="1"/>
  <c r="M145" i="9"/>
  <c r="F64" i="9" s="1"/>
  <c r="I144" i="9"/>
  <c r="G62" i="9" s="1"/>
  <c r="E15" i="9" s="1"/>
  <c r="P23" i="9" s="1"/>
  <c r="L114" i="8"/>
  <c r="E62" i="8" s="1"/>
  <c r="M114" i="8"/>
  <c r="F62" i="8" s="1"/>
  <c r="S114" i="8"/>
  <c r="H62" i="8" s="1"/>
  <c r="P23" i="8"/>
  <c r="P22" i="8"/>
  <c r="P21" i="8"/>
  <c r="E23" i="8"/>
  <c r="E22" i="8"/>
  <c r="E21" i="8"/>
  <c r="E20" i="8"/>
  <c r="V146" i="7"/>
  <c r="I64" i="7" s="1"/>
  <c r="I145" i="7"/>
  <c r="G62" i="7" s="1"/>
  <c r="E15" i="7" s="1"/>
  <c r="P22" i="7" s="1"/>
  <c r="L146" i="7"/>
  <c r="E64" i="7" s="1"/>
  <c r="E22" i="6"/>
  <c r="I136" i="6"/>
  <c r="P23" i="6"/>
  <c r="E21" i="6"/>
  <c r="S136" i="6"/>
  <c r="H64" i="6" s="1"/>
  <c r="P21" i="6"/>
  <c r="V136" i="6"/>
  <c r="I64" i="6" s="1"/>
  <c r="M136" i="6"/>
  <c r="F64" i="6" s="1"/>
  <c r="S122" i="5"/>
  <c r="H62" i="5" s="1"/>
  <c r="P21" i="5"/>
  <c r="P22" i="5"/>
  <c r="M122" i="5"/>
  <c r="F62" i="5" s="1"/>
  <c r="V122" i="5"/>
  <c r="I62" i="5" s="1"/>
  <c r="E23" i="5"/>
  <c r="P25" i="5" s="1"/>
  <c r="L121" i="5"/>
  <c r="E60" i="5" s="1"/>
  <c r="C15" i="5" s="1"/>
  <c r="P22" i="4"/>
  <c r="P21" i="4"/>
  <c r="P23" i="4"/>
  <c r="E20" i="4"/>
  <c r="E21" i="4"/>
  <c r="P25" i="4" s="1"/>
  <c r="S111" i="4"/>
  <c r="H60" i="4" s="1"/>
  <c r="E22" i="4"/>
  <c r="L112" i="4"/>
  <c r="E62" i="4" s="1"/>
  <c r="I112" i="4"/>
  <c r="S112" i="4"/>
  <c r="H62" i="4" s="1"/>
  <c r="L144" i="3"/>
  <c r="E64" i="3" s="1"/>
  <c r="I143" i="3"/>
  <c r="G62" i="3" s="1"/>
  <c r="E15" i="3" s="1"/>
  <c r="E23" i="3" s="1"/>
  <c r="F56" i="3"/>
  <c r="M143" i="3"/>
  <c r="S143" i="3"/>
  <c r="H62" i="3" s="1"/>
  <c r="E20" i="3"/>
  <c r="G64" i="6" l="1"/>
  <c r="B10" i="1"/>
  <c r="E20" i="6"/>
  <c r="P22" i="6"/>
  <c r="P25" i="6" s="1"/>
  <c r="L145" i="9"/>
  <c r="E64" i="9" s="1"/>
  <c r="G62" i="8"/>
  <c r="B12" i="1"/>
  <c r="P27" i="5"/>
  <c r="C9" i="1"/>
  <c r="G9" i="1"/>
  <c r="G62" i="4"/>
  <c r="B8" i="1"/>
  <c r="P27" i="4"/>
  <c r="C8" i="1"/>
  <c r="P21" i="3"/>
  <c r="E15" i="2"/>
  <c r="E20" i="2" s="1"/>
  <c r="E22" i="3"/>
  <c r="I144" i="3"/>
  <c r="E23" i="10"/>
  <c r="E20" i="10"/>
  <c r="P22" i="10"/>
  <c r="E21" i="10"/>
  <c r="E22" i="10"/>
  <c r="I111" i="10"/>
  <c r="E21" i="9"/>
  <c r="E23" i="9"/>
  <c r="P21" i="9"/>
  <c r="E20" i="9"/>
  <c r="P22" i="9"/>
  <c r="I145" i="9"/>
  <c r="E22" i="9"/>
  <c r="S145" i="9"/>
  <c r="H64" i="9" s="1"/>
  <c r="P25" i="8"/>
  <c r="C12" i="1" s="1"/>
  <c r="E20" i="7"/>
  <c r="E22" i="7"/>
  <c r="P23" i="7"/>
  <c r="E23" i="7"/>
  <c r="P21" i="7"/>
  <c r="E21" i="7"/>
  <c r="P25" i="7" s="1"/>
  <c r="I146" i="7"/>
  <c r="L122" i="5"/>
  <c r="E62" i="5" s="1"/>
  <c r="P23" i="3"/>
  <c r="I24" i="2" s="1"/>
  <c r="F62" i="3"/>
  <c r="D15" i="3" s="1"/>
  <c r="D15" i="2" s="1"/>
  <c r="M144" i="3"/>
  <c r="F64" i="3" s="1"/>
  <c r="E21" i="3"/>
  <c r="P22" i="3"/>
  <c r="I23" i="2" s="1"/>
  <c r="S144" i="3"/>
  <c r="H64" i="3" s="1"/>
  <c r="P27" i="7" l="1"/>
  <c r="C11" i="1"/>
  <c r="E24" i="2"/>
  <c r="G64" i="7"/>
  <c r="B11" i="1"/>
  <c r="G11" i="1" s="1"/>
  <c r="E23" i="2"/>
  <c r="P27" i="6"/>
  <c r="C10" i="1"/>
  <c r="G10" i="1"/>
  <c r="P25" i="10"/>
  <c r="G62" i="10"/>
  <c r="B14" i="1"/>
  <c r="I22" i="2"/>
  <c r="P25" i="9"/>
  <c r="G64" i="9"/>
  <c r="B13" i="1"/>
  <c r="E22" i="2"/>
  <c r="P27" i="8"/>
  <c r="G12" i="1"/>
  <c r="H28" i="5"/>
  <c r="P28" i="5" s="1"/>
  <c r="P30" i="5" s="1"/>
  <c r="H28" i="4"/>
  <c r="P28" i="4" s="1"/>
  <c r="P30" i="4" s="1"/>
  <c r="G8" i="1"/>
  <c r="G64" i="3"/>
  <c r="B7" i="1"/>
  <c r="P25" i="3"/>
  <c r="H28" i="7" l="1"/>
  <c r="P28" i="7" s="1"/>
  <c r="P30" i="7" s="1"/>
  <c r="I25" i="2"/>
  <c r="I27" i="2" s="1"/>
  <c r="H28" i="6"/>
  <c r="P28" i="6" s="1"/>
  <c r="P30" i="6" s="1"/>
  <c r="P27" i="10"/>
  <c r="C14" i="1"/>
  <c r="G14" i="1" s="1"/>
  <c r="P27" i="9"/>
  <c r="C13" i="1"/>
  <c r="G13" i="1" s="1"/>
  <c r="H28" i="8"/>
  <c r="P28" i="8" s="1"/>
  <c r="P30" i="8" s="1"/>
  <c r="P27" i="3"/>
  <c r="C7" i="1"/>
  <c r="C15" i="1" s="1"/>
  <c r="B15" i="1"/>
  <c r="G7" i="1"/>
  <c r="H28" i="10" l="1"/>
  <c r="P28" i="10" s="1"/>
  <c r="P30" i="10" s="1"/>
  <c r="G15" i="1"/>
  <c r="B16" i="1" s="1"/>
  <c r="B17" i="1" s="1"/>
  <c r="H28" i="9"/>
  <c r="P28" i="9" s="1"/>
  <c r="P30" i="9" s="1"/>
  <c r="H28" i="3"/>
  <c r="P28" i="3" s="1"/>
  <c r="P30" i="3" s="1"/>
  <c r="G17" i="1" l="1"/>
  <c r="H29" i="2"/>
  <c r="I29" i="2" s="1"/>
  <c r="G16" i="1"/>
  <c r="H28" i="2"/>
  <c r="I28" i="2" s="1"/>
  <c r="I30" i="2" l="1"/>
  <c r="G18" i="1"/>
</calcChain>
</file>

<file path=xl/sharedStrings.xml><?xml version="1.0" encoding="utf-8"?>
<sst xmlns="http://schemas.openxmlformats.org/spreadsheetml/2006/main" count="1754" uniqueCount="310">
  <si>
    <t>Rekapitulácia rozpočtu</t>
  </si>
  <si>
    <t>Stavba Zlepšenie základnej technickej infraštruktúry v obci Sačurov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</si>
  <si>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</si>
  <si>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</si>
  <si>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</si>
  <si>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</si>
  <si>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</si>
  <si>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</si>
  <si>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</si>
  <si>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</si>
  <si>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</si>
  <si>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</si>
  <si>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SO 01.1 Cesta a spevnená plocha k MŠ</t>
  </si>
  <si>
    <t>SO 01.2 Chodník pri ceste a spevnenej ploche k MŠ</t>
  </si>
  <si>
    <t>SO 02 Chodník k MŠ</t>
  </si>
  <si>
    <t>SO 03 Chodník k ZŠ</t>
  </si>
  <si>
    <t>SO 04.1 Miestna komunikácia ulica Davidovská</t>
  </si>
  <si>
    <t>SO 04.2 Chodník ulica Davidovská</t>
  </si>
  <si>
    <t>SO 05.1 Miestna komunikácia ulica Cintorínska</t>
  </si>
  <si>
    <t>SO 05.2 Chodník ulica Cintorínska</t>
  </si>
  <si>
    <t>Krycí list rozpočtu</t>
  </si>
  <si>
    <t>Objekt SO 01.1 Cesta a spevnená plocha k MŠ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</si>
  <si>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</si>
  <si>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</si>
  <si>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</si>
  <si>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</si>
  <si>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</si>
  <si>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27. 1. 2022</t>
  </si>
  <si>
    <t>Odberateľ: Obec Sačurov</t>
  </si>
  <si>
    <t>Projektant: Ing. Dana Betáková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</si>
  <si>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</si>
  <si>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</si>
  <si>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</si>
  <si>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</si>
  <si>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</si>
  <si>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</si>
  <si>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</si>
  <si>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</si>
  <si>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</si>
  <si>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</si>
  <si>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</si>
  <si>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</si>
  <si>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</si>
  <si>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</si>
  <si>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</si>
  <si>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</si>
  <si>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</si>
  <si>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</si>
  <si>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</si>
  <si>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</si>
  <si>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</si>
  <si>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</si>
  <si>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</si>
  <si>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</si>
  <si>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</si>
  <si>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</si>
  <si>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</si>
  <si>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</si>
  <si>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</si>
  <si>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</si>
  <si>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</si>
  <si>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</si>
  <si>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27. 1. 2022</t>
  </si>
  <si>
    <t>Prehľad rozpočtových nákladov</t>
  </si>
  <si>
    <t>Práce HSV</t>
  </si>
  <si>
    <t xml:space="preserve">   ZEMNÉ PRÁCE</t>
  </si>
  <si>
    <t xml:space="preserve">   ZÁKLADY</t>
  </si>
  <si>
    <t xml:space="preserve">   SPEVNENÉ PLOCHY</t>
  </si>
  <si>
    <t xml:space="preserve">   POTRUBNÉ ROZVODY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</si>
  <si>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</si>
  <si>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</si>
  <si>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</si>
  <si>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</si>
  <si>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</si>
  <si>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</si>
  <si>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</si>
  <si>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</si>
  <si>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</si>
  <si>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</si>
  <si>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</si>
  <si>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</si>
  <si>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</si>
  <si>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</si>
  <si>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</si>
  <si>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</si>
  <si>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</si>
  <si>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Zlepšenie základnej technickej infraštruktúry v obci Sačurov</t>
  </si>
  <si>
    <t>ZEMNÉ PRÁCE</t>
  </si>
  <si>
    <t>113106241.S</t>
  </si>
  <si>
    <t xml:space="preserve">Rozoberanie vozovky a plochy z panelov so škárami zaliatymi asfaltovou alebo cementovou maltou,  -0,40800t   </t>
  </si>
  <si>
    <t>m2</t>
  </si>
  <si>
    <t>113106612.S</t>
  </si>
  <si>
    <t xml:space="preserve">Rozoberanie zámkovej dlažby všetkých druhov v ploche nad 20 m2,  -0,26000t   </t>
  </si>
  <si>
    <t>113107242.S</t>
  </si>
  <si>
    <t xml:space="preserve">Odstránenie krytu asfaltového v ploche nad 200 m2, hr. nad 50 do 100 mm,  -0,18100t   </t>
  </si>
  <si>
    <t>113208111.S</t>
  </si>
  <si>
    <t xml:space="preserve">Vytrhanie obrúb betonových, s vybúraním lôžka, záhonových,  -0,04000t   </t>
  </si>
  <si>
    <t>m</t>
  </si>
  <si>
    <t>113307213.S</t>
  </si>
  <si>
    <t xml:space="preserve">Odstránenie podkladu v ploche nad 200 m2 z kameniva ťaženého, hr. vrstvy 200 do 300 mm,  -0,50000t   </t>
  </si>
  <si>
    <t>121101112.S</t>
  </si>
  <si>
    <t xml:space="preserve">Odstránenie ornice s premiestn. na hromady, so zložením na vzdialenosť do 100 m a do 1000 m3   </t>
  </si>
  <si>
    <t>m3</t>
  </si>
  <si>
    <t>122202202.S</t>
  </si>
  <si>
    <t xml:space="preserve">Odkopávka a prekopávka nezapažená pre cesty, v hornine 3 nad 100 do 1000 m3   </t>
  </si>
  <si>
    <t>122202209.S</t>
  </si>
  <si>
    <t xml:space="preserve">Odkopávky a prekopávky nezapažené pre cesty. Príplatok za lepivosť horniny 3   </t>
  </si>
  <si>
    <t>132201101.S</t>
  </si>
  <si>
    <t xml:space="preserve">Výkop ryhy do šírky 600 mm v horn.3 do 100 m3   </t>
  </si>
  <si>
    <t>132201109.S</t>
  </si>
  <si>
    <t xml:space="preserve">Príplatok k cene za lepivosť pri hĺbení rýh šírky do 600 mm zapažených i nezapažených s urovnaním dna v hornine 3   </t>
  </si>
  <si>
    <t>162201102.S</t>
  </si>
  <si>
    <t xml:space="preserve">Vodorovné premiestnenie výkopku z horniny 1-4 nad 20-50m   </t>
  </si>
  <si>
    <t>162401101.S</t>
  </si>
  <si>
    <t xml:space="preserve">Vodorovné premiestnenie výkopku  po spevnenej ceste z  horniny tr.1-4, do 100 m3 na vzdialenosť do 1500 m   </t>
  </si>
  <si>
    <t>171101102.S</t>
  </si>
  <si>
    <t xml:space="preserve">Uloženie sypaniny do násypu súdržnej horniny s mierou zhutnenia na 96 % podľa Proctor-Standard   </t>
  </si>
  <si>
    <t>171201202.S</t>
  </si>
  <si>
    <t xml:space="preserve">Uloženie sypaniny na skládky nad 100 do 1000 m3   </t>
  </si>
  <si>
    <t>180402111.S</t>
  </si>
  <si>
    <t xml:space="preserve">Založenie trávnika parkového výsevom v rovine do 1:5   </t>
  </si>
  <si>
    <t>005720001400.S</t>
  </si>
  <si>
    <t xml:space="preserve">Osivá tráv - semená parkovej zmesi   </t>
  </si>
  <si>
    <t>kg</t>
  </si>
  <si>
    <t>181101102.S</t>
  </si>
  <si>
    <t xml:space="preserve">Úprava pláne v zárezoch v hornine 1-4 so zhutnením   </t>
  </si>
  <si>
    <t>181301101.S</t>
  </si>
  <si>
    <t xml:space="preserve">Rozprestretie ornice v rovine, plocha do 500 m2, hr.do 100 mm   </t>
  </si>
  <si>
    <t>182201101.S</t>
  </si>
  <si>
    <t xml:space="preserve">Svahovanie trvalých svahov v násype   </t>
  </si>
  <si>
    <t>ZÁKLADY</t>
  </si>
  <si>
    <t>212752126.S</t>
  </si>
  <si>
    <t xml:space="preserve">Trativody z flexodrenážnych rúr DN 125   </t>
  </si>
  <si>
    <t>SPEVNENÉ PLOCHY</t>
  </si>
  <si>
    <t>564762111.S</t>
  </si>
  <si>
    <t xml:space="preserve">Podklad alebo kryt z kameniva hrubého drveného veľ. 32-63 mm (vibr.štrk) po zhut.hr. 200 mm   </t>
  </si>
  <si>
    <t>564861111.S</t>
  </si>
  <si>
    <t xml:space="preserve">Podklad zo štrkodrviny s rozprestretím a zhutnením, po zhutnení hr. 200 mm   </t>
  </si>
  <si>
    <t>573211111.S</t>
  </si>
  <si>
    <t xml:space="preserve">Postrek asfaltový spojovací bez posypu kamenivom z asfaltu cestného v množstve 0,70 kg/m2   </t>
  </si>
  <si>
    <t>577144241.S</t>
  </si>
  <si>
    <t xml:space="preserve">Asfaltový betón vrstva obrusná AC 11 O v pruhu š. nad 3 m z nemodifik. asfaltu tr. II, po zhutnení hr. 50 mm   </t>
  </si>
  <si>
    <t>577154341.S</t>
  </si>
  <si>
    <t xml:space="preserve">Asfaltový betón vrstva obrusná alebo ložná AC 16 v pruhu š. nad 3 m z nemodifik. asfaltu tr. II, po zhutnení hr. 60 mm   </t>
  </si>
  <si>
    <t>POTRUBNÉ ROZVODY</t>
  </si>
  <si>
    <t>895991113.S</t>
  </si>
  <si>
    <t xml:space="preserve">Osadenie PVC uličnej vpuste DN 315, vývod do DN 200   </t>
  </si>
  <si>
    <t>ks</t>
  </si>
  <si>
    <t>286630038500</t>
  </si>
  <si>
    <t>Uličný vpust DN 315, vývod DN 160, objem 50 l, PVC, obchodný názov a typ uvedie uchádzač</t>
  </si>
  <si>
    <t>OSTATNÉ PRÁCE</t>
  </si>
  <si>
    <t>914001111.S</t>
  </si>
  <si>
    <t xml:space="preserve">Osadenie a montáž cestnej zvislej dopravnej značky na stĺpik, stĺp, konzolu alebo objekt   </t>
  </si>
  <si>
    <t>404410033925</t>
  </si>
  <si>
    <t xml:space="preserve">Regulačná značka ZDZ 202 Stoj, daj prednosť v jazde, Zn lisovaná, V2-900 x 900 mm, RA2, P3, E2, SP1   </t>
  </si>
  <si>
    <t>404410035885</t>
  </si>
  <si>
    <t xml:space="preserve">Regulačná značka ZDZ 230 Zákaz vjazdu, Zn lisovaná, V2 - kruh 600 mm, RA2, P3, E2, SP1   </t>
  </si>
  <si>
    <t>404410037630</t>
  </si>
  <si>
    <t xml:space="preserve">Regulačná značka ZDZ 321-30 Jednosmerná premávka, Zn lisovaná, V1 - 600 x 600 mm, RA2, P3, E2, SP1   </t>
  </si>
  <si>
    <t>404410037575</t>
  </si>
  <si>
    <t xml:space="preserve">Regulačná značka ZDZ 272 Parkovanie, Zn lisovaná, V2 - 600 x 600 mm, RA2, P3, E2, SP1   </t>
  </si>
  <si>
    <t>404410198800</t>
  </si>
  <si>
    <t xml:space="preserve">ZDZ 506-83 Pre držiteľa preukazu ZŤP, rozmer 330x600 mm   </t>
  </si>
  <si>
    <t>916561112.S</t>
  </si>
  <si>
    <t xml:space="preserve">Osadenie záhonového alebo parkového obrubníka betón., do lôžka z bet. pros. tr. C 16/20 s bočnou oporou   </t>
  </si>
  <si>
    <t>592170001400</t>
  </si>
  <si>
    <t xml:space="preserve">Obrubník  parkový obchodný názov a typ uvedie uchádzač lxšxv 500x50x200 mm, sivá   </t>
  </si>
  <si>
    <t>917862112.S</t>
  </si>
  <si>
    <t xml:space="preserve">Osadenie chodník. obrubníka betónového stojatého do lôžka z betónu prosteho tr. C 16/20 s bočnou oporou   </t>
  </si>
  <si>
    <t>592170002300</t>
  </si>
  <si>
    <t xml:space="preserve">Obrubník cestný obchodný názov a typ uvedie uchádzač, lxšxv 330x150x260 mm, skosenie 120/40 mm   </t>
  </si>
  <si>
    <t>919735112.S</t>
  </si>
  <si>
    <t xml:space="preserve">Rezanie existujúceho asfaltového krytu alebo podkladu hĺbky nad 50 do 100 mm   </t>
  </si>
  <si>
    <t>979083114.S</t>
  </si>
  <si>
    <t xml:space="preserve">Vodorovné premiestnenie sutiny na skládku s naložením a zložením nad 2000 do 3000 m   </t>
  </si>
  <si>
    <t>t</t>
  </si>
  <si>
    <t>979083191.S</t>
  </si>
  <si>
    <t xml:space="preserve">Príplatok za každých ďalších i začatých 1000 m po spevnenej ceste pre vodorovné premiestnenie sutiny   </t>
  </si>
  <si>
    <t>979089012.S</t>
  </si>
  <si>
    <t xml:space="preserve">Poplatok za skladovanie - betón, tehly, dlaždice (17 01) ostatné   </t>
  </si>
  <si>
    <t>979089212.S</t>
  </si>
  <si>
    <t xml:space="preserve">Poplatok za skladovanie - bitúmenové zmesi, uholný decht, dechtové výrobky (17 03 ), ostatné   </t>
  </si>
  <si>
    <t>979089612.S</t>
  </si>
  <si>
    <t xml:space="preserve">Poplatok za skladovanie - iné odpady zo stavieb a demolácií (17 09), ostatné   </t>
  </si>
  <si>
    <t>979093111.S</t>
  </si>
  <si>
    <t xml:space="preserve">Uloženie sutiny na skládku s hrubým urovnaním bez zhutnenia   </t>
  </si>
  <si>
    <t>PRESUNY HMÔT</t>
  </si>
  <si>
    <t>998225111.S</t>
  </si>
  <si>
    <t xml:space="preserve">Presun hmôt pre pozemnú komunikáciu a letisko s krytom asfaltovým akejkoľvek dĺžky objektu   </t>
  </si>
  <si>
    <t>Objekt SO 01.2 Chodník pri ceste a spevnenej ploche k MŠ</t>
  </si>
  <si>
    <t>121101111.S</t>
  </si>
  <si>
    <t xml:space="preserve">Odstránenie ornice s vodor. premiestn. na hromady, so zložením na vzdialenosť do 100 m a do 100m3   </t>
  </si>
  <si>
    <t>122201401.S</t>
  </si>
  <si>
    <t xml:space="preserve">Výkop v zemníku na suchu v hornine 3, do 100 m3   </t>
  </si>
  <si>
    <t>122201409.S</t>
  </si>
  <si>
    <t xml:space="preserve">Príplatok k cenám za lepivosť výkopu v zemníkoch na suchu v hornine 3   </t>
  </si>
  <si>
    <t>122202201.S</t>
  </si>
  <si>
    <t xml:space="preserve">Odkopávka a prekopávka nezapažená pre cesty, v hornine 3 do 100 m3   </t>
  </si>
  <si>
    <t>171201201.S</t>
  </si>
  <si>
    <t xml:space="preserve">Uloženie sypaniny na skládky do 100 m3   </t>
  </si>
  <si>
    <t>005720001300.S</t>
  </si>
  <si>
    <t xml:space="preserve">Osivá tráv - trávové semeno   </t>
  </si>
  <si>
    <t>564732111.S</t>
  </si>
  <si>
    <t xml:space="preserve">Podklad alebo kryt z kameniva hrubého drveného veľ. 32-63 mm (vibr.štrk) po zhut.hr. 100 mm   </t>
  </si>
  <si>
    <t>564851111.S</t>
  </si>
  <si>
    <t xml:space="preserve">Podklad zo štrkodrviny s rozprestretím a zhutnením, po zhutnení hr. 150 mm   </t>
  </si>
  <si>
    <t>596911143.S</t>
  </si>
  <si>
    <t xml:space="preserve">Kladenie betónovej zámkovej dlažby komunikácií pre peších hr. 60 mm pre peších nad 100 do 300 m2 so zriadením lôžka z kameniva hr. 30 mm   </t>
  </si>
  <si>
    <t>592460010600</t>
  </si>
  <si>
    <t xml:space="preserve">Dlažba betónová obchodný názov a typ uvedie uchádzač, rozmer 200x100x60 mm, sivá   </t>
  </si>
  <si>
    <t xml:space="preserve">Obrubník parkový obchodný názov a typ uvedie uchádzač lxšxv 500x50x200 mm, sivá   </t>
  </si>
  <si>
    <t>998223011.S</t>
  </si>
  <si>
    <t xml:space="preserve">Presun hmôt pre pozemné komunikácie s krytom dláždeným (822 2.3, 822 5.3) akejkoľvek dĺžky objektu   </t>
  </si>
  <si>
    <t>Objekt SO 02 Chodník k MŠ</t>
  </si>
  <si>
    <t>113107142.S</t>
  </si>
  <si>
    <t xml:space="preserve">Odstránenie krytu asfaltového v ploche do 200 m2, hr. nad 50 do 100 mm,  -0,18100t   </t>
  </si>
  <si>
    <t>564742111.S</t>
  </si>
  <si>
    <t xml:space="preserve">Podklad alebo kryt z kameniva hrubého drveného veľ. 32-63 mm (vibr.štrk) po zhut.hr. 120 mm   </t>
  </si>
  <si>
    <t>564851114.S</t>
  </si>
  <si>
    <t xml:space="preserve">Podklad zo štrkodrviny s rozprestretím a zhutnením, po zhutnení hr. 180 mm   </t>
  </si>
  <si>
    <t>577144141.S</t>
  </si>
  <si>
    <t xml:space="preserve">Asfaltový betón vrstva obrusná AC 8 O v pruhu š. nad 3 m z modifik. asfaltu tr. II, po zhutnení hr. 50 mm   </t>
  </si>
  <si>
    <t xml:space="preserve">Obrubník  parkový obchodný názov a typ uvedie uchádzač, lxšxv 500x50x200 mm, sivá   </t>
  </si>
  <si>
    <t>Objekt SO 03 Chodník k ZŠ</t>
  </si>
  <si>
    <t>113106121.S</t>
  </si>
  <si>
    <t xml:space="preserve">Rozoberanie dlažby, z betónových alebo kamenin. dlaždíc, dosiek alebo tvaroviek,  -0,13800t   </t>
  </si>
  <si>
    <t>212752223.S</t>
  </si>
  <si>
    <t xml:space="preserve">Montáž trativodu z drenážnych rúr PVC, DN 250, SN8, so štrkovým lôžkom v otvorenom výkope   </t>
  </si>
  <si>
    <t>286120013000.S</t>
  </si>
  <si>
    <t xml:space="preserve">Plnostenná drenážna PVC rúra DN 250, SN 8, perforovaná   </t>
  </si>
  <si>
    <t>871238111.S</t>
  </si>
  <si>
    <t xml:space="preserve">Ukladanie drenážneho potrubia do pripravenej ryhy z tvrdého PVC priemeru nad 150 do 200 mm   </t>
  </si>
  <si>
    <t>286110007100</t>
  </si>
  <si>
    <t>Rúra kanalizačná PVC-U gravitačná, hladká SN4 - KG, ML - viacvrstvová, DN 200, dĺ. 1 m, obchodný názov a typ uvedie uchádzač,</t>
  </si>
  <si>
    <t>894810006</t>
  </si>
  <si>
    <t xml:space="preserve">Montáž PP revíznej kanalizačnej šachty , priemeru 600 mm do výšky šachty 2 m s plastovým poklopom   </t>
  </si>
  <si>
    <t>286610035200</t>
  </si>
  <si>
    <t>Šachtové dno prietočné DN 160x0°, ku kanalizačnej revíznej šachte  600, PP, obchodný názov a typ uvedie uchádzač,</t>
  </si>
  <si>
    <t>286610045400.S</t>
  </si>
  <si>
    <t xml:space="preserve">Vlnovcová šachtová rúra kanalizačná 1000 mm, dĺžka 3,6 m, PP   </t>
  </si>
  <si>
    <t>286620001100</t>
  </si>
  <si>
    <t>Plastový poklop A15  600 na šachtové rúry, obchodný názov a typ uvedie uchádzač,</t>
  </si>
  <si>
    <t>286710035900</t>
  </si>
  <si>
    <t>Gumové tesnenie šachtovej rúry 600 ku kanalizačnej revíznej šachte  600, obchodný názov a typ uvedie uchádzač,</t>
  </si>
  <si>
    <t>895991142.S</t>
  </si>
  <si>
    <t xml:space="preserve">Osadenie obrubníkovej vpuste   </t>
  </si>
  <si>
    <t>286630036300.S</t>
  </si>
  <si>
    <t xml:space="preserve">Obrubníková vpust   </t>
  </si>
  <si>
    <t xml:space="preserve">Obrubník parkový obchodný názov a typ uvedie uchádzač,, lxšxv 500x50x200 mm, sivá   </t>
  </si>
  <si>
    <t>Objekt SO 04.1 Miestna komunikácia ulica Davidovská</t>
  </si>
  <si>
    <t>113307224.S</t>
  </si>
  <si>
    <t xml:space="preserve">Odstránenie podkladu v ploche nad 200 m2 z kameniva hrubého drveného, hr. 300 do 400mm,  -0,56000t   </t>
  </si>
  <si>
    <t>113307232.S</t>
  </si>
  <si>
    <t xml:space="preserve">Odstránenie podkladu v ploche nad 200 m2 z betónu prostého, hr. vrstvy nad 150 do 300 mm,  -0,50000t   </t>
  </si>
  <si>
    <t>174203301.S</t>
  </si>
  <si>
    <t xml:space="preserve">Zásyp pre drény zberné a zvodné hĺbky do 1, 30 m   </t>
  </si>
  <si>
    <t>569231111.S</t>
  </si>
  <si>
    <t xml:space="preserve">Spevnenie krajníc alebo komun. pre peších s rozpr. a zhutnením, štrkopieskom alebo kamen. ťaženým hr. 100 mm   </t>
  </si>
  <si>
    <t>871371030.S</t>
  </si>
  <si>
    <t xml:space="preserve">Montáž PVC rúr DN 300   </t>
  </si>
  <si>
    <t>286130034900.S</t>
  </si>
  <si>
    <t xml:space="preserve">Rúra PVC DN 300   </t>
  </si>
  <si>
    <t>894411151.S</t>
  </si>
  <si>
    <t xml:space="preserve">Zhotovenie šachty kanaliz. z betónových dielcov s obložením dna betónom tr. C 25/30   </t>
  </si>
  <si>
    <t>592240012400.S</t>
  </si>
  <si>
    <t xml:space="preserve">Betónová šachtová skruž TBS 2-60, DN 600, dĺžka 1000/700 mm, hr. steny 90 mm   </t>
  </si>
  <si>
    <t>899431111.S</t>
  </si>
  <si>
    <t xml:space="preserve">Výšková úprava uličného vstupu alebo vpuste do 200 mm zvýšením krycieho hrnca   </t>
  </si>
  <si>
    <t>552410002800.S</t>
  </si>
  <si>
    <t xml:space="preserve">Rám kanálový liatinový 610x610 mm   </t>
  </si>
  <si>
    <t xml:space="preserve">Obrubník  cestný obchodný názov a typ uvedie uchádzač, lxšxv 330x150x260 mm, skosenie 120/40 mm   </t>
  </si>
  <si>
    <t>919411121.S</t>
  </si>
  <si>
    <t xml:space="preserve">Čelo priepustu z betónu prostého z rúr DN 600 až DN 800 mm   </t>
  </si>
  <si>
    <t>919541114.S</t>
  </si>
  <si>
    <t xml:space="preserve">Zhotovenie priepustu alebo zjazdu z rúr plastových HDPE ryhovaných hrdlových alebo spojkových DN 600   </t>
  </si>
  <si>
    <t>286120010900</t>
  </si>
  <si>
    <t>Rúra PVC korugovaný kanalizačný systém vnút. d 542,5 mm, dĺ. 6 m, SN4, obchodný názov a typ uvedie uchádzač,</t>
  </si>
  <si>
    <t>935112211.S</t>
  </si>
  <si>
    <t xml:space="preserve">Osadenie priekop. žľabu z betón. priekopových tvárnic šírky 500- 800 mm do betónu C 12/15   </t>
  </si>
  <si>
    <t>592270036600</t>
  </si>
  <si>
    <t xml:space="preserve">Priekopový žľab BGZ-S NW 400, dĺžky 1 m, výšky 495 mm, bez spádu, betónový bez kovovej hrany, obchodný názov a typ uvedie uchádzač,  </t>
  </si>
  <si>
    <t>Objekt SO 04.2 Chodník ulica Davidovská</t>
  </si>
  <si>
    <t>564851113.S</t>
  </si>
  <si>
    <t xml:space="preserve">Podklad zo štrkodrviny s rozprestretím a zhutnením, po zhutnení hr. 170 mm   </t>
  </si>
  <si>
    <t>592460012000</t>
  </si>
  <si>
    <t xml:space="preserve">Dlažba betónová obchodný názov a typ uvedie uchádzač,, rozmer 200x100x80 mm, sivá   </t>
  </si>
  <si>
    <t>Objekt SO 05.1 Miestna komunikácia ulica Cintorínska</t>
  </si>
  <si>
    <t>111201101.S</t>
  </si>
  <si>
    <t xml:space="preserve">Odstránenie krovín a stromov s koreňom s priemerom kmeňa do 100 mm, do 1000 m2   </t>
  </si>
  <si>
    <t>404410001010</t>
  </si>
  <si>
    <t xml:space="preserve">Výstražná značka ZDZ 114-10 Zúžená vozovka (sprava), Zn lisovaná, V3-1260 mm, RA2, P3, E2, SP1   </t>
  </si>
  <si>
    <t>404410033940</t>
  </si>
  <si>
    <t xml:space="preserve">Regulačná značka ZDZ 203 Prednosť protiidúcich vozidiel, Zn lisovaná, V2 -kruh 600 mm, RA2, P3, E2, SP1   </t>
  </si>
  <si>
    <t>404410112370</t>
  </si>
  <si>
    <t xml:space="preserve">Informatívna značka ZDZ 304 Prednosť pred protiidúcimi vozidlami, Zn lisovaná, V2-600 x 600 mm, RA2, P3, E2, SP1   </t>
  </si>
  <si>
    <t xml:space="preserve">Obrubník  cestný obchodný názov a typ uvedie uchádzač,, lxšxv 330x150x260 mm, skosenie 120/40 mm   </t>
  </si>
  <si>
    <t>Objekt SO 05.2 Chodník ulica Cintorínska</t>
  </si>
  <si>
    <t xml:space="preserve">Dlažba betónová obchodný názov a typ uvedie uchádzač,, rozmer 200x100x60 mm, sivá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</si>
  <si>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</si>
  <si>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</si>
  <si>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</si>
  <si>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</si>
  <si>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</si>
  <si>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VRN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</si>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</sst>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1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11" fillId="0" borderId="21" xfId="0" applyFont="1" applyFill="1" applyBorder="1"/>
    <xf numFmtId="164" fontId="0" fillId="0" borderId="21" xfId="0" applyNumberFormat="1" applyFill="1" applyBorder="1"/>
    <xf numFmtId="164" fontId="11" fillId="0" borderId="21" xfId="0" applyNumberFormat="1" applyFont="1" applyFill="1" applyBorder="1"/>
    <xf numFmtId="164" fontId="12" fillId="0" borderId="21" xfId="0" applyNumberFormat="1" applyFont="1" applyFill="1" applyBorder="1"/>
    <xf numFmtId="0" fontId="0" fillId="0" borderId="21" xfId="0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5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  <xf numFmtId="166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165" fontId="18" fillId="0" borderId="0" xfId="0" applyNumberFormat="1" applyFont="1"/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166" fontId="18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9" fillId="0" borderId="0" xfId="0" applyFont="1"/>
    <xf numFmtId="164" fontId="6" fillId="0" borderId="14" xfId="0" applyNumberFormat="1" applyFont="1" applyFill="1" applyBorder="1"/>
    <xf numFmtId="165" fontId="14" fillId="0" borderId="109" xfId="0" applyNumberFormat="1" applyFont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164" fontId="6" fillId="0" borderId="0" xfId="0" applyNumberFormat="1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28" xfId="0" applyNumberFormat="1" applyFont="1" applyBorder="1"/>
    <xf numFmtId="164" fontId="1" fillId="0" borderId="44" xfId="0" applyNumberFormat="1" applyFont="1" applyBorder="1"/>
    <xf numFmtId="164" fontId="5" fillId="0" borderId="45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5" fillId="0" borderId="93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5" fillId="0" borderId="0" xfId="0" applyFont="1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1" fillId="0" borderId="79" xfId="0" applyFont="1" applyBorder="1"/>
    <xf numFmtId="0" fontId="6" fillId="0" borderId="2" xfId="0" applyFont="1" applyBorder="1"/>
    <xf numFmtId="0" fontId="1" fillId="0" borderId="74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0" xfId="0" applyFont="1" applyBorder="1"/>
    <xf numFmtId="0" fontId="1" fillId="0" borderId="78" xfId="0" applyFont="1" applyBorder="1"/>
    <xf numFmtId="0" fontId="1" fillId="0" borderId="38" xfId="0" applyFont="1" applyBorder="1"/>
    <xf numFmtId="0" fontId="6" fillId="0" borderId="37" xfId="0" applyFont="1" applyBorder="1"/>
    <xf numFmtId="0" fontId="1" fillId="0" borderId="73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82" xfId="0" applyFont="1" applyBorder="1"/>
    <xf numFmtId="0" fontId="1" fillId="0" borderId="75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59" xfId="0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14" fillId="0" borderId="109" xfId="0" applyFont="1" applyBorder="1"/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5" fillId="0" borderId="87" xfId="0" applyFont="1" applyBorder="1"/>
    <xf numFmtId="0" fontId="6" fillId="0" borderId="44" xfId="0" applyFont="1" applyBorder="1"/>
    <xf numFmtId="0" fontId="6" fillId="0" borderId="0" xfId="0" applyFont="1"/>
    <xf numFmtId="0" fontId="5" fillId="0" borderId="44" xfId="0" applyFont="1" applyBorder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5" fillId="0" borderId="59" xfId="0" applyFont="1" applyBorder="1"/>
    <xf numFmtId="0" fontId="1" fillId="0" borderId="77" xfId="0" applyFont="1" applyFill="1" applyBorder="1"/>
    <xf numFmtId="0" fontId="1" fillId="0" borderId="79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2" xfId="0" applyFont="1" applyFill="1" applyBorder="1"/>
    <xf numFmtId="0" fontId="1" fillId="0" borderId="83" xfId="0" applyFont="1" applyFill="1" applyBorder="1"/>
    <xf numFmtId="0" fontId="1" fillId="0" borderId="36" xfId="0" applyFont="1" applyFill="1" applyBorder="1"/>
    <xf numFmtId="0" fontId="6" fillId="0" borderId="0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0" fontId="6" fillId="0" borderId="87" xfId="0" applyFont="1" applyFill="1" applyBorder="1"/>
    <xf numFmtId="164" fontId="1" fillId="0" borderId="85" xfId="0" applyNumberFormat="1" applyFont="1" applyFill="1" applyBorder="1"/>
    <xf numFmtId="0" fontId="1" fillId="0" borderId="58" xfId="0" applyFont="1" applyFill="1" applyBorder="1"/>
    <xf numFmtId="0" fontId="1" fillId="0" borderId="40" xfId="0" applyFont="1" applyFill="1" applyBorder="1"/>
    <xf numFmtId="0" fontId="1" fillId="0" borderId="80" xfId="0" applyFont="1" applyFill="1" applyBorder="1"/>
    <xf numFmtId="0" fontId="1" fillId="0" borderId="30" xfId="0" applyFont="1" applyFill="1" applyBorder="1"/>
    <xf numFmtId="0" fontId="6" fillId="0" borderId="2" xfId="0" applyFont="1" applyFill="1" applyBorder="1"/>
    <xf numFmtId="0" fontId="1" fillId="0" borderId="74" xfId="0" applyFont="1" applyFill="1" applyBorder="1"/>
    <xf numFmtId="0" fontId="1" fillId="0" borderId="49" xfId="0" applyFont="1" applyFill="1" applyBorder="1"/>
    <xf numFmtId="0" fontId="1" fillId="0" borderId="76" xfId="0" applyFont="1" applyFill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3" xfId="0" applyFont="1" applyFill="1" applyBorder="1"/>
    <xf numFmtId="0" fontId="6" fillId="0" borderId="38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8" fillId="3" borderId="18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6C3C-81CE-4BE7-AB2B-D9D0C70DD5B1}">
  <dimension ref="A1:Z18"/>
  <sheetViews>
    <sheetView tabSelected="1" workbookViewId="0">
      <selection activeCell="A8" sqref="A8"/>
    </sheetView>
  </sheetViews>
  <sheetFormatPr defaultColWidth="0" defaultRowHeight="14.4" x14ac:dyDescent="0.3"/>
  <cols>
    <col min="1" max="1" width="32.77734375" customWidth="1"/>
    <col min="2" max="2" width="10.77734375" customWidth="1"/>
    <col min="3" max="5" width="8.77734375" customWidth="1"/>
    <col min="6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76" t="s">
        <v>0</v>
      </c>
      <c r="B2" s="277"/>
      <c r="C2" s="277"/>
      <c r="D2" s="277"/>
      <c r="E2" s="277"/>
      <c r="F2" s="5" t="s">
        <v>2</v>
      </c>
      <c r="G2" s="5"/>
    </row>
    <row r="3" spans="1:26" x14ac:dyDescent="0.3">
      <c r="A3" s="278" t="s">
        <v>1</v>
      </c>
      <c r="B3" s="278"/>
      <c r="C3" s="278"/>
      <c r="D3" s="278"/>
      <c r="E3" s="278"/>
      <c r="F3" s="6" t="s">
        <v>3</v>
      </c>
      <c r="G3" s="6" t="s">
        <v>4</v>
      </c>
    </row>
    <row r="4" spans="1:26" x14ac:dyDescent="0.3">
      <c r="A4" s="278"/>
      <c r="B4" s="278"/>
      <c r="C4" s="278"/>
      <c r="D4" s="278"/>
      <c r="E4" s="278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ht="40.799999999999997" customHeight="1" x14ac:dyDescent="0.3">
      <c r="A6" s="275" t="s">
        <v>5</v>
      </c>
      <c r="B6" s="275" t="s">
        <v>6</v>
      </c>
      <c r="C6" s="275" t="s">
        <v>7</v>
      </c>
      <c r="D6" s="275" t="s">
        <v>8</v>
      </c>
      <c r="E6" s="275" t="s">
        <v>9</v>
      </c>
      <c r="F6" s="275" t="s">
        <v>10</v>
      </c>
      <c r="G6" s="275" t="s">
        <v>11</v>
      </c>
    </row>
    <row r="7" spans="1:26" x14ac:dyDescent="0.3">
      <c r="A7" s="274" t="s">
        <v>12</v>
      </c>
      <c r="B7" s="218">
        <f>'SO 15575'!I144-Rekapitulácia!D7</f>
        <v>0</v>
      </c>
      <c r="C7" s="218">
        <f>'SO 15575'!P25</f>
        <v>0</v>
      </c>
      <c r="D7" s="218">
        <f>'SO 15575'!P17</f>
        <v>0</v>
      </c>
      <c r="E7" s="218">
        <f>'SO 15575'!P16</f>
        <v>0</v>
      </c>
      <c r="F7" s="218">
        <v>0</v>
      </c>
      <c r="G7" s="218">
        <f t="shared" ref="G7:G14" si="0">B7+C7+D7+E7+F7</f>
        <v>0</v>
      </c>
      <c r="K7">
        <f>'SO 15575'!K144</f>
        <v>0</v>
      </c>
      <c r="Q7">
        <v>30.126000000000001</v>
      </c>
    </row>
    <row r="8" spans="1:26" ht="29.4" customHeight="1" x14ac:dyDescent="0.3">
      <c r="A8" s="274" t="s">
        <v>13</v>
      </c>
      <c r="B8" s="218">
        <f>'SO 15583'!I112-Rekapitulácia!D8</f>
        <v>0</v>
      </c>
      <c r="C8" s="218">
        <f>'SO 15583'!P25</f>
        <v>0</v>
      </c>
      <c r="D8" s="218">
        <f>'SO 15583'!P17</f>
        <v>0</v>
      </c>
      <c r="E8" s="218">
        <f>'SO 15583'!P16</f>
        <v>0</v>
      </c>
      <c r="F8" s="218">
        <v>0</v>
      </c>
      <c r="G8" s="218">
        <f t="shared" si="0"/>
        <v>0</v>
      </c>
      <c r="K8">
        <f>'SO 15583'!K112</f>
        <v>0</v>
      </c>
      <c r="Q8">
        <v>30.126000000000001</v>
      </c>
    </row>
    <row r="9" spans="1:26" x14ac:dyDescent="0.3">
      <c r="A9" s="274" t="s">
        <v>14</v>
      </c>
      <c r="B9" s="218">
        <f>'SO 15584'!I122-Rekapitulácia!D9</f>
        <v>0</v>
      </c>
      <c r="C9" s="218">
        <f>'SO 15584'!P25</f>
        <v>0</v>
      </c>
      <c r="D9" s="218">
        <f>'SO 15584'!P17</f>
        <v>0</v>
      </c>
      <c r="E9" s="218">
        <f>'SO 15584'!P16</f>
        <v>0</v>
      </c>
      <c r="F9" s="218">
        <v>0</v>
      </c>
      <c r="G9" s="218">
        <f t="shared" si="0"/>
        <v>0</v>
      </c>
      <c r="K9">
        <f>'SO 15584'!K122</f>
        <v>0</v>
      </c>
      <c r="Q9">
        <v>30.126000000000001</v>
      </c>
    </row>
    <row r="10" spans="1:26" x14ac:dyDescent="0.3">
      <c r="A10" s="274" t="s">
        <v>15</v>
      </c>
      <c r="B10" s="218">
        <f>'SO 15585'!I136-Rekapitulácia!D10</f>
        <v>0</v>
      </c>
      <c r="C10" s="218">
        <f>'SO 15585'!P25</f>
        <v>0</v>
      </c>
      <c r="D10" s="218">
        <f>'SO 15585'!P17</f>
        <v>0</v>
      </c>
      <c r="E10" s="218">
        <f>'SO 15585'!P16</f>
        <v>0</v>
      </c>
      <c r="F10" s="218">
        <v>0</v>
      </c>
      <c r="G10" s="218">
        <f t="shared" si="0"/>
        <v>0</v>
      </c>
      <c r="K10">
        <f>'SO 15585'!K136</f>
        <v>0</v>
      </c>
      <c r="Q10">
        <v>30.126000000000001</v>
      </c>
    </row>
    <row r="11" spans="1:26" ht="26.4" customHeight="1" x14ac:dyDescent="0.3">
      <c r="A11" s="274" t="s">
        <v>16</v>
      </c>
      <c r="B11" s="218">
        <f>'SO 15586'!I146-Rekapitulácia!D11</f>
        <v>0</v>
      </c>
      <c r="C11" s="218">
        <f>'SO 15586'!P25</f>
        <v>0</v>
      </c>
      <c r="D11" s="218">
        <f>'SO 15586'!P17</f>
        <v>0</v>
      </c>
      <c r="E11" s="218">
        <f>'SO 15586'!P16</f>
        <v>0</v>
      </c>
      <c r="F11" s="218">
        <v>0</v>
      </c>
      <c r="G11" s="218">
        <f t="shared" si="0"/>
        <v>0</v>
      </c>
      <c r="K11">
        <f>'SO 15586'!K146</f>
        <v>0</v>
      </c>
      <c r="Q11">
        <v>30.126000000000001</v>
      </c>
    </row>
    <row r="12" spans="1:26" x14ac:dyDescent="0.3">
      <c r="A12" s="274" t="s">
        <v>17</v>
      </c>
      <c r="B12" s="218">
        <f>'SO 15587'!I114-Rekapitulácia!D12</f>
        <v>0</v>
      </c>
      <c r="C12" s="218">
        <f>'SO 15587'!P25</f>
        <v>0</v>
      </c>
      <c r="D12" s="218">
        <f>'SO 15587'!P17</f>
        <v>0</v>
      </c>
      <c r="E12" s="218">
        <f>'SO 15587'!P16</f>
        <v>0</v>
      </c>
      <c r="F12" s="218">
        <v>0</v>
      </c>
      <c r="G12" s="218">
        <f t="shared" si="0"/>
        <v>0</v>
      </c>
      <c r="K12">
        <f>'SO 15587'!K114</f>
        <v>0</v>
      </c>
      <c r="Q12">
        <v>30.126000000000001</v>
      </c>
    </row>
    <row r="13" spans="1:26" ht="26.4" customHeight="1" x14ac:dyDescent="0.3">
      <c r="A13" s="274" t="s">
        <v>18</v>
      </c>
      <c r="B13" s="218">
        <f>'SO 15588'!I145-Rekapitulácia!D13</f>
        <v>0</v>
      </c>
      <c r="C13" s="218">
        <f>'SO 15588'!P25</f>
        <v>0</v>
      </c>
      <c r="D13" s="218">
        <f>'SO 15588'!P17</f>
        <v>0</v>
      </c>
      <c r="E13" s="218">
        <f>'SO 15588'!P16</f>
        <v>0</v>
      </c>
      <c r="F13" s="218">
        <v>0</v>
      </c>
      <c r="G13" s="218">
        <f t="shared" si="0"/>
        <v>0</v>
      </c>
      <c r="K13">
        <f>'SO 15588'!K145</f>
        <v>0</v>
      </c>
      <c r="Q13">
        <v>30.126000000000001</v>
      </c>
    </row>
    <row r="14" spans="1:26" x14ac:dyDescent="0.3">
      <c r="A14" s="274" t="s">
        <v>19</v>
      </c>
      <c r="B14" s="220">
        <f>'SO 15589'!I111-Rekapitulácia!D14</f>
        <v>0</v>
      </c>
      <c r="C14" s="220">
        <f>'SO 15589'!P25</f>
        <v>0</v>
      </c>
      <c r="D14" s="220">
        <f>'SO 15589'!P17</f>
        <v>0</v>
      </c>
      <c r="E14" s="220">
        <f>'SO 15589'!P16</f>
        <v>0</v>
      </c>
      <c r="F14" s="220">
        <v>0</v>
      </c>
      <c r="G14" s="220">
        <f t="shared" si="0"/>
        <v>0</v>
      </c>
      <c r="K14">
        <f>'SO 15589'!K111</f>
        <v>0</v>
      </c>
      <c r="Q14">
        <v>30.126000000000001</v>
      </c>
    </row>
    <row r="15" spans="1:26" x14ac:dyDescent="0.3">
      <c r="A15" s="223" t="s">
        <v>298</v>
      </c>
      <c r="B15" s="224">
        <f>SUM(B7:B14)</f>
        <v>0</v>
      </c>
      <c r="C15" s="224">
        <f>SUM(C7:C14)</f>
        <v>0</v>
      </c>
      <c r="D15" s="224">
        <f>SUM(D7:D14)</f>
        <v>0</v>
      </c>
      <c r="E15" s="224">
        <f>SUM(E7:E14)</f>
        <v>0</v>
      </c>
      <c r="F15" s="224">
        <f>SUM(F7:F14)</f>
        <v>0</v>
      </c>
      <c r="G15" s="224">
        <f>SUM(G7:G14)-SUM(Z7:Z14)</f>
        <v>0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x14ac:dyDescent="0.3">
      <c r="A16" s="221" t="s">
        <v>299</v>
      </c>
      <c r="B16" s="222">
        <f>G15-SUM(Rekapitulácia!K7:'Rekapitulácia'!K14)*1</f>
        <v>0</v>
      </c>
      <c r="C16" s="222"/>
      <c r="D16" s="222"/>
      <c r="E16" s="222"/>
      <c r="F16" s="222"/>
      <c r="G16" s="222">
        <f>ROUND(((ROUND(B16,2)*20)/100),2)*1</f>
        <v>0</v>
      </c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6" x14ac:dyDescent="0.3">
      <c r="A17" s="4" t="s">
        <v>300</v>
      </c>
      <c r="B17" s="219">
        <f>(G15-B16)</f>
        <v>0</v>
      </c>
      <c r="C17" s="219"/>
      <c r="D17" s="219"/>
      <c r="E17" s="219"/>
      <c r="F17" s="219"/>
      <c r="G17" s="219">
        <f>ROUND(((ROUND(B17,2)*0)/100),2)</f>
        <v>0</v>
      </c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26" x14ac:dyDescent="0.3">
      <c r="A18" s="225" t="s">
        <v>301</v>
      </c>
      <c r="B18" s="226"/>
      <c r="C18" s="226"/>
      <c r="D18" s="226"/>
      <c r="E18" s="226"/>
      <c r="F18" s="226"/>
      <c r="G18" s="226">
        <f>SUM(G15:G17)</f>
        <v>0</v>
      </c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DA88F-CECB-4C69-B900-EC93A77CDBE9}">
  <dimension ref="A1:AA111"/>
  <sheetViews>
    <sheetView workbookViewId="0">
      <pane ySplit="1" topLeftCell="A65" activePane="bottomLeft" state="frozen"/>
      <selection pane="bottomLeft" activeCell="H107" sqref="H79:H107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2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7" t="s">
        <v>20</v>
      </c>
      <c r="C1" s="330"/>
      <c r="D1" s="11"/>
      <c r="E1" s="378" t="s">
        <v>0</v>
      </c>
      <c r="F1" s="379"/>
      <c r="G1" s="12"/>
      <c r="H1" s="329" t="s">
        <v>72</v>
      </c>
      <c r="I1" s="330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80" t="s">
        <v>20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/>
      <c r="R2" s="382"/>
      <c r="S2" s="382"/>
      <c r="T2" s="382"/>
      <c r="U2" s="382"/>
      <c r="V2" s="383"/>
      <c r="W2" s="52"/>
    </row>
    <row r="3" spans="1:23" ht="18" customHeight="1" x14ac:dyDescent="0.3">
      <c r="A3" s="14"/>
      <c r="B3" s="384" t="s">
        <v>1</v>
      </c>
      <c r="C3" s="385"/>
      <c r="D3" s="385"/>
      <c r="E3" s="385"/>
      <c r="F3" s="385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7"/>
      <c r="W3" s="52"/>
    </row>
    <row r="4" spans="1:23" ht="18" customHeight="1" x14ac:dyDescent="0.3">
      <c r="A4" s="14"/>
      <c r="B4" s="42" t="s">
        <v>296</v>
      </c>
      <c r="C4" s="31"/>
      <c r="D4" s="24"/>
      <c r="E4" s="24"/>
      <c r="F4" s="43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24</v>
      </c>
      <c r="C6" s="31"/>
      <c r="D6" s="43" t="s">
        <v>25</v>
      </c>
      <c r="E6" s="24"/>
      <c r="F6" s="43" t="s">
        <v>26</v>
      </c>
      <c r="G6" s="43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8" t="s">
        <v>28</v>
      </c>
      <c r="C7" s="389"/>
      <c r="D7" s="389"/>
      <c r="E7" s="389"/>
      <c r="F7" s="389"/>
      <c r="G7" s="389"/>
      <c r="H7" s="390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31</v>
      </c>
      <c r="C8" s="45"/>
      <c r="D8" s="27"/>
      <c r="E8" s="27"/>
      <c r="F8" s="49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8" t="s">
        <v>29</v>
      </c>
      <c r="C9" s="369"/>
      <c r="D9" s="369"/>
      <c r="E9" s="369"/>
      <c r="F9" s="369"/>
      <c r="G9" s="369"/>
      <c r="H9" s="370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31</v>
      </c>
      <c r="C10" s="31"/>
      <c r="D10" s="24"/>
      <c r="E10" s="24"/>
      <c r="F10" s="43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8" t="s">
        <v>30</v>
      </c>
      <c r="C11" s="369"/>
      <c r="D11" s="369"/>
      <c r="E11" s="369"/>
      <c r="F11" s="369"/>
      <c r="G11" s="369"/>
      <c r="H11" s="370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31</v>
      </c>
      <c r="C12" s="31"/>
      <c r="D12" s="24"/>
      <c r="E12" s="24"/>
      <c r="F12" s="43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53</v>
      </c>
      <c r="D14" s="60" t="s">
        <v>54</v>
      </c>
      <c r="E14" s="65" t="s">
        <v>55</v>
      </c>
      <c r="F14" s="371" t="s">
        <v>39</v>
      </c>
      <c r="G14" s="372"/>
      <c r="H14" s="36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33</v>
      </c>
      <c r="C15" s="62">
        <f>'SO 15589'!E60</f>
        <v>0</v>
      </c>
      <c r="D15" s="57">
        <f>'SO 15589'!F60</f>
        <v>0</v>
      </c>
      <c r="E15" s="66">
        <f>'SO 15589'!G60</f>
        <v>0</v>
      </c>
      <c r="F15" s="373"/>
      <c r="G15" s="365"/>
      <c r="H15" s="348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34</v>
      </c>
      <c r="C16" s="90"/>
      <c r="D16" s="91"/>
      <c r="E16" s="92"/>
      <c r="F16" s="374" t="s">
        <v>40</v>
      </c>
      <c r="G16" s="365"/>
      <c r="H16" s="348"/>
      <c r="I16" s="24"/>
      <c r="J16" s="24"/>
      <c r="K16" s="25"/>
      <c r="L16" s="25"/>
      <c r="M16" s="25"/>
      <c r="N16" s="25"/>
      <c r="O16" s="72"/>
      <c r="P16" s="82">
        <f>(SUM(Z77:Z110))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35</v>
      </c>
      <c r="C17" s="62"/>
      <c r="D17" s="57"/>
      <c r="E17" s="66"/>
      <c r="F17" s="375" t="s">
        <v>41</v>
      </c>
      <c r="G17" s="365"/>
      <c r="H17" s="348"/>
      <c r="I17" s="24"/>
      <c r="J17" s="24"/>
      <c r="K17" s="25"/>
      <c r="L17" s="25"/>
      <c r="M17" s="25"/>
      <c r="N17" s="25"/>
      <c r="O17" s="72"/>
      <c r="P17" s="82">
        <f>(SUM(Y77:Y110))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36</v>
      </c>
      <c r="C18" s="63"/>
      <c r="D18" s="58"/>
      <c r="E18" s="67"/>
      <c r="F18" s="376"/>
      <c r="G18" s="367"/>
      <c r="H18" s="348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37</v>
      </c>
      <c r="C19" s="64"/>
      <c r="D19" s="59"/>
      <c r="E19" s="67"/>
      <c r="F19" s="360"/>
      <c r="G19" s="347"/>
      <c r="H19" s="36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38</v>
      </c>
      <c r="C20" s="56"/>
      <c r="D20" s="93"/>
      <c r="E20" s="94">
        <f>SUM(E15:E19)</f>
        <v>0</v>
      </c>
      <c r="F20" s="349" t="s">
        <v>38</v>
      </c>
      <c r="G20" s="362"/>
      <c r="H20" s="36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47</v>
      </c>
      <c r="C21" s="50"/>
      <c r="D21" s="89"/>
      <c r="E21" s="68">
        <f>((E15*U22*0)+(E16*V22*0)+(E17*W22*0))/100</f>
        <v>0</v>
      </c>
      <c r="F21" s="364" t="s">
        <v>50</v>
      </c>
      <c r="G21" s="365"/>
      <c r="H21" s="348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48</v>
      </c>
      <c r="C22" s="33"/>
      <c r="D22" s="70"/>
      <c r="E22" s="69">
        <f>((E15*U23*0)+(E16*V23*0)+(E17*W23*0))/100</f>
        <v>0</v>
      </c>
      <c r="F22" s="364" t="s">
        <v>51</v>
      </c>
      <c r="G22" s="365"/>
      <c r="H22" s="348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49</v>
      </c>
      <c r="C23" s="33"/>
      <c r="D23" s="70"/>
      <c r="E23" s="69">
        <f>((E15*U24*0)+(E16*V24*0)+(E17*W24*0))/100</f>
        <v>0</v>
      </c>
      <c r="F23" s="364" t="s">
        <v>52</v>
      </c>
      <c r="G23" s="365"/>
      <c r="H23" s="348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6"/>
      <c r="G24" s="367"/>
      <c r="H24" s="348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6" t="s">
        <v>38</v>
      </c>
      <c r="G25" s="347"/>
      <c r="H25" s="348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58</v>
      </c>
      <c r="C26" s="96"/>
      <c r="D26" s="98"/>
      <c r="E26" s="104"/>
      <c r="F26" s="349" t="s">
        <v>42</v>
      </c>
      <c r="G26" s="350"/>
      <c r="H26" s="35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2" t="s">
        <v>43</v>
      </c>
      <c r="G27" s="335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44</v>
      </c>
      <c r="G28" s="355"/>
      <c r="H28" s="216">
        <f>P27-SUM('SO 15589'!K77:'SO 15589'!K110)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45</v>
      </c>
      <c r="G29" s="357"/>
      <c r="H29" s="32">
        <f>SUM('SO 15589'!K77:'SO 15589'!K110)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46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5"/>
      <c r="G31" s="336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56</v>
      </c>
      <c r="C32" s="100"/>
      <c r="D32" s="18"/>
      <c r="E32" s="109" t="s">
        <v>57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9" t="s">
        <v>0</v>
      </c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1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15" t="s">
        <v>28</v>
      </c>
      <c r="C46" s="316"/>
      <c r="D46" s="316"/>
      <c r="E46" s="317"/>
      <c r="F46" s="342" t="s">
        <v>25</v>
      </c>
      <c r="G46" s="316"/>
      <c r="H46" s="317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15" t="s">
        <v>29</v>
      </c>
      <c r="C47" s="316"/>
      <c r="D47" s="316"/>
      <c r="E47" s="317"/>
      <c r="F47" s="342" t="s">
        <v>23</v>
      </c>
      <c r="G47" s="316"/>
      <c r="H47" s="317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15" t="s">
        <v>30</v>
      </c>
      <c r="C48" s="316"/>
      <c r="D48" s="316"/>
      <c r="E48" s="317"/>
      <c r="F48" s="342" t="s">
        <v>62</v>
      </c>
      <c r="G48" s="316"/>
      <c r="H48" s="317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43" t="s">
        <v>1</v>
      </c>
      <c r="C49" s="344"/>
      <c r="D49" s="344"/>
      <c r="E49" s="344"/>
      <c r="F49" s="344"/>
      <c r="G49" s="344"/>
      <c r="H49" s="344"/>
      <c r="I49" s="34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296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7" t="s">
        <v>59</v>
      </c>
      <c r="C54" s="338"/>
      <c r="D54" s="127"/>
      <c r="E54" s="127" t="s">
        <v>53</v>
      </c>
      <c r="F54" s="127" t="s">
        <v>54</v>
      </c>
      <c r="G54" s="127" t="s">
        <v>38</v>
      </c>
      <c r="H54" s="127" t="s">
        <v>60</v>
      </c>
      <c r="I54" s="127" t="s">
        <v>61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4" t="s">
        <v>64</v>
      </c>
      <c r="C55" s="321"/>
      <c r="D55" s="32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22" t="s">
        <v>65</v>
      </c>
      <c r="C56" s="323"/>
      <c r="D56" s="323"/>
      <c r="E56" s="138">
        <f>'SO 15589'!L92</f>
        <v>0</v>
      </c>
      <c r="F56" s="138">
        <f>'SO 15589'!M92</f>
        <v>0</v>
      </c>
      <c r="G56" s="138">
        <f>'SO 15589'!I92</f>
        <v>0</v>
      </c>
      <c r="H56" s="139">
        <f>'SO 15589'!S92</f>
        <v>0</v>
      </c>
      <c r="I56" s="139">
        <f>'SO 15589'!V92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22" t="s">
        <v>67</v>
      </c>
      <c r="C57" s="323"/>
      <c r="D57" s="323"/>
      <c r="E57" s="138">
        <f>'SO 15589'!L99</f>
        <v>0</v>
      </c>
      <c r="F57" s="138">
        <f>'SO 15589'!M99</f>
        <v>0</v>
      </c>
      <c r="G57" s="138">
        <f>'SO 15589'!I99</f>
        <v>0</v>
      </c>
      <c r="H57" s="139">
        <f>'SO 15589'!S99</f>
        <v>401.19</v>
      </c>
      <c r="I57" s="139">
        <f>'SO 15589'!V99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22" t="s">
        <v>69</v>
      </c>
      <c r="C58" s="323"/>
      <c r="D58" s="323"/>
      <c r="E58" s="138">
        <f>'SO 15589'!L104</f>
        <v>0</v>
      </c>
      <c r="F58" s="138">
        <f>'SO 15589'!M104</f>
        <v>0</v>
      </c>
      <c r="G58" s="138">
        <f>'SO 15589'!I104</f>
        <v>0</v>
      </c>
      <c r="H58" s="139">
        <f>'SO 15589'!S104</f>
        <v>57.19</v>
      </c>
      <c r="I58" s="139">
        <f>'SO 15589'!V104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22" t="s">
        <v>70</v>
      </c>
      <c r="C59" s="323"/>
      <c r="D59" s="323"/>
      <c r="E59" s="138">
        <f>'SO 15589'!L108</f>
        <v>0</v>
      </c>
      <c r="F59" s="138">
        <f>'SO 15589'!M108</f>
        <v>0</v>
      </c>
      <c r="G59" s="138">
        <f>'SO 15589'!I108</f>
        <v>0</v>
      </c>
      <c r="H59" s="139">
        <f>'SO 15589'!S108</f>
        <v>0</v>
      </c>
      <c r="I59" s="139">
        <f>'SO 15589'!V108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24" t="s">
        <v>64</v>
      </c>
      <c r="C60" s="311"/>
      <c r="D60" s="311"/>
      <c r="E60" s="140">
        <f>'SO 15589'!L110</f>
        <v>0</v>
      </c>
      <c r="F60" s="140">
        <f>'SO 15589'!M110</f>
        <v>0</v>
      </c>
      <c r="G60" s="140">
        <f>'SO 15589'!I110</f>
        <v>0</v>
      </c>
      <c r="H60" s="141">
        <f>'SO 15589'!S110</f>
        <v>458.38</v>
      </c>
      <c r="I60" s="141">
        <f>'SO 15589'!V110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1"/>
      <c r="B61" s="206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25" t="s">
        <v>71</v>
      </c>
      <c r="C62" s="326"/>
      <c r="D62" s="326"/>
      <c r="E62" s="144">
        <f>'SO 15589'!L111</f>
        <v>0</v>
      </c>
      <c r="F62" s="144">
        <f>'SO 15589'!M111</f>
        <v>0</v>
      </c>
      <c r="G62" s="144">
        <f>'SO 15589'!I111</f>
        <v>0</v>
      </c>
      <c r="H62" s="145">
        <f>'SO 15589'!S111</f>
        <v>458.38</v>
      </c>
      <c r="I62" s="145">
        <f>'SO 15589'!V111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15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27" t="s">
        <v>72</v>
      </c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328"/>
      <c r="N66" s="328"/>
      <c r="O66" s="328"/>
      <c r="P66" s="328"/>
      <c r="Q66" s="328"/>
      <c r="R66" s="328"/>
      <c r="S66" s="328"/>
      <c r="T66" s="328"/>
      <c r="U66" s="328"/>
      <c r="V66" s="328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201"/>
      <c r="B68" s="331" t="s">
        <v>28</v>
      </c>
      <c r="C68" s="332"/>
      <c r="D68" s="332"/>
      <c r="E68" s="333"/>
      <c r="F68" s="166"/>
      <c r="G68" s="166"/>
      <c r="H68" s="167" t="s">
        <v>83</v>
      </c>
      <c r="I68" s="318" t="s">
        <v>84</v>
      </c>
      <c r="J68" s="319"/>
      <c r="K68" s="319"/>
      <c r="L68" s="319"/>
      <c r="M68" s="319"/>
      <c r="N68" s="319"/>
      <c r="O68" s="319"/>
      <c r="P68" s="320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201"/>
      <c r="B69" s="315" t="s">
        <v>29</v>
      </c>
      <c r="C69" s="316"/>
      <c r="D69" s="316"/>
      <c r="E69" s="317"/>
      <c r="F69" s="162"/>
      <c r="G69" s="162"/>
      <c r="H69" s="163" t="s">
        <v>23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201"/>
      <c r="B70" s="315" t="s">
        <v>30</v>
      </c>
      <c r="C70" s="316"/>
      <c r="D70" s="316"/>
      <c r="E70" s="317"/>
      <c r="F70" s="162"/>
      <c r="G70" s="162"/>
      <c r="H70" s="163" t="s">
        <v>85</v>
      </c>
      <c r="I70" s="163" t="s">
        <v>27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205" t="s">
        <v>86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5" t="s">
        <v>296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7" t="s">
        <v>63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8" t="s">
        <v>73</v>
      </c>
      <c r="C76" s="127" t="s">
        <v>74</v>
      </c>
      <c r="D76" s="127" t="s">
        <v>75</v>
      </c>
      <c r="E76" s="155"/>
      <c r="F76" s="155" t="s">
        <v>76</v>
      </c>
      <c r="G76" s="155" t="s">
        <v>77</v>
      </c>
      <c r="H76" s="156" t="s">
        <v>78</v>
      </c>
      <c r="I76" s="156" t="s">
        <v>79</v>
      </c>
      <c r="J76" s="156"/>
      <c r="K76" s="156"/>
      <c r="L76" s="156"/>
      <c r="M76" s="156"/>
      <c r="N76" s="156"/>
      <c r="O76" s="156"/>
      <c r="P76" s="156" t="s">
        <v>80</v>
      </c>
      <c r="Q76" s="157"/>
      <c r="R76" s="157"/>
      <c r="S76" s="127" t="s">
        <v>81</v>
      </c>
      <c r="T76" s="158"/>
      <c r="U76" s="158"/>
      <c r="V76" s="127" t="s">
        <v>82</v>
      </c>
      <c r="W76" s="52"/>
    </row>
    <row r="77" spans="1:26" x14ac:dyDescent="0.3">
      <c r="A77" s="9"/>
      <c r="B77" s="209"/>
      <c r="C77" s="169"/>
      <c r="D77" s="321" t="s">
        <v>64</v>
      </c>
      <c r="E77" s="321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4"/>
      <c r="W77" s="215"/>
      <c r="X77" s="137"/>
      <c r="Y77" s="137"/>
      <c r="Z77" s="137"/>
    </row>
    <row r="78" spans="1:26" x14ac:dyDescent="0.3">
      <c r="A78" s="9"/>
      <c r="B78" s="210"/>
      <c r="C78" s="172">
        <v>1</v>
      </c>
      <c r="D78" s="310" t="s">
        <v>87</v>
      </c>
      <c r="E78" s="310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95"/>
      <c r="W78" s="215"/>
      <c r="X78" s="137"/>
      <c r="Y78" s="137"/>
      <c r="Z78" s="137"/>
    </row>
    <row r="79" spans="1:26" ht="25.05" customHeight="1" x14ac:dyDescent="0.3">
      <c r="A79" s="179"/>
      <c r="B79" s="211">
        <v>1</v>
      </c>
      <c r="C79" s="180" t="s">
        <v>190</v>
      </c>
      <c r="D79" s="313" t="s">
        <v>191</v>
      </c>
      <c r="E79" s="313"/>
      <c r="F79" s="174" t="s">
        <v>102</v>
      </c>
      <c r="G79" s="175">
        <v>193.4</v>
      </c>
      <c r="H79" s="174"/>
      <c r="I79" s="174">
        <f t="shared" ref="I79:I91" si="0">ROUND(G79*(H79),2)</f>
        <v>0</v>
      </c>
      <c r="J79" s="176">
        <f t="shared" ref="J79:J91" si="1">ROUND(G79*(N79),2)</f>
        <v>195.33</v>
      </c>
      <c r="K79" s="177">
        <f t="shared" ref="K79:K91" si="2">ROUND(G79*(O79),2)</f>
        <v>0</v>
      </c>
      <c r="L79" s="177">
        <f t="shared" ref="L79:L88" si="3">ROUND(G79*(H79),2)</f>
        <v>0</v>
      </c>
      <c r="M79" s="177"/>
      <c r="N79" s="177">
        <v>1.01</v>
      </c>
      <c r="O79" s="177"/>
      <c r="P79" s="181"/>
      <c r="Q79" s="181"/>
      <c r="R79" s="181"/>
      <c r="S79" s="178">
        <f t="shared" ref="S79:S91" si="4">ROUND(G79*(P79),3)</f>
        <v>0</v>
      </c>
      <c r="T79" s="178"/>
      <c r="U79" s="178"/>
      <c r="V79" s="196"/>
      <c r="W79" s="52"/>
      <c r="Z79">
        <v>0</v>
      </c>
    </row>
    <row r="80" spans="1:26" ht="25.05" customHeight="1" x14ac:dyDescent="0.3">
      <c r="A80" s="179"/>
      <c r="B80" s="211">
        <v>2</v>
      </c>
      <c r="C80" s="180" t="s">
        <v>192</v>
      </c>
      <c r="D80" s="313" t="s">
        <v>193</v>
      </c>
      <c r="E80" s="313"/>
      <c r="F80" s="174" t="s">
        <v>102</v>
      </c>
      <c r="G80" s="175">
        <v>81.8</v>
      </c>
      <c r="H80" s="174"/>
      <c r="I80" s="174">
        <f t="shared" si="0"/>
        <v>0</v>
      </c>
      <c r="J80" s="176">
        <f t="shared" si="1"/>
        <v>315.75</v>
      </c>
      <c r="K80" s="177">
        <f t="shared" si="2"/>
        <v>0</v>
      </c>
      <c r="L80" s="177">
        <f t="shared" si="3"/>
        <v>0</v>
      </c>
      <c r="M80" s="177"/>
      <c r="N80" s="177">
        <v>3.86</v>
      </c>
      <c r="O80" s="177"/>
      <c r="P80" s="181"/>
      <c r="Q80" s="181"/>
      <c r="R80" s="181"/>
      <c r="S80" s="178">
        <f t="shared" si="4"/>
        <v>0</v>
      </c>
      <c r="T80" s="178"/>
      <c r="U80" s="178"/>
      <c r="V80" s="196"/>
      <c r="W80" s="52"/>
      <c r="Z80">
        <v>0</v>
      </c>
    </row>
    <row r="81" spans="1:26" ht="25.05" customHeight="1" x14ac:dyDescent="0.3">
      <c r="A81" s="179"/>
      <c r="B81" s="211">
        <v>3</v>
      </c>
      <c r="C81" s="180" t="s">
        <v>194</v>
      </c>
      <c r="D81" s="313" t="s">
        <v>195</v>
      </c>
      <c r="E81" s="313"/>
      <c r="F81" s="174" t="s">
        <v>102</v>
      </c>
      <c r="G81" s="175">
        <v>81.8</v>
      </c>
      <c r="H81" s="174"/>
      <c r="I81" s="174">
        <f t="shared" si="0"/>
        <v>0</v>
      </c>
      <c r="J81" s="176">
        <f t="shared" si="1"/>
        <v>44.99</v>
      </c>
      <c r="K81" s="177">
        <f t="shared" si="2"/>
        <v>0</v>
      </c>
      <c r="L81" s="177">
        <f t="shared" si="3"/>
        <v>0</v>
      </c>
      <c r="M81" s="177"/>
      <c r="N81" s="177">
        <v>0.55000000000000004</v>
      </c>
      <c r="O81" s="177"/>
      <c r="P81" s="181"/>
      <c r="Q81" s="181"/>
      <c r="R81" s="181"/>
      <c r="S81" s="178">
        <f t="shared" si="4"/>
        <v>0</v>
      </c>
      <c r="T81" s="178"/>
      <c r="U81" s="178"/>
      <c r="V81" s="196"/>
      <c r="W81" s="52"/>
      <c r="Z81">
        <v>0</v>
      </c>
    </row>
    <row r="82" spans="1:26" ht="25.05" customHeight="1" x14ac:dyDescent="0.3">
      <c r="A82" s="179"/>
      <c r="B82" s="211">
        <v>4</v>
      </c>
      <c r="C82" s="180" t="s">
        <v>196</v>
      </c>
      <c r="D82" s="313" t="s">
        <v>197</v>
      </c>
      <c r="E82" s="313"/>
      <c r="F82" s="174" t="s">
        <v>102</v>
      </c>
      <c r="G82" s="175">
        <v>36</v>
      </c>
      <c r="H82" s="174"/>
      <c r="I82" s="174">
        <f t="shared" si="0"/>
        <v>0</v>
      </c>
      <c r="J82" s="176">
        <f t="shared" si="1"/>
        <v>201.6</v>
      </c>
      <c r="K82" s="177">
        <f t="shared" si="2"/>
        <v>0</v>
      </c>
      <c r="L82" s="177">
        <f t="shared" si="3"/>
        <v>0</v>
      </c>
      <c r="M82" s="177"/>
      <c r="N82" s="177">
        <v>5.6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6"/>
      <c r="W82" s="52"/>
      <c r="Z82">
        <v>0</v>
      </c>
    </row>
    <row r="83" spans="1:26" ht="25.05" customHeight="1" x14ac:dyDescent="0.3">
      <c r="A83" s="179"/>
      <c r="B83" s="211">
        <v>5</v>
      </c>
      <c r="C83" s="180" t="s">
        <v>105</v>
      </c>
      <c r="D83" s="313" t="s">
        <v>106</v>
      </c>
      <c r="E83" s="313"/>
      <c r="F83" s="174" t="s">
        <v>102</v>
      </c>
      <c r="G83" s="175">
        <v>36</v>
      </c>
      <c r="H83" s="174"/>
      <c r="I83" s="174">
        <f t="shared" si="0"/>
        <v>0</v>
      </c>
      <c r="J83" s="176">
        <f t="shared" si="1"/>
        <v>37.08</v>
      </c>
      <c r="K83" s="177">
        <f t="shared" si="2"/>
        <v>0</v>
      </c>
      <c r="L83" s="177">
        <f t="shared" si="3"/>
        <v>0</v>
      </c>
      <c r="M83" s="177"/>
      <c r="N83" s="177">
        <v>1.03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6"/>
      <c r="W83" s="52"/>
      <c r="Z83">
        <v>0</v>
      </c>
    </row>
    <row r="84" spans="1:26" ht="25.05" customHeight="1" x14ac:dyDescent="0.3">
      <c r="A84" s="179"/>
      <c r="B84" s="211">
        <v>6</v>
      </c>
      <c r="C84" s="180" t="s">
        <v>111</v>
      </c>
      <c r="D84" s="313" t="s">
        <v>112</v>
      </c>
      <c r="E84" s="313"/>
      <c r="F84" s="174" t="s">
        <v>102</v>
      </c>
      <c r="G84" s="175">
        <v>234.4</v>
      </c>
      <c r="H84" s="174"/>
      <c r="I84" s="174">
        <f t="shared" si="0"/>
        <v>0</v>
      </c>
      <c r="J84" s="176">
        <f t="shared" si="1"/>
        <v>365.66</v>
      </c>
      <c r="K84" s="177">
        <f t="shared" si="2"/>
        <v>0</v>
      </c>
      <c r="L84" s="177">
        <f t="shared" si="3"/>
        <v>0</v>
      </c>
      <c r="M84" s="177"/>
      <c r="N84" s="177">
        <v>1.56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6"/>
      <c r="W84" s="52"/>
      <c r="Z84">
        <v>0</v>
      </c>
    </row>
    <row r="85" spans="1:26" ht="25.05" customHeight="1" x14ac:dyDescent="0.3">
      <c r="A85" s="179"/>
      <c r="B85" s="211">
        <v>7</v>
      </c>
      <c r="C85" s="180" t="s">
        <v>113</v>
      </c>
      <c r="D85" s="313" t="s">
        <v>114</v>
      </c>
      <c r="E85" s="313"/>
      <c r="F85" s="174" t="s">
        <v>102</v>
      </c>
      <c r="G85" s="175">
        <v>234.4</v>
      </c>
      <c r="H85" s="174"/>
      <c r="I85" s="174">
        <f t="shared" si="0"/>
        <v>0</v>
      </c>
      <c r="J85" s="176">
        <f t="shared" si="1"/>
        <v>796.96</v>
      </c>
      <c r="K85" s="177">
        <f t="shared" si="2"/>
        <v>0</v>
      </c>
      <c r="L85" s="177">
        <f t="shared" si="3"/>
        <v>0</v>
      </c>
      <c r="M85" s="177"/>
      <c r="N85" s="177">
        <v>3.4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6"/>
      <c r="W85" s="52"/>
      <c r="Z85">
        <v>0</v>
      </c>
    </row>
    <row r="86" spans="1:26" ht="25.05" customHeight="1" x14ac:dyDescent="0.3">
      <c r="A86" s="179"/>
      <c r="B86" s="211">
        <v>8</v>
      </c>
      <c r="C86" s="180" t="s">
        <v>115</v>
      </c>
      <c r="D86" s="313" t="s">
        <v>116</v>
      </c>
      <c r="E86" s="313"/>
      <c r="F86" s="174" t="s">
        <v>102</v>
      </c>
      <c r="G86" s="175">
        <v>117.8</v>
      </c>
      <c r="H86" s="174"/>
      <c r="I86" s="174">
        <f t="shared" si="0"/>
        <v>0</v>
      </c>
      <c r="J86" s="176">
        <f t="shared" si="1"/>
        <v>177.88</v>
      </c>
      <c r="K86" s="177">
        <f t="shared" si="2"/>
        <v>0</v>
      </c>
      <c r="L86" s="177">
        <f t="shared" si="3"/>
        <v>0</v>
      </c>
      <c r="M86" s="177"/>
      <c r="N86" s="177">
        <v>1.51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9</v>
      </c>
      <c r="C87" s="180" t="s">
        <v>198</v>
      </c>
      <c r="D87" s="313" t="s">
        <v>199</v>
      </c>
      <c r="E87" s="313"/>
      <c r="F87" s="174" t="s">
        <v>102</v>
      </c>
      <c r="G87" s="175">
        <v>152.6</v>
      </c>
      <c r="H87" s="174"/>
      <c r="I87" s="174">
        <f t="shared" si="0"/>
        <v>0</v>
      </c>
      <c r="J87" s="176">
        <f t="shared" si="1"/>
        <v>109.87</v>
      </c>
      <c r="K87" s="177">
        <f t="shared" si="2"/>
        <v>0</v>
      </c>
      <c r="L87" s="177">
        <f t="shared" si="3"/>
        <v>0</v>
      </c>
      <c r="M87" s="177"/>
      <c r="N87" s="177">
        <v>0.72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10</v>
      </c>
      <c r="C88" s="180" t="s">
        <v>119</v>
      </c>
      <c r="D88" s="313" t="s">
        <v>120</v>
      </c>
      <c r="E88" s="313"/>
      <c r="F88" s="174" t="s">
        <v>90</v>
      </c>
      <c r="G88" s="175">
        <v>408</v>
      </c>
      <c r="H88" s="174"/>
      <c r="I88" s="174">
        <f t="shared" si="0"/>
        <v>0</v>
      </c>
      <c r="J88" s="176">
        <f t="shared" si="1"/>
        <v>306</v>
      </c>
      <c r="K88" s="177">
        <f t="shared" si="2"/>
        <v>0</v>
      </c>
      <c r="L88" s="177">
        <f t="shared" si="3"/>
        <v>0</v>
      </c>
      <c r="M88" s="177"/>
      <c r="N88" s="177">
        <v>0.75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25.05" customHeight="1" x14ac:dyDescent="0.3">
      <c r="A89" s="179"/>
      <c r="B89" s="212">
        <v>11</v>
      </c>
      <c r="C89" s="188" t="s">
        <v>121</v>
      </c>
      <c r="D89" s="314" t="s">
        <v>122</v>
      </c>
      <c r="E89" s="314"/>
      <c r="F89" s="183" t="s">
        <v>123</v>
      </c>
      <c r="G89" s="184">
        <v>20.399999999999999</v>
      </c>
      <c r="H89" s="183"/>
      <c r="I89" s="183">
        <f t="shared" si="0"/>
        <v>0</v>
      </c>
      <c r="J89" s="185">
        <f t="shared" si="1"/>
        <v>143.62</v>
      </c>
      <c r="K89" s="186">
        <f t="shared" si="2"/>
        <v>0</v>
      </c>
      <c r="L89" s="186"/>
      <c r="M89" s="186">
        <f>ROUND(G89*(H89),2)</f>
        <v>0</v>
      </c>
      <c r="N89" s="186">
        <v>7.04</v>
      </c>
      <c r="O89" s="186"/>
      <c r="P89" s="189"/>
      <c r="Q89" s="189"/>
      <c r="R89" s="189"/>
      <c r="S89" s="187">
        <f t="shared" si="4"/>
        <v>0</v>
      </c>
      <c r="T89" s="187"/>
      <c r="U89" s="187"/>
      <c r="V89" s="197"/>
      <c r="W89" s="52"/>
      <c r="Z89">
        <v>0</v>
      </c>
    </row>
    <row r="90" spans="1:26" ht="25.05" customHeight="1" x14ac:dyDescent="0.3">
      <c r="A90" s="179"/>
      <c r="B90" s="211">
        <v>12</v>
      </c>
      <c r="C90" s="180" t="s">
        <v>124</v>
      </c>
      <c r="D90" s="313" t="s">
        <v>125</v>
      </c>
      <c r="E90" s="313"/>
      <c r="F90" s="174" t="s">
        <v>90</v>
      </c>
      <c r="G90" s="175">
        <v>755.7</v>
      </c>
      <c r="H90" s="174"/>
      <c r="I90" s="174">
        <f t="shared" si="0"/>
        <v>0</v>
      </c>
      <c r="J90" s="176">
        <f t="shared" si="1"/>
        <v>309.83999999999997</v>
      </c>
      <c r="K90" s="177">
        <f t="shared" si="2"/>
        <v>0</v>
      </c>
      <c r="L90" s="177">
        <f>ROUND(G90*(H90),2)</f>
        <v>0</v>
      </c>
      <c r="M90" s="177"/>
      <c r="N90" s="177">
        <v>0.41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6"/>
      <c r="W90" s="52"/>
      <c r="Z90">
        <v>0</v>
      </c>
    </row>
    <row r="91" spans="1:26" ht="25.05" customHeight="1" x14ac:dyDescent="0.3">
      <c r="A91" s="179"/>
      <c r="B91" s="211">
        <v>13</v>
      </c>
      <c r="C91" s="180" t="s">
        <v>126</v>
      </c>
      <c r="D91" s="313" t="s">
        <v>127</v>
      </c>
      <c r="E91" s="313"/>
      <c r="F91" s="174" t="s">
        <v>90</v>
      </c>
      <c r="G91" s="175">
        <v>408</v>
      </c>
      <c r="H91" s="174"/>
      <c r="I91" s="174">
        <f t="shared" si="0"/>
        <v>0</v>
      </c>
      <c r="J91" s="176">
        <f t="shared" si="1"/>
        <v>550.79999999999995</v>
      </c>
      <c r="K91" s="177">
        <f t="shared" si="2"/>
        <v>0</v>
      </c>
      <c r="L91" s="177">
        <f>ROUND(G91*(H91),2)</f>
        <v>0</v>
      </c>
      <c r="M91" s="177"/>
      <c r="N91" s="177">
        <v>1.35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x14ac:dyDescent="0.3">
      <c r="A92" s="9"/>
      <c r="B92" s="210"/>
      <c r="C92" s="172">
        <v>1</v>
      </c>
      <c r="D92" s="310" t="s">
        <v>87</v>
      </c>
      <c r="E92" s="310"/>
      <c r="F92" s="138"/>
      <c r="G92" s="171"/>
      <c r="H92" s="138"/>
      <c r="I92" s="140">
        <f>ROUND((SUM(I78:I91))/1,2)</f>
        <v>0</v>
      </c>
      <c r="J92" s="139"/>
      <c r="K92" s="139"/>
      <c r="L92" s="139">
        <f>ROUND((SUM(L78:L91))/1,2)</f>
        <v>0</v>
      </c>
      <c r="M92" s="139">
        <f>ROUND((SUM(M78:M91))/1,2)</f>
        <v>0</v>
      </c>
      <c r="N92" s="139"/>
      <c r="O92" s="139"/>
      <c r="P92" s="139"/>
      <c r="Q92" s="9"/>
      <c r="R92" s="9"/>
      <c r="S92" s="9">
        <f>ROUND((SUM(S78:S91))/1,2)</f>
        <v>0</v>
      </c>
      <c r="T92" s="9"/>
      <c r="U92" s="9"/>
      <c r="V92" s="198">
        <f>ROUND((SUM(V78:V91))/1,2)</f>
        <v>0</v>
      </c>
      <c r="W92" s="215"/>
      <c r="X92" s="137"/>
      <c r="Y92" s="137"/>
      <c r="Z92" s="137"/>
    </row>
    <row r="93" spans="1:26" x14ac:dyDescent="0.3">
      <c r="A93" s="1"/>
      <c r="B93" s="206"/>
      <c r="C93" s="1"/>
      <c r="D93" s="1"/>
      <c r="E93" s="131"/>
      <c r="F93" s="131"/>
      <c r="G93" s="165"/>
      <c r="H93" s="131"/>
      <c r="I93" s="131"/>
      <c r="J93" s="132"/>
      <c r="K93" s="132"/>
      <c r="L93" s="132"/>
      <c r="M93" s="132"/>
      <c r="N93" s="132"/>
      <c r="O93" s="132"/>
      <c r="P93" s="132"/>
      <c r="Q93" s="1"/>
      <c r="R93" s="1"/>
      <c r="S93" s="1"/>
      <c r="T93" s="1"/>
      <c r="U93" s="1"/>
      <c r="V93" s="199"/>
      <c r="W93" s="52"/>
    </row>
    <row r="94" spans="1:26" x14ac:dyDescent="0.3">
      <c r="A94" s="9"/>
      <c r="B94" s="210"/>
      <c r="C94" s="172">
        <v>5</v>
      </c>
      <c r="D94" s="310" t="s">
        <v>133</v>
      </c>
      <c r="E94" s="310"/>
      <c r="F94" s="138"/>
      <c r="G94" s="171"/>
      <c r="H94" s="138"/>
      <c r="I94" s="138"/>
      <c r="J94" s="139"/>
      <c r="K94" s="139"/>
      <c r="L94" s="139"/>
      <c r="M94" s="139"/>
      <c r="N94" s="139"/>
      <c r="O94" s="139"/>
      <c r="P94" s="139"/>
      <c r="Q94" s="9"/>
      <c r="R94" s="9"/>
      <c r="S94" s="9"/>
      <c r="T94" s="9"/>
      <c r="U94" s="9"/>
      <c r="V94" s="195"/>
      <c r="W94" s="215"/>
      <c r="X94" s="137"/>
      <c r="Y94" s="137"/>
      <c r="Z94" s="137"/>
    </row>
    <row r="95" spans="1:26" ht="25.05" customHeight="1" x14ac:dyDescent="0.3">
      <c r="A95" s="179"/>
      <c r="B95" s="211">
        <v>14</v>
      </c>
      <c r="C95" s="180" t="s">
        <v>202</v>
      </c>
      <c r="D95" s="313" t="s">
        <v>203</v>
      </c>
      <c r="E95" s="313"/>
      <c r="F95" s="174" t="s">
        <v>90</v>
      </c>
      <c r="G95" s="175">
        <v>755.7</v>
      </c>
      <c r="H95" s="174"/>
      <c r="I95" s="174">
        <f>ROUND(G95*(H95),2)</f>
        <v>0</v>
      </c>
      <c r="J95" s="176">
        <f>ROUND(G95*(N95),2)</f>
        <v>4156.3500000000004</v>
      </c>
      <c r="K95" s="177">
        <f>ROUND(G95*(O95),2)</f>
        <v>0</v>
      </c>
      <c r="L95" s="177">
        <f>ROUND(G95*(H95),2)</f>
        <v>0</v>
      </c>
      <c r="M95" s="177"/>
      <c r="N95" s="177">
        <v>5.5</v>
      </c>
      <c r="O95" s="177"/>
      <c r="P95" s="181">
        <v>0.25094</v>
      </c>
      <c r="Q95" s="181"/>
      <c r="R95" s="181">
        <v>0.25094</v>
      </c>
      <c r="S95" s="178">
        <f>ROUND(G95*(P95),3)</f>
        <v>189.63499999999999</v>
      </c>
      <c r="T95" s="178"/>
      <c r="U95" s="178"/>
      <c r="V95" s="196"/>
      <c r="W95" s="52"/>
      <c r="Z95">
        <v>0</v>
      </c>
    </row>
    <row r="96" spans="1:26" ht="25.05" customHeight="1" x14ac:dyDescent="0.3">
      <c r="A96" s="179"/>
      <c r="B96" s="211">
        <v>15</v>
      </c>
      <c r="C96" s="180" t="s">
        <v>204</v>
      </c>
      <c r="D96" s="313" t="s">
        <v>205</v>
      </c>
      <c r="E96" s="313"/>
      <c r="F96" s="174" t="s">
        <v>90</v>
      </c>
      <c r="G96" s="175">
        <v>755.7</v>
      </c>
      <c r="H96" s="174"/>
      <c r="I96" s="174">
        <f>ROUND(G96*(H96),2)</f>
        <v>0</v>
      </c>
      <c r="J96" s="176">
        <f>ROUND(G96*(N96),2)</f>
        <v>3582.02</v>
      </c>
      <c r="K96" s="177">
        <f>ROUND(G96*(O96),2)</f>
        <v>0</v>
      </c>
      <c r="L96" s="177">
        <f>ROUND(G96*(H96),2)</f>
        <v>0</v>
      </c>
      <c r="M96" s="177"/>
      <c r="N96" s="177">
        <v>4.74</v>
      </c>
      <c r="O96" s="177"/>
      <c r="P96" s="181">
        <v>0.27994000000000002</v>
      </c>
      <c r="Q96" s="181"/>
      <c r="R96" s="181">
        <v>0.27994000000000002</v>
      </c>
      <c r="S96" s="178">
        <f>ROUND(G96*(P96),3)</f>
        <v>211.55099999999999</v>
      </c>
      <c r="T96" s="178"/>
      <c r="U96" s="178"/>
      <c r="V96" s="196"/>
      <c r="W96" s="52"/>
      <c r="Z96">
        <v>0</v>
      </c>
    </row>
    <row r="97" spans="1:26" ht="34.950000000000003" customHeight="1" x14ac:dyDescent="0.3">
      <c r="A97" s="179"/>
      <c r="B97" s="211">
        <v>16</v>
      </c>
      <c r="C97" s="180" t="s">
        <v>206</v>
      </c>
      <c r="D97" s="313" t="s">
        <v>207</v>
      </c>
      <c r="E97" s="313"/>
      <c r="F97" s="174" t="s">
        <v>90</v>
      </c>
      <c r="G97" s="175">
        <v>755.7</v>
      </c>
      <c r="H97" s="174"/>
      <c r="I97" s="174">
        <f>ROUND(G97*(H97),2)</f>
        <v>0</v>
      </c>
      <c r="J97" s="176">
        <f>ROUND(G97*(N97),2)</f>
        <v>8448.73</v>
      </c>
      <c r="K97" s="177">
        <f>ROUND(G97*(O97),2)</f>
        <v>0</v>
      </c>
      <c r="L97" s="177">
        <f>ROUND(G97*(H97),2)</f>
        <v>0</v>
      </c>
      <c r="M97" s="177"/>
      <c r="N97" s="177">
        <v>11.18</v>
      </c>
      <c r="O97" s="177"/>
      <c r="P97" s="181"/>
      <c r="Q97" s="181"/>
      <c r="R97" s="181"/>
      <c r="S97" s="178">
        <f>ROUND(G97*(P97),3)</f>
        <v>0</v>
      </c>
      <c r="T97" s="178"/>
      <c r="U97" s="178"/>
      <c r="V97" s="196"/>
      <c r="W97" s="52"/>
      <c r="Z97">
        <v>0</v>
      </c>
    </row>
    <row r="98" spans="1:26" ht="25.05" customHeight="1" x14ac:dyDescent="0.3">
      <c r="A98" s="179"/>
      <c r="B98" s="212">
        <v>17</v>
      </c>
      <c r="C98" s="188" t="s">
        <v>208</v>
      </c>
      <c r="D98" s="314" t="s">
        <v>297</v>
      </c>
      <c r="E98" s="314"/>
      <c r="F98" s="183" t="s">
        <v>90</v>
      </c>
      <c r="G98" s="184">
        <v>786.23</v>
      </c>
      <c r="H98" s="183"/>
      <c r="I98" s="183">
        <f>ROUND(G98*(H98),2)</f>
        <v>0</v>
      </c>
      <c r="J98" s="185">
        <f>ROUND(G98*(N98),2)</f>
        <v>10716.31</v>
      </c>
      <c r="K98" s="186">
        <f>ROUND(G98*(O98),2)</f>
        <v>0</v>
      </c>
      <c r="L98" s="186"/>
      <c r="M98" s="186">
        <f>ROUND(G98*(H98),2)</f>
        <v>0</v>
      </c>
      <c r="N98" s="186">
        <v>13.63</v>
      </c>
      <c r="O98" s="186"/>
      <c r="P98" s="189"/>
      <c r="Q98" s="189"/>
      <c r="R98" s="189"/>
      <c r="S98" s="187">
        <f>ROUND(G98*(P98),3)</f>
        <v>0</v>
      </c>
      <c r="T98" s="187"/>
      <c r="U98" s="187"/>
      <c r="V98" s="197"/>
      <c r="W98" s="52"/>
      <c r="Z98">
        <v>0</v>
      </c>
    </row>
    <row r="99" spans="1:26" x14ac:dyDescent="0.3">
      <c r="A99" s="9"/>
      <c r="B99" s="210"/>
      <c r="C99" s="172">
        <v>5</v>
      </c>
      <c r="D99" s="310" t="s">
        <v>133</v>
      </c>
      <c r="E99" s="310"/>
      <c r="F99" s="138"/>
      <c r="G99" s="171"/>
      <c r="H99" s="138"/>
      <c r="I99" s="140">
        <f>ROUND((SUM(I94:I98))/1,2)</f>
        <v>0</v>
      </c>
      <c r="J99" s="139"/>
      <c r="K99" s="139"/>
      <c r="L99" s="139">
        <f>ROUND((SUM(L94:L98))/1,2)</f>
        <v>0</v>
      </c>
      <c r="M99" s="139">
        <f>ROUND((SUM(M94:M98))/1,2)</f>
        <v>0</v>
      </c>
      <c r="N99" s="139"/>
      <c r="O99" s="139"/>
      <c r="P99" s="139"/>
      <c r="Q99" s="9"/>
      <c r="R99" s="9"/>
      <c r="S99" s="9">
        <f>ROUND((SUM(S94:S98))/1,2)</f>
        <v>401.19</v>
      </c>
      <c r="T99" s="9"/>
      <c r="U99" s="9"/>
      <c r="V99" s="198">
        <f>ROUND((SUM(V94:V98))/1,2)</f>
        <v>0</v>
      </c>
      <c r="W99" s="215"/>
      <c r="X99" s="137"/>
      <c r="Y99" s="137"/>
      <c r="Z99" s="137"/>
    </row>
    <row r="100" spans="1:26" x14ac:dyDescent="0.3">
      <c r="A100" s="1"/>
      <c r="B100" s="206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9"/>
      <c r="W100" s="52"/>
    </row>
    <row r="101" spans="1:26" x14ac:dyDescent="0.3">
      <c r="A101" s="9"/>
      <c r="B101" s="210"/>
      <c r="C101" s="172">
        <v>9</v>
      </c>
      <c r="D101" s="310" t="s">
        <v>150</v>
      </c>
      <c r="E101" s="310"/>
      <c r="F101" s="138"/>
      <c r="G101" s="171"/>
      <c r="H101" s="138"/>
      <c r="I101" s="138"/>
      <c r="J101" s="139"/>
      <c r="K101" s="139"/>
      <c r="L101" s="139"/>
      <c r="M101" s="139"/>
      <c r="N101" s="139"/>
      <c r="O101" s="139"/>
      <c r="P101" s="139"/>
      <c r="Q101" s="9"/>
      <c r="R101" s="9"/>
      <c r="S101" s="9"/>
      <c r="T101" s="9"/>
      <c r="U101" s="9"/>
      <c r="V101" s="195"/>
      <c r="W101" s="215"/>
      <c r="X101" s="137"/>
      <c r="Y101" s="137"/>
      <c r="Z101" s="137"/>
    </row>
    <row r="102" spans="1:26" ht="25.05" customHeight="1" x14ac:dyDescent="0.3">
      <c r="A102" s="179"/>
      <c r="B102" s="211">
        <v>18</v>
      </c>
      <c r="C102" s="180" t="s">
        <v>163</v>
      </c>
      <c r="D102" s="313" t="s">
        <v>164</v>
      </c>
      <c r="E102" s="313"/>
      <c r="F102" s="174" t="s">
        <v>97</v>
      </c>
      <c r="G102" s="175">
        <v>583.79999999999995</v>
      </c>
      <c r="H102" s="174"/>
      <c r="I102" s="174">
        <f>ROUND(G102*(H102),2)</f>
        <v>0</v>
      </c>
      <c r="J102" s="176">
        <f>ROUND(G102*(N102),2)</f>
        <v>3339.34</v>
      </c>
      <c r="K102" s="177">
        <f>ROUND(G102*(O102),2)</f>
        <v>0</v>
      </c>
      <c r="L102" s="177">
        <f>ROUND(G102*(H102),2)</f>
        <v>0</v>
      </c>
      <c r="M102" s="177"/>
      <c r="N102" s="177">
        <v>5.72</v>
      </c>
      <c r="O102" s="177"/>
      <c r="P102" s="181">
        <v>9.7960000000000005E-2</v>
      </c>
      <c r="Q102" s="181"/>
      <c r="R102" s="181">
        <v>9.7960000000000005E-2</v>
      </c>
      <c r="S102" s="178">
        <f>ROUND(G102*(P102),3)</f>
        <v>57.189</v>
      </c>
      <c r="T102" s="178"/>
      <c r="U102" s="178"/>
      <c r="V102" s="196"/>
      <c r="W102" s="52"/>
      <c r="Z102">
        <v>0</v>
      </c>
    </row>
    <row r="103" spans="1:26" ht="25.05" customHeight="1" x14ac:dyDescent="0.3">
      <c r="A103" s="179"/>
      <c r="B103" s="212">
        <v>19</v>
      </c>
      <c r="C103" s="188" t="s">
        <v>165</v>
      </c>
      <c r="D103" s="314" t="s">
        <v>248</v>
      </c>
      <c r="E103" s="314"/>
      <c r="F103" s="183" t="s">
        <v>147</v>
      </c>
      <c r="G103" s="184">
        <v>1179.2760000000001</v>
      </c>
      <c r="H103" s="183"/>
      <c r="I103" s="183">
        <f>ROUND(G103*(H103),2)</f>
        <v>0</v>
      </c>
      <c r="J103" s="185">
        <f>ROUND(G103*(N103),2)</f>
        <v>1827.88</v>
      </c>
      <c r="K103" s="186">
        <f>ROUND(G103*(O103),2)</f>
        <v>0</v>
      </c>
      <c r="L103" s="186"/>
      <c r="M103" s="186">
        <f>ROUND(G103*(H103),2)</f>
        <v>0</v>
      </c>
      <c r="N103" s="186">
        <v>1.55</v>
      </c>
      <c r="O103" s="186"/>
      <c r="P103" s="189"/>
      <c r="Q103" s="189"/>
      <c r="R103" s="189"/>
      <c r="S103" s="187">
        <f>ROUND(G103*(P103),3)</f>
        <v>0</v>
      </c>
      <c r="T103" s="187"/>
      <c r="U103" s="187"/>
      <c r="V103" s="197"/>
      <c r="W103" s="52"/>
      <c r="Z103">
        <v>0</v>
      </c>
    </row>
    <row r="104" spans="1:26" x14ac:dyDescent="0.3">
      <c r="A104" s="9"/>
      <c r="B104" s="210"/>
      <c r="C104" s="172">
        <v>9</v>
      </c>
      <c r="D104" s="310" t="s">
        <v>150</v>
      </c>
      <c r="E104" s="310"/>
      <c r="F104" s="138"/>
      <c r="G104" s="171"/>
      <c r="H104" s="138"/>
      <c r="I104" s="140">
        <f>ROUND((SUM(I101:I103))/1,2)</f>
        <v>0</v>
      </c>
      <c r="J104" s="139"/>
      <c r="K104" s="139"/>
      <c r="L104" s="139">
        <f>ROUND((SUM(L101:L103))/1,2)</f>
        <v>0</v>
      </c>
      <c r="M104" s="139">
        <f>ROUND((SUM(M101:M103))/1,2)</f>
        <v>0</v>
      </c>
      <c r="N104" s="139"/>
      <c r="O104" s="139"/>
      <c r="P104" s="139"/>
      <c r="Q104" s="9"/>
      <c r="R104" s="9"/>
      <c r="S104" s="9">
        <f>ROUND((SUM(S101:S103))/1,2)</f>
        <v>57.19</v>
      </c>
      <c r="T104" s="9"/>
      <c r="U104" s="9"/>
      <c r="V104" s="198">
        <f>ROUND((SUM(V101:V103))/1,2)</f>
        <v>0</v>
      </c>
      <c r="W104" s="215"/>
      <c r="X104" s="137"/>
      <c r="Y104" s="137"/>
      <c r="Z104" s="137"/>
    </row>
    <row r="105" spans="1:26" x14ac:dyDescent="0.3">
      <c r="A105" s="1"/>
      <c r="B105" s="206"/>
      <c r="C105" s="1"/>
      <c r="D105" s="1"/>
      <c r="E105" s="131"/>
      <c r="F105" s="131"/>
      <c r="G105" s="165"/>
      <c r="H105" s="131"/>
      <c r="I105" s="131"/>
      <c r="J105" s="132"/>
      <c r="K105" s="132"/>
      <c r="L105" s="132"/>
      <c r="M105" s="132"/>
      <c r="N105" s="132"/>
      <c r="O105" s="132"/>
      <c r="P105" s="132"/>
      <c r="Q105" s="1"/>
      <c r="R105" s="1"/>
      <c r="S105" s="1"/>
      <c r="T105" s="1"/>
      <c r="U105" s="1"/>
      <c r="V105" s="199"/>
      <c r="W105" s="52"/>
    </row>
    <row r="106" spans="1:26" x14ac:dyDescent="0.3">
      <c r="A106" s="9"/>
      <c r="B106" s="210"/>
      <c r="C106" s="172">
        <v>99</v>
      </c>
      <c r="D106" s="310" t="s">
        <v>186</v>
      </c>
      <c r="E106" s="310"/>
      <c r="F106" s="138"/>
      <c r="G106" s="171"/>
      <c r="H106" s="138"/>
      <c r="I106" s="138"/>
      <c r="J106" s="139"/>
      <c r="K106" s="139"/>
      <c r="L106" s="139"/>
      <c r="M106" s="139"/>
      <c r="N106" s="139"/>
      <c r="O106" s="139"/>
      <c r="P106" s="139"/>
      <c r="Q106" s="9"/>
      <c r="R106" s="9"/>
      <c r="S106" s="9"/>
      <c r="T106" s="9"/>
      <c r="U106" s="9"/>
      <c r="V106" s="195"/>
      <c r="W106" s="215"/>
      <c r="X106" s="137"/>
      <c r="Y106" s="137"/>
      <c r="Z106" s="137"/>
    </row>
    <row r="107" spans="1:26" ht="25.05" customHeight="1" x14ac:dyDescent="0.3">
      <c r="A107" s="179"/>
      <c r="B107" s="211">
        <v>20</v>
      </c>
      <c r="C107" s="180" t="s">
        <v>211</v>
      </c>
      <c r="D107" s="313" t="s">
        <v>212</v>
      </c>
      <c r="E107" s="313"/>
      <c r="F107" s="174" t="s">
        <v>175</v>
      </c>
      <c r="G107" s="175">
        <v>644.40200000000004</v>
      </c>
      <c r="H107" s="174"/>
      <c r="I107" s="174">
        <f>ROUND(G107*(H107),2)</f>
        <v>0</v>
      </c>
      <c r="J107" s="176">
        <f>ROUND(G107*(N107),2)</f>
        <v>4755.6899999999996</v>
      </c>
      <c r="K107" s="177">
        <f>ROUND(G107*(O107),2)</f>
        <v>0</v>
      </c>
      <c r="L107" s="177">
        <f>ROUND(G107*(H107),2)</f>
        <v>0</v>
      </c>
      <c r="M107" s="177"/>
      <c r="N107" s="177">
        <v>7.38</v>
      </c>
      <c r="O107" s="177"/>
      <c r="P107" s="181"/>
      <c r="Q107" s="181"/>
      <c r="R107" s="181"/>
      <c r="S107" s="178">
        <f>ROUND(G107*(P107),3)</f>
        <v>0</v>
      </c>
      <c r="T107" s="178"/>
      <c r="U107" s="178"/>
      <c r="V107" s="196"/>
      <c r="W107" s="52"/>
      <c r="Z107">
        <v>0</v>
      </c>
    </row>
    <row r="108" spans="1:26" x14ac:dyDescent="0.3">
      <c r="A108" s="9"/>
      <c r="B108" s="210"/>
      <c r="C108" s="172">
        <v>99</v>
      </c>
      <c r="D108" s="310" t="s">
        <v>186</v>
      </c>
      <c r="E108" s="310"/>
      <c r="F108" s="138"/>
      <c r="G108" s="171"/>
      <c r="H108" s="138"/>
      <c r="I108" s="140">
        <f>ROUND((SUM(I106:I107))/1,2)</f>
        <v>0</v>
      </c>
      <c r="J108" s="139"/>
      <c r="K108" s="139"/>
      <c r="L108" s="139">
        <f>ROUND((SUM(L106:L107))/1,2)</f>
        <v>0</v>
      </c>
      <c r="M108" s="139">
        <f>ROUND((SUM(M106:M107))/1,2)</f>
        <v>0</v>
      </c>
      <c r="N108" s="139"/>
      <c r="O108" s="139"/>
      <c r="P108" s="190"/>
      <c r="Q108" s="1"/>
      <c r="R108" s="1"/>
      <c r="S108" s="190">
        <f>ROUND((SUM(S106:S107))/1,2)</f>
        <v>0</v>
      </c>
      <c r="T108" s="2"/>
      <c r="U108" s="2"/>
      <c r="V108" s="198">
        <f>ROUND((SUM(V106:V107))/1,2)</f>
        <v>0</v>
      </c>
      <c r="W108" s="52"/>
    </row>
    <row r="109" spans="1:26" x14ac:dyDescent="0.3">
      <c r="A109" s="1"/>
      <c r="B109" s="206"/>
      <c r="C109" s="1"/>
      <c r="D109" s="1"/>
      <c r="E109" s="131"/>
      <c r="F109" s="131"/>
      <c r="G109" s="165"/>
      <c r="H109" s="131"/>
      <c r="I109" s="131"/>
      <c r="J109" s="132"/>
      <c r="K109" s="132"/>
      <c r="L109" s="132"/>
      <c r="M109" s="132"/>
      <c r="N109" s="132"/>
      <c r="O109" s="132"/>
      <c r="P109" s="132"/>
      <c r="Q109" s="1"/>
      <c r="R109" s="1"/>
      <c r="S109" s="1"/>
      <c r="T109" s="1"/>
      <c r="U109" s="1"/>
      <c r="V109" s="199"/>
      <c r="W109" s="52"/>
    </row>
    <row r="110" spans="1:26" x14ac:dyDescent="0.3">
      <c r="A110" s="9"/>
      <c r="B110" s="210"/>
      <c r="C110" s="9"/>
      <c r="D110" s="311" t="s">
        <v>64</v>
      </c>
      <c r="E110" s="311"/>
      <c r="F110" s="138"/>
      <c r="G110" s="171"/>
      <c r="H110" s="138"/>
      <c r="I110" s="140">
        <f>ROUND((SUM(I77:I109))/2,2)</f>
        <v>0</v>
      </c>
      <c r="J110" s="139"/>
      <c r="K110" s="139"/>
      <c r="L110" s="139">
        <f>ROUND((SUM(L77:L109))/2,2)</f>
        <v>0</v>
      </c>
      <c r="M110" s="139">
        <f>ROUND((SUM(M77:M109))/2,2)</f>
        <v>0</v>
      </c>
      <c r="N110" s="139"/>
      <c r="O110" s="139"/>
      <c r="P110" s="190"/>
      <c r="Q110" s="1"/>
      <c r="R110" s="1"/>
      <c r="S110" s="190">
        <f>ROUND((SUM(S77:S109))/2,2)</f>
        <v>458.38</v>
      </c>
      <c r="T110" s="1"/>
      <c r="U110" s="1"/>
      <c r="V110" s="198">
        <f>ROUND((SUM(V77:V109))/2,2)</f>
        <v>0</v>
      </c>
      <c r="W110" s="52"/>
    </row>
    <row r="111" spans="1:26" x14ac:dyDescent="0.3">
      <c r="A111" s="1"/>
      <c r="B111" s="213"/>
      <c r="C111" s="191"/>
      <c r="D111" s="312" t="s">
        <v>71</v>
      </c>
      <c r="E111" s="312"/>
      <c r="F111" s="193"/>
      <c r="G111" s="192"/>
      <c r="H111" s="193"/>
      <c r="I111" s="193">
        <f>ROUND((SUM(I77:I110))/3,2)</f>
        <v>0</v>
      </c>
      <c r="J111" s="217"/>
      <c r="K111" s="217">
        <f>ROUND((SUM(K77:K110))/3,2)</f>
        <v>0</v>
      </c>
      <c r="L111" s="217">
        <f>ROUND((SUM(L77:L110))/3,2)</f>
        <v>0</v>
      </c>
      <c r="M111" s="217">
        <f>ROUND((SUM(M77:M110))/3,2)</f>
        <v>0</v>
      </c>
      <c r="N111" s="217"/>
      <c r="O111" s="217"/>
      <c r="P111" s="192"/>
      <c r="Q111" s="191"/>
      <c r="R111" s="191"/>
      <c r="S111" s="192">
        <f>ROUND((SUM(S77:S110))/3,2)</f>
        <v>458.38</v>
      </c>
      <c r="T111" s="191"/>
      <c r="U111" s="191"/>
      <c r="V111" s="200">
        <f>ROUND((SUM(V77:V110))/3,2)</f>
        <v>0</v>
      </c>
      <c r="W111" s="52"/>
      <c r="Y111">
        <f>(SUM(Y77:Y110))</f>
        <v>0</v>
      </c>
      <c r="Z111">
        <f>(SUM(Z77:Z110))</f>
        <v>0</v>
      </c>
    </row>
  </sheetData>
  <mergeCells count="78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6:H26"/>
    <mergeCell ref="F27:H27"/>
    <mergeCell ref="F28:G28"/>
    <mergeCell ref="F29:G29"/>
    <mergeCell ref="F30:G30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H1:I1"/>
    <mergeCell ref="B68:E68"/>
    <mergeCell ref="B69:E69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D88:E88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102:E102"/>
    <mergeCell ref="D89:E89"/>
    <mergeCell ref="D90:E90"/>
    <mergeCell ref="D91:E91"/>
    <mergeCell ref="D92:E92"/>
    <mergeCell ref="D94:E94"/>
    <mergeCell ref="D95:E95"/>
    <mergeCell ref="D96:E96"/>
    <mergeCell ref="D97:E97"/>
    <mergeCell ref="D98:E98"/>
    <mergeCell ref="D99:E99"/>
    <mergeCell ref="D101:E101"/>
    <mergeCell ref="D111:E111"/>
    <mergeCell ref="D103:E103"/>
    <mergeCell ref="D104:E104"/>
    <mergeCell ref="D106:E106"/>
    <mergeCell ref="D107:E107"/>
    <mergeCell ref="D108:E108"/>
    <mergeCell ref="D110:E110"/>
  </mergeCells>
  <hyperlinks>
    <hyperlink ref="B1:C1" location="A2:A2" tooltip="Klikni na prechod ku Kryciemu listu..." display="Krycí list rozpočtu" xr:uid="{56873491-48C5-4522-93AA-05B6D43E1A17}"/>
    <hyperlink ref="E1:F1" location="A54:A54" tooltip="Klikni na prechod ku rekapitulácii..." display="Rekapitulácia rozpočtu" xr:uid="{A1981BB0-EA14-452A-A1F5-8D7E228E3BF9}"/>
    <hyperlink ref="H1:I1" location="B76:B76" tooltip="Klikni na prechod ku Rozpočet..." display="Rozpočet" xr:uid="{7FB53E30-DF9D-4AC9-8744-50163D899D72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Zlepšenie základnej technickej infraštruktúry v obci Sačurov / SO 05.2 Chodník ulica Cintorínska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689E5-4907-41F8-B579-38B11ACDE442}">
  <dimension ref="A1:AA42"/>
  <sheetViews>
    <sheetView workbookViewId="0">
      <pane ySplit="1" topLeftCell="A14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10.10937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300" t="s">
        <v>302</v>
      </c>
      <c r="C2" s="301"/>
      <c r="D2" s="301"/>
      <c r="E2" s="301"/>
      <c r="F2" s="301"/>
      <c r="G2" s="301"/>
      <c r="H2" s="301"/>
      <c r="I2" s="301"/>
      <c r="J2" s="302"/>
      <c r="K2" s="266"/>
      <c r="L2" s="266"/>
      <c r="M2" s="266"/>
      <c r="N2" s="266"/>
      <c r="O2" s="266"/>
      <c r="P2" s="151"/>
    </row>
    <row r="3" spans="1:23" ht="18" customHeight="1" x14ac:dyDescent="0.3">
      <c r="A3" s="1"/>
      <c r="B3" s="303" t="s">
        <v>1</v>
      </c>
      <c r="C3" s="304"/>
      <c r="D3" s="304"/>
      <c r="E3" s="304"/>
      <c r="F3" s="304"/>
      <c r="G3" s="305"/>
      <c r="H3" s="305"/>
      <c r="I3" s="305"/>
      <c r="J3" s="306"/>
      <c r="K3" s="266"/>
      <c r="L3" s="266"/>
      <c r="M3" s="266"/>
      <c r="N3" s="266"/>
      <c r="O3" s="266"/>
      <c r="P3" s="151"/>
    </row>
    <row r="4" spans="1:23" ht="18" customHeight="1" x14ac:dyDescent="0.3">
      <c r="A4" s="1"/>
      <c r="B4" s="236"/>
      <c r="C4" s="227"/>
      <c r="D4" s="227"/>
      <c r="E4" s="227"/>
      <c r="F4" s="237" t="s">
        <v>22</v>
      </c>
      <c r="G4" s="227"/>
      <c r="H4" s="227"/>
      <c r="I4" s="227"/>
      <c r="J4" s="269"/>
      <c r="K4" s="266"/>
      <c r="L4" s="266"/>
      <c r="M4" s="266"/>
      <c r="N4" s="266"/>
      <c r="O4" s="266"/>
      <c r="P4" s="151"/>
    </row>
    <row r="5" spans="1:23" ht="18" customHeight="1" x14ac:dyDescent="0.3">
      <c r="A5" s="1"/>
      <c r="B5" s="235"/>
      <c r="C5" s="227"/>
      <c r="D5" s="227"/>
      <c r="E5" s="227"/>
      <c r="F5" s="237" t="s">
        <v>23</v>
      </c>
      <c r="G5" s="227"/>
      <c r="H5" s="227"/>
      <c r="I5" s="227"/>
      <c r="J5" s="269"/>
      <c r="K5" s="266"/>
      <c r="L5" s="266"/>
      <c r="M5" s="266"/>
      <c r="N5" s="266"/>
      <c r="O5" s="266"/>
      <c r="P5" s="151"/>
    </row>
    <row r="6" spans="1:23" ht="18" customHeight="1" x14ac:dyDescent="0.3">
      <c r="A6" s="1"/>
      <c r="B6" s="238" t="s">
        <v>24</v>
      </c>
      <c r="C6" s="227"/>
      <c r="D6" s="237" t="s">
        <v>25</v>
      </c>
      <c r="E6" s="227"/>
      <c r="F6" s="237" t="s">
        <v>26</v>
      </c>
      <c r="G6" s="237" t="s">
        <v>27</v>
      </c>
      <c r="H6" s="227"/>
      <c r="I6" s="227"/>
      <c r="J6" s="269"/>
      <c r="K6" s="266"/>
      <c r="L6" s="266"/>
      <c r="M6" s="266"/>
      <c r="N6" s="266"/>
      <c r="O6" s="266"/>
      <c r="P6" s="151"/>
    </row>
    <row r="7" spans="1:23" ht="19.95" customHeight="1" x14ac:dyDescent="0.3">
      <c r="A7" s="1"/>
      <c r="B7" s="307" t="s">
        <v>28</v>
      </c>
      <c r="C7" s="308"/>
      <c r="D7" s="308"/>
      <c r="E7" s="308"/>
      <c r="F7" s="308"/>
      <c r="G7" s="308"/>
      <c r="H7" s="308"/>
      <c r="I7" s="239"/>
      <c r="J7" s="270"/>
      <c r="K7" s="266"/>
      <c r="L7" s="266"/>
      <c r="M7" s="266"/>
      <c r="N7" s="266"/>
      <c r="O7" s="266"/>
      <c r="P7" s="151"/>
    </row>
    <row r="8" spans="1:23" ht="18" customHeight="1" x14ac:dyDescent="0.3">
      <c r="A8" s="1"/>
      <c r="B8" s="238" t="s">
        <v>31</v>
      </c>
      <c r="C8" s="227"/>
      <c r="D8" s="227"/>
      <c r="E8" s="227"/>
      <c r="F8" s="237" t="s">
        <v>32</v>
      </c>
      <c r="G8" s="227"/>
      <c r="H8" s="227"/>
      <c r="I8" s="227"/>
      <c r="J8" s="269"/>
      <c r="K8" s="266"/>
      <c r="L8" s="266"/>
      <c r="M8" s="266"/>
      <c r="N8" s="266"/>
      <c r="O8" s="266"/>
      <c r="P8" s="151"/>
    </row>
    <row r="9" spans="1:23" ht="19.95" customHeight="1" x14ac:dyDescent="0.3">
      <c r="A9" s="1"/>
      <c r="B9" s="307" t="s">
        <v>29</v>
      </c>
      <c r="C9" s="308"/>
      <c r="D9" s="308"/>
      <c r="E9" s="308"/>
      <c r="F9" s="308"/>
      <c r="G9" s="308"/>
      <c r="H9" s="308"/>
      <c r="I9" s="239"/>
      <c r="J9" s="270"/>
      <c r="K9" s="266"/>
      <c r="L9" s="266"/>
      <c r="M9" s="266"/>
      <c r="N9" s="266"/>
      <c r="O9" s="266"/>
      <c r="P9" s="151"/>
    </row>
    <row r="10" spans="1:23" ht="18" customHeight="1" x14ac:dyDescent="0.3">
      <c r="A10" s="1"/>
      <c r="B10" s="238" t="s">
        <v>31</v>
      </c>
      <c r="C10" s="227"/>
      <c r="D10" s="227"/>
      <c r="E10" s="227"/>
      <c r="F10" s="237" t="s">
        <v>32</v>
      </c>
      <c r="G10" s="227"/>
      <c r="H10" s="227"/>
      <c r="I10" s="227"/>
      <c r="J10" s="269"/>
      <c r="K10" s="266"/>
      <c r="L10" s="266"/>
      <c r="M10" s="266"/>
      <c r="N10" s="266"/>
      <c r="O10" s="266"/>
      <c r="P10" s="151"/>
    </row>
    <row r="11" spans="1:23" ht="19.95" customHeight="1" x14ac:dyDescent="0.3">
      <c r="A11" s="1"/>
      <c r="B11" s="307" t="s">
        <v>30</v>
      </c>
      <c r="C11" s="308"/>
      <c r="D11" s="308"/>
      <c r="E11" s="308"/>
      <c r="F11" s="308"/>
      <c r="G11" s="308"/>
      <c r="H11" s="308"/>
      <c r="I11" s="239"/>
      <c r="J11" s="270"/>
      <c r="K11" s="266"/>
      <c r="L11" s="266"/>
      <c r="M11" s="266"/>
      <c r="N11" s="266"/>
      <c r="O11" s="266"/>
      <c r="P11" s="151"/>
    </row>
    <row r="12" spans="1:23" ht="18" customHeight="1" x14ac:dyDescent="0.3">
      <c r="A12" s="1"/>
      <c r="B12" s="238" t="s">
        <v>31</v>
      </c>
      <c r="C12" s="227"/>
      <c r="D12" s="227"/>
      <c r="E12" s="227"/>
      <c r="F12" s="237" t="s">
        <v>32</v>
      </c>
      <c r="G12" s="227"/>
      <c r="H12" s="227"/>
      <c r="I12" s="227"/>
      <c r="J12" s="269"/>
      <c r="K12" s="266"/>
      <c r="L12" s="266"/>
      <c r="M12" s="266"/>
      <c r="N12" s="266"/>
      <c r="O12" s="266"/>
      <c r="P12" s="151"/>
    </row>
    <row r="13" spans="1:23" ht="18" customHeight="1" x14ac:dyDescent="0.3">
      <c r="A13" s="1"/>
      <c r="B13" s="234"/>
      <c r="C13" s="125"/>
      <c r="D13" s="125"/>
      <c r="E13" s="125"/>
      <c r="F13" s="125"/>
      <c r="G13" s="125"/>
      <c r="H13" s="125"/>
      <c r="I13" s="125"/>
      <c r="J13" s="271"/>
      <c r="K13" s="266"/>
      <c r="L13" s="266"/>
      <c r="M13" s="266"/>
      <c r="N13" s="266"/>
      <c r="O13" s="266"/>
      <c r="P13" s="151"/>
    </row>
    <row r="14" spans="1:23" ht="18" customHeight="1" x14ac:dyDescent="0.3">
      <c r="A14" s="1"/>
      <c r="B14" s="241" t="s">
        <v>6</v>
      </c>
      <c r="C14" s="250" t="s">
        <v>53</v>
      </c>
      <c r="D14" s="246" t="s">
        <v>54</v>
      </c>
      <c r="E14" s="242" t="s">
        <v>55</v>
      </c>
      <c r="F14" s="309" t="s">
        <v>10</v>
      </c>
      <c r="G14" s="294"/>
      <c r="H14" s="232"/>
      <c r="I14" s="241">
        <f>'SO 15575'!P14+'SO 15583'!P14+'SO 15584'!P14+'SO 15585'!P14+'SO 15586'!P14+'SO 15587'!P14+'SO 15588'!P14+'SO 15589'!P14</f>
        <v>0</v>
      </c>
      <c r="J14" s="272"/>
      <c r="K14" s="266"/>
      <c r="L14" s="266"/>
      <c r="M14" s="266"/>
      <c r="N14" s="266"/>
      <c r="O14" s="266"/>
      <c r="P14" s="151"/>
    </row>
    <row r="15" spans="1:23" ht="18" customHeight="1" x14ac:dyDescent="0.3">
      <c r="A15" s="1"/>
      <c r="B15" s="210" t="s">
        <v>33</v>
      </c>
      <c r="C15" s="251">
        <f>'SO 15575'!C15+'SO 15583'!C15+'SO 15584'!C15+'SO 15585'!C15+'SO 15586'!C15+'SO 15587'!C15+'SO 15588'!C15+'SO 15589'!C15</f>
        <v>0</v>
      </c>
      <c r="D15" s="247">
        <f>'SO 15575'!D15+'SO 15583'!D15+'SO 15584'!D15+'SO 15585'!D15+'SO 15586'!D15+'SO 15587'!D15+'SO 15588'!D15+'SO 15589'!D15</f>
        <v>0</v>
      </c>
      <c r="E15" s="240">
        <f>'SO 15575'!E15+'SO 15583'!E15+'SO 15584'!E15+'SO 15585'!E15+'SO 15586'!E15+'SO 15587'!E15+'SO 15588'!E15+'SO 15589'!E15</f>
        <v>0</v>
      </c>
      <c r="F15" s="292"/>
      <c r="G15" s="285"/>
      <c r="H15" s="230"/>
      <c r="I15" s="254"/>
      <c r="J15" s="199"/>
      <c r="K15" s="266"/>
      <c r="L15" s="266"/>
      <c r="M15" s="266"/>
      <c r="N15" s="266"/>
      <c r="O15" s="266"/>
      <c r="P15" s="151"/>
    </row>
    <row r="16" spans="1:23" ht="18" customHeight="1" x14ac:dyDescent="0.3">
      <c r="A16" s="1"/>
      <c r="B16" s="241" t="s">
        <v>34</v>
      </c>
      <c r="C16" s="259">
        <f>'SO 15575'!C16+'SO 15583'!C16+'SO 15584'!C16+'SO 15585'!C16+'SO 15586'!C16+'SO 15587'!C16+'SO 15588'!C16+'SO 15589'!C16</f>
        <v>0</v>
      </c>
      <c r="D16" s="260">
        <f>'SO 15575'!D16+'SO 15583'!D16+'SO 15584'!D16+'SO 15585'!D16+'SO 15586'!D16+'SO 15587'!D16+'SO 15588'!D16+'SO 15589'!D16</f>
        <v>0</v>
      </c>
      <c r="E16" s="244">
        <f>'SO 15575'!E16+'SO 15583'!E16+'SO 15584'!E16+'SO 15585'!E16+'SO 15586'!E16+'SO 15587'!E16+'SO 15588'!E16+'SO 15589'!E16</f>
        <v>0</v>
      </c>
      <c r="F16" s="293" t="s">
        <v>40</v>
      </c>
      <c r="G16" s="294"/>
      <c r="H16" s="233"/>
      <c r="I16" s="261">
        <f>Rekapitulácia!E15</f>
        <v>0</v>
      </c>
      <c r="J16" s="272"/>
      <c r="K16" s="266"/>
      <c r="L16" s="266"/>
      <c r="M16" s="266"/>
      <c r="N16" s="266"/>
      <c r="O16" s="266"/>
      <c r="P16" s="151"/>
    </row>
    <row r="17" spans="1:23" ht="18" customHeight="1" x14ac:dyDescent="0.3">
      <c r="A17" s="1"/>
      <c r="B17" s="210" t="s">
        <v>35</v>
      </c>
      <c r="C17" s="251">
        <f>'SO 15575'!C17+'SO 15583'!C17+'SO 15584'!C17+'SO 15585'!C17+'SO 15586'!C17+'SO 15587'!C17+'SO 15588'!C17+'SO 15589'!C17</f>
        <v>0</v>
      </c>
      <c r="D17" s="247">
        <f>'SO 15575'!D17+'SO 15583'!D17+'SO 15584'!D17+'SO 15585'!D17+'SO 15586'!D17+'SO 15587'!D17+'SO 15588'!D17+'SO 15589'!D17</f>
        <v>0</v>
      </c>
      <c r="E17" s="240">
        <f>'SO 15575'!E17+'SO 15583'!E17+'SO 15584'!E17+'SO 15585'!E17+'SO 15586'!E17+'SO 15587'!E17+'SO 15588'!E17+'SO 15589'!E17</f>
        <v>0</v>
      </c>
      <c r="F17" s="295" t="s">
        <v>41</v>
      </c>
      <c r="G17" s="296"/>
      <c r="H17" s="231"/>
      <c r="I17" s="254">
        <f>Rekapitulácia!D15</f>
        <v>0</v>
      </c>
      <c r="J17" s="199"/>
      <c r="K17" s="266"/>
      <c r="L17" s="266"/>
      <c r="M17" s="266"/>
      <c r="N17" s="266"/>
      <c r="O17" s="266"/>
      <c r="P17" s="151"/>
    </row>
    <row r="18" spans="1:23" ht="18" customHeight="1" x14ac:dyDescent="0.3">
      <c r="A18" s="1"/>
      <c r="B18" s="238" t="s">
        <v>36</v>
      </c>
      <c r="C18" s="252">
        <f>'SO 15575'!C18+'SO 15583'!C18+'SO 15584'!C18+'SO 15585'!C18+'SO 15586'!C18+'SO 15587'!C18+'SO 15588'!C18+'SO 15589'!C18</f>
        <v>0</v>
      </c>
      <c r="D18" s="248">
        <f>'SO 15575'!D18+'SO 15583'!D18+'SO 15584'!D18+'SO 15585'!D18+'SO 15586'!D18+'SO 15587'!D18+'SO 15588'!D18+'SO 15589'!D18</f>
        <v>0</v>
      </c>
      <c r="E18" s="228">
        <f>'SO 15575'!E18+'SO 15583'!E18+'SO 15584'!E18+'SO 15585'!E18+'SO 15586'!E18+'SO 15587'!E18+'SO 15588'!E18+'SO 15589'!E18</f>
        <v>0</v>
      </c>
      <c r="F18" s="297"/>
      <c r="G18" s="287"/>
      <c r="H18" s="229"/>
      <c r="I18" s="255"/>
      <c r="J18" s="269"/>
      <c r="K18" s="266"/>
      <c r="L18" s="266"/>
      <c r="M18" s="266"/>
      <c r="N18" s="266"/>
      <c r="O18" s="266"/>
      <c r="P18" s="151"/>
    </row>
    <row r="19" spans="1:23" ht="18" customHeight="1" x14ac:dyDescent="0.3">
      <c r="A19" s="1"/>
      <c r="B19" s="238" t="s">
        <v>37</v>
      </c>
      <c r="C19" s="253">
        <f>'SO 15575'!C19+'SO 15583'!C19+'SO 15584'!C19+'SO 15585'!C19+'SO 15586'!C19+'SO 15587'!C19+'SO 15588'!C19+'SO 15589'!C19</f>
        <v>0</v>
      </c>
      <c r="D19" s="249">
        <f>'SO 15575'!D19+'SO 15583'!D19+'SO 15584'!D19+'SO 15585'!D19+'SO 15586'!D19+'SO 15587'!D19+'SO 15588'!D19+'SO 15589'!D19</f>
        <v>0</v>
      </c>
      <c r="E19" s="228">
        <f>'SO 15575'!E19+'SO 15583'!E19+'SO 15584'!E19+'SO 15585'!E19+'SO 15586'!E19+'SO 15587'!E19+'SO 15588'!E19+'SO 15589'!E19</f>
        <v>0</v>
      </c>
      <c r="F19" s="298"/>
      <c r="G19" s="299"/>
      <c r="H19" s="229"/>
      <c r="I19" s="255"/>
      <c r="J19" s="269"/>
      <c r="K19" s="266"/>
      <c r="L19" s="266"/>
      <c r="M19" s="266"/>
      <c r="N19" s="266"/>
      <c r="O19" s="266"/>
      <c r="P19" s="151"/>
    </row>
    <row r="20" spans="1:23" ht="18" customHeight="1" x14ac:dyDescent="0.3">
      <c r="A20" s="1"/>
      <c r="B20" s="241" t="s">
        <v>38</v>
      </c>
      <c r="C20" s="245"/>
      <c r="D20" s="245"/>
      <c r="E20" s="262">
        <f>SUM(E15:E19)</f>
        <v>0</v>
      </c>
      <c r="F20" s="290" t="s">
        <v>38</v>
      </c>
      <c r="G20" s="294"/>
      <c r="H20" s="233"/>
      <c r="I20" s="256">
        <f>SUM(I14:I18)</f>
        <v>0</v>
      </c>
      <c r="J20" s="272"/>
      <c r="K20" s="266"/>
      <c r="L20" s="266"/>
      <c r="M20" s="266"/>
      <c r="N20" s="266"/>
      <c r="O20" s="266"/>
      <c r="P20" s="151"/>
    </row>
    <row r="21" spans="1:23" ht="18" customHeight="1" x14ac:dyDescent="0.3">
      <c r="A21" s="1"/>
      <c r="B21" s="210" t="s">
        <v>303</v>
      </c>
      <c r="C21" s="231"/>
      <c r="D21" s="231"/>
      <c r="E21" s="231"/>
      <c r="F21" s="286" t="s">
        <v>303</v>
      </c>
      <c r="G21" s="287"/>
      <c r="H21" s="231"/>
      <c r="I21" s="257"/>
      <c r="J21" s="199"/>
      <c r="K21" s="266"/>
      <c r="L21" s="266"/>
      <c r="M21" s="266"/>
      <c r="N21" s="266"/>
      <c r="O21" s="266"/>
      <c r="P21" s="151"/>
    </row>
    <row r="22" spans="1:23" ht="18" customHeight="1" x14ac:dyDescent="0.3">
      <c r="A22" s="1"/>
      <c r="B22" s="238" t="s">
        <v>304</v>
      </c>
      <c r="C22" s="229"/>
      <c r="D22" s="229"/>
      <c r="E22" s="228">
        <f>'SO 15575'!E21+'SO 15583'!E21+'SO 15584'!E21+'SO 15585'!E21+'SO 15586'!E21+'SO 15587'!E21+'SO 15588'!E21+'SO 15589'!E21</f>
        <v>0</v>
      </c>
      <c r="F22" s="286" t="s">
        <v>307</v>
      </c>
      <c r="G22" s="287"/>
      <c r="H22" s="229"/>
      <c r="I22" s="255">
        <f>'SO 15575'!P21+'SO 15583'!P21+'SO 15584'!P21+'SO 15585'!P21+'SO 15586'!P21+'SO 15587'!P21+'SO 15588'!P21+'SO 15589'!P21</f>
        <v>0</v>
      </c>
      <c r="J22" s="269"/>
      <c r="K22" s="266"/>
      <c r="L22" s="266"/>
      <c r="M22" s="266"/>
      <c r="N22" s="266"/>
      <c r="O22" s="266"/>
      <c r="P22" s="151"/>
      <c r="V22" s="52"/>
      <c r="W22" s="52"/>
    </row>
    <row r="23" spans="1:23" ht="18" customHeight="1" x14ac:dyDescent="0.3">
      <c r="A23" s="1"/>
      <c r="B23" s="238" t="s">
        <v>305</v>
      </c>
      <c r="C23" s="229"/>
      <c r="D23" s="229"/>
      <c r="E23" s="228">
        <f>'SO 15575'!E22+'SO 15583'!E22+'SO 15584'!E22+'SO 15585'!E22+'SO 15586'!E22+'SO 15587'!E22+'SO 15588'!E22+'SO 15589'!E22</f>
        <v>0</v>
      </c>
      <c r="F23" s="286" t="s">
        <v>308</v>
      </c>
      <c r="G23" s="287"/>
      <c r="H23" s="229"/>
      <c r="I23" s="255">
        <f>'SO 15575'!P22+'SO 15583'!P22+'SO 15584'!P22+'SO 15585'!P22+'SO 15586'!P22+'SO 15587'!P22+'SO 15588'!P22+'SO 15589'!P22</f>
        <v>0</v>
      </c>
      <c r="J23" s="269"/>
      <c r="K23" s="266"/>
      <c r="L23" s="266"/>
      <c r="M23" s="266"/>
      <c r="N23" s="266"/>
      <c r="O23" s="266"/>
      <c r="P23" s="151"/>
      <c r="V23" s="52"/>
      <c r="W23" s="52"/>
    </row>
    <row r="24" spans="1:23" ht="18" customHeight="1" x14ac:dyDescent="0.3">
      <c r="A24" s="1"/>
      <c r="B24" s="238" t="s">
        <v>306</v>
      </c>
      <c r="C24" s="229"/>
      <c r="D24" s="229"/>
      <c r="E24" s="228">
        <f>'SO 15575'!E23+'SO 15583'!E23+'SO 15584'!E23+'SO 15585'!E23+'SO 15586'!E23+'SO 15587'!E23+'SO 15588'!E23+'SO 15589'!E23</f>
        <v>0</v>
      </c>
      <c r="F24" s="286" t="s">
        <v>309</v>
      </c>
      <c r="G24" s="287"/>
      <c r="H24" s="229"/>
      <c r="I24" s="238">
        <f>'SO 15575'!P23+'SO 15583'!P23+'SO 15584'!P23+'SO 15585'!P23+'SO 15586'!P23+'SO 15587'!P23+'SO 15588'!P23+'SO 15589'!P23</f>
        <v>0</v>
      </c>
      <c r="J24" s="269"/>
      <c r="K24" s="266"/>
      <c r="L24" s="266"/>
      <c r="M24" s="266"/>
      <c r="N24" s="266"/>
      <c r="O24" s="266"/>
      <c r="P24" s="151"/>
      <c r="V24" s="52"/>
      <c r="W24" s="52"/>
    </row>
    <row r="25" spans="1:23" ht="18" customHeight="1" x14ac:dyDescent="0.3">
      <c r="A25" s="1"/>
      <c r="B25" s="238"/>
      <c r="C25" s="229"/>
      <c r="D25" s="229"/>
      <c r="E25" s="229"/>
      <c r="F25" s="288" t="s">
        <v>38</v>
      </c>
      <c r="G25" s="289"/>
      <c r="H25" s="229"/>
      <c r="I25" s="258">
        <f>SUM(E21:E24)+SUM(I21:I24)</f>
        <v>0</v>
      </c>
      <c r="J25" s="269"/>
      <c r="K25" s="266"/>
      <c r="L25" s="266"/>
      <c r="M25" s="266"/>
      <c r="N25" s="266"/>
      <c r="O25" s="266"/>
      <c r="P25" s="151"/>
    </row>
    <row r="26" spans="1:23" ht="18" customHeight="1" x14ac:dyDescent="0.3">
      <c r="A26" s="1"/>
      <c r="B26" s="209" t="s">
        <v>58</v>
      </c>
      <c r="C26" s="130"/>
      <c r="D26" s="130"/>
      <c r="E26" s="263"/>
      <c r="F26" s="290" t="s">
        <v>42</v>
      </c>
      <c r="G26" s="291"/>
      <c r="H26" s="130"/>
      <c r="I26" s="234"/>
      <c r="J26" s="271"/>
      <c r="K26" s="266"/>
      <c r="L26" s="266"/>
      <c r="M26" s="266"/>
      <c r="N26" s="266"/>
      <c r="O26" s="266"/>
      <c r="P26" s="151"/>
    </row>
    <row r="27" spans="1:23" ht="18" customHeight="1" x14ac:dyDescent="0.3">
      <c r="A27" s="1"/>
      <c r="B27" s="206"/>
      <c r="C27" s="1"/>
      <c r="D27" s="1"/>
      <c r="E27" s="264"/>
      <c r="F27" s="279" t="s">
        <v>43</v>
      </c>
      <c r="G27" s="280"/>
      <c r="H27" s="131"/>
      <c r="I27" s="254">
        <f>E20+I20+I25</f>
        <v>0</v>
      </c>
      <c r="J27" s="199"/>
      <c r="K27" s="266"/>
      <c r="L27" s="266"/>
      <c r="M27" s="266"/>
      <c r="N27" s="266"/>
      <c r="O27" s="266"/>
      <c r="P27" s="151"/>
    </row>
    <row r="28" spans="1:23" ht="18" customHeight="1" x14ac:dyDescent="0.3">
      <c r="A28" s="1"/>
      <c r="B28" s="206"/>
      <c r="C28" s="1"/>
      <c r="D28" s="1"/>
      <c r="E28" s="264"/>
      <c r="F28" s="281" t="s">
        <v>44</v>
      </c>
      <c r="G28" s="282"/>
      <c r="H28" s="244">
        <f>Rekapitulácia!B16</f>
        <v>0</v>
      </c>
      <c r="I28" s="241">
        <f>ROUND(((ROUND(H28,2)*20)/100),2)*1</f>
        <v>0</v>
      </c>
      <c r="J28" s="272"/>
      <c r="K28" s="266"/>
      <c r="L28" s="266"/>
      <c r="M28" s="266"/>
      <c r="N28" s="266"/>
      <c r="O28" s="266"/>
      <c r="P28" s="150"/>
    </row>
    <row r="29" spans="1:23" ht="18" customHeight="1" x14ac:dyDescent="0.3">
      <c r="A29" s="1"/>
      <c r="B29" s="206"/>
      <c r="C29" s="1"/>
      <c r="D29" s="1"/>
      <c r="E29" s="264"/>
      <c r="F29" s="283" t="s">
        <v>45</v>
      </c>
      <c r="G29" s="284"/>
      <c r="H29" s="240">
        <f>Rekapitulácia!B17</f>
        <v>0</v>
      </c>
      <c r="I29" s="210">
        <f>ROUND(((ROUND(H29,2)*0)/100),2)</f>
        <v>0</v>
      </c>
      <c r="J29" s="199"/>
      <c r="K29" s="266"/>
      <c r="L29" s="266"/>
      <c r="M29" s="266"/>
      <c r="N29" s="266"/>
      <c r="O29" s="266"/>
      <c r="P29" s="150"/>
    </row>
    <row r="30" spans="1:23" ht="18" customHeight="1" x14ac:dyDescent="0.3">
      <c r="A30" s="1"/>
      <c r="B30" s="206"/>
      <c r="C30" s="1"/>
      <c r="D30" s="1"/>
      <c r="E30" s="264"/>
      <c r="F30" s="281" t="s">
        <v>46</v>
      </c>
      <c r="G30" s="282"/>
      <c r="H30" s="233"/>
      <c r="I30" s="256">
        <f>SUM(I27:I29)</f>
        <v>0</v>
      </c>
      <c r="J30" s="272"/>
      <c r="K30" s="266"/>
      <c r="L30" s="266"/>
      <c r="M30" s="266"/>
      <c r="N30" s="266"/>
      <c r="O30" s="266"/>
      <c r="P30" s="151"/>
    </row>
    <row r="31" spans="1:23" ht="18" customHeight="1" x14ac:dyDescent="0.3">
      <c r="A31" s="1"/>
      <c r="B31" s="206"/>
      <c r="C31" s="1"/>
      <c r="D31" s="1"/>
      <c r="E31" s="265"/>
      <c r="F31" s="280"/>
      <c r="G31" s="285"/>
      <c r="H31" s="231"/>
      <c r="I31" s="206"/>
      <c r="J31" s="199"/>
      <c r="K31" s="266"/>
      <c r="L31" s="266"/>
      <c r="M31" s="266"/>
      <c r="N31" s="266"/>
      <c r="O31" s="266"/>
      <c r="P31" s="151"/>
    </row>
    <row r="32" spans="1:23" ht="18" customHeight="1" x14ac:dyDescent="0.3">
      <c r="A32" s="1"/>
      <c r="B32" s="209" t="s">
        <v>56</v>
      </c>
      <c r="C32" s="125"/>
      <c r="D32" s="125"/>
      <c r="E32" s="243" t="s">
        <v>57</v>
      </c>
      <c r="F32" s="230"/>
      <c r="G32" s="125"/>
      <c r="H32" s="130"/>
      <c r="I32" s="125"/>
      <c r="J32" s="271"/>
      <c r="K32" s="266"/>
      <c r="L32" s="266"/>
      <c r="M32" s="266"/>
      <c r="N32" s="266"/>
      <c r="O32" s="266"/>
      <c r="P32" s="151"/>
    </row>
    <row r="33" spans="1:23" ht="18" customHeight="1" x14ac:dyDescent="0.3">
      <c r="A33" s="1"/>
      <c r="B33" s="206"/>
      <c r="C33" s="1"/>
      <c r="D33" s="1"/>
      <c r="E33" s="1"/>
      <c r="F33" s="1"/>
      <c r="G33" s="1"/>
      <c r="H33" s="1"/>
      <c r="I33" s="1"/>
      <c r="J33" s="199"/>
      <c r="K33" s="266"/>
      <c r="L33" s="266"/>
      <c r="M33" s="266"/>
      <c r="N33" s="266"/>
      <c r="O33" s="266"/>
      <c r="P33" s="151"/>
    </row>
    <row r="34" spans="1:23" ht="18" customHeight="1" x14ac:dyDescent="0.3">
      <c r="A34" s="1"/>
      <c r="B34" s="206"/>
      <c r="C34" s="1"/>
      <c r="D34" s="1"/>
      <c r="E34" s="1"/>
      <c r="F34" s="1"/>
      <c r="G34" s="1"/>
      <c r="H34" s="1"/>
      <c r="I34" s="1"/>
      <c r="J34" s="199"/>
      <c r="K34" s="266"/>
      <c r="L34" s="266"/>
      <c r="M34" s="266"/>
      <c r="N34" s="266"/>
      <c r="O34" s="266"/>
      <c r="P34" s="151"/>
    </row>
    <row r="35" spans="1:23" ht="18" customHeight="1" x14ac:dyDescent="0.3">
      <c r="A35" s="1"/>
      <c r="B35" s="206"/>
      <c r="C35" s="1"/>
      <c r="D35" s="1"/>
      <c r="E35" s="1"/>
      <c r="F35" s="1"/>
      <c r="G35" s="1"/>
      <c r="H35" s="1"/>
      <c r="I35" s="1"/>
      <c r="J35" s="199"/>
      <c r="K35" s="266"/>
      <c r="L35" s="266"/>
      <c r="M35" s="266"/>
      <c r="N35" s="266"/>
      <c r="O35" s="266"/>
      <c r="P35" s="151"/>
    </row>
    <row r="36" spans="1:23" ht="18" customHeight="1" x14ac:dyDescent="0.3">
      <c r="A36" s="1"/>
      <c r="B36" s="206"/>
      <c r="C36" s="1"/>
      <c r="D36" s="1"/>
      <c r="E36" s="1"/>
      <c r="F36" s="1"/>
      <c r="G36" s="1"/>
      <c r="H36" s="1"/>
      <c r="I36" s="1"/>
      <c r="J36" s="199"/>
      <c r="K36" s="266"/>
      <c r="L36" s="266"/>
      <c r="M36" s="266"/>
      <c r="N36" s="266"/>
      <c r="O36" s="266"/>
      <c r="P36" s="151"/>
    </row>
    <row r="37" spans="1:23" ht="18" customHeight="1" x14ac:dyDescent="0.3">
      <c r="A37" s="1"/>
      <c r="B37" s="206"/>
      <c r="C37" s="1"/>
      <c r="D37" s="1"/>
      <c r="E37" s="1"/>
      <c r="F37" s="1"/>
      <c r="G37" s="1"/>
      <c r="H37" s="1"/>
      <c r="I37" s="1"/>
      <c r="J37" s="199"/>
      <c r="K37" s="266"/>
      <c r="L37" s="266"/>
      <c r="M37" s="266"/>
      <c r="N37" s="266"/>
      <c r="O37" s="266"/>
      <c r="P37" s="151"/>
    </row>
    <row r="38" spans="1:23" ht="18" customHeight="1" x14ac:dyDescent="0.3">
      <c r="A38" s="1"/>
      <c r="B38" s="267"/>
      <c r="C38" s="268"/>
      <c r="D38" s="268"/>
      <c r="E38" s="268"/>
      <c r="F38" s="268"/>
      <c r="G38" s="268"/>
      <c r="H38" s="268"/>
      <c r="I38" s="268"/>
      <c r="J38" s="273"/>
      <c r="K38" s="266"/>
      <c r="L38" s="266"/>
      <c r="M38" s="266"/>
      <c r="N38" s="266"/>
      <c r="O38" s="266"/>
      <c r="P38" s="151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</sheetData>
  <mergeCells count="23">
    <mergeCell ref="F14:G14"/>
    <mergeCell ref="B2:J2"/>
    <mergeCell ref="B3:J3"/>
    <mergeCell ref="B7:H7"/>
    <mergeCell ref="B9:H9"/>
    <mergeCell ref="B11:H1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1:G31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012DE-3ADA-4333-81F2-55DE4B00FC0C}">
  <dimension ref="A1:AA144"/>
  <sheetViews>
    <sheetView workbookViewId="0">
      <pane ySplit="1" topLeftCell="A76" activePane="bottomLeft" state="frozen"/>
      <selection pane="bottomLeft" activeCell="H140" sqref="H81:H140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66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7" t="s">
        <v>20</v>
      </c>
      <c r="C1" s="330"/>
      <c r="D1" s="11"/>
      <c r="E1" s="378" t="s">
        <v>0</v>
      </c>
      <c r="F1" s="379"/>
      <c r="G1" s="12"/>
      <c r="H1" s="329" t="s">
        <v>72</v>
      </c>
      <c r="I1" s="330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80" t="s">
        <v>20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/>
      <c r="R2" s="382"/>
      <c r="S2" s="382"/>
      <c r="T2" s="382"/>
      <c r="U2" s="382"/>
      <c r="V2" s="383"/>
      <c r="W2" s="52"/>
    </row>
    <row r="3" spans="1:23" ht="18" customHeight="1" x14ac:dyDescent="0.3">
      <c r="A3" s="14"/>
      <c r="B3" s="384" t="s">
        <v>1</v>
      </c>
      <c r="C3" s="385"/>
      <c r="D3" s="385"/>
      <c r="E3" s="385"/>
      <c r="F3" s="385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7"/>
      <c r="W3" s="52"/>
    </row>
    <row r="4" spans="1:23" ht="18" customHeight="1" x14ac:dyDescent="0.3">
      <c r="A4" s="14"/>
      <c r="B4" s="42" t="s">
        <v>21</v>
      </c>
      <c r="C4" s="31"/>
      <c r="D4" s="24"/>
      <c r="E4" s="24"/>
      <c r="F4" s="43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24</v>
      </c>
      <c r="C6" s="31"/>
      <c r="D6" s="43" t="s">
        <v>25</v>
      </c>
      <c r="E6" s="24"/>
      <c r="F6" s="43" t="s">
        <v>26</v>
      </c>
      <c r="G6" s="43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8" t="s">
        <v>28</v>
      </c>
      <c r="C7" s="389"/>
      <c r="D7" s="389"/>
      <c r="E7" s="389"/>
      <c r="F7" s="389"/>
      <c r="G7" s="389"/>
      <c r="H7" s="390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31</v>
      </c>
      <c r="C8" s="45"/>
      <c r="D8" s="27"/>
      <c r="E8" s="27"/>
      <c r="F8" s="49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8" t="s">
        <v>29</v>
      </c>
      <c r="C9" s="369"/>
      <c r="D9" s="369"/>
      <c r="E9" s="369"/>
      <c r="F9" s="369"/>
      <c r="G9" s="369"/>
      <c r="H9" s="370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31</v>
      </c>
      <c r="C10" s="31"/>
      <c r="D10" s="24"/>
      <c r="E10" s="24"/>
      <c r="F10" s="43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8" t="s">
        <v>30</v>
      </c>
      <c r="C11" s="369"/>
      <c r="D11" s="369"/>
      <c r="E11" s="369"/>
      <c r="F11" s="369"/>
      <c r="G11" s="369"/>
      <c r="H11" s="370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31</v>
      </c>
      <c r="C12" s="31"/>
      <c r="D12" s="24"/>
      <c r="E12" s="24"/>
      <c r="F12" s="43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53</v>
      </c>
      <c r="D14" s="60" t="s">
        <v>54</v>
      </c>
      <c r="E14" s="65" t="s">
        <v>55</v>
      </c>
      <c r="F14" s="371" t="s">
        <v>39</v>
      </c>
      <c r="G14" s="372"/>
      <c r="H14" s="36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33</v>
      </c>
      <c r="C15" s="62">
        <f>'SO 15575'!E62</f>
        <v>0</v>
      </c>
      <c r="D15" s="57">
        <f>'SO 15575'!F62</f>
        <v>0</v>
      </c>
      <c r="E15" s="66">
        <f>'SO 15575'!G62</f>
        <v>0</v>
      </c>
      <c r="F15" s="373"/>
      <c r="G15" s="365"/>
      <c r="H15" s="348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34</v>
      </c>
      <c r="C16" s="90"/>
      <c r="D16" s="91"/>
      <c r="E16" s="92"/>
      <c r="F16" s="374" t="s">
        <v>40</v>
      </c>
      <c r="G16" s="365"/>
      <c r="H16" s="348"/>
      <c r="I16" s="24"/>
      <c r="J16" s="24"/>
      <c r="K16" s="25"/>
      <c r="L16" s="25"/>
      <c r="M16" s="25"/>
      <c r="N16" s="25"/>
      <c r="O16" s="72"/>
      <c r="P16" s="82">
        <f>(SUM(Z79:Z143))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35</v>
      </c>
      <c r="C17" s="62"/>
      <c r="D17" s="57"/>
      <c r="E17" s="66"/>
      <c r="F17" s="375" t="s">
        <v>41</v>
      </c>
      <c r="G17" s="365"/>
      <c r="H17" s="348"/>
      <c r="I17" s="24"/>
      <c r="J17" s="24"/>
      <c r="K17" s="25"/>
      <c r="L17" s="25"/>
      <c r="M17" s="25"/>
      <c r="N17" s="25"/>
      <c r="O17" s="72"/>
      <c r="P17" s="82">
        <f>(SUM(Y79:Y143))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36</v>
      </c>
      <c r="C18" s="63"/>
      <c r="D18" s="58"/>
      <c r="E18" s="67"/>
      <c r="F18" s="376"/>
      <c r="G18" s="367"/>
      <c r="H18" s="348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37</v>
      </c>
      <c r="C19" s="64"/>
      <c r="D19" s="59"/>
      <c r="E19" s="67"/>
      <c r="F19" s="360"/>
      <c r="G19" s="347"/>
      <c r="H19" s="36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38</v>
      </c>
      <c r="C20" s="56"/>
      <c r="D20" s="93"/>
      <c r="E20" s="94">
        <f>SUM(E15:E19)</f>
        <v>0</v>
      </c>
      <c r="F20" s="349" t="s">
        <v>38</v>
      </c>
      <c r="G20" s="362"/>
      <c r="H20" s="36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47</v>
      </c>
      <c r="C21" s="50"/>
      <c r="D21" s="89"/>
      <c r="E21" s="68">
        <f>((E15*U22*0)+(E16*V22*0)+(E17*W22*0))/100</f>
        <v>0</v>
      </c>
      <c r="F21" s="364" t="s">
        <v>50</v>
      </c>
      <c r="G21" s="365"/>
      <c r="H21" s="348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48</v>
      </c>
      <c r="C22" s="33"/>
      <c r="D22" s="70"/>
      <c r="E22" s="69">
        <f>((E15*U23*0)+(E16*V23*0)+(E17*W23*0))/100</f>
        <v>0</v>
      </c>
      <c r="F22" s="364" t="s">
        <v>51</v>
      </c>
      <c r="G22" s="365"/>
      <c r="H22" s="348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49</v>
      </c>
      <c r="C23" s="33"/>
      <c r="D23" s="70"/>
      <c r="E23" s="69">
        <f>((E15*U24*0)+(E16*V24*0)+(E17*W24*0))/100</f>
        <v>0</v>
      </c>
      <c r="F23" s="364" t="s">
        <v>52</v>
      </c>
      <c r="G23" s="365"/>
      <c r="H23" s="348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6"/>
      <c r="G24" s="367"/>
      <c r="H24" s="348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6" t="s">
        <v>38</v>
      </c>
      <c r="G25" s="347"/>
      <c r="H25" s="348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58</v>
      </c>
      <c r="C26" s="96"/>
      <c r="D26" s="98"/>
      <c r="E26" s="104"/>
      <c r="F26" s="349" t="s">
        <v>42</v>
      </c>
      <c r="G26" s="350"/>
      <c r="H26" s="35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2" t="s">
        <v>43</v>
      </c>
      <c r="G27" s="335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44</v>
      </c>
      <c r="G28" s="355"/>
      <c r="H28" s="216">
        <f>P27-SUM('SO 15575'!K79:'SO 15575'!K143)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45</v>
      </c>
      <c r="G29" s="357"/>
      <c r="H29" s="32">
        <f>SUM('SO 15575'!K79:'SO 15575'!K143)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46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5"/>
      <c r="G31" s="336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56</v>
      </c>
      <c r="C32" s="100"/>
      <c r="D32" s="18"/>
      <c r="E32" s="109" t="s">
        <v>57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9" t="s">
        <v>0</v>
      </c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1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15" t="s">
        <v>28</v>
      </c>
      <c r="C46" s="316"/>
      <c r="D46" s="316"/>
      <c r="E46" s="317"/>
      <c r="F46" s="342" t="s">
        <v>25</v>
      </c>
      <c r="G46" s="316"/>
      <c r="H46" s="317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15" t="s">
        <v>29</v>
      </c>
      <c r="C47" s="316"/>
      <c r="D47" s="316"/>
      <c r="E47" s="317"/>
      <c r="F47" s="342" t="s">
        <v>23</v>
      </c>
      <c r="G47" s="316"/>
      <c r="H47" s="317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15" t="s">
        <v>30</v>
      </c>
      <c r="C48" s="316"/>
      <c r="D48" s="316"/>
      <c r="E48" s="317"/>
      <c r="F48" s="342" t="s">
        <v>62</v>
      </c>
      <c r="G48" s="316"/>
      <c r="H48" s="317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43" t="s">
        <v>1</v>
      </c>
      <c r="C49" s="344"/>
      <c r="D49" s="344"/>
      <c r="E49" s="344"/>
      <c r="F49" s="344"/>
      <c r="G49" s="344"/>
      <c r="H49" s="344"/>
      <c r="I49" s="34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21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7" t="s">
        <v>59</v>
      </c>
      <c r="C54" s="338"/>
      <c r="D54" s="127"/>
      <c r="E54" s="127" t="s">
        <v>53</v>
      </c>
      <c r="F54" s="127" t="s">
        <v>54</v>
      </c>
      <c r="G54" s="127" t="s">
        <v>38</v>
      </c>
      <c r="H54" s="127" t="s">
        <v>60</v>
      </c>
      <c r="I54" s="127" t="s">
        <v>61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4" t="s">
        <v>64</v>
      </c>
      <c r="C55" s="321"/>
      <c r="D55" s="32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22" t="s">
        <v>65</v>
      </c>
      <c r="C56" s="323"/>
      <c r="D56" s="323"/>
      <c r="E56" s="138">
        <f>'SO 15575'!L100</f>
        <v>0</v>
      </c>
      <c r="F56" s="138">
        <f>'SO 15575'!M100</f>
        <v>0</v>
      </c>
      <c r="G56" s="138">
        <f>'SO 15575'!I100</f>
        <v>0</v>
      </c>
      <c r="H56" s="139">
        <f>'SO 15575'!S100</f>
        <v>0</v>
      </c>
      <c r="I56" s="139">
        <f>'SO 15575'!V100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22" t="s">
        <v>66</v>
      </c>
      <c r="C57" s="323"/>
      <c r="D57" s="323"/>
      <c r="E57" s="138">
        <f>'SO 15575'!L104</f>
        <v>0</v>
      </c>
      <c r="F57" s="138">
        <f>'SO 15575'!M104</f>
        <v>0</v>
      </c>
      <c r="G57" s="138">
        <f>'SO 15575'!I104</f>
        <v>0</v>
      </c>
      <c r="H57" s="139">
        <f>'SO 15575'!S104</f>
        <v>70.510000000000005</v>
      </c>
      <c r="I57" s="139">
        <f>'SO 15575'!V104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22" t="s">
        <v>67</v>
      </c>
      <c r="C58" s="323"/>
      <c r="D58" s="323"/>
      <c r="E58" s="138">
        <f>'SO 15575'!L112</f>
        <v>0</v>
      </c>
      <c r="F58" s="138">
        <f>'SO 15575'!M112</f>
        <v>0</v>
      </c>
      <c r="G58" s="138">
        <f>'SO 15575'!I112</f>
        <v>0</v>
      </c>
      <c r="H58" s="139">
        <f>'SO 15575'!S112</f>
        <v>1617.31</v>
      </c>
      <c r="I58" s="139">
        <f>'SO 15575'!V112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22" t="s">
        <v>68</v>
      </c>
      <c r="C59" s="323"/>
      <c r="D59" s="323"/>
      <c r="E59" s="138">
        <f>'SO 15575'!L117</f>
        <v>0</v>
      </c>
      <c r="F59" s="138">
        <f>'SO 15575'!M117</f>
        <v>0</v>
      </c>
      <c r="G59" s="138">
        <f>'SO 15575'!I117</f>
        <v>0</v>
      </c>
      <c r="H59" s="139">
        <f>'SO 15575'!S117</f>
        <v>0</v>
      </c>
      <c r="I59" s="139">
        <f>'SO 15575'!V117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22" t="s">
        <v>69</v>
      </c>
      <c r="C60" s="323"/>
      <c r="D60" s="323"/>
      <c r="E60" s="138">
        <f>'SO 15575'!L137</f>
        <v>0</v>
      </c>
      <c r="F60" s="138">
        <f>'SO 15575'!M137</f>
        <v>0</v>
      </c>
      <c r="G60" s="138">
        <f>'SO 15575'!I137</f>
        <v>0</v>
      </c>
      <c r="H60" s="139">
        <f>'SO 15575'!S137</f>
        <v>2.54</v>
      </c>
      <c r="I60" s="139">
        <f>'SO 15575'!V137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9"/>
      <c r="B61" s="322" t="s">
        <v>70</v>
      </c>
      <c r="C61" s="323"/>
      <c r="D61" s="323"/>
      <c r="E61" s="138">
        <f>'SO 15575'!L141</f>
        <v>0</v>
      </c>
      <c r="F61" s="138">
        <f>'SO 15575'!M141</f>
        <v>0</v>
      </c>
      <c r="G61" s="138">
        <f>'SO 15575'!I141</f>
        <v>0</v>
      </c>
      <c r="H61" s="139">
        <f>'SO 15575'!S141</f>
        <v>0</v>
      </c>
      <c r="I61" s="139">
        <f>'SO 15575'!V141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5"/>
      <c r="X61" s="137"/>
      <c r="Y61" s="137"/>
      <c r="Z61" s="137"/>
    </row>
    <row r="62" spans="1:26" x14ac:dyDescent="0.3">
      <c r="A62" s="9"/>
      <c r="B62" s="324" t="s">
        <v>64</v>
      </c>
      <c r="C62" s="311"/>
      <c r="D62" s="311"/>
      <c r="E62" s="140">
        <f>'SO 15575'!L143</f>
        <v>0</v>
      </c>
      <c r="F62" s="140">
        <f>'SO 15575'!M143</f>
        <v>0</v>
      </c>
      <c r="G62" s="140">
        <f>'SO 15575'!I143</f>
        <v>0</v>
      </c>
      <c r="H62" s="141">
        <f>'SO 15575'!S143</f>
        <v>1690.36</v>
      </c>
      <c r="I62" s="141">
        <f>'SO 15575'!V143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5"/>
      <c r="X62" s="137"/>
      <c r="Y62" s="137"/>
      <c r="Z62" s="137"/>
    </row>
    <row r="63" spans="1:26" x14ac:dyDescent="0.3">
      <c r="A63" s="1"/>
      <c r="B63" s="206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2"/>
    </row>
    <row r="64" spans="1:26" x14ac:dyDescent="0.3">
      <c r="A64" s="142"/>
      <c r="B64" s="325" t="s">
        <v>71</v>
      </c>
      <c r="C64" s="326"/>
      <c r="D64" s="326"/>
      <c r="E64" s="144">
        <f>'SO 15575'!L144</f>
        <v>0</v>
      </c>
      <c r="F64" s="144">
        <f>'SO 15575'!M144</f>
        <v>0</v>
      </c>
      <c r="G64" s="144">
        <f>'SO 15575'!I144</f>
        <v>0</v>
      </c>
      <c r="H64" s="145">
        <f>'SO 15575'!S144</f>
        <v>1690.36</v>
      </c>
      <c r="I64" s="145">
        <f>'SO 15575'!V144</f>
        <v>0</v>
      </c>
      <c r="J64" s="146"/>
      <c r="K64" s="146"/>
      <c r="L64" s="146"/>
      <c r="M64" s="146"/>
      <c r="N64" s="146"/>
      <c r="O64" s="146"/>
      <c r="P64" s="146"/>
      <c r="Q64" s="147"/>
      <c r="R64" s="147"/>
      <c r="S64" s="147"/>
      <c r="T64" s="147"/>
      <c r="U64" s="147"/>
      <c r="V64" s="152"/>
      <c r="W64" s="215"/>
      <c r="X64" s="143"/>
      <c r="Y64" s="143"/>
      <c r="Z64" s="143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41"/>
      <c r="C66" s="3"/>
      <c r="D66" s="3"/>
      <c r="E66" s="13"/>
      <c r="F66" s="13"/>
      <c r="G66" s="13"/>
      <c r="H66" s="153"/>
      <c r="I66" s="153"/>
      <c r="J66" s="153"/>
      <c r="K66" s="153"/>
      <c r="L66" s="153"/>
      <c r="M66" s="153"/>
      <c r="N66" s="153"/>
      <c r="O66" s="153"/>
      <c r="P66" s="153"/>
      <c r="Q66" s="10"/>
      <c r="R66" s="10"/>
      <c r="S66" s="10"/>
      <c r="T66" s="10"/>
      <c r="U66" s="10"/>
      <c r="V66" s="10"/>
      <c r="W66" s="52"/>
    </row>
    <row r="67" spans="1:26" x14ac:dyDescent="0.3">
      <c r="A67" s="14"/>
      <c r="B67" s="37"/>
      <c r="C67" s="8"/>
      <c r="D67" s="8"/>
      <c r="E67" s="26"/>
      <c r="F67" s="26"/>
      <c r="G67" s="26"/>
      <c r="H67" s="154"/>
      <c r="I67" s="154"/>
      <c r="J67" s="154"/>
      <c r="K67" s="154"/>
      <c r="L67" s="154"/>
      <c r="M67" s="154"/>
      <c r="N67" s="154"/>
      <c r="O67" s="154"/>
      <c r="P67" s="154"/>
      <c r="Q67" s="15"/>
      <c r="R67" s="15"/>
      <c r="S67" s="15"/>
      <c r="T67" s="15"/>
      <c r="U67" s="15"/>
      <c r="V67" s="15"/>
      <c r="W67" s="52"/>
    </row>
    <row r="68" spans="1:26" ht="34.950000000000003" customHeight="1" x14ac:dyDescent="0.3">
      <c r="A68" s="1"/>
      <c r="B68" s="327" t="s">
        <v>72</v>
      </c>
      <c r="C68" s="328"/>
      <c r="D68" s="328"/>
      <c r="E68" s="328"/>
      <c r="F68" s="328"/>
      <c r="G68" s="328"/>
      <c r="H68" s="328"/>
      <c r="I68" s="328"/>
      <c r="J68" s="328"/>
      <c r="K68" s="328"/>
      <c r="L68" s="328"/>
      <c r="M68" s="328"/>
      <c r="N68" s="328"/>
      <c r="O68" s="328"/>
      <c r="P68" s="328"/>
      <c r="Q68" s="328"/>
      <c r="R68" s="328"/>
      <c r="S68" s="328"/>
      <c r="T68" s="328"/>
      <c r="U68" s="328"/>
      <c r="V68" s="328"/>
      <c r="W68" s="52"/>
    </row>
    <row r="69" spans="1:26" x14ac:dyDescent="0.3">
      <c r="A69" s="14"/>
      <c r="B69" s="95"/>
      <c r="C69" s="18"/>
      <c r="D69" s="18"/>
      <c r="E69" s="97"/>
      <c r="F69" s="97"/>
      <c r="G69" s="97"/>
      <c r="H69" s="168"/>
      <c r="I69" s="168"/>
      <c r="J69" s="168"/>
      <c r="K69" s="168"/>
      <c r="L69" s="168"/>
      <c r="M69" s="168"/>
      <c r="N69" s="168"/>
      <c r="O69" s="168"/>
      <c r="P69" s="168"/>
      <c r="Q69" s="19"/>
      <c r="R69" s="19"/>
      <c r="S69" s="19"/>
      <c r="T69" s="19"/>
      <c r="U69" s="19"/>
      <c r="V69" s="19"/>
      <c r="W69" s="52"/>
    </row>
    <row r="70" spans="1:26" ht="19.95" customHeight="1" x14ac:dyDescent="0.3">
      <c r="A70" s="201"/>
      <c r="B70" s="331" t="s">
        <v>28</v>
      </c>
      <c r="C70" s="332"/>
      <c r="D70" s="332"/>
      <c r="E70" s="333"/>
      <c r="F70" s="166"/>
      <c r="G70" s="166"/>
      <c r="H70" s="167" t="s">
        <v>83</v>
      </c>
      <c r="I70" s="318" t="s">
        <v>84</v>
      </c>
      <c r="J70" s="319"/>
      <c r="K70" s="319"/>
      <c r="L70" s="319"/>
      <c r="M70" s="319"/>
      <c r="N70" s="319"/>
      <c r="O70" s="319"/>
      <c r="P70" s="320"/>
      <c r="Q70" s="17"/>
      <c r="R70" s="17"/>
      <c r="S70" s="17"/>
      <c r="T70" s="17"/>
      <c r="U70" s="17"/>
      <c r="V70" s="17"/>
      <c r="W70" s="52"/>
    </row>
    <row r="71" spans="1:26" ht="19.95" customHeight="1" x14ac:dyDescent="0.3">
      <c r="A71" s="201"/>
      <c r="B71" s="315" t="s">
        <v>29</v>
      </c>
      <c r="C71" s="316"/>
      <c r="D71" s="316"/>
      <c r="E71" s="317"/>
      <c r="F71" s="162"/>
      <c r="G71" s="162"/>
      <c r="H71" s="163" t="s">
        <v>23</v>
      </c>
      <c r="I71" s="16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201"/>
      <c r="B72" s="315" t="s">
        <v>30</v>
      </c>
      <c r="C72" s="316"/>
      <c r="D72" s="316"/>
      <c r="E72" s="317"/>
      <c r="F72" s="162"/>
      <c r="G72" s="162"/>
      <c r="H72" s="163" t="s">
        <v>85</v>
      </c>
      <c r="I72" s="163" t="s">
        <v>27</v>
      </c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205" t="s">
        <v>86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205" t="s">
        <v>21</v>
      </c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41"/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14"/>
      <c r="B77" s="207" t="s">
        <v>63</v>
      </c>
      <c r="C77" s="164"/>
      <c r="D77" s="164"/>
      <c r="E77" s="13"/>
      <c r="F77" s="13"/>
      <c r="G77" s="13"/>
      <c r="H77" s="153"/>
      <c r="I77" s="153"/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x14ac:dyDescent="0.3">
      <c r="A78" s="2"/>
      <c r="B78" s="208" t="s">
        <v>73</v>
      </c>
      <c r="C78" s="127" t="s">
        <v>74</v>
      </c>
      <c r="D78" s="127" t="s">
        <v>75</v>
      </c>
      <c r="E78" s="155"/>
      <c r="F78" s="155" t="s">
        <v>76</v>
      </c>
      <c r="G78" s="155" t="s">
        <v>77</v>
      </c>
      <c r="H78" s="156" t="s">
        <v>78</v>
      </c>
      <c r="I78" s="156" t="s">
        <v>79</v>
      </c>
      <c r="J78" s="156"/>
      <c r="K78" s="156"/>
      <c r="L78" s="156"/>
      <c r="M78" s="156"/>
      <c r="N78" s="156"/>
      <c r="O78" s="156"/>
      <c r="P78" s="156" t="s">
        <v>80</v>
      </c>
      <c r="Q78" s="157"/>
      <c r="R78" s="157"/>
      <c r="S78" s="127" t="s">
        <v>81</v>
      </c>
      <c r="T78" s="158"/>
      <c r="U78" s="158"/>
      <c r="V78" s="127" t="s">
        <v>82</v>
      </c>
      <c r="W78" s="52"/>
    </row>
    <row r="79" spans="1:26" x14ac:dyDescent="0.3">
      <c r="A79" s="9"/>
      <c r="B79" s="209"/>
      <c r="C79" s="169"/>
      <c r="D79" s="321" t="s">
        <v>64</v>
      </c>
      <c r="E79" s="321"/>
      <c r="F79" s="134"/>
      <c r="G79" s="170"/>
      <c r="H79" s="134"/>
      <c r="I79" s="134"/>
      <c r="J79" s="135"/>
      <c r="K79" s="135"/>
      <c r="L79" s="135"/>
      <c r="M79" s="135"/>
      <c r="N79" s="135"/>
      <c r="O79" s="135"/>
      <c r="P79" s="135"/>
      <c r="Q79" s="133"/>
      <c r="R79" s="133"/>
      <c r="S79" s="133"/>
      <c r="T79" s="133"/>
      <c r="U79" s="133"/>
      <c r="V79" s="194"/>
      <c r="W79" s="215"/>
      <c r="X79" s="137"/>
      <c r="Y79" s="137"/>
      <c r="Z79" s="137"/>
    </row>
    <row r="80" spans="1:26" x14ac:dyDescent="0.3">
      <c r="A80" s="9"/>
      <c r="B80" s="210"/>
      <c r="C80" s="172">
        <v>1</v>
      </c>
      <c r="D80" s="310" t="s">
        <v>87</v>
      </c>
      <c r="E80" s="310"/>
      <c r="F80" s="138"/>
      <c r="G80" s="171"/>
      <c r="H80" s="138"/>
      <c r="I80" s="138"/>
      <c r="J80" s="139"/>
      <c r="K80" s="139"/>
      <c r="L80" s="139"/>
      <c r="M80" s="139"/>
      <c r="N80" s="139"/>
      <c r="O80" s="139"/>
      <c r="P80" s="139"/>
      <c r="Q80" s="9"/>
      <c r="R80" s="9"/>
      <c r="S80" s="9"/>
      <c r="T80" s="9"/>
      <c r="U80" s="9"/>
      <c r="V80" s="195"/>
      <c r="W80" s="215"/>
      <c r="X80" s="137"/>
      <c r="Y80" s="137"/>
      <c r="Z80" s="137"/>
    </row>
    <row r="81" spans="1:26" ht="25.05" customHeight="1" x14ac:dyDescent="0.3">
      <c r="A81" s="179"/>
      <c r="B81" s="211">
        <v>1</v>
      </c>
      <c r="C81" s="180" t="s">
        <v>88</v>
      </c>
      <c r="D81" s="313" t="s">
        <v>89</v>
      </c>
      <c r="E81" s="313"/>
      <c r="F81" s="174" t="s">
        <v>90</v>
      </c>
      <c r="G81" s="175">
        <v>520</v>
      </c>
      <c r="H81" s="174"/>
      <c r="I81" s="174">
        <f t="shared" ref="I81:I99" si="0">ROUND(G81*(H81),2)</f>
        <v>0</v>
      </c>
      <c r="J81" s="176">
        <f t="shared" ref="J81:J99" si="1">ROUND(G81*(N81),2)</f>
        <v>785.2</v>
      </c>
      <c r="K81" s="177">
        <f t="shared" ref="K81:K99" si="2">ROUND(G81*(O81),2)</f>
        <v>0</v>
      </c>
      <c r="L81" s="177">
        <f t="shared" ref="L81:L95" si="3">ROUND(G81*(H81),2)</f>
        <v>0</v>
      </c>
      <c r="M81" s="177"/>
      <c r="N81" s="177">
        <v>1.51</v>
      </c>
      <c r="O81" s="177"/>
      <c r="P81" s="181"/>
      <c r="Q81" s="181"/>
      <c r="R81" s="181"/>
      <c r="S81" s="178">
        <f t="shared" ref="S81:S99" si="4">ROUND(G81*(P81),3)</f>
        <v>0</v>
      </c>
      <c r="T81" s="178"/>
      <c r="U81" s="178"/>
      <c r="V81" s="196"/>
      <c r="W81" s="52"/>
      <c r="Z81">
        <v>0</v>
      </c>
    </row>
    <row r="82" spans="1:26" ht="25.05" customHeight="1" x14ac:dyDescent="0.3">
      <c r="A82" s="179"/>
      <c r="B82" s="211">
        <v>2</v>
      </c>
      <c r="C82" s="180" t="s">
        <v>91</v>
      </c>
      <c r="D82" s="313" t="s">
        <v>92</v>
      </c>
      <c r="E82" s="313"/>
      <c r="F82" s="174" t="s">
        <v>90</v>
      </c>
      <c r="G82" s="175">
        <v>63.7</v>
      </c>
      <c r="H82" s="174"/>
      <c r="I82" s="174">
        <f t="shared" si="0"/>
        <v>0</v>
      </c>
      <c r="J82" s="176">
        <f t="shared" si="1"/>
        <v>170.08</v>
      </c>
      <c r="K82" s="177">
        <f t="shared" si="2"/>
        <v>0</v>
      </c>
      <c r="L82" s="177">
        <f t="shared" si="3"/>
        <v>0</v>
      </c>
      <c r="M82" s="177"/>
      <c r="N82" s="177">
        <v>2.67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6"/>
      <c r="W82" s="52"/>
      <c r="Z82">
        <v>0</v>
      </c>
    </row>
    <row r="83" spans="1:26" ht="25.05" customHeight="1" x14ac:dyDescent="0.3">
      <c r="A83" s="179"/>
      <c r="B83" s="211">
        <v>3</v>
      </c>
      <c r="C83" s="180" t="s">
        <v>93</v>
      </c>
      <c r="D83" s="313" t="s">
        <v>94</v>
      </c>
      <c r="E83" s="313"/>
      <c r="F83" s="174" t="s">
        <v>90</v>
      </c>
      <c r="G83" s="175">
        <v>207.6</v>
      </c>
      <c r="H83" s="174"/>
      <c r="I83" s="174">
        <f t="shared" si="0"/>
        <v>0</v>
      </c>
      <c r="J83" s="176">
        <f t="shared" si="1"/>
        <v>269.88</v>
      </c>
      <c r="K83" s="177">
        <f t="shared" si="2"/>
        <v>0</v>
      </c>
      <c r="L83" s="177">
        <f t="shared" si="3"/>
        <v>0</v>
      </c>
      <c r="M83" s="177"/>
      <c r="N83" s="177">
        <v>1.3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6"/>
      <c r="W83" s="52"/>
      <c r="Z83">
        <v>0</v>
      </c>
    </row>
    <row r="84" spans="1:26" ht="25.05" customHeight="1" x14ac:dyDescent="0.3">
      <c r="A84" s="179"/>
      <c r="B84" s="211">
        <v>4</v>
      </c>
      <c r="C84" s="180" t="s">
        <v>95</v>
      </c>
      <c r="D84" s="313" t="s">
        <v>96</v>
      </c>
      <c r="E84" s="313"/>
      <c r="F84" s="174" t="s">
        <v>97</v>
      </c>
      <c r="G84" s="175">
        <v>256.5</v>
      </c>
      <c r="H84" s="174"/>
      <c r="I84" s="174">
        <f t="shared" si="0"/>
        <v>0</v>
      </c>
      <c r="J84" s="176">
        <f t="shared" si="1"/>
        <v>333.45</v>
      </c>
      <c r="K84" s="177">
        <f t="shared" si="2"/>
        <v>0</v>
      </c>
      <c r="L84" s="177">
        <f t="shared" si="3"/>
        <v>0</v>
      </c>
      <c r="M84" s="177"/>
      <c r="N84" s="177">
        <v>1.3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6"/>
      <c r="W84" s="52"/>
      <c r="Z84">
        <v>0</v>
      </c>
    </row>
    <row r="85" spans="1:26" ht="25.05" customHeight="1" x14ac:dyDescent="0.3">
      <c r="A85" s="179"/>
      <c r="B85" s="211">
        <v>5</v>
      </c>
      <c r="C85" s="180" t="s">
        <v>98</v>
      </c>
      <c r="D85" s="313" t="s">
        <v>99</v>
      </c>
      <c r="E85" s="313"/>
      <c r="F85" s="174" t="s">
        <v>90</v>
      </c>
      <c r="G85" s="175">
        <v>791.3</v>
      </c>
      <c r="H85" s="174"/>
      <c r="I85" s="174">
        <f t="shared" si="0"/>
        <v>0</v>
      </c>
      <c r="J85" s="176">
        <f t="shared" si="1"/>
        <v>981.21</v>
      </c>
      <c r="K85" s="177">
        <f t="shared" si="2"/>
        <v>0</v>
      </c>
      <c r="L85" s="177">
        <f t="shared" si="3"/>
        <v>0</v>
      </c>
      <c r="M85" s="177"/>
      <c r="N85" s="177">
        <v>1.24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6"/>
      <c r="W85" s="52"/>
      <c r="Z85">
        <v>0</v>
      </c>
    </row>
    <row r="86" spans="1:26" ht="25.05" customHeight="1" x14ac:dyDescent="0.3">
      <c r="A86" s="179"/>
      <c r="B86" s="211">
        <v>6</v>
      </c>
      <c r="C86" s="180" t="s">
        <v>100</v>
      </c>
      <c r="D86" s="313" t="s">
        <v>101</v>
      </c>
      <c r="E86" s="313"/>
      <c r="F86" s="174" t="s">
        <v>102</v>
      </c>
      <c r="G86" s="175">
        <v>296</v>
      </c>
      <c r="H86" s="174"/>
      <c r="I86" s="174">
        <f t="shared" si="0"/>
        <v>0</v>
      </c>
      <c r="J86" s="176">
        <f t="shared" si="1"/>
        <v>272.32</v>
      </c>
      <c r="K86" s="177">
        <f t="shared" si="2"/>
        <v>0</v>
      </c>
      <c r="L86" s="177">
        <f t="shared" si="3"/>
        <v>0</v>
      </c>
      <c r="M86" s="177"/>
      <c r="N86" s="177">
        <v>0.92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7</v>
      </c>
      <c r="C87" s="180" t="s">
        <v>103</v>
      </c>
      <c r="D87" s="313" t="s">
        <v>104</v>
      </c>
      <c r="E87" s="313"/>
      <c r="F87" s="174" t="s">
        <v>102</v>
      </c>
      <c r="G87" s="175">
        <v>328</v>
      </c>
      <c r="H87" s="174"/>
      <c r="I87" s="174">
        <f t="shared" si="0"/>
        <v>0</v>
      </c>
      <c r="J87" s="176">
        <f t="shared" si="1"/>
        <v>1036.48</v>
      </c>
      <c r="K87" s="177">
        <f t="shared" si="2"/>
        <v>0</v>
      </c>
      <c r="L87" s="177">
        <f t="shared" si="3"/>
        <v>0</v>
      </c>
      <c r="M87" s="177"/>
      <c r="N87" s="177">
        <v>3.16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8</v>
      </c>
      <c r="C88" s="180" t="s">
        <v>105</v>
      </c>
      <c r="D88" s="313" t="s">
        <v>106</v>
      </c>
      <c r="E88" s="313"/>
      <c r="F88" s="174" t="s">
        <v>102</v>
      </c>
      <c r="G88" s="175">
        <v>328</v>
      </c>
      <c r="H88" s="174"/>
      <c r="I88" s="174">
        <f t="shared" si="0"/>
        <v>0</v>
      </c>
      <c r="J88" s="176">
        <f t="shared" si="1"/>
        <v>337.84</v>
      </c>
      <c r="K88" s="177">
        <f t="shared" si="2"/>
        <v>0</v>
      </c>
      <c r="L88" s="177">
        <f t="shared" si="3"/>
        <v>0</v>
      </c>
      <c r="M88" s="177"/>
      <c r="N88" s="177">
        <v>1.03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25.05" customHeight="1" x14ac:dyDescent="0.3">
      <c r="A89" s="179"/>
      <c r="B89" s="211">
        <v>9</v>
      </c>
      <c r="C89" s="180" t="s">
        <v>107</v>
      </c>
      <c r="D89" s="313" t="s">
        <v>108</v>
      </c>
      <c r="E89" s="313"/>
      <c r="F89" s="174" t="s">
        <v>102</v>
      </c>
      <c r="G89" s="175">
        <v>42.5</v>
      </c>
      <c r="H89" s="174"/>
      <c r="I89" s="174">
        <f t="shared" si="0"/>
        <v>0</v>
      </c>
      <c r="J89" s="176">
        <f t="shared" si="1"/>
        <v>1280.0999999999999</v>
      </c>
      <c r="K89" s="177">
        <f t="shared" si="2"/>
        <v>0</v>
      </c>
      <c r="L89" s="177">
        <f t="shared" si="3"/>
        <v>0</v>
      </c>
      <c r="M89" s="177"/>
      <c r="N89" s="177">
        <v>30.12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6"/>
      <c r="W89" s="52"/>
      <c r="Z89">
        <v>0</v>
      </c>
    </row>
    <row r="90" spans="1:26" ht="34.950000000000003" customHeight="1" x14ac:dyDescent="0.3">
      <c r="A90" s="179"/>
      <c r="B90" s="211">
        <v>10</v>
      </c>
      <c r="C90" s="180" t="s">
        <v>109</v>
      </c>
      <c r="D90" s="313" t="s">
        <v>110</v>
      </c>
      <c r="E90" s="313"/>
      <c r="F90" s="174" t="s">
        <v>102</v>
      </c>
      <c r="G90" s="175">
        <v>42.5</v>
      </c>
      <c r="H90" s="174"/>
      <c r="I90" s="174">
        <f t="shared" si="0"/>
        <v>0</v>
      </c>
      <c r="J90" s="176">
        <f t="shared" si="1"/>
        <v>362.1</v>
      </c>
      <c r="K90" s="177">
        <f t="shared" si="2"/>
        <v>0</v>
      </c>
      <c r="L90" s="177">
        <f t="shared" si="3"/>
        <v>0</v>
      </c>
      <c r="M90" s="177"/>
      <c r="N90" s="177">
        <v>8.52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6"/>
      <c r="W90" s="52"/>
      <c r="Z90">
        <v>0</v>
      </c>
    </row>
    <row r="91" spans="1:26" ht="25.05" customHeight="1" x14ac:dyDescent="0.3">
      <c r="A91" s="179"/>
      <c r="B91" s="211">
        <v>11</v>
      </c>
      <c r="C91" s="180" t="s">
        <v>111</v>
      </c>
      <c r="D91" s="313" t="s">
        <v>112</v>
      </c>
      <c r="E91" s="313"/>
      <c r="F91" s="174" t="s">
        <v>102</v>
      </c>
      <c r="G91" s="175">
        <v>586.5</v>
      </c>
      <c r="H91" s="174"/>
      <c r="I91" s="174">
        <f t="shared" si="0"/>
        <v>0</v>
      </c>
      <c r="J91" s="176">
        <f t="shared" si="1"/>
        <v>914.94</v>
      </c>
      <c r="K91" s="177">
        <f t="shared" si="2"/>
        <v>0</v>
      </c>
      <c r="L91" s="177">
        <f t="shared" si="3"/>
        <v>0</v>
      </c>
      <c r="M91" s="177"/>
      <c r="N91" s="177">
        <v>1.56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ht="25.05" customHeight="1" x14ac:dyDescent="0.3">
      <c r="A92" s="179"/>
      <c r="B92" s="211">
        <v>12</v>
      </c>
      <c r="C92" s="180" t="s">
        <v>113</v>
      </c>
      <c r="D92" s="313" t="s">
        <v>114</v>
      </c>
      <c r="E92" s="313"/>
      <c r="F92" s="174" t="s">
        <v>102</v>
      </c>
      <c r="G92" s="175">
        <v>586.5</v>
      </c>
      <c r="H92" s="174"/>
      <c r="I92" s="174">
        <f t="shared" si="0"/>
        <v>0</v>
      </c>
      <c r="J92" s="176">
        <f t="shared" si="1"/>
        <v>1994.1</v>
      </c>
      <c r="K92" s="177">
        <f t="shared" si="2"/>
        <v>0</v>
      </c>
      <c r="L92" s="177">
        <f t="shared" si="3"/>
        <v>0</v>
      </c>
      <c r="M92" s="177"/>
      <c r="N92" s="177">
        <v>3.4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6"/>
      <c r="W92" s="52"/>
      <c r="Z92">
        <v>0</v>
      </c>
    </row>
    <row r="93" spans="1:26" ht="25.05" customHeight="1" x14ac:dyDescent="0.3">
      <c r="A93" s="179"/>
      <c r="B93" s="211">
        <v>13</v>
      </c>
      <c r="C93" s="180" t="s">
        <v>115</v>
      </c>
      <c r="D93" s="313" t="s">
        <v>116</v>
      </c>
      <c r="E93" s="313"/>
      <c r="F93" s="174" t="s">
        <v>102</v>
      </c>
      <c r="G93" s="175">
        <v>60</v>
      </c>
      <c r="H93" s="174"/>
      <c r="I93" s="174">
        <f t="shared" si="0"/>
        <v>0</v>
      </c>
      <c r="J93" s="176">
        <f t="shared" si="1"/>
        <v>90.6</v>
      </c>
      <c r="K93" s="177">
        <f t="shared" si="2"/>
        <v>0</v>
      </c>
      <c r="L93" s="177">
        <f t="shared" si="3"/>
        <v>0</v>
      </c>
      <c r="M93" s="177"/>
      <c r="N93" s="177">
        <v>1.51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6"/>
      <c r="W93" s="52"/>
      <c r="Z93">
        <v>0</v>
      </c>
    </row>
    <row r="94" spans="1:26" ht="25.05" customHeight="1" x14ac:dyDescent="0.3">
      <c r="A94" s="179"/>
      <c r="B94" s="211">
        <v>14</v>
      </c>
      <c r="C94" s="180" t="s">
        <v>117</v>
      </c>
      <c r="D94" s="313" t="s">
        <v>118</v>
      </c>
      <c r="E94" s="313"/>
      <c r="F94" s="174" t="s">
        <v>102</v>
      </c>
      <c r="G94" s="175">
        <v>586.5</v>
      </c>
      <c r="H94" s="174"/>
      <c r="I94" s="174">
        <f t="shared" si="0"/>
        <v>0</v>
      </c>
      <c r="J94" s="176">
        <f t="shared" si="1"/>
        <v>375.36</v>
      </c>
      <c r="K94" s="177">
        <f t="shared" si="2"/>
        <v>0</v>
      </c>
      <c r="L94" s="177">
        <f t="shared" si="3"/>
        <v>0</v>
      </c>
      <c r="M94" s="177"/>
      <c r="N94" s="177">
        <v>0.64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6"/>
      <c r="W94" s="52"/>
      <c r="Z94">
        <v>0</v>
      </c>
    </row>
    <row r="95" spans="1:26" ht="25.05" customHeight="1" x14ac:dyDescent="0.3">
      <c r="A95" s="179"/>
      <c r="B95" s="211">
        <v>15</v>
      </c>
      <c r="C95" s="180" t="s">
        <v>119</v>
      </c>
      <c r="D95" s="313" t="s">
        <v>120</v>
      </c>
      <c r="E95" s="313"/>
      <c r="F95" s="174" t="s">
        <v>90</v>
      </c>
      <c r="G95" s="175">
        <v>200</v>
      </c>
      <c r="H95" s="174"/>
      <c r="I95" s="174">
        <f t="shared" si="0"/>
        <v>0</v>
      </c>
      <c r="J95" s="176">
        <f t="shared" si="1"/>
        <v>150</v>
      </c>
      <c r="K95" s="177">
        <f t="shared" si="2"/>
        <v>0</v>
      </c>
      <c r="L95" s="177">
        <f t="shared" si="3"/>
        <v>0</v>
      </c>
      <c r="M95" s="177"/>
      <c r="N95" s="177">
        <v>0.75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96"/>
      <c r="W95" s="52"/>
      <c r="Z95">
        <v>0</v>
      </c>
    </row>
    <row r="96" spans="1:26" ht="25.05" customHeight="1" x14ac:dyDescent="0.3">
      <c r="A96" s="179"/>
      <c r="B96" s="212">
        <v>16</v>
      </c>
      <c r="C96" s="188" t="s">
        <v>121</v>
      </c>
      <c r="D96" s="314" t="s">
        <v>122</v>
      </c>
      <c r="E96" s="314"/>
      <c r="F96" s="183" t="s">
        <v>123</v>
      </c>
      <c r="G96" s="184">
        <v>10</v>
      </c>
      <c r="H96" s="183"/>
      <c r="I96" s="183">
        <f t="shared" si="0"/>
        <v>0</v>
      </c>
      <c r="J96" s="185">
        <f t="shared" si="1"/>
        <v>70.400000000000006</v>
      </c>
      <c r="K96" s="186">
        <f t="shared" si="2"/>
        <v>0</v>
      </c>
      <c r="L96" s="186"/>
      <c r="M96" s="186">
        <f>ROUND(G96*(H96),2)</f>
        <v>0</v>
      </c>
      <c r="N96" s="186">
        <v>7.04</v>
      </c>
      <c r="O96" s="186"/>
      <c r="P96" s="189"/>
      <c r="Q96" s="189"/>
      <c r="R96" s="189"/>
      <c r="S96" s="187">
        <f t="shared" si="4"/>
        <v>0</v>
      </c>
      <c r="T96" s="187"/>
      <c r="U96" s="187"/>
      <c r="V96" s="197"/>
      <c r="W96" s="52"/>
      <c r="Z96">
        <v>0</v>
      </c>
    </row>
    <row r="97" spans="1:26" ht="25.05" customHeight="1" x14ac:dyDescent="0.3">
      <c r="A97" s="179"/>
      <c r="B97" s="211">
        <v>17</v>
      </c>
      <c r="C97" s="180" t="s">
        <v>124</v>
      </c>
      <c r="D97" s="313" t="s">
        <v>125</v>
      </c>
      <c r="E97" s="313"/>
      <c r="F97" s="174" t="s">
        <v>90</v>
      </c>
      <c r="G97" s="175">
        <v>1885.5</v>
      </c>
      <c r="H97" s="174"/>
      <c r="I97" s="174">
        <f t="shared" si="0"/>
        <v>0</v>
      </c>
      <c r="J97" s="176">
        <f t="shared" si="1"/>
        <v>773.06</v>
      </c>
      <c r="K97" s="177">
        <f t="shared" si="2"/>
        <v>0</v>
      </c>
      <c r="L97" s="177">
        <f>ROUND(G97*(H97),2)</f>
        <v>0</v>
      </c>
      <c r="M97" s="177"/>
      <c r="N97" s="177">
        <v>0.41</v>
      </c>
      <c r="O97" s="177"/>
      <c r="P97" s="181"/>
      <c r="Q97" s="181"/>
      <c r="R97" s="181"/>
      <c r="S97" s="178">
        <f t="shared" si="4"/>
        <v>0</v>
      </c>
      <c r="T97" s="178"/>
      <c r="U97" s="178"/>
      <c r="V97" s="196"/>
      <c r="W97" s="52"/>
      <c r="Z97">
        <v>0</v>
      </c>
    </row>
    <row r="98" spans="1:26" ht="25.05" customHeight="1" x14ac:dyDescent="0.3">
      <c r="A98" s="179"/>
      <c r="B98" s="211">
        <v>18</v>
      </c>
      <c r="C98" s="180" t="s">
        <v>126</v>
      </c>
      <c r="D98" s="313" t="s">
        <v>127</v>
      </c>
      <c r="E98" s="313"/>
      <c r="F98" s="174" t="s">
        <v>90</v>
      </c>
      <c r="G98" s="175">
        <v>200</v>
      </c>
      <c r="H98" s="174"/>
      <c r="I98" s="174">
        <f t="shared" si="0"/>
        <v>0</v>
      </c>
      <c r="J98" s="176">
        <f t="shared" si="1"/>
        <v>270</v>
      </c>
      <c r="K98" s="177">
        <f t="shared" si="2"/>
        <v>0</v>
      </c>
      <c r="L98" s="177">
        <f>ROUND(G98*(H98),2)</f>
        <v>0</v>
      </c>
      <c r="M98" s="177"/>
      <c r="N98" s="177">
        <v>1.35</v>
      </c>
      <c r="O98" s="177"/>
      <c r="P98" s="181"/>
      <c r="Q98" s="181"/>
      <c r="R98" s="181"/>
      <c r="S98" s="178">
        <f t="shared" si="4"/>
        <v>0</v>
      </c>
      <c r="T98" s="178"/>
      <c r="U98" s="178"/>
      <c r="V98" s="196"/>
      <c r="W98" s="52"/>
      <c r="Z98">
        <v>0</v>
      </c>
    </row>
    <row r="99" spans="1:26" ht="25.05" customHeight="1" x14ac:dyDescent="0.3">
      <c r="A99" s="179"/>
      <c r="B99" s="211">
        <v>19</v>
      </c>
      <c r="C99" s="180" t="s">
        <v>128</v>
      </c>
      <c r="D99" s="313" t="s">
        <v>129</v>
      </c>
      <c r="E99" s="313"/>
      <c r="F99" s="174" t="s">
        <v>90</v>
      </c>
      <c r="G99" s="175">
        <v>108</v>
      </c>
      <c r="H99" s="174"/>
      <c r="I99" s="174">
        <f t="shared" si="0"/>
        <v>0</v>
      </c>
      <c r="J99" s="176">
        <f t="shared" si="1"/>
        <v>153.36000000000001</v>
      </c>
      <c r="K99" s="177">
        <f t="shared" si="2"/>
        <v>0</v>
      </c>
      <c r="L99" s="177">
        <f>ROUND(G99*(H99),2)</f>
        <v>0</v>
      </c>
      <c r="M99" s="177"/>
      <c r="N99" s="177">
        <v>1.42</v>
      </c>
      <c r="O99" s="177"/>
      <c r="P99" s="181"/>
      <c r="Q99" s="181"/>
      <c r="R99" s="181"/>
      <c r="S99" s="178">
        <f t="shared" si="4"/>
        <v>0</v>
      </c>
      <c r="T99" s="178"/>
      <c r="U99" s="178"/>
      <c r="V99" s="196"/>
      <c r="W99" s="52"/>
      <c r="Z99">
        <v>0</v>
      </c>
    </row>
    <row r="100" spans="1:26" x14ac:dyDescent="0.3">
      <c r="A100" s="9"/>
      <c r="B100" s="210"/>
      <c r="C100" s="172">
        <v>1</v>
      </c>
      <c r="D100" s="310" t="s">
        <v>87</v>
      </c>
      <c r="E100" s="310"/>
      <c r="F100" s="138"/>
      <c r="G100" s="171"/>
      <c r="H100" s="138"/>
      <c r="I100" s="140">
        <f>ROUND((SUM(I80:I99))/1,2)</f>
        <v>0</v>
      </c>
      <c r="J100" s="139"/>
      <c r="K100" s="139"/>
      <c r="L100" s="139">
        <f>ROUND((SUM(L80:L99))/1,2)</f>
        <v>0</v>
      </c>
      <c r="M100" s="139">
        <f>ROUND((SUM(M80:M99))/1,2)</f>
        <v>0</v>
      </c>
      <c r="N100" s="139"/>
      <c r="O100" s="139"/>
      <c r="P100" s="139"/>
      <c r="Q100" s="9"/>
      <c r="R100" s="9"/>
      <c r="S100" s="9">
        <f>ROUND((SUM(S80:S99))/1,2)</f>
        <v>0</v>
      </c>
      <c r="T100" s="9"/>
      <c r="U100" s="9"/>
      <c r="V100" s="198">
        <f>ROUND((SUM(V80:V99))/1,2)</f>
        <v>0</v>
      </c>
      <c r="W100" s="215"/>
      <c r="X100" s="137"/>
      <c r="Y100" s="137"/>
      <c r="Z100" s="137"/>
    </row>
    <row r="101" spans="1:26" x14ac:dyDescent="0.3">
      <c r="A101" s="1"/>
      <c r="B101" s="206"/>
      <c r="C101" s="1"/>
      <c r="D101" s="1"/>
      <c r="E101" s="131"/>
      <c r="F101" s="131"/>
      <c r="G101" s="165"/>
      <c r="H101" s="131"/>
      <c r="I101" s="131"/>
      <c r="J101" s="132"/>
      <c r="K101" s="132"/>
      <c r="L101" s="132"/>
      <c r="M101" s="132"/>
      <c r="N101" s="132"/>
      <c r="O101" s="132"/>
      <c r="P101" s="132"/>
      <c r="Q101" s="1"/>
      <c r="R101" s="1"/>
      <c r="S101" s="1"/>
      <c r="T101" s="1"/>
      <c r="U101" s="1"/>
      <c r="V101" s="199"/>
      <c r="W101" s="52"/>
    </row>
    <row r="102" spans="1:26" x14ac:dyDescent="0.3">
      <c r="A102" s="9"/>
      <c r="B102" s="210"/>
      <c r="C102" s="172">
        <v>2</v>
      </c>
      <c r="D102" s="310" t="s">
        <v>130</v>
      </c>
      <c r="E102" s="310"/>
      <c r="F102" s="138"/>
      <c r="G102" s="171"/>
      <c r="H102" s="138"/>
      <c r="I102" s="138"/>
      <c r="J102" s="139"/>
      <c r="K102" s="139"/>
      <c r="L102" s="139"/>
      <c r="M102" s="139"/>
      <c r="N102" s="139"/>
      <c r="O102" s="139"/>
      <c r="P102" s="139"/>
      <c r="Q102" s="9"/>
      <c r="R102" s="9"/>
      <c r="S102" s="9"/>
      <c r="T102" s="9"/>
      <c r="U102" s="9"/>
      <c r="V102" s="195"/>
      <c r="W102" s="215"/>
      <c r="X102" s="137"/>
      <c r="Y102" s="137"/>
      <c r="Z102" s="137"/>
    </row>
    <row r="103" spans="1:26" ht="25.05" customHeight="1" x14ac:dyDescent="0.3">
      <c r="A103" s="179"/>
      <c r="B103" s="211">
        <v>20</v>
      </c>
      <c r="C103" s="180" t="s">
        <v>131</v>
      </c>
      <c r="D103" s="313" t="s">
        <v>132</v>
      </c>
      <c r="E103" s="313"/>
      <c r="F103" s="174" t="s">
        <v>97</v>
      </c>
      <c r="G103" s="175">
        <v>282.89999999999998</v>
      </c>
      <c r="H103" s="174"/>
      <c r="I103" s="174">
        <f>ROUND(G103*(H103),2)</f>
        <v>0</v>
      </c>
      <c r="J103" s="176">
        <f>ROUND(G103*(N103),2)</f>
        <v>2647.94</v>
      </c>
      <c r="K103" s="177">
        <f>ROUND(G103*(O103),2)</f>
        <v>0</v>
      </c>
      <c r="L103" s="177">
        <f>ROUND(G103*(H103),2)</f>
        <v>0</v>
      </c>
      <c r="M103" s="177"/>
      <c r="N103" s="177">
        <v>9.36</v>
      </c>
      <c r="O103" s="177"/>
      <c r="P103" s="181">
        <v>0.24923000000000001</v>
      </c>
      <c r="Q103" s="181"/>
      <c r="R103" s="181">
        <v>0.24923000000000001</v>
      </c>
      <c r="S103" s="178">
        <f>ROUND(G103*(P103),3)</f>
        <v>70.507000000000005</v>
      </c>
      <c r="T103" s="178"/>
      <c r="U103" s="178"/>
      <c r="V103" s="196"/>
      <c r="W103" s="52"/>
      <c r="Z103">
        <v>0</v>
      </c>
    </row>
    <row r="104" spans="1:26" x14ac:dyDescent="0.3">
      <c r="A104" s="9"/>
      <c r="B104" s="210"/>
      <c r="C104" s="172">
        <v>2</v>
      </c>
      <c r="D104" s="310" t="s">
        <v>130</v>
      </c>
      <c r="E104" s="310"/>
      <c r="F104" s="138"/>
      <c r="G104" s="171"/>
      <c r="H104" s="138"/>
      <c r="I104" s="140">
        <f>ROUND((SUM(I102:I103))/1,2)</f>
        <v>0</v>
      </c>
      <c r="J104" s="139"/>
      <c r="K104" s="139"/>
      <c r="L104" s="139">
        <f>ROUND((SUM(L102:L103))/1,2)</f>
        <v>0</v>
      </c>
      <c r="M104" s="139">
        <f>ROUND((SUM(M102:M103))/1,2)</f>
        <v>0</v>
      </c>
      <c r="N104" s="139"/>
      <c r="O104" s="139"/>
      <c r="P104" s="139"/>
      <c r="Q104" s="9"/>
      <c r="R104" s="9"/>
      <c r="S104" s="9">
        <f>ROUND((SUM(S102:S103))/1,2)</f>
        <v>70.510000000000005</v>
      </c>
      <c r="T104" s="9"/>
      <c r="U104" s="9"/>
      <c r="V104" s="198">
        <f>ROUND((SUM(V102:V103))/1,2)</f>
        <v>0</v>
      </c>
      <c r="W104" s="215"/>
      <c r="X104" s="137"/>
      <c r="Y104" s="137"/>
      <c r="Z104" s="137"/>
    </row>
    <row r="105" spans="1:26" x14ac:dyDescent="0.3">
      <c r="A105" s="1"/>
      <c r="B105" s="206"/>
      <c r="C105" s="1"/>
      <c r="D105" s="1"/>
      <c r="E105" s="131"/>
      <c r="F105" s="131"/>
      <c r="G105" s="165"/>
      <c r="H105" s="131"/>
      <c r="I105" s="131"/>
      <c r="J105" s="132"/>
      <c r="K105" s="132"/>
      <c r="L105" s="132"/>
      <c r="M105" s="132"/>
      <c r="N105" s="132"/>
      <c r="O105" s="132"/>
      <c r="P105" s="132"/>
      <c r="Q105" s="1"/>
      <c r="R105" s="1"/>
      <c r="S105" s="1"/>
      <c r="T105" s="1"/>
      <c r="U105" s="1"/>
      <c r="V105" s="199"/>
      <c r="W105" s="52"/>
    </row>
    <row r="106" spans="1:26" x14ac:dyDescent="0.3">
      <c r="A106" s="9"/>
      <c r="B106" s="210"/>
      <c r="C106" s="172">
        <v>5</v>
      </c>
      <c r="D106" s="310" t="s">
        <v>133</v>
      </c>
      <c r="E106" s="310"/>
      <c r="F106" s="138"/>
      <c r="G106" s="171"/>
      <c r="H106" s="138"/>
      <c r="I106" s="138"/>
      <c r="J106" s="139"/>
      <c r="K106" s="139"/>
      <c r="L106" s="139"/>
      <c r="M106" s="139"/>
      <c r="N106" s="139"/>
      <c r="O106" s="139"/>
      <c r="P106" s="139"/>
      <c r="Q106" s="9"/>
      <c r="R106" s="9"/>
      <c r="S106" s="9"/>
      <c r="T106" s="9"/>
      <c r="U106" s="9"/>
      <c r="V106" s="195"/>
      <c r="W106" s="215"/>
      <c r="X106" s="137"/>
      <c r="Y106" s="137"/>
      <c r="Z106" s="137"/>
    </row>
    <row r="107" spans="1:26" ht="25.05" customHeight="1" x14ac:dyDescent="0.3">
      <c r="A107" s="179"/>
      <c r="B107" s="211">
        <v>21</v>
      </c>
      <c r="C107" s="180" t="s">
        <v>134</v>
      </c>
      <c r="D107" s="313" t="s">
        <v>135</v>
      </c>
      <c r="E107" s="313"/>
      <c r="F107" s="174" t="s">
        <v>90</v>
      </c>
      <c r="G107" s="175">
        <v>1885.5</v>
      </c>
      <c r="H107" s="174"/>
      <c r="I107" s="174">
        <f>ROUND(G107*(H107),2)</f>
        <v>0</v>
      </c>
      <c r="J107" s="176">
        <f>ROUND(G107*(N107),2)</f>
        <v>18327.060000000001</v>
      </c>
      <c r="K107" s="177">
        <f>ROUND(G107*(O107),2)</f>
        <v>0</v>
      </c>
      <c r="L107" s="177">
        <f>ROUND(G107*(H107),2)</f>
        <v>0</v>
      </c>
      <c r="M107" s="177"/>
      <c r="N107" s="177">
        <v>9.7200000000000006</v>
      </c>
      <c r="O107" s="177"/>
      <c r="P107" s="181">
        <v>0.48574000000000001</v>
      </c>
      <c r="Q107" s="181"/>
      <c r="R107" s="181">
        <v>0.48574000000000001</v>
      </c>
      <c r="S107" s="178">
        <f>ROUND(G107*(P107),3)</f>
        <v>915.86300000000006</v>
      </c>
      <c r="T107" s="178"/>
      <c r="U107" s="178"/>
      <c r="V107" s="196"/>
      <c r="W107" s="52"/>
      <c r="Z107">
        <v>0</v>
      </c>
    </row>
    <row r="108" spans="1:26" ht="25.05" customHeight="1" x14ac:dyDescent="0.3">
      <c r="A108" s="179"/>
      <c r="B108" s="211">
        <v>22</v>
      </c>
      <c r="C108" s="180" t="s">
        <v>136</v>
      </c>
      <c r="D108" s="313" t="s">
        <v>137</v>
      </c>
      <c r="E108" s="313"/>
      <c r="F108" s="174" t="s">
        <v>90</v>
      </c>
      <c r="G108" s="175">
        <v>1885.5</v>
      </c>
      <c r="H108" s="174"/>
      <c r="I108" s="174">
        <f>ROUND(G108*(H108),2)</f>
        <v>0</v>
      </c>
      <c r="J108" s="176">
        <f>ROUND(G108*(N108),2)</f>
        <v>11576.97</v>
      </c>
      <c r="K108" s="177">
        <f>ROUND(G108*(O108),2)</f>
        <v>0</v>
      </c>
      <c r="L108" s="177">
        <f>ROUND(G108*(H108),2)</f>
        <v>0</v>
      </c>
      <c r="M108" s="177"/>
      <c r="N108" s="177">
        <v>6.14</v>
      </c>
      <c r="O108" s="177"/>
      <c r="P108" s="181">
        <v>0.37080000000000002</v>
      </c>
      <c r="Q108" s="181"/>
      <c r="R108" s="181">
        <v>0.37080000000000002</v>
      </c>
      <c r="S108" s="178">
        <f>ROUND(G108*(P108),3)</f>
        <v>699.14300000000003</v>
      </c>
      <c r="T108" s="178"/>
      <c r="U108" s="178"/>
      <c r="V108" s="196"/>
      <c r="W108" s="52"/>
      <c r="Z108">
        <v>0</v>
      </c>
    </row>
    <row r="109" spans="1:26" ht="25.05" customHeight="1" x14ac:dyDescent="0.3">
      <c r="A109" s="179"/>
      <c r="B109" s="211">
        <v>23</v>
      </c>
      <c r="C109" s="180" t="s">
        <v>138</v>
      </c>
      <c r="D109" s="313" t="s">
        <v>139</v>
      </c>
      <c r="E109" s="313"/>
      <c r="F109" s="174" t="s">
        <v>90</v>
      </c>
      <c r="G109" s="175">
        <v>3773.8</v>
      </c>
      <c r="H109" s="174"/>
      <c r="I109" s="174">
        <f>ROUND(G109*(H109),2)</f>
        <v>0</v>
      </c>
      <c r="J109" s="176">
        <f>ROUND(G109*(N109),2)</f>
        <v>2113.33</v>
      </c>
      <c r="K109" s="177">
        <f>ROUND(G109*(O109),2)</f>
        <v>0</v>
      </c>
      <c r="L109" s="177">
        <f>ROUND(G109*(H109),2)</f>
        <v>0</v>
      </c>
      <c r="M109" s="177"/>
      <c r="N109" s="177">
        <v>0.56000000000000005</v>
      </c>
      <c r="O109" s="177"/>
      <c r="P109" s="181">
        <v>6.0999999999999997E-4</v>
      </c>
      <c r="Q109" s="181"/>
      <c r="R109" s="181">
        <v>6.0999999999999997E-4</v>
      </c>
      <c r="S109" s="178">
        <f>ROUND(G109*(P109),3)</f>
        <v>2.302</v>
      </c>
      <c r="T109" s="178"/>
      <c r="U109" s="178"/>
      <c r="V109" s="196"/>
      <c r="W109" s="52"/>
      <c r="Z109">
        <v>0</v>
      </c>
    </row>
    <row r="110" spans="1:26" ht="34.950000000000003" customHeight="1" x14ac:dyDescent="0.3">
      <c r="A110" s="179"/>
      <c r="B110" s="211">
        <v>24</v>
      </c>
      <c r="C110" s="180" t="s">
        <v>140</v>
      </c>
      <c r="D110" s="313" t="s">
        <v>141</v>
      </c>
      <c r="E110" s="313"/>
      <c r="F110" s="174" t="s">
        <v>90</v>
      </c>
      <c r="G110" s="175">
        <v>1885.5</v>
      </c>
      <c r="H110" s="174"/>
      <c r="I110" s="174">
        <f>ROUND(G110*(H110),2)</f>
        <v>0</v>
      </c>
      <c r="J110" s="176">
        <f>ROUND(G110*(N110),2)</f>
        <v>24341.81</v>
      </c>
      <c r="K110" s="177">
        <f>ROUND(G110*(O110),2)</f>
        <v>0</v>
      </c>
      <c r="L110" s="177">
        <f>ROUND(G110*(H110),2)</f>
        <v>0</v>
      </c>
      <c r="M110" s="177"/>
      <c r="N110" s="177">
        <v>12.91</v>
      </c>
      <c r="O110" s="177"/>
      <c r="P110" s="181"/>
      <c r="Q110" s="181"/>
      <c r="R110" s="181"/>
      <c r="S110" s="178">
        <f>ROUND(G110*(P110),3)</f>
        <v>0</v>
      </c>
      <c r="T110" s="178"/>
      <c r="U110" s="178"/>
      <c r="V110" s="196"/>
      <c r="W110" s="52"/>
      <c r="Z110">
        <v>0</v>
      </c>
    </row>
    <row r="111" spans="1:26" ht="34.950000000000003" customHeight="1" x14ac:dyDescent="0.3">
      <c r="A111" s="179"/>
      <c r="B111" s="211">
        <v>25</v>
      </c>
      <c r="C111" s="180" t="s">
        <v>142</v>
      </c>
      <c r="D111" s="313" t="s">
        <v>143</v>
      </c>
      <c r="E111" s="313"/>
      <c r="F111" s="174" t="s">
        <v>90</v>
      </c>
      <c r="G111" s="175">
        <v>1885.5</v>
      </c>
      <c r="H111" s="174"/>
      <c r="I111" s="174">
        <f>ROUND(G111*(H111),2)</f>
        <v>0</v>
      </c>
      <c r="J111" s="176">
        <f>ROUND(G111*(N111),2)</f>
        <v>27716.85</v>
      </c>
      <c r="K111" s="177">
        <f>ROUND(G111*(O111),2)</f>
        <v>0</v>
      </c>
      <c r="L111" s="177">
        <f>ROUND(G111*(H111),2)</f>
        <v>0</v>
      </c>
      <c r="M111" s="177"/>
      <c r="N111" s="177">
        <v>14.7</v>
      </c>
      <c r="O111" s="177"/>
      <c r="P111" s="181"/>
      <c r="Q111" s="181"/>
      <c r="R111" s="181"/>
      <c r="S111" s="178">
        <f>ROUND(G111*(P111),3)</f>
        <v>0</v>
      </c>
      <c r="T111" s="178"/>
      <c r="U111" s="178"/>
      <c r="V111" s="196"/>
      <c r="W111" s="52"/>
      <c r="Z111">
        <v>0</v>
      </c>
    </row>
    <row r="112" spans="1:26" x14ac:dyDescent="0.3">
      <c r="A112" s="9"/>
      <c r="B112" s="210"/>
      <c r="C112" s="172">
        <v>5</v>
      </c>
      <c r="D112" s="310" t="s">
        <v>133</v>
      </c>
      <c r="E112" s="310"/>
      <c r="F112" s="138"/>
      <c r="G112" s="171"/>
      <c r="H112" s="138"/>
      <c r="I112" s="140">
        <f>ROUND((SUM(I106:I111))/1,2)</f>
        <v>0</v>
      </c>
      <c r="J112" s="139"/>
      <c r="K112" s="139"/>
      <c r="L112" s="139">
        <f>ROUND((SUM(L106:L111))/1,2)</f>
        <v>0</v>
      </c>
      <c r="M112" s="139">
        <f>ROUND((SUM(M106:M111))/1,2)</f>
        <v>0</v>
      </c>
      <c r="N112" s="139"/>
      <c r="O112" s="139"/>
      <c r="P112" s="139"/>
      <c r="Q112" s="9"/>
      <c r="R112" s="9"/>
      <c r="S112" s="9">
        <f>ROUND((SUM(S106:S111))/1,2)</f>
        <v>1617.31</v>
      </c>
      <c r="T112" s="9"/>
      <c r="U112" s="9"/>
      <c r="V112" s="198">
        <f>ROUND((SUM(V106:V111))/1,2)</f>
        <v>0</v>
      </c>
      <c r="W112" s="215"/>
      <c r="X112" s="137"/>
      <c r="Y112" s="137"/>
      <c r="Z112" s="137"/>
    </row>
    <row r="113" spans="1:26" x14ac:dyDescent="0.3">
      <c r="A113" s="1"/>
      <c r="B113" s="206"/>
      <c r="C113" s="1"/>
      <c r="D113" s="1"/>
      <c r="E113" s="131"/>
      <c r="F113" s="131"/>
      <c r="G113" s="165"/>
      <c r="H113" s="131"/>
      <c r="I113" s="131"/>
      <c r="J113" s="132"/>
      <c r="K113" s="132"/>
      <c r="L113" s="132"/>
      <c r="M113" s="132"/>
      <c r="N113" s="132"/>
      <c r="O113" s="132"/>
      <c r="P113" s="132"/>
      <c r="Q113" s="1"/>
      <c r="R113" s="1"/>
      <c r="S113" s="1"/>
      <c r="T113" s="1"/>
      <c r="U113" s="1"/>
      <c r="V113" s="199"/>
      <c r="W113" s="52"/>
    </row>
    <row r="114" spans="1:26" x14ac:dyDescent="0.3">
      <c r="A114" s="9"/>
      <c r="B114" s="210"/>
      <c r="C114" s="172">
        <v>8</v>
      </c>
      <c r="D114" s="310" t="s">
        <v>144</v>
      </c>
      <c r="E114" s="310"/>
      <c r="F114" s="138"/>
      <c r="G114" s="171"/>
      <c r="H114" s="138"/>
      <c r="I114" s="138"/>
      <c r="J114" s="139"/>
      <c r="K114" s="139"/>
      <c r="L114" s="139"/>
      <c r="M114" s="139"/>
      <c r="N114" s="139"/>
      <c r="O114" s="139"/>
      <c r="P114" s="139"/>
      <c r="Q114" s="9"/>
      <c r="R114" s="9"/>
      <c r="S114" s="9"/>
      <c r="T114" s="9"/>
      <c r="U114" s="9"/>
      <c r="V114" s="195"/>
      <c r="W114" s="215"/>
      <c r="X114" s="137"/>
      <c r="Y114" s="137"/>
      <c r="Z114" s="137"/>
    </row>
    <row r="115" spans="1:26" ht="25.05" customHeight="1" x14ac:dyDescent="0.3">
      <c r="A115" s="179"/>
      <c r="B115" s="211">
        <v>26</v>
      </c>
      <c r="C115" s="180" t="s">
        <v>145</v>
      </c>
      <c r="D115" s="313" t="s">
        <v>146</v>
      </c>
      <c r="E115" s="313"/>
      <c r="F115" s="174" t="s">
        <v>147</v>
      </c>
      <c r="G115" s="175">
        <v>6</v>
      </c>
      <c r="H115" s="174"/>
      <c r="I115" s="174">
        <f>ROUND(G115*(H115),2)</f>
        <v>0</v>
      </c>
      <c r="J115" s="176">
        <f>ROUND(G115*(N115),2)</f>
        <v>47.76</v>
      </c>
      <c r="K115" s="177">
        <f>ROUND(G115*(O115),2)</f>
        <v>0</v>
      </c>
      <c r="L115" s="177">
        <f>ROUND(G115*(H115),2)</f>
        <v>0</v>
      </c>
      <c r="M115" s="177"/>
      <c r="N115" s="177">
        <v>7.96</v>
      </c>
      <c r="O115" s="177"/>
      <c r="P115" s="181">
        <v>2.0000000000000002E-5</v>
      </c>
      <c r="Q115" s="181"/>
      <c r="R115" s="181">
        <v>2.0000000000000002E-5</v>
      </c>
      <c r="S115" s="178">
        <f>ROUND(G115*(P115),3)</f>
        <v>0</v>
      </c>
      <c r="T115" s="178"/>
      <c r="U115" s="178"/>
      <c r="V115" s="196"/>
      <c r="W115" s="52"/>
      <c r="Z115">
        <v>0</v>
      </c>
    </row>
    <row r="116" spans="1:26" ht="25.05" customHeight="1" x14ac:dyDescent="0.3">
      <c r="A116" s="179"/>
      <c r="B116" s="212">
        <v>27</v>
      </c>
      <c r="C116" s="188" t="s">
        <v>148</v>
      </c>
      <c r="D116" s="314" t="s">
        <v>149</v>
      </c>
      <c r="E116" s="314"/>
      <c r="F116" s="183" t="s">
        <v>147</v>
      </c>
      <c r="G116" s="184">
        <v>6</v>
      </c>
      <c r="H116" s="183"/>
      <c r="I116" s="183">
        <f>ROUND(G116*(H116),2)</f>
        <v>0</v>
      </c>
      <c r="J116" s="185">
        <f>ROUND(G116*(N116),2)</f>
        <v>1514.22</v>
      </c>
      <c r="K116" s="186">
        <f>ROUND(G116*(O116),2)</f>
        <v>0</v>
      </c>
      <c r="L116" s="186"/>
      <c r="M116" s="186">
        <f>ROUND(G116*(H116),2)</f>
        <v>0</v>
      </c>
      <c r="N116" s="186">
        <v>252.37</v>
      </c>
      <c r="O116" s="186"/>
      <c r="P116" s="189"/>
      <c r="Q116" s="189"/>
      <c r="R116" s="189"/>
      <c r="S116" s="187">
        <f>ROUND(G116*(P116),3)</f>
        <v>0</v>
      </c>
      <c r="T116" s="187"/>
      <c r="U116" s="187"/>
      <c r="V116" s="197"/>
      <c r="W116" s="52"/>
      <c r="Z116">
        <v>0</v>
      </c>
    </row>
    <row r="117" spans="1:26" x14ac:dyDescent="0.3">
      <c r="A117" s="9"/>
      <c r="B117" s="210"/>
      <c r="C117" s="172">
        <v>8</v>
      </c>
      <c r="D117" s="310" t="s">
        <v>144</v>
      </c>
      <c r="E117" s="310"/>
      <c r="F117" s="138"/>
      <c r="G117" s="171"/>
      <c r="H117" s="138"/>
      <c r="I117" s="140">
        <f>ROUND((SUM(I114:I116))/1,2)</f>
        <v>0</v>
      </c>
      <c r="J117" s="139"/>
      <c r="K117" s="139"/>
      <c r="L117" s="139">
        <f>ROUND((SUM(L114:L116))/1,2)</f>
        <v>0</v>
      </c>
      <c r="M117" s="139">
        <f>ROUND((SUM(M114:M116))/1,2)</f>
        <v>0</v>
      </c>
      <c r="N117" s="139"/>
      <c r="O117" s="139"/>
      <c r="P117" s="139"/>
      <c r="Q117" s="9"/>
      <c r="R117" s="9"/>
      <c r="S117" s="9">
        <f>ROUND((SUM(S114:S116))/1,2)</f>
        <v>0</v>
      </c>
      <c r="T117" s="9"/>
      <c r="U117" s="9"/>
      <c r="V117" s="198">
        <f>ROUND((SUM(V114:V116))/1,2)</f>
        <v>0</v>
      </c>
      <c r="W117" s="215"/>
      <c r="X117" s="137"/>
      <c r="Y117" s="137"/>
      <c r="Z117" s="137"/>
    </row>
    <row r="118" spans="1:26" x14ac:dyDescent="0.3">
      <c r="A118" s="1"/>
      <c r="B118" s="206"/>
      <c r="C118" s="1"/>
      <c r="D118" s="1"/>
      <c r="E118" s="131"/>
      <c r="F118" s="131"/>
      <c r="G118" s="165"/>
      <c r="H118" s="131"/>
      <c r="I118" s="131"/>
      <c r="J118" s="132"/>
      <c r="K118" s="132"/>
      <c r="L118" s="132"/>
      <c r="M118" s="132"/>
      <c r="N118" s="132"/>
      <c r="O118" s="132"/>
      <c r="P118" s="132"/>
      <c r="Q118" s="1"/>
      <c r="R118" s="1"/>
      <c r="S118" s="1"/>
      <c r="T118" s="1"/>
      <c r="U118" s="1"/>
      <c r="V118" s="199"/>
      <c r="W118" s="52"/>
    </row>
    <row r="119" spans="1:26" x14ac:dyDescent="0.3">
      <c r="A119" s="9"/>
      <c r="B119" s="210"/>
      <c r="C119" s="172">
        <v>9</v>
      </c>
      <c r="D119" s="310" t="s">
        <v>150</v>
      </c>
      <c r="E119" s="310"/>
      <c r="F119" s="138"/>
      <c r="G119" s="171"/>
      <c r="H119" s="138"/>
      <c r="I119" s="138"/>
      <c r="J119" s="139"/>
      <c r="K119" s="139"/>
      <c r="L119" s="139"/>
      <c r="M119" s="139"/>
      <c r="N119" s="139"/>
      <c r="O119" s="139"/>
      <c r="P119" s="139"/>
      <c r="Q119" s="9"/>
      <c r="R119" s="9"/>
      <c r="S119" s="9"/>
      <c r="T119" s="9"/>
      <c r="U119" s="9"/>
      <c r="V119" s="195"/>
      <c r="W119" s="215"/>
      <c r="X119" s="137"/>
      <c r="Y119" s="137"/>
      <c r="Z119" s="137"/>
    </row>
    <row r="120" spans="1:26" ht="25.05" customHeight="1" x14ac:dyDescent="0.3">
      <c r="A120" s="179"/>
      <c r="B120" s="211">
        <v>28</v>
      </c>
      <c r="C120" s="180" t="s">
        <v>151</v>
      </c>
      <c r="D120" s="313" t="s">
        <v>152</v>
      </c>
      <c r="E120" s="313"/>
      <c r="F120" s="174" t="s">
        <v>147</v>
      </c>
      <c r="G120" s="175">
        <v>6</v>
      </c>
      <c r="H120" s="174"/>
      <c r="I120" s="174">
        <f t="shared" ref="I120:I136" si="5">ROUND(G120*(H120),2)</f>
        <v>0</v>
      </c>
      <c r="J120" s="176">
        <f t="shared" ref="J120:J136" si="6">ROUND(G120*(N120),2)</f>
        <v>112.68</v>
      </c>
      <c r="K120" s="177">
        <f t="shared" ref="K120:K136" si="7">ROUND(G120*(O120),2)</f>
        <v>0</v>
      </c>
      <c r="L120" s="177">
        <f>ROUND(G120*(H120),2)</f>
        <v>0</v>
      </c>
      <c r="M120" s="177"/>
      <c r="N120" s="177">
        <v>18.78</v>
      </c>
      <c r="O120" s="177"/>
      <c r="P120" s="181">
        <v>0.22684000000000001</v>
      </c>
      <c r="Q120" s="181"/>
      <c r="R120" s="181">
        <v>0.22684000000000001</v>
      </c>
      <c r="S120" s="178">
        <f t="shared" ref="S120:S136" si="8">ROUND(G120*(P120),3)</f>
        <v>1.361</v>
      </c>
      <c r="T120" s="178"/>
      <c r="U120" s="178"/>
      <c r="V120" s="196"/>
      <c r="W120" s="52"/>
      <c r="Z120">
        <v>0</v>
      </c>
    </row>
    <row r="121" spans="1:26" ht="25.05" customHeight="1" x14ac:dyDescent="0.3">
      <c r="A121" s="179"/>
      <c r="B121" s="212">
        <v>29</v>
      </c>
      <c r="C121" s="188" t="s">
        <v>153</v>
      </c>
      <c r="D121" s="314" t="s">
        <v>154</v>
      </c>
      <c r="E121" s="314"/>
      <c r="F121" s="183" t="s">
        <v>147</v>
      </c>
      <c r="G121" s="184">
        <v>2</v>
      </c>
      <c r="H121" s="183"/>
      <c r="I121" s="183">
        <f t="shared" si="5"/>
        <v>0</v>
      </c>
      <c r="J121" s="185">
        <f t="shared" si="6"/>
        <v>208.46</v>
      </c>
      <c r="K121" s="186">
        <f t="shared" si="7"/>
        <v>0</v>
      </c>
      <c r="L121" s="186"/>
      <c r="M121" s="186">
        <f>ROUND(G121*(H121),2)</f>
        <v>0</v>
      </c>
      <c r="N121" s="186">
        <v>104.23</v>
      </c>
      <c r="O121" s="186"/>
      <c r="P121" s="189"/>
      <c r="Q121" s="189"/>
      <c r="R121" s="189"/>
      <c r="S121" s="187">
        <f t="shared" si="8"/>
        <v>0</v>
      </c>
      <c r="T121" s="187"/>
      <c r="U121" s="187"/>
      <c r="V121" s="197"/>
      <c r="W121" s="52"/>
      <c r="Z121">
        <v>0</v>
      </c>
    </row>
    <row r="122" spans="1:26" ht="25.05" customHeight="1" x14ac:dyDescent="0.3">
      <c r="A122" s="179"/>
      <c r="B122" s="212">
        <v>30</v>
      </c>
      <c r="C122" s="188" t="s">
        <v>155</v>
      </c>
      <c r="D122" s="314" t="s">
        <v>156</v>
      </c>
      <c r="E122" s="314"/>
      <c r="F122" s="183" t="s">
        <v>147</v>
      </c>
      <c r="G122" s="184">
        <v>1</v>
      </c>
      <c r="H122" s="183"/>
      <c r="I122" s="183">
        <f t="shared" si="5"/>
        <v>0</v>
      </c>
      <c r="J122" s="185">
        <f t="shared" si="6"/>
        <v>59.1</v>
      </c>
      <c r="K122" s="186">
        <f t="shared" si="7"/>
        <v>0</v>
      </c>
      <c r="L122" s="186"/>
      <c r="M122" s="186">
        <f>ROUND(G122*(H122),2)</f>
        <v>0</v>
      </c>
      <c r="N122" s="186">
        <v>59.1</v>
      </c>
      <c r="O122" s="186"/>
      <c r="P122" s="189"/>
      <c r="Q122" s="189"/>
      <c r="R122" s="189"/>
      <c r="S122" s="187">
        <f t="shared" si="8"/>
        <v>0</v>
      </c>
      <c r="T122" s="187"/>
      <c r="U122" s="187"/>
      <c r="V122" s="197"/>
      <c r="W122" s="52"/>
      <c r="Z122">
        <v>0</v>
      </c>
    </row>
    <row r="123" spans="1:26" ht="25.05" customHeight="1" x14ac:dyDescent="0.3">
      <c r="A123" s="179"/>
      <c r="B123" s="212">
        <v>31</v>
      </c>
      <c r="C123" s="188" t="s">
        <v>157</v>
      </c>
      <c r="D123" s="314" t="s">
        <v>158</v>
      </c>
      <c r="E123" s="314"/>
      <c r="F123" s="183" t="s">
        <v>147</v>
      </c>
      <c r="G123" s="184">
        <v>1</v>
      </c>
      <c r="H123" s="183"/>
      <c r="I123" s="183">
        <f t="shared" si="5"/>
        <v>0</v>
      </c>
      <c r="J123" s="185">
        <f t="shared" si="6"/>
        <v>42.66</v>
      </c>
      <c r="K123" s="186">
        <f t="shared" si="7"/>
        <v>0</v>
      </c>
      <c r="L123" s="186"/>
      <c r="M123" s="186">
        <f>ROUND(G123*(H123),2)</f>
        <v>0</v>
      </c>
      <c r="N123" s="186">
        <v>42.66</v>
      </c>
      <c r="O123" s="186"/>
      <c r="P123" s="189"/>
      <c r="Q123" s="189"/>
      <c r="R123" s="189"/>
      <c r="S123" s="187">
        <f t="shared" si="8"/>
        <v>0</v>
      </c>
      <c r="T123" s="187"/>
      <c r="U123" s="187"/>
      <c r="V123" s="197"/>
      <c r="W123" s="52"/>
      <c r="Z123">
        <v>0</v>
      </c>
    </row>
    <row r="124" spans="1:26" ht="25.05" customHeight="1" x14ac:dyDescent="0.3">
      <c r="A124" s="179"/>
      <c r="B124" s="212">
        <v>32</v>
      </c>
      <c r="C124" s="188" t="s">
        <v>159</v>
      </c>
      <c r="D124" s="314" t="s">
        <v>160</v>
      </c>
      <c r="E124" s="314"/>
      <c r="F124" s="183" t="s">
        <v>147</v>
      </c>
      <c r="G124" s="184">
        <v>2</v>
      </c>
      <c r="H124" s="183"/>
      <c r="I124" s="183">
        <f t="shared" si="5"/>
        <v>0</v>
      </c>
      <c r="J124" s="185">
        <f t="shared" si="6"/>
        <v>103.34</v>
      </c>
      <c r="K124" s="186">
        <f t="shared" si="7"/>
        <v>0</v>
      </c>
      <c r="L124" s="186"/>
      <c r="M124" s="186">
        <f>ROUND(G124*(H124),2)</f>
        <v>0</v>
      </c>
      <c r="N124" s="186">
        <v>51.67</v>
      </c>
      <c r="O124" s="186"/>
      <c r="P124" s="189"/>
      <c r="Q124" s="189"/>
      <c r="R124" s="189"/>
      <c r="S124" s="187">
        <f t="shared" si="8"/>
        <v>0</v>
      </c>
      <c r="T124" s="187"/>
      <c r="U124" s="187"/>
      <c r="V124" s="197"/>
      <c r="W124" s="52"/>
      <c r="Z124">
        <v>0</v>
      </c>
    </row>
    <row r="125" spans="1:26" ht="25.05" customHeight="1" x14ac:dyDescent="0.3">
      <c r="A125" s="179"/>
      <c r="B125" s="212">
        <v>33</v>
      </c>
      <c r="C125" s="188" t="s">
        <v>161</v>
      </c>
      <c r="D125" s="314" t="s">
        <v>162</v>
      </c>
      <c r="E125" s="314"/>
      <c r="F125" s="183" t="s">
        <v>147</v>
      </c>
      <c r="G125" s="184">
        <v>2</v>
      </c>
      <c r="H125" s="183"/>
      <c r="I125" s="183">
        <f t="shared" si="5"/>
        <v>0</v>
      </c>
      <c r="J125" s="185">
        <f t="shared" si="6"/>
        <v>38.64</v>
      </c>
      <c r="K125" s="186">
        <f t="shared" si="7"/>
        <v>0</v>
      </c>
      <c r="L125" s="186"/>
      <c r="M125" s="186">
        <f>ROUND(G125*(H125),2)</f>
        <v>0</v>
      </c>
      <c r="N125" s="186">
        <v>19.32</v>
      </c>
      <c r="O125" s="186"/>
      <c r="P125" s="189"/>
      <c r="Q125" s="189"/>
      <c r="R125" s="189"/>
      <c r="S125" s="187">
        <f t="shared" si="8"/>
        <v>0</v>
      </c>
      <c r="T125" s="187"/>
      <c r="U125" s="187"/>
      <c r="V125" s="197"/>
      <c r="W125" s="52"/>
      <c r="Z125">
        <v>0</v>
      </c>
    </row>
    <row r="126" spans="1:26" ht="25.05" customHeight="1" x14ac:dyDescent="0.3">
      <c r="A126" s="179"/>
      <c r="B126" s="211">
        <v>34</v>
      </c>
      <c r="C126" s="180" t="s">
        <v>163</v>
      </c>
      <c r="D126" s="313" t="s">
        <v>164</v>
      </c>
      <c r="E126" s="313"/>
      <c r="F126" s="173" t="s">
        <v>97</v>
      </c>
      <c r="G126" s="175">
        <v>12</v>
      </c>
      <c r="H126" s="174"/>
      <c r="I126" s="174">
        <f t="shared" si="5"/>
        <v>0</v>
      </c>
      <c r="J126" s="173">
        <f t="shared" si="6"/>
        <v>68.64</v>
      </c>
      <c r="K126" s="178">
        <f t="shared" si="7"/>
        <v>0</v>
      </c>
      <c r="L126" s="178">
        <f>ROUND(G126*(H126),2)</f>
        <v>0</v>
      </c>
      <c r="M126" s="178"/>
      <c r="N126" s="178">
        <v>5.72</v>
      </c>
      <c r="O126" s="178"/>
      <c r="P126" s="181">
        <v>9.7960000000000005E-2</v>
      </c>
      <c r="Q126" s="181"/>
      <c r="R126" s="181">
        <v>9.7960000000000005E-2</v>
      </c>
      <c r="S126" s="178">
        <f t="shared" si="8"/>
        <v>1.1759999999999999</v>
      </c>
      <c r="T126" s="178"/>
      <c r="U126" s="178"/>
      <c r="V126" s="196"/>
      <c r="W126" s="52"/>
      <c r="Z126">
        <v>0</v>
      </c>
    </row>
    <row r="127" spans="1:26" ht="25.05" customHeight="1" x14ac:dyDescent="0.3">
      <c r="A127" s="179"/>
      <c r="B127" s="212">
        <v>35</v>
      </c>
      <c r="C127" s="188" t="s">
        <v>165</v>
      </c>
      <c r="D127" s="314" t="s">
        <v>166</v>
      </c>
      <c r="E127" s="314"/>
      <c r="F127" s="182" t="s">
        <v>147</v>
      </c>
      <c r="G127" s="184">
        <v>24.24</v>
      </c>
      <c r="H127" s="183"/>
      <c r="I127" s="183">
        <f t="shared" si="5"/>
        <v>0</v>
      </c>
      <c r="J127" s="182">
        <f t="shared" si="6"/>
        <v>37.57</v>
      </c>
      <c r="K127" s="187">
        <f t="shared" si="7"/>
        <v>0</v>
      </c>
      <c r="L127" s="187"/>
      <c r="M127" s="187">
        <f>ROUND(G127*(H127),2)</f>
        <v>0</v>
      </c>
      <c r="N127" s="187">
        <v>1.55</v>
      </c>
      <c r="O127" s="187"/>
      <c r="P127" s="189"/>
      <c r="Q127" s="189"/>
      <c r="R127" s="189"/>
      <c r="S127" s="187">
        <f t="shared" si="8"/>
        <v>0</v>
      </c>
      <c r="T127" s="187"/>
      <c r="U127" s="187"/>
      <c r="V127" s="197"/>
      <c r="W127" s="52"/>
      <c r="Z127">
        <v>0</v>
      </c>
    </row>
    <row r="128" spans="1:26" ht="25.05" customHeight="1" x14ac:dyDescent="0.3">
      <c r="A128" s="179"/>
      <c r="B128" s="211">
        <v>36</v>
      </c>
      <c r="C128" s="180" t="s">
        <v>167</v>
      </c>
      <c r="D128" s="313" t="s">
        <v>168</v>
      </c>
      <c r="E128" s="313"/>
      <c r="F128" s="173" t="s">
        <v>97</v>
      </c>
      <c r="G128" s="175">
        <v>585.70000000000005</v>
      </c>
      <c r="H128" s="174"/>
      <c r="I128" s="174">
        <f t="shared" si="5"/>
        <v>0</v>
      </c>
      <c r="J128" s="173">
        <f t="shared" si="6"/>
        <v>4627.03</v>
      </c>
      <c r="K128" s="178">
        <f t="shared" si="7"/>
        <v>0</v>
      </c>
      <c r="L128" s="178">
        <f>ROUND(G128*(H128),2)</f>
        <v>0</v>
      </c>
      <c r="M128" s="178"/>
      <c r="N128" s="178">
        <v>7.9</v>
      </c>
      <c r="O128" s="178"/>
      <c r="P128" s="181"/>
      <c r="Q128" s="181"/>
      <c r="R128" s="181"/>
      <c r="S128" s="178">
        <f t="shared" si="8"/>
        <v>0</v>
      </c>
      <c r="T128" s="178"/>
      <c r="U128" s="178"/>
      <c r="V128" s="196"/>
      <c r="W128" s="52"/>
      <c r="Z128">
        <v>0</v>
      </c>
    </row>
    <row r="129" spans="1:26" ht="25.05" customHeight="1" x14ac:dyDescent="0.3">
      <c r="A129" s="179"/>
      <c r="B129" s="212">
        <v>37</v>
      </c>
      <c r="C129" s="188" t="s">
        <v>169</v>
      </c>
      <c r="D129" s="314" t="s">
        <v>170</v>
      </c>
      <c r="E129" s="314"/>
      <c r="F129" s="182" t="s">
        <v>147</v>
      </c>
      <c r="G129" s="184">
        <v>1774.671</v>
      </c>
      <c r="H129" s="183"/>
      <c r="I129" s="183">
        <f t="shared" si="5"/>
        <v>0</v>
      </c>
      <c r="J129" s="182">
        <f t="shared" si="6"/>
        <v>5927.4</v>
      </c>
      <c r="K129" s="187">
        <f t="shared" si="7"/>
        <v>0</v>
      </c>
      <c r="L129" s="187"/>
      <c r="M129" s="187">
        <f>ROUND(G129*(H129),2)</f>
        <v>0</v>
      </c>
      <c r="N129" s="187">
        <v>3.34</v>
      </c>
      <c r="O129" s="187"/>
      <c r="P129" s="189"/>
      <c r="Q129" s="189"/>
      <c r="R129" s="189"/>
      <c r="S129" s="187">
        <f t="shared" si="8"/>
        <v>0</v>
      </c>
      <c r="T129" s="187"/>
      <c r="U129" s="187"/>
      <c r="V129" s="197"/>
      <c r="W129" s="52"/>
      <c r="Z129">
        <v>0</v>
      </c>
    </row>
    <row r="130" spans="1:26" ht="25.05" customHeight="1" x14ac:dyDescent="0.3">
      <c r="A130" s="179"/>
      <c r="B130" s="211">
        <v>38</v>
      </c>
      <c r="C130" s="180" t="s">
        <v>171</v>
      </c>
      <c r="D130" s="313" t="s">
        <v>172</v>
      </c>
      <c r="E130" s="313"/>
      <c r="F130" s="173" t="s">
        <v>97</v>
      </c>
      <c r="G130" s="175">
        <v>18.8</v>
      </c>
      <c r="H130" s="174"/>
      <c r="I130" s="174">
        <f t="shared" si="5"/>
        <v>0</v>
      </c>
      <c r="J130" s="173">
        <f t="shared" si="6"/>
        <v>69.180000000000007</v>
      </c>
      <c r="K130" s="178">
        <f t="shared" si="7"/>
        <v>0</v>
      </c>
      <c r="L130" s="178">
        <f t="shared" ref="L130:L136" si="9">ROUND(G130*(H130),2)</f>
        <v>0</v>
      </c>
      <c r="M130" s="178"/>
      <c r="N130" s="178">
        <v>3.68</v>
      </c>
      <c r="O130" s="178"/>
      <c r="P130" s="181">
        <v>3.0000000000000001E-5</v>
      </c>
      <c r="Q130" s="181"/>
      <c r="R130" s="181">
        <v>3.0000000000000001E-5</v>
      </c>
      <c r="S130" s="178">
        <f t="shared" si="8"/>
        <v>1E-3</v>
      </c>
      <c r="T130" s="178"/>
      <c r="U130" s="178"/>
      <c r="V130" s="196"/>
      <c r="W130" s="52"/>
      <c r="Z130">
        <v>0</v>
      </c>
    </row>
    <row r="131" spans="1:26" ht="25.05" customHeight="1" x14ac:dyDescent="0.3">
      <c r="A131" s="179"/>
      <c r="B131" s="211">
        <v>39</v>
      </c>
      <c r="C131" s="180" t="s">
        <v>173</v>
      </c>
      <c r="D131" s="313" t="s">
        <v>174</v>
      </c>
      <c r="E131" s="313"/>
      <c r="F131" s="173" t="s">
        <v>175</v>
      </c>
      <c r="G131" s="175">
        <v>672.20799999999997</v>
      </c>
      <c r="H131" s="174"/>
      <c r="I131" s="174">
        <f t="shared" si="5"/>
        <v>0</v>
      </c>
      <c r="J131" s="173">
        <f t="shared" si="6"/>
        <v>2796.39</v>
      </c>
      <c r="K131" s="178">
        <f t="shared" si="7"/>
        <v>0</v>
      </c>
      <c r="L131" s="178">
        <f t="shared" si="9"/>
        <v>0</v>
      </c>
      <c r="M131" s="178"/>
      <c r="N131" s="178">
        <v>4.16</v>
      </c>
      <c r="O131" s="178"/>
      <c r="P131" s="181"/>
      <c r="Q131" s="181"/>
      <c r="R131" s="181"/>
      <c r="S131" s="178">
        <f t="shared" si="8"/>
        <v>0</v>
      </c>
      <c r="T131" s="178"/>
      <c r="U131" s="178"/>
      <c r="V131" s="196"/>
      <c r="W131" s="52"/>
      <c r="Z131">
        <v>0</v>
      </c>
    </row>
    <row r="132" spans="1:26" ht="25.05" customHeight="1" x14ac:dyDescent="0.3">
      <c r="A132" s="179"/>
      <c r="B132" s="211">
        <v>40</v>
      </c>
      <c r="C132" s="180" t="s">
        <v>176</v>
      </c>
      <c r="D132" s="313" t="s">
        <v>177</v>
      </c>
      <c r="E132" s="313"/>
      <c r="F132" s="173" t="s">
        <v>175</v>
      </c>
      <c r="G132" s="175">
        <v>672.20799999999997</v>
      </c>
      <c r="H132" s="174"/>
      <c r="I132" s="174">
        <f t="shared" si="5"/>
        <v>0</v>
      </c>
      <c r="J132" s="173">
        <f t="shared" si="6"/>
        <v>329.38</v>
      </c>
      <c r="K132" s="178">
        <f t="shared" si="7"/>
        <v>0</v>
      </c>
      <c r="L132" s="178">
        <f t="shared" si="9"/>
        <v>0</v>
      </c>
      <c r="M132" s="178"/>
      <c r="N132" s="178">
        <v>0.49</v>
      </c>
      <c r="O132" s="178"/>
      <c r="P132" s="181"/>
      <c r="Q132" s="181"/>
      <c r="R132" s="181"/>
      <c r="S132" s="178">
        <f t="shared" si="8"/>
        <v>0</v>
      </c>
      <c r="T132" s="178"/>
      <c r="U132" s="178"/>
      <c r="V132" s="196"/>
      <c r="W132" s="52"/>
      <c r="Z132">
        <v>0</v>
      </c>
    </row>
    <row r="133" spans="1:26" ht="25.05" customHeight="1" x14ac:dyDescent="0.3">
      <c r="A133" s="179"/>
      <c r="B133" s="211">
        <v>41</v>
      </c>
      <c r="C133" s="180" t="s">
        <v>178</v>
      </c>
      <c r="D133" s="313" t="s">
        <v>179</v>
      </c>
      <c r="E133" s="313"/>
      <c r="F133" s="173" t="s">
        <v>175</v>
      </c>
      <c r="G133" s="175">
        <v>238.982</v>
      </c>
      <c r="H133" s="174"/>
      <c r="I133" s="174">
        <f t="shared" si="5"/>
        <v>0</v>
      </c>
      <c r="J133" s="173">
        <f t="shared" si="6"/>
        <v>4301.68</v>
      </c>
      <c r="K133" s="178">
        <f t="shared" si="7"/>
        <v>0</v>
      </c>
      <c r="L133" s="178">
        <f t="shared" si="9"/>
        <v>0</v>
      </c>
      <c r="M133" s="178"/>
      <c r="N133" s="178">
        <v>18</v>
      </c>
      <c r="O133" s="178"/>
      <c r="P133" s="181"/>
      <c r="Q133" s="181"/>
      <c r="R133" s="181"/>
      <c r="S133" s="178">
        <f t="shared" si="8"/>
        <v>0</v>
      </c>
      <c r="T133" s="178"/>
      <c r="U133" s="178"/>
      <c r="V133" s="196"/>
      <c r="W133" s="52"/>
      <c r="Z133">
        <v>0</v>
      </c>
    </row>
    <row r="134" spans="1:26" ht="25.05" customHeight="1" x14ac:dyDescent="0.3">
      <c r="A134" s="179"/>
      <c r="B134" s="211">
        <v>42</v>
      </c>
      <c r="C134" s="180" t="s">
        <v>180</v>
      </c>
      <c r="D134" s="313" t="s">
        <v>181</v>
      </c>
      <c r="E134" s="313"/>
      <c r="F134" s="173" t="s">
        <v>175</v>
      </c>
      <c r="G134" s="175">
        <v>37.576000000000001</v>
      </c>
      <c r="H134" s="174"/>
      <c r="I134" s="174">
        <f t="shared" si="5"/>
        <v>0</v>
      </c>
      <c r="J134" s="173">
        <f t="shared" si="6"/>
        <v>1127.28</v>
      </c>
      <c r="K134" s="178">
        <f t="shared" si="7"/>
        <v>0</v>
      </c>
      <c r="L134" s="178">
        <f t="shared" si="9"/>
        <v>0</v>
      </c>
      <c r="M134" s="178"/>
      <c r="N134" s="178">
        <v>30</v>
      </c>
      <c r="O134" s="178"/>
      <c r="P134" s="181"/>
      <c r="Q134" s="181"/>
      <c r="R134" s="181"/>
      <c r="S134" s="178">
        <f t="shared" si="8"/>
        <v>0</v>
      </c>
      <c r="T134" s="178"/>
      <c r="U134" s="178"/>
      <c r="V134" s="196"/>
      <c r="W134" s="52"/>
      <c r="Z134">
        <v>0</v>
      </c>
    </row>
    <row r="135" spans="1:26" ht="25.05" customHeight="1" x14ac:dyDescent="0.3">
      <c r="A135" s="179"/>
      <c r="B135" s="211">
        <v>43</v>
      </c>
      <c r="C135" s="180" t="s">
        <v>182</v>
      </c>
      <c r="D135" s="313" t="s">
        <v>183</v>
      </c>
      <c r="E135" s="313"/>
      <c r="F135" s="173" t="s">
        <v>175</v>
      </c>
      <c r="G135" s="175">
        <v>395.65</v>
      </c>
      <c r="H135" s="174"/>
      <c r="I135" s="174">
        <f t="shared" si="5"/>
        <v>0</v>
      </c>
      <c r="J135" s="173">
        <f t="shared" si="6"/>
        <v>11078.2</v>
      </c>
      <c r="K135" s="178">
        <f t="shared" si="7"/>
        <v>0</v>
      </c>
      <c r="L135" s="178">
        <f t="shared" si="9"/>
        <v>0</v>
      </c>
      <c r="M135" s="178"/>
      <c r="N135" s="178">
        <v>28</v>
      </c>
      <c r="O135" s="178"/>
      <c r="P135" s="181"/>
      <c r="Q135" s="181"/>
      <c r="R135" s="181"/>
      <c r="S135" s="178">
        <f t="shared" si="8"/>
        <v>0</v>
      </c>
      <c r="T135" s="178"/>
      <c r="U135" s="178"/>
      <c r="V135" s="196"/>
      <c r="W135" s="52"/>
      <c r="Z135">
        <v>0</v>
      </c>
    </row>
    <row r="136" spans="1:26" ht="25.05" customHeight="1" x14ac:dyDescent="0.3">
      <c r="A136" s="179"/>
      <c r="B136" s="211">
        <v>44</v>
      </c>
      <c r="C136" s="180" t="s">
        <v>184</v>
      </c>
      <c r="D136" s="313" t="s">
        <v>185</v>
      </c>
      <c r="E136" s="313"/>
      <c r="F136" s="173" t="s">
        <v>175</v>
      </c>
      <c r="G136" s="175">
        <v>672.20799999999997</v>
      </c>
      <c r="H136" s="174"/>
      <c r="I136" s="174">
        <f t="shared" si="5"/>
        <v>0</v>
      </c>
      <c r="J136" s="173">
        <f t="shared" si="6"/>
        <v>295.77</v>
      </c>
      <c r="K136" s="178">
        <f t="shared" si="7"/>
        <v>0</v>
      </c>
      <c r="L136" s="178">
        <f t="shared" si="9"/>
        <v>0</v>
      </c>
      <c r="M136" s="178"/>
      <c r="N136" s="178">
        <v>0.44</v>
      </c>
      <c r="O136" s="178"/>
      <c r="P136" s="181"/>
      <c r="Q136" s="181"/>
      <c r="R136" s="181"/>
      <c r="S136" s="178">
        <f t="shared" si="8"/>
        <v>0</v>
      </c>
      <c r="T136" s="178"/>
      <c r="U136" s="178"/>
      <c r="V136" s="196"/>
      <c r="W136" s="52"/>
      <c r="Z136">
        <v>0</v>
      </c>
    </row>
    <row r="137" spans="1:26" x14ac:dyDescent="0.3">
      <c r="A137" s="9"/>
      <c r="B137" s="210"/>
      <c r="C137" s="172">
        <v>9</v>
      </c>
      <c r="D137" s="310" t="s">
        <v>150</v>
      </c>
      <c r="E137" s="310"/>
      <c r="F137" s="9"/>
      <c r="G137" s="171"/>
      <c r="H137" s="138"/>
      <c r="I137" s="140">
        <f>ROUND((SUM(I119:I136))/1,2)</f>
        <v>0</v>
      </c>
      <c r="J137" s="9"/>
      <c r="K137" s="9"/>
      <c r="L137" s="9">
        <f>ROUND((SUM(L119:L136))/1,2)</f>
        <v>0</v>
      </c>
      <c r="M137" s="9">
        <f>ROUND((SUM(M119:M136))/1,2)</f>
        <v>0</v>
      </c>
      <c r="N137" s="9"/>
      <c r="O137" s="9"/>
      <c r="P137" s="9"/>
      <c r="Q137" s="9"/>
      <c r="R137" s="9"/>
      <c r="S137" s="9">
        <f>ROUND((SUM(S119:S136))/1,2)</f>
        <v>2.54</v>
      </c>
      <c r="T137" s="9"/>
      <c r="U137" s="9"/>
      <c r="V137" s="198">
        <f>ROUND((SUM(V119:V136))/1,2)</f>
        <v>0</v>
      </c>
      <c r="W137" s="215"/>
      <c r="X137" s="137"/>
      <c r="Y137" s="137"/>
      <c r="Z137" s="137"/>
    </row>
    <row r="138" spans="1:26" x14ac:dyDescent="0.3">
      <c r="A138" s="1"/>
      <c r="B138" s="206"/>
      <c r="C138" s="1"/>
      <c r="D138" s="1"/>
      <c r="E138" s="1"/>
      <c r="F138" s="1"/>
      <c r="G138" s="165"/>
      <c r="H138" s="131"/>
      <c r="I138" s="13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99"/>
      <c r="W138" s="52"/>
    </row>
    <row r="139" spans="1:26" x14ac:dyDescent="0.3">
      <c r="A139" s="9"/>
      <c r="B139" s="210"/>
      <c r="C139" s="172">
        <v>99</v>
      </c>
      <c r="D139" s="310" t="s">
        <v>186</v>
      </c>
      <c r="E139" s="310"/>
      <c r="F139" s="9"/>
      <c r="G139" s="171"/>
      <c r="H139" s="138"/>
      <c r="I139" s="138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95"/>
      <c r="W139" s="215"/>
      <c r="X139" s="137"/>
      <c r="Y139" s="137"/>
      <c r="Z139" s="137"/>
    </row>
    <row r="140" spans="1:26" ht="25.05" customHeight="1" x14ac:dyDescent="0.3">
      <c r="A140" s="179"/>
      <c r="B140" s="211">
        <v>45</v>
      </c>
      <c r="C140" s="180" t="s">
        <v>187</v>
      </c>
      <c r="D140" s="313" t="s">
        <v>188</v>
      </c>
      <c r="E140" s="313"/>
      <c r="F140" s="173" t="s">
        <v>175</v>
      </c>
      <c r="G140" s="175">
        <v>2353.3510000000001</v>
      </c>
      <c r="H140" s="174"/>
      <c r="I140" s="174">
        <f>ROUND(G140*(H140),2)</f>
        <v>0</v>
      </c>
      <c r="J140" s="173">
        <f>ROUND(G140*(N140),2)</f>
        <v>4659.63</v>
      </c>
      <c r="K140" s="178">
        <f>ROUND(G140*(O140),2)</f>
        <v>0</v>
      </c>
      <c r="L140" s="178">
        <f>ROUND(G140*(H140),2)</f>
        <v>0</v>
      </c>
      <c r="M140" s="178"/>
      <c r="N140" s="178">
        <v>1.98</v>
      </c>
      <c r="O140" s="178"/>
      <c r="P140" s="181"/>
      <c r="Q140" s="181"/>
      <c r="R140" s="181"/>
      <c r="S140" s="178">
        <f>ROUND(G140*(P140),3)</f>
        <v>0</v>
      </c>
      <c r="T140" s="178"/>
      <c r="U140" s="178"/>
      <c r="V140" s="196"/>
      <c r="W140" s="52"/>
      <c r="Z140">
        <v>0</v>
      </c>
    </row>
    <row r="141" spans="1:26" x14ac:dyDescent="0.3">
      <c r="A141" s="9"/>
      <c r="B141" s="210"/>
      <c r="C141" s="172">
        <v>99</v>
      </c>
      <c r="D141" s="310" t="s">
        <v>186</v>
      </c>
      <c r="E141" s="310"/>
      <c r="F141" s="9"/>
      <c r="G141" s="171"/>
      <c r="H141" s="138"/>
      <c r="I141" s="140">
        <f>ROUND((SUM(I139:I140))/1,2)</f>
        <v>0</v>
      </c>
      <c r="J141" s="9"/>
      <c r="K141" s="9"/>
      <c r="L141" s="9">
        <f>ROUND((SUM(L139:L140))/1,2)</f>
        <v>0</v>
      </c>
      <c r="M141" s="9">
        <f>ROUND((SUM(M139:M140))/1,2)</f>
        <v>0</v>
      </c>
      <c r="N141" s="9"/>
      <c r="O141" s="9"/>
      <c r="P141" s="190"/>
      <c r="Q141" s="1"/>
      <c r="R141" s="1"/>
      <c r="S141" s="190">
        <f>ROUND((SUM(S139:S140))/1,2)</f>
        <v>0</v>
      </c>
      <c r="T141" s="2"/>
      <c r="U141" s="2"/>
      <c r="V141" s="198">
        <f>ROUND((SUM(V139:V140))/1,2)</f>
        <v>0</v>
      </c>
      <c r="W141" s="52"/>
    </row>
    <row r="142" spans="1:26" x14ac:dyDescent="0.3">
      <c r="A142" s="1"/>
      <c r="B142" s="206"/>
      <c r="C142" s="1"/>
      <c r="D142" s="1"/>
      <c r="E142" s="1"/>
      <c r="F142" s="1"/>
      <c r="G142" s="165"/>
      <c r="H142" s="131"/>
      <c r="I142" s="13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99"/>
      <c r="W142" s="52"/>
    </row>
    <row r="143" spans="1:26" x14ac:dyDescent="0.3">
      <c r="A143" s="9"/>
      <c r="B143" s="210"/>
      <c r="C143" s="9"/>
      <c r="D143" s="311" t="s">
        <v>64</v>
      </c>
      <c r="E143" s="311"/>
      <c r="F143" s="9"/>
      <c r="G143" s="171"/>
      <c r="H143" s="138"/>
      <c r="I143" s="140">
        <f>ROUND((SUM(I79:I142))/2,2)</f>
        <v>0</v>
      </c>
      <c r="J143" s="9"/>
      <c r="K143" s="9"/>
      <c r="L143" s="9">
        <f>ROUND((SUM(L79:L142))/2,2)</f>
        <v>0</v>
      </c>
      <c r="M143" s="9">
        <f>ROUND((SUM(M79:M142))/2,2)</f>
        <v>0</v>
      </c>
      <c r="N143" s="9"/>
      <c r="O143" s="9"/>
      <c r="P143" s="190"/>
      <c r="Q143" s="1"/>
      <c r="R143" s="1"/>
      <c r="S143" s="190">
        <f>ROUND((SUM(S79:S142))/2,2)</f>
        <v>1690.36</v>
      </c>
      <c r="T143" s="1"/>
      <c r="U143" s="1"/>
      <c r="V143" s="198">
        <f>ROUND((SUM(V79:V142))/2,2)</f>
        <v>0</v>
      </c>
      <c r="W143" s="52"/>
    </row>
    <row r="144" spans="1:26" x14ac:dyDescent="0.3">
      <c r="A144" s="1"/>
      <c r="B144" s="213"/>
      <c r="C144" s="191"/>
      <c r="D144" s="312" t="s">
        <v>71</v>
      </c>
      <c r="E144" s="312"/>
      <c r="F144" s="191"/>
      <c r="G144" s="192"/>
      <c r="H144" s="193"/>
      <c r="I144" s="193">
        <f>ROUND((SUM(I79:I143))/3,2)</f>
        <v>0</v>
      </c>
      <c r="J144" s="191"/>
      <c r="K144" s="191">
        <f>ROUND((SUM(K79:K143))/3,2)</f>
        <v>0</v>
      </c>
      <c r="L144" s="191">
        <f>ROUND((SUM(L79:L143))/3,2)</f>
        <v>0</v>
      </c>
      <c r="M144" s="191">
        <f>ROUND((SUM(M79:M143))/3,2)</f>
        <v>0</v>
      </c>
      <c r="N144" s="191"/>
      <c r="O144" s="191"/>
      <c r="P144" s="192"/>
      <c r="Q144" s="191"/>
      <c r="R144" s="191"/>
      <c r="S144" s="192">
        <f>ROUND((SUM(S79:S143))/3,2)</f>
        <v>1690.36</v>
      </c>
      <c r="T144" s="191"/>
      <c r="U144" s="191"/>
      <c r="V144" s="200">
        <f>ROUND((SUM(V79:V143))/3,2)</f>
        <v>0</v>
      </c>
      <c r="W144" s="52"/>
      <c r="Y144">
        <f>(SUM(Y79:Y143))</f>
        <v>0</v>
      </c>
      <c r="Z144">
        <f>(SUM(Z79:Z143))</f>
        <v>0</v>
      </c>
    </row>
  </sheetData>
  <mergeCells count="109"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H1:I1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B71:E71"/>
    <mergeCell ref="B72:E72"/>
    <mergeCell ref="I70:P70"/>
    <mergeCell ref="D79:E79"/>
    <mergeCell ref="D80:E80"/>
    <mergeCell ref="D81:E81"/>
    <mergeCell ref="B61:D61"/>
    <mergeCell ref="B62:D62"/>
    <mergeCell ref="B64:D64"/>
    <mergeCell ref="B68:V68"/>
    <mergeCell ref="D88:E88"/>
    <mergeCell ref="D89:E8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D100:E100"/>
    <mergeCell ref="D102:E102"/>
    <mergeCell ref="D103:E103"/>
    <mergeCell ref="D104:E104"/>
    <mergeCell ref="D106:E106"/>
    <mergeCell ref="D107:E107"/>
    <mergeCell ref="D94:E94"/>
    <mergeCell ref="D95:E95"/>
    <mergeCell ref="D96:E96"/>
    <mergeCell ref="D97:E97"/>
    <mergeCell ref="D98:E98"/>
    <mergeCell ref="D99:E99"/>
    <mergeCell ref="D115:E115"/>
    <mergeCell ref="D116:E116"/>
    <mergeCell ref="D117:E117"/>
    <mergeCell ref="D119:E119"/>
    <mergeCell ref="D120:E120"/>
    <mergeCell ref="D121:E121"/>
    <mergeCell ref="D108:E108"/>
    <mergeCell ref="D109:E109"/>
    <mergeCell ref="D110:E110"/>
    <mergeCell ref="D111:E111"/>
    <mergeCell ref="D112:E112"/>
    <mergeCell ref="D114:E114"/>
    <mergeCell ref="D128:E128"/>
    <mergeCell ref="D129:E129"/>
    <mergeCell ref="D130:E130"/>
    <mergeCell ref="D131:E131"/>
    <mergeCell ref="D132:E132"/>
    <mergeCell ref="D133:E133"/>
    <mergeCell ref="D122:E122"/>
    <mergeCell ref="D123:E123"/>
    <mergeCell ref="D124:E124"/>
    <mergeCell ref="D125:E125"/>
    <mergeCell ref="D126:E126"/>
    <mergeCell ref="D127:E127"/>
    <mergeCell ref="D141:E141"/>
    <mergeCell ref="D143:E143"/>
    <mergeCell ref="D144:E144"/>
    <mergeCell ref="D134:E134"/>
    <mergeCell ref="D135:E135"/>
    <mergeCell ref="D136:E136"/>
    <mergeCell ref="D137:E137"/>
    <mergeCell ref="D139:E139"/>
    <mergeCell ref="D140:E140"/>
  </mergeCells>
  <hyperlinks>
    <hyperlink ref="B1:C1" location="A2:A2" tooltip="Klikni na prechod ku Kryciemu listu..." display="Krycí list rozpočtu" xr:uid="{EF276122-4FF5-45C8-BE4E-C5C0D7D8F901}"/>
    <hyperlink ref="E1:F1" location="A54:A54" tooltip="Klikni na prechod ku rekapitulácii..." display="Rekapitulácia rozpočtu" xr:uid="{A6B45CC8-A7B3-4A30-9BE6-E95BC4F5E36C}"/>
    <hyperlink ref="H1:I1" location="B78:B78" tooltip="Klikni na prechod ku Rozpočet..." display="Rozpočet" xr:uid="{AB2DE8A4-5E19-484C-89DF-082622C44DC5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Zlepšenie základnej technickej infraštruktúry v obci Sačurov / SO 01.1 Cesta a spevnená plocha k MŠ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461AD-F79D-43E1-B05F-842A0A799295}">
  <dimension ref="A1:AA112"/>
  <sheetViews>
    <sheetView workbookViewId="0">
      <pane ySplit="1" topLeftCell="A92" activePane="bottomLeft" state="frozen"/>
      <selection pane="bottomLeft" activeCell="H108" sqref="H79:H108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5546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7" t="s">
        <v>20</v>
      </c>
      <c r="C1" s="330"/>
      <c r="D1" s="11"/>
      <c r="E1" s="378" t="s">
        <v>0</v>
      </c>
      <c r="F1" s="379"/>
      <c r="G1" s="12"/>
      <c r="H1" s="329" t="s">
        <v>72</v>
      </c>
      <c r="I1" s="330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80" t="s">
        <v>20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/>
      <c r="R2" s="382"/>
      <c r="S2" s="382"/>
      <c r="T2" s="382"/>
      <c r="U2" s="382"/>
      <c r="V2" s="383"/>
      <c r="W2" s="52"/>
    </row>
    <row r="3" spans="1:23" ht="18" customHeight="1" x14ac:dyDescent="0.3">
      <c r="A3" s="14"/>
      <c r="B3" s="384" t="s">
        <v>1</v>
      </c>
      <c r="C3" s="385"/>
      <c r="D3" s="385"/>
      <c r="E3" s="385"/>
      <c r="F3" s="385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7"/>
      <c r="W3" s="52"/>
    </row>
    <row r="4" spans="1:23" ht="18" customHeight="1" x14ac:dyDescent="0.3">
      <c r="A4" s="14"/>
      <c r="B4" s="42" t="s">
        <v>189</v>
      </c>
      <c r="C4" s="31"/>
      <c r="D4" s="24"/>
      <c r="E4" s="24"/>
      <c r="F4" s="43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24</v>
      </c>
      <c r="C6" s="31"/>
      <c r="D6" s="43" t="s">
        <v>25</v>
      </c>
      <c r="E6" s="24"/>
      <c r="F6" s="43" t="s">
        <v>26</v>
      </c>
      <c r="G6" s="43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8" t="s">
        <v>28</v>
      </c>
      <c r="C7" s="389"/>
      <c r="D7" s="389"/>
      <c r="E7" s="389"/>
      <c r="F7" s="389"/>
      <c r="G7" s="389"/>
      <c r="H7" s="390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31</v>
      </c>
      <c r="C8" s="45"/>
      <c r="D8" s="27"/>
      <c r="E8" s="27"/>
      <c r="F8" s="49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8" t="s">
        <v>29</v>
      </c>
      <c r="C9" s="369"/>
      <c r="D9" s="369"/>
      <c r="E9" s="369"/>
      <c r="F9" s="369"/>
      <c r="G9" s="369"/>
      <c r="H9" s="370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31</v>
      </c>
      <c r="C10" s="31"/>
      <c r="D10" s="24"/>
      <c r="E10" s="24"/>
      <c r="F10" s="43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8" t="s">
        <v>30</v>
      </c>
      <c r="C11" s="369"/>
      <c r="D11" s="369"/>
      <c r="E11" s="369"/>
      <c r="F11" s="369"/>
      <c r="G11" s="369"/>
      <c r="H11" s="370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31</v>
      </c>
      <c r="C12" s="31"/>
      <c r="D12" s="24"/>
      <c r="E12" s="24"/>
      <c r="F12" s="43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53</v>
      </c>
      <c r="D14" s="60" t="s">
        <v>54</v>
      </c>
      <c r="E14" s="65" t="s">
        <v>55</v>
      </c>
      <c r="F14" s="371" t="s">
        <v>39</v>
      </c>
      <c r="G14" s="372"/>
      <c r="H14" s="36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33</v>
      </c>
      <c r="C15" s="62">
        <f>'SO 15583'!E60</f>
        <v>0</v>
      </c>
      <c r="D15" s="57">
        <f>'SO 15583'!F60</f>
        <v>0</v>
      </c>
      <c r="E15" s="66">
        <f>'SO 15583'!G60</f>
        <v>0</v>
      </c>
      <c r="F15" s="373"/>
      <c r="G15" s="365"/>
      <c r="H15" s="348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34</v>
      </c>
      <c r="C16" s="90"/>
      <c r="D16" s="91"/>
      <c r="E16" s="92"/>
      <c r="F16" s="374" t="s">
        <v>40</v>
      </c>
      <c r="G16" s="365"/>
      <c r="H16" s="348"/>
      <c r="I16" s="24"/>
      <c r="J16" s="24"/>
      <c r="K16" s="25"/>
      <c r="L16" s="25"/>
      <c r="M16" s="25"/>
      <c r="N16" s="25"/>
      <c r="O16" s="72"/>
      <c r="P16" s="82">
        <f>(SUM(Z77:Z111))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35</v>
      </c>
      <c r="C17" s="62"/>
      <c r="D17" s="57"/>
      <c r="E17" s="66"/>
      <c r="F17" s="375" t="s">
        <v>41</v>
      </c>
      <c r="G17" s="365"/>
      <c r="H17" s="348"/>
      <c r="I17" s="24"/>
      <c r="J17" s="24"/>
      <c r="K17" s="25"/>
      <c r="L17" s="25"/>
      <c r="M17" s="25"/>
      <c r="N17" s="25"/>
      <c r="O17" s="72"/>
      <c r="P17" s="82">
        <f>(SUM(Y77:Y111))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36</v>
      </c>
      <c r="C18" s="63"/>
      <c r="D18" s="58"/>
      <c r="E18" s="67"/>
      <c r="F18" s="376"/>
      <c r="G18" s="367"/>
      <c r="H18" s="348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37</v>
      </c>
      <c r="C19" s="64"/>
      <c r="D19" s="59"/>
      <c r="E19" s="67"/>
      <c r="F19" s="360"/>
      <c r="G19" s="347"/>
      <c r="H19" s="36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38</v>
      </c>
      <c r="C20" s="56"/>
      <c r="D20" s="93"/>
      <c r="E20" s="94">
        <f>SUM(E15:E19)</f>
        <v>0</v>
      </c>
      <c r="F20" s="349" t="s">
        <v>38</v>
      </c>
      <c r="G20" s="362"/>
      <c r="H20" s="36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47</v>
      </c>
      <c r="C21" s="50"/>
      <c r="D21" s="89"/>
      <c r="E21" s="68">
        <f>((E15*U22*0)+(E16*V22*0)+(E17*W22*0))/100</f>
        <v>0</v>
      </c>
      <c r="F21" s="364" t="s">
        <v>50</v>
      </c>
      <c r="G21" s="365"/>
      <c r="H21" s="348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48</v>
      </c>
      <c r="C22" s="33"/>
      <c r="D22" s="70"/>
      <c r="E22" s="69">
        <f>((E15*U23*0)+(E16*V23*0)+(E17*W23*0))/100</f>
        <v>0</v>
      </c>
      <c r="F22" s="364" t="s">
        <v>51</v>
      </c>
      <c r="G22" s="365"/>
      <c r="H22" s="348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49</v>
      </c>
      <c r="C23" s="33"/>
      <c r="D23" s="70"/>
      <c r="E23" s="69">
        <f>((E15*U24*0)+(E16*V24*0)+(E17*W24*0))/100</f>
        <v>0</v>
      </c>
      <c r="F23" s="364" t="s">
        <v>52</v>
      </c>
      <c r="G23" s="365"/>
      <c r="H23" s="348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6"/>
      <c r="G24" s="367"/>
      <c r="H24" s="348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6" t="s">
        <v>38</v>
      </c>
      <c r="G25" s="347"/>
      <c r="H25" s="348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58</v>
      </c>
      <c r="C26" s="96"/>
      <c r="D26" s="98"/>
      <c r="E26" s="104"/>
      <c r="F26" s="349" t="s">
        <v>42</v>
      </c>
      <c r="G26" s="350"/>
      <c r="H26" s="35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2" t="s">
        <v>43</v>
      </c>
      <c r="G27" s="335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44</v>
      </c>
      <c r="G28" s="355"/>
      <c r="H28" s="216">
        <f>P27-SUM('SO 15583'!K77:'SO 15583'!K111)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45</v>
      </c>
      <c r="G29" s="357"/>
      <c r="H29" s="32">
        <f>SUM('SO 15583'!K77:'SO 15583'!K111)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46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5"/>
      <c r="G31" s="336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56</v>
      </c>
      <c r="C32" s="100"/>
      <c r="D32" s="18"/>
      <c r="E32" s="109" t="s">
        <v>57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9" t="s">
        <v>0</v>
      </c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1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15" t="s">
        <v>28</v>
      </c>
      <c r="C46" s="316"/>
      <c r="D46" s="316"/>
      <c r="E46" s="317"/>
      <c r="F46" s="342" t="s">
        <v>25</v>
      </c>
      <c r="G46" s="316"/>
      <c r="H46" s="317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15" t="s">
        <v>29</v>
      </c>
      <c r="C47" s="316"/>
      <c r="D47" s="316"/>
      <c r="E47" s="317"/>
      <c r="F47" s="342" t="s">
        <v>23</v>
      </c>
      <c r="G47" s="316"/>
      <c r="H47" s="317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15" t="s">
        <v>30</v>
      </c>
      <c r="C48" s="316"/>
      <c r="D48" s="316"/>
      <c r="E48" s="317"/>
      <c r="F48" s="342" t="s">
        <v>62</v>
      </c>
      <c r="G48" s="316"/>
      <c r="H48" s="317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43" t="s">
        <v>1</v>
      </c>
      <c r="C49" s="344"/>
      <c r="D49" s="344"/>
      <c r="E49" s="344"/>
      <c r="F49" s="344"/>
      <c r="G49" s="344"/>
      <c r="H49" s="344"/>
      <c r="I49" s="34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189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7" t="s">
        <v>59</v>
      </c>
      <c r="C54" s="338"/>
      <c r="D54" s="127"/>
      <c r="E54" s="127" t="s">
        <v>53</v>
      </c>
      <c r="F54" s="127" t="s">
        <v>54</v>
      </c>
      <c r="G54" s="127" t="s">
        <v>38</v>
      </c>
      <c r="H54" s="127" t="s">
        <v>60</v>
      </c>
      <c r="I54" s="127" t="s">
        <v>61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4" t="s">
        <v>64</v>
      </c>
      <c r="C55" s="321"/>
      <c r="D55" s="32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22" t="s">
        <v>65</v>
      </c>
      <c r="C56" s="323"/>
      <c r="D56" s="323"/>
      <c r="E56" s="138">
        <f>'SO 15583'!L93</f>
        <v>0</v>
      </c>
      <c r="F56" s="138">
        <f>'SO 15583'!M93</f>
        <v>0</v>
      </c>
      <c r="G56" s="138">
        <f>'SO 15583'!I93</f>
        <v>0</v>
      </c>
      <c r="H56" s="139">
        <f>'SO 15583'!S93</f>
        <v>0</v>
      </c>
      <c r="I56" s="139">
        <f>'SO 15583'!V93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22" t="s">
        <v>67</v>
      </c>
      <c r="C57" s="323"/>
      <c r="D57" s="323"/>
      <c r="E57" s="138">
        <f>'SO 15583'!L100</f>
        <v>0</v>
      </c>
      <c r="F57" s="138">
        <f>'SO 15583'!M100</f>
        <v>0</v>
      </c>
      <c r="G57" s="138">
        <f>'SO 15583'!I100</f>
        <v>0</v>
      </c>
      <c r="H57" s="139">
        <f>'SO 15583'!S100</f>
        <v>165.95</v>
      </c>
      <c r="I57" s="139">
        <f>'SO 15583'!V100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22" t="s">
        <v>69</v>
      </c>
      <c r="C58" s="323"/>
      <c r="D58" s="323"/>
      <c r="E58" s="138">
        <f>'SO 15583'!L105</f>
        <v>0</v>
      </c>
      <c r="F58" s="138">
        <f>'SO 15583'!M105</f>
        <v>0</v>
      </c>
      <c r="G58" s="138">
        <f>'SO 15583'!I105</f>
        <v>0</v>
      </c>
      <c r="H58" s="139">
        <f>'SO 15583'!S105</f>
        <v>23.62</v>
      </c>
      <c r="I58" s="139">
        <f>'SO 15583'!V105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22" t="s">
        <v>70</v>
      </c>
      <c r="C59" s="323"/>
      <c r="D59" s="323"/>
      <c r="E59" s="138">
        <f>'SO 15583'!L109</f>
        <v>0</v>
      </c>
      <c r="F59" s="138">
        <f>'SO 15583'!M109</f>
        <v>0</v>
      </c>
      <c r="G59" s="138">
        <f>'SO 15583'!I109</f>
        <v>0</v>
      </c>
      <c r="H59" s="139">
        <f>'SO 15583'!S109</f>
        <v>0</v>
      </c>
      <c r="I59" s="139">
        <f>'SO 15583'!V109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24" t="s">
        <v>64</v>
      </c>
      <c r="C60" s="311"/>
      <c r="D60" s="311"/>
      <c r="E60" s="140">
        <f>'SO 15583'!L111</f>
        <v>0</v>
      </c>
      <c r="F60" s="140">
        <f>'SO 15583'!M111</f>
        <v>0</v>
      </c>
      <c r="G60" s="140">
        <f>'SO 15583'!I111</f>
        <v>0</v>
      </c>
      <c r="H60" s="141">
        <f>'SO 15583'!S111</f>
        <v>189.57</v>
      </c>
      <c r="I60" s="141">
        <f>'SO 15583'!V111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1"/>
      <c r="B61" s="206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25" t="s">
        <v>71</v>
      </c>
      <c r="C62" s="326"/>
      <c r="D62" s="326"/>
      <c r="E62" s="144">
        <f>'SO 15583'!L112</f>
        <v>0</v>
      </c>
      <c r="F62" s="144">
        <f>'SO 15583'!M112</f>
        <v>0</v>
      </c>
      <c r="G62" s="144">
        <f>'SO 15583'!I112</f>
        <v>0</v>
      </c>
      <c r="H62" s="145">
        <f>'SO 15583'!S112</f>
        <v>189.57</v>
      </c>
      <c r="I62" s="145">
        <f>'SO 15583'!V112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15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27" t="s">
        <v>72</v>
      </c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328"/>
      <c r="N66" s="328"/>
      <c r="O66" s="328"/>
      <c r="P66" s="328"/>
      <c r="Q66" s="328"/>
      <c r="R66" s="328"/>
      <c r="S66" s="328"/>
      <c r="T66" s="328"/>
      <c r="U66" s="328"/>
      <c r="V66" s="328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201"/>
      <c r="B68" s="331" t="s">
        <v>28</v>
      </c>
      <c r="C68" s="332"/>
      <c r="D68" s="332"/>
      <c r="E68" s="333"/>
      <c r="F68" s="166"/>
      <c r="G68" s="166"/>
      <c r="H68" s="167" t="s">
        <v>83</v>
      </c>
      <c r="I68" s="318" t="s">
        <v>84</v>
      </c>
      <c r="J68" s="319"/>
      <c r="K68" s="319"/>
      <c r="L68" s="319"/>
      <c r="M68" s="319"/>
      <c r="N68" s="319"/>
      <c r="O68" s="319"/>
      <c r="P68" s="320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201"/>
      <c r="B69" s="315" t="s">
        <v>29</v>
      </c>
      <c r="C69" s="316"/>
      <c r="D69" s="316"/>
      <c r="E69" s="317"/>
      <c r="F69" s="162"/>
      <c r="G69" s="162"/>
      <c r="H69" s="163" t="s">
        <v>23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201"/>
      <c r="B70" s="315" t="s">
        <v>30</v>
      </c>
      <c r="C70" s="316"/>
      <c r="D70" s="316"/>
      <c r="E70" s="317"/>
      <c r="F70" s="162"/>
      <c r="G70" s="162"/>
      <c r="H70" s="163" t="s">
        <v>85</v>
      </c>
      <c r="I70" s="163" t="s">
        <v>27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205" t="s">
        <v>86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5" t="s">
        <v>189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7" t="s">
        <v>63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8" t="s">
        <v>73</v>
      </c>
      <c r="C76" s="127" t="s">
        <v>74</v>
      </c>
      <c r="D76" s="127" t="s">
        <v>75</v>
      </c>
      <c r="E76" s="155"/>
      <c r="F76" s="155" t="s">
        <v>76</v>
      </c>
      <c r="G76" s="155" t="s">
        <v>77</v>
      </c>
      <c r="H76" s="156" t="s">
        <v>78</v>
      </c>
      <c r="I76" s="156" t="s">
        <v>79</v>
      </c>
      <c r="J76" s="156"/>
      <c r="K76" s="156"/>
      <c r="L76" s="156"/>
      <c r="M76" s="156"/>
      <c r="N76" s="156"/>
      <c r="O76" s="156"/>
      <c r="P76" s="156" t="s">
        <v>80</v>
      </c>
      <c r="Q76" s="157"/>
      <c r="R76" s="157"/>
      <c r="S76" s="127" t="s">
        <v>81</v>
      </c>
      <c r="T76" s="158"/>
      <c r="U76" s="158"/>
      <c r="V76" s="127" t="s">
        <v>82</v>
      </c>
      <c r="W76" s="52"/>
    </row>
    <row r="77" spans="1:26" x14ac:dyDescent="0.3">
      <c r="A77" s="9"/>
      <c r="B77" s="209"/>
      <c r="C77" s="169"/>
      <c r="D77" s="321" t="s">
        <v>64</v>
      </c>
      <c r="E77" s="321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4"/>
      <c r="W77" s="215"/>
      <c r="X77" s="137"/>
      <c r="Y77" s="137"/>
      <c r="Z77" s="137"/>
    </row>
    <row r="78" spans="1:26" x14ac:dyDescent="0.3">
      <c r="A78" s="9"/>
      <c r="B78" s="210"/>
      <c r="C78" s="172">
        <v>1</v>
      </c>
      <c r="D78" s="310" t="s">
        <v>87</v>
      </c>
      <c r="E78" s="310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95"/>
      <c r="W78" s="215"/>
      <c r="X78" s="137"/>
      <c r="Y78" s="137"/>
      <c r="Z78" s="137"/>
    </row>
    <row r="79" spans="1:26" ht="25.05" customHeight="1" x14ac:dyDescent="0.3">
      <c r="A79" s="179"/>
      <c r="B79" s="211">
        <v>1</v>
      </c>
      <c r="C79" s="180" t="s">
        <v>190</v>
      </c>
      <c r="D79" s="313" t="s">
        <v>191</v>
      </c>
      <c r="E79" s="313"/>
      <c r="F79" s="174" t="s">
        <v>102</v>
      </c>
      <c r="G79" s="175">
        <v>88</v>
      </c>
      <c r="H79" s="174"/>
      <c r="I79" s="174">
        <f t="shared" ref="I79:I92" si="0">ROUND(G79*(H79),2)</f>
        <v>0</v>
      </c>
      <c r="J79" s="176">
        <f t="shared" ref="J79:J92" si="1">ROUND(G79*(N79),2)</f>
        <v>88.88</v>
      </c>
      <c r="K79" s="177">
        <f t="shared" ref="K79:K92" si="2">ROUND(G79*(O79),2)</f>
        <v>0</v>
      </c>
      <c r="L79" s="177">
        <f t="shared" ref="L79:L88" si="3">ROUND(G79*(H79),2)</f>
        <v>0</v>
      </c>
      <c r="M79" s="177"/>
      <c r="N79" s="177">
        <v>1.01</v>
      </c>
      <c r="O79" s="177"/>
      <c r="P79" s="181"/>
      <c r="Q79" s="181"/>
      <c r="R79" s="181"/>
      <c r="S79" s="178">
        <f t="shared" ref="S79:S92" si="4">ROUND(G79*(P79),3)</f>
        <v>0</v>
      </c>
      <c r="T79" s="178"/>
      <c r="U79" s="178"/>
      <c r="V79" s="196"/>
      <c r="W79" s="52"/>
      <c r="Z79">
        <v>0</v>
      </c>
    </row>
    <row r="80" spans="1:26" ht="25.05" customHeight="1" x14ac:dyDescent="0.3">
      <c r="A80" s="179"/>
      <c r="B80" s="211">
        <v>2</v>
      </c>
      <c r="C80" s="180" t="s">
        <v>192</v>
      </c>
      <c r="D80" s="313" t="s">
        <v>193</v>
      </c>
      <c r="E80" s="313"/>
      <c r="F80" s="174" t="s">
        <v>102</v>
      </c>
      <c r="G80" s="175">
        <v>143</v>
      </c>
      <c r="H80" s="174"/>
      <c r="I80" s="174">
        <f t="shared" si="0"/>
        <v>0</v>
      </c>
      <c r="J80" s="176">
        <f t="shared" si="1"/>
        <v>551.98</v>
      </c>
      <c r="K80" s="177">
        <f t="shared" si="2"/>
        <v>0</v>
      </c>
      <c r="L80" s="177">
        <f t="shared" si="3"/>
        <v>0</v>
      </c>
      <c r="M80" s="177"/>
      <c r="N80" s="177">
        <v>3.86</v>
      </c>
      <c r="O80" s="177"/>
      <c r="P80" s="181"/>
      <c r="Q80" s="181"/>
      <c r="R80" s="181"/>
      <c r="S80" s="178">
        <f t="shared" si="4"/>
        <v>0</v>
      </c>
      <c r="T80" s="178"/>
      <c r="U80" s="178"/>
      <c r="V80" s="196"/>
      <c r="W80" s="52"/>
      <c r="Z80">
        <v>0</v>
      </c>
    </row>
    <row r="81" spans="1:26" ht="25.05" customHeight="1" x14ac:dyDescent="0.3">
      <c r="A81" s="179"/>
      <c r="B81" s="211">
        <v>3</v>
      </c>
      <c r="C81" s="180" t="s">
        <v>194</v>
      </c>
      <c r="D81" s="313" t="s">
        <v>195</v>
      </c>
      <c r="E81" s="313"/>
      <c r="F81" s="174" t="s">
        <v>102</v>
      </c>
      <c r="G81" s="175">
        <v>143</v>
      </c>
      <c r="H81" s="174"/>
      <c r="I81" s="174">
        <f t="shared" si="0"/>
        <v>0</v>
      </c>
      <c r="J81" s="176">
        <f t="shared" si="1"/>
        <v>78.650000000000006</v>
      </c>
      <c r="K81" s="177">
        <f t="shared" si="2"/>
        <v>0</v>
      </c>
      <c r="L81" s="177">
        <f t="shared" si="3"/>
        <v>0</v>
      </c>
      <c r="M81" s="177"/>
      <c r="N81" s="177">
        <v>0.55000000000000004</v>
      </c>
      <c r="O81" s="177"/>
      <c r="P81" s="181"/>
      <c r="Q81" s="181"/>
      <c r="R81" s="181"/>
      <c r="S81" s="178">
        <f t="shared" si="4"/>
        <v>0</v>
      </c>
      <c r="T81" s="178"/>
      <c r="U81" s="178"/>
      <c r="V81" s="196"/>
      <c r="W81" s="52"/>
      <c r="Z81">
        <v>0</v>
      </c>
    </row>
    <row r="82" spans="1:26" ht="25.05" customHeight="1" x14ac:dyDescent="0.3">
      <c r="A82" s="179"/>
      <c r="B82" s="211">
        <v>4</v>
      </c>
      <c r="C82" s="180" t="s">
        <v>196</v>
      </c>
      <c r="D82" s="313" t="s">
        <v>197</v>
      </c>
      <c r="E82" s="313"/>
      <c r="F82" s="174" t="s">
        <v>102</v>
      </c>
      <c r="G82" s="175">
        <v>8</v>
      </c>
      <c r="H82" s="174"/>
      <c r="I82" s="174">
        <f t="shared" si="0"/>
        <v>0</v>
      </c>
      <c r="J82" s="176">
        <f t="shared" si="1"/>
        <v>44.8</v>
      </c>
      <c r="K82" s="177">
        <f t="shared" si="2"/>
        <v>0</v>
      </c>
      <c r="L82" s="177">
        <f t="shared" si="3"/>
        <v>0</v>
      </c>
      <c r="M82" s="177"/>
      <c r="N82" s="177">
        <v>5.6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6"/>
      <c r="W82" s="52"/>
      <c r="Z82">
        <v>0</v>
      </c>
    </row>
    <row r="83" spans="1:26" ht="25.05" customHeight="1" x14ac:dyDescent="0.3">
      <c r="A83" s="179"/>
      <c r="B83" s="211">
        <v>5</v>
      </c>
      <c r="C83" s="180" t="s">
        <v>105</v>
      </c>
      <c r="D83" s="313" t="s">
        <v>106</v>
      </c>
      <c r="E83" s="313"/>
      <c r="F83" s="174" t="s">
        <v>102</v>
      </c>
      <c r="G83" s="175">
        <v>8</v>
      </c>
      <c r="H83" s="174"/>
      <c r="I83" s="174">
        <f t="shared" si="0"/>
        <v>0</v>
      </c>
      <c r="J83" s="176">
        <f t="shared" si="1"/>
        <v>8.24</v>
      </c>
      <c r="K83" s="177">
        <f t="shared" si="2"/>
        <v>0</v>
      </c>
      <c r="L83" s="177">
        <f t="shared" si="3"/>
        <v>0</v>
      </c>
      <c r="M83" s="177"/>
      <c r="N83" s="177">
        <v>1.03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6"/>
      <c r="W83" s="52"/>
      <c r="Z83">
        <v>0</v>
      </c>
    </row>
    <row r="84" spans="1:26" ht="25.05" customHeight="1" x14ac:dyDescent="0.3">
      <c r="A84" s="179"/>
      <c r="B84" s="211">
        <v>6</v>
      </c>
      <c r="C84" s="180" t="s">
        <v>111</v>
      </c>
      <c r="D84" s="313" t="s">
        <v>112</v>
      </c>
      <c r="E84" s="313"/>
      <c r="F84" s="174" t="s">
        <v>102</v>
      </c>
      <c r="G84" s="175">
        <v>205</v>
      </c>
      <c r="H84" s="174"/>
      <c r="I84" s="174">
        <f t="shared" si="0"/>
        <v>0</v>
      </c>
      <c r="J84" s="176">
        <f t="shared" si="1"/>
        <v>319.8</v>
      </c>
      <c r="K84" s="177">
        <f t="shared" si="2"/>
        <v>0</v>
      </c>
      <c r="L84" s="177">
        <f t="shared" si="3"/>
        <v>0</v>
      </c>
      <c r="M84" s="177"/>
      <c r="N84" s="177">
        <v>1.56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6"/>
      <c r="W84" s="52"/>
      <c r="Z84">
        <v>0</v>
      </c>
    </row>
    <row r="85" spans="1:26" ht="25.05" customHeight="1" x14ac:dyDescent="0.3">
      <c r="A85" s="179"/>
      <c r="B85" s="211">
        <v>7</v>
      </c>
      <c r="C85" s="180" t="s">
        <v>113</v>
      </c>
      <c r="D85" s="313" t="s">
        <v>114</v>
      </c>
      <c r="E85" s="313"/>
      <c r="F85" s="174" t="s">
        <v>102</v>
      </c>
      <c r="G85" s="175">
        <v>205</v>
      </c>
      <c r="H85" s="174"/>
      <c r="I85" s="174">
        <f t="shared" si="0"/>
        <v>0</v>
      </c>
      <c r="J85" s="176">
        <f t="shared" si="1"/>
        <v>697</v>
      </c>
      <c r="K85" s="177">
        <f t="shared" si="2"/>
        <v>0</v>
      </c>
      <c r="L85" s="177">
        <f t="shared" si="3"/>
        <v>0</v>
      </c>
      <c r="M85" s="177"/>
      <c r="N85" s="177">
        <v>3.4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6"/>
      <c r="W85" s="52"/>
      <c r="Z85">
        <v>0</v>
      </c>
    </row>
    <row r="86" spans="1:26" ht="25.05" customHeight="1" x14ac:dyDescent="0.3">
      <c r="A86" s="179"/>
      <c r="B86" s="211">
        <v>8</v>
      </c>
      <c r="C86" s="180" t="s">
        <v>115</v>
      </c>
      <c r="D86" s="313" t="s">
        <v>116</v>
      </c>
      <c r="E86" s="313"/>
      <c r="F86" s="174" t="s">
        <v>102</v>
      </c>
      <c r="G86" s="175">
        <v>151</v>
      </c>
      <c r="H86" s="174"/>
      <c r="I86" s="174">
        <f t="shared" si="0"/>
        <v>0</v>
      </c>
      <c r="J86" s="176">
        <f t="shared" si="1"/>
        <v>228.01</v>
      </c>
      <c r="K86" s="177">
        <f t="shared" si="2"/>
        <v>0</v>
      </c>
      <c r="L86" s="177">
        <f t="shared" si="3"/>
        <v>0</v>
      </c>
      <c r="M86" s="177"/>
      <c r="N86" s="177">
        <v>1.51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9</v>
      </c>
      <c r="C87" s="180" t="s">
        <v>198</v>
      </c>
      <c r="D87" s="313" t="s">
        <v>199</v>
      </c>
      <c r="E87" s="313"/>
      <c r="F87" s="174" t="s">
        <v>102</v>
      </c>
      <c r="G87" s="175">
        <v>62</v>
      </c>
      <c r="H87" s="174"/>
      <c r="I87" s="174">
        <f t="shared" si="0"/>
        <v>0</v>
      </c>
      <c r="J87" s="176">
        <f t="shared" si="1"/>
        <v>44.64</v>
      </c>
      <c r="K87" s="177">
        <f t="shared" si="2"/>
        <v>0</v>
      </c>
      <c r="L87" s="177">
        <f t="shared" si="3"/>
        <v>0</v>
      </c>
      <c r="M87" s="177"/>
      <c r="N87" s="177">
        <v>0.72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10</v>
      </c>
      <c r="C88" s="180" t="s">
        <v>119</v>
      </c>
      <c r="D88" s="313" t="s">
        <v>120</v>
      </c>
      <c r="E88" s="313"/>
      <c r="F88" s="174" t="s">
        <v>90</v>
      </c>
      <c r="G88" s="175">
        <v>260</v>
      </c>
      <c r="H88" s="174"/>
      <c r="I88" s="174">
        <f t="shared" si="0"/>
        <v>0</v>
      </c>
      <c r="J88" s="176">
        <f t="shared" si="1"/>
        <v>195</v>
      </c>
      <c r="K88" s="177">
        <f t="shared" si="2"/>
        <v>0</v>
      </c>
      <c r="L88" s="177">
        <f t="shared" si="3"/>
        <v>0</v>
      </c>
      <c r="M88" s="177"/>
      <c r="N88" s="177">
        <v>0.75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25.05" customHeight="1" x14ac:dyDescent="0.3">
      <c r="A89" s="179"/>
      <c r="B89" s="212">
        <v>11</v>
      </c>
      <c r="C89" s="188" t="s">
        <v>200</v>
      </c>
      <c r="D89" s="314" t="s">
        <v>201</v>
      </c>
      <c r="E89" s="314"/>
      <c r="F89" s="183" t="s">
        <v>123</v>
      </c>
      <c r="G89" s="184">
        <v>13</v>
      </c>
      <c r="H89" s="183"/>
      <c r="I89" s="183">
        <f t="shared" si="0"/>
        <v>0</v>
      </c>
      <c r="J89" s="185">
        <f t="shared" si="1"/>
        <v>92.82</v>
      </c>
      <c r="K89" s="186">
        <f t="shared" si="2"/>
        <v>0</v>
      </c>
      <c r="L89" s="186"/>
      <c r="M89" s="186">
        <f>ROUND(G89*(H89),2)</f>
        <v>0</v>
      </c>
      <c r="N89" s="186">
        <v>7.14</v>
      </c>
      <c r="O89" s="186"/>
      <c r="P89" s="189"/>
      <c r="Q89" s="189"/>
      <c r="R89" s="189"/>
      <c r="S89" s="187">
        <f t="shared" si="4"/>
        <v>0</v>
      </c>
      <c r="T89" s="187"/>
      <c r="U89" s="187"/>
      <c r="V89" s="197"/>
      <c r="W89" s="52"/>
      <c r="Z89">
        <v>0</v>
      </c>
    </row>
    <row r="90" spans="1:26" ht="25.05" customHeight="1" x14ac:dyDescent="0.3">
      <c r="A90" s="179"/>
      <c r="B90" s="211">
        <v>12</v>
      </c>
      <c r="C90" s="180" t="s">
        <v>124</v>
      </c>
      <c r="D90" s="313" t="s">
        <v>125</v>
      </c>
      <c r="E90" s="313"/>
      <c r="F90" s="174" t="s">
        <v>90</v>
      </c>
      <c r="G90" s="175">
        <v>312.60000000000002</v>
      </c>
      <c r="H90" s="174"/>
      <c r="I90" s="174">
        <f t="shared" si="0"/>
        <v>0</v>
      </c>
      <c r="J90" s="176">
        <f t="shared" si="1"/>
        <v>128.16999999999999</v>
      </c>
      <c r="K90" s="177">
        <f t="shared" si="2"/>
        <v>0</v>
      </c>
      <c r="L90" s="177">
        <f>ROUND(G90*(H90),2)</f>
        <v>0</v>
      </c>
      <c r="M90" s="177"/>
      <c r="N90" s="177">
        <v>0.41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6"/>
      <c r="W90" s="52"/>
      <c r="Z90">
        <v>0</v>
      </c>
    </row>
    <row r="91" spans="1:26" ht="25.05" customHeight="1" x14ac:dyDescent="0.3">
      <c r="A91" s="179"/>
      <c r="B91" s="211">
        <v>13</v>
      </c>
      <c r="C91" s="180" t="s">
        <v>126</v>
      </c>
      <c r="D91" s="313" t="s">
        <v>127</v>
      </c>
      <c r="E91" s="313"/>
      <c r="F91" s="174" t="s">
        <v>90</v>
      </c>
      <c r="G91" s="175">
        <v>260</v>
      </c>
      <c r="H91" s="174"/>
      <c r="I91" s="174">
        <f t="shared" si="0"/>
        <v>0</v>
      </c>
      <c r="J91" s="176">
        <f t="shared" si="1"/>
        <v>351</v>
      </c>
      <c r="K91" s="177">
        <f t="shared" si="2"/>
        <v>0</v>
      </c>
      <c r="L91" s="177">
        <f>ROUND(G91*(H91),2)</f>
        <v>0</v>
      </c>
      <c r="M91" s="177"/>
      <c r="N91" s="177">
        <v>1.35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ht="25.05" customHeight="1" x14ac:dyDescent="0.3">
      <c r="A92" s="179"/>
      <c r="B92" s="211">
        <v>14</v>
      </c>
      <c r="C92" s="180" t="s">
        <v>128</v>
      </c>
      <c r="D92" s="313" t="s">
        <v>129</v>
      </c>
      <c r="E92" s="313"/>
      <c r="F92" s="174" t="s">
        <v>90</v>
      </c>
      <c r="G92" s="175">
        <v>198</v>
      </c>
      <c r="H92" s="174"/>
      <c r="I92" s="174">
        <f t="shared" si="0"/>
        <v>0</v>
      </c>
      <c r="J92" s="176">
        <f t="shared" si="1"/>
        <v>281.16000000000003</v>
      </c>
      <c r="K92" s="177">
        <f t="shared" si="2"/>
        <v>0</v>
      </c>
      <c r="L92" s="177">
        <f>ROUND(G92*(H92),2)</f>
        <v>0</v>
      </c>
      <c r="M92" s="177"/>
      <c r="N92" s="177">
        <v>1.42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6"/>
      <c r="W92" s="52"/>
      <c r="Z92">
        <v>0</v>
      </c>
    </row>
    <row r="93" spans="1:26" x14ac:dyDescent="0.3">
      <c r="A93" s="9"/>
      <c r="B93" s="210"/>
      <c r="C93" s="172">
        <v>1</v>
      </c>
      <c r="D93" s="310" t="s">
        <v>87</v>
      </c>
      <c r="E93" s="310"/>
      <c r="F93" s="138"/>
      <c r="G93" s="171"/>
      <c r="H93" s="138"/>
      <c r="I93" s="140">
        <f>ROUND((SUM(I78:I92))/1,2)</f>
        <v>0</v>
      </c>
      <c r="J93" s="139"/>
      <c r="K93" s="139"/>
      <c r="L93" s="139">
        <f>ROUND((SUM(L78:L92))/1,2)</f>
        <v>0</v>
      </c>
      <c r="M93" s="139">
        <f>ROUND((SUM(M78:M92))/1,2)</f>
        <v>0</v>
      </c>
      <c r="N93" s="139"/>
      <c r="O93" s="139"/>
      <c r="P93" s="139"/>
      <c r="Q93" s="9"/>
      <c r="R93" s="9"/>
      <c r="S93" s="9">
        <f>ROUND((SUM(S78:S92))/1,2)</f>
        <v>0</v>
      </c>
      <c r="T93" s="9"/>
      <c r="U93" s="9"/>
      <c r="V93" s="198">
        <f>ROUND((SUM(V78:V92))/1,2)</f>
        <v>0</v>
      </c>
      <c r="W93" s="215"/>
      <c r="X93" s="137"/>
      <c r="Y93" s="137"/>
      <c r="Z93" s="137"/>
    </row>
    <row r="94" spans="1:26" x14ac:dyDescent="0.3">
      <c r="A94" s="1"/>
      <c r="B94" s="206"/>
      <c r="C94" s="1"/>
      <c r="D94" s="1"/>
      <c r="E94" s="131"/>
      <c r="F94" s="131"/>
      <c r="G94" s="165"/>
      <c r="H94" s="131"/>
      <c r="I94" s="131"/>
      <c r="J94" s="132"/>
      <c r="K94" s="132"/>
      <c r="L94" s="132"/>
      <c r="M94" s="132"/>
      <c r="N94" s="132"/>
      <c r="O94" s="132"/>
      <c r="P94" s="132"/>
      <c r="Q94" s="1"/>
      <c r="R94" s="1"/>
      <c r="S94" s="1"/>
      <c r="T94" s="1"/>
      <c r="U94" s="1"/>
      <c r="V94" s="199"/>
      <c r="W94" s="52"/>
    </row>
    <row r="95" spans="1:26" x14ac:dyDescent="0.3">
      <c r="A95" s="9"/>
      <c r="B95" s="210"/>
      <c r="C95" s="172">
        <v>5</v>
      </c>
      <c r="D95" s="310" t="s">
        <v>133</v>
      </c>
      <c r="E95" s="310"/>
      <c r="F95" s="138"/>
      <c r="G95" s="171"/>
      <c r="H95" s="138"/>
      <c r="I95" s="138"/>
      <c r="J95" s="139"/>
      <c r="K95" s="139"/>
      <c r="L95" s="139"/>
      <c r="M95" s="139"/>
      <c r="N95" s="139"/>
      <c r="O95" s="139"/>
      <c r="P95" s="139"/>
      <c r="Q95" s="9"/>
      <c r="R95" s="9"/>
      <c r="S95" s="9"/>
      <c r="T95" s="9"/>
      <c r="U95" s="9"/>
      <c r="V95" s="195"/>
      <c r="W95" s="215"/>
      <c r="X95" s="137"/>
      <c r="Y95" s="137"/>
      <c r="Z95" s="137"/>
    </row>
    <row r="96" spans="1:26" ht="25.05" customHeight="1" x14ac:dyDescent="0.3">
      <c r="A96" s="179"/>
      <c r="B96" s="211">
        <v>15</v>
      </c>
      <c r="C96" s="180" t="s">
        <v>202</v>
      </c>
      <c r="D96" s="313" t="s">
        <v>203</v>
      </c>
      <c r="E96" s="313"/>
      <c r="F96" s="174" t="s">
        <v>90</v>
      </c>
      <c r="G96" s="175">
        <v>312.60000000000002</v>
      </c>
      <c r="H96" s="174"/>
      <c r="I96" s="174">
        <f>ROUND(G96*(H96),2)</f>
        <v>0</v>
      </c>
      <c r="J96" s="176">
        <f>ROUND(G96*(N96),2)</f>
        <v>1719.3</v>
      </c>
      <c r="K96" s="177">
        <f>ROUND(G96*(O96),2)</f>
        <v>0</v>
      </c>
      <c r="L96" s="177">
        <f>ROUND(G96*(H96),2)</f>
        <v>0</v>
      </c>
      <c r="M96" s="177"/>
      <c r="N96" s="177">
        <v>5.5</v>
      </c>
      <c r="O96" s="177"/>
      <c r="P96" s="181">
        <v>0.25094</v>
      </c>
      <c r="Q96" s="181"/>
      <c r="R96" s="181">
        <v>0.25094</v>
      </c>
      <c r="S96" s="178">
        <f>ROUND(G96*(P96),3)</f>
        <v>78.444000000000003</v>
      </c>
      <c r="T96" s="178"/>
      <c r="U96" s="178"/>
      <c r="V96" s="196"/>
      <c r="W96" s="52"/>
      <c r="Z96">
        <v>0</v>
      </c>
    </row>
    <row r="97" spans="1:26" ht="25.05" customHeight="1" x14ac:dyDescent="0.3">
      <c r="A97" s="179"/>
      <c r="B97" s="211">
        <v>16</v>
      </c>
      <c r="C97" s="180" t="s">
        <v>204</v>
      </c>
      <c r="D97" s="313" t="s">
        <v>205</v>
      </c>
      <c r="E97" s="313"/>
      <c r="F97" s="174" t="s">
        <v>90</v>
      </c>
      <c r="G97" s="175">
        <v>312.60000000000002</v>
      </c>
      <c r="H97" s="174"/>
      <c r="I97" s="174">
        <f>ROUND(G97*(H97),2)</f>
        <v>0</v>
      </c>
      <c r="J97" s="176">
        <f>ROUND(G97*(N97),2)</f>
        <v>1481.72</v>
      </c>
      <c r="K97" s="177">
        <f>ROUND(G97*(O97),2)</f>
        <v>0</v>
      </c>
      <c r="L97" s="177">
        <f>ROUND(G97*(H97),2)</f>
        <v>0</v>
      </c>
      <c r="M97" s="177"/>
      <c r="N97" s="177">
        <v>4.74</v>
      </c>
      <c r="O97" s="177"/>
      <c r="P97" s="181">
        <v>0.27994000000000002</v>
      </c>
      <c r="Q97" s="181"/>
      <c r="R97" s="181">
        <v>0.27994000000000002</v>
      </c>
      <c r="S97" s="178">
        <f>ROUND(G97*(P97),3)</f>
        <v>87.509</v>
      </c>
      <c r="T97" s="178"/>
      <c r="U97" s="178"/>
      <c r="V97" s="196"/>
      <c r="W97" s="52"/>
      <c r="Z97">
        <v>0</v>
      </c>
    </row>
    <row r="98" spans="1:26" ht="34.950000000000003" customHeight="1" x14ac:dyDescent="0.3">
      <c r="A98" s="179"/>
      <c r="B98" s="211">
        <v>17</v>
      </c>
      <c r="C98" s="180" t="s">
        <v>206</v>
      </c>
      <c r="D98" s="313" t="s">
        <v>207</v>
      </c>
      <c r="E98" s="313"/>
      <c r="F98" s="174" t="s">
        <v>90</v>
      </c>
      <c r="G98" s="175">
        <v>312.60000000000002</v>
      </c>
      <c r="H98" s="174"/>
      <c r="I98" s="174">
        <f>ROUND(G98*(H98),2)</f>
        <v>0</v>
      </c>
      <c r="J98" s="176">
        <f>ROUND(G98*(N98),2)</f>
        <v>3494.87</v>
      </c>
      <c r="K98" s="177">
        <f>ROUND(G98*(O98),2)</f>
        <v>0</v>
      </c>
      <c r="L98" s="177">
        <f>ROUND(G98*(H98),2)</f>
        <v>0</v>
      </c>
      <c r="M98" s="177"/>
      <c r="N98" s="177">
        <v>11.18</v>
      </c>
      <c r="O98" s="177"/>
      <c r="P98" s="181"/>
      <c r="Q98" s="181"/>
      <c r="R98" s="181"/>
      <c r="S98" s="178">
        <f>ROUND(G98*(P98),3)</f>
        <v>0</v>
      </c>
      <c r="T98" s="178"/>
      <c r="U98" s="178"/>
      <c r="V98" s="196"/>
      <c r="W98" s="52"/>
      <c r="Z98">
        <v>0</v>
      </c>
    </row>
    <row r="99" spans="1:26" ht="25.05" customHeight="1" x14ac:dyDescent="0.3">
      <c r="A99" s="179"/>
      <c r="B99" s="212">
        <v>18</v>
      </c>
      <c r="C99" s="188" t="s">
        <v>208</v>
      </c>
      <c r="D99" s="314" t="s">
        <v>209</v>
      </c>
      <c r="E99" s="314"/>
      <c r="F99" s="183" t="s">
        <v>90</v>
      </c>
      <c r="G99" s="184">
        <v>318.85199999999998</v>
      </c>
      <c r="H99" s="183"/>
      <c r="I99" s="183">
        <f>ROUND(G99*(H99),2)</f>
        <v>0</v>
      </c>
      <c r="J99" s="185">
        <f>ROUND(G99*(N99),2)</f>
        <v>4345.95</v>
      </c>
      <c r="K99" s="186">
        <f>ROUND(G99*(O99),2)</f>
        <v>0</v>
      </c>
      <c r="L99" s="186"/>
      <c r="M99" s="186">
        <f>ROUND(G99*(H99),2)</f>
        <v>0</v>
      </c>
      <c r="N99" s="186">
        <v>13.63</v>
      </c>
      <c r="O99" s="186"/>
      <c r="P99" s="189"/>
      <c r="Q99" s="189"/>
      <c r="R99" s="189"/>
      <c r="S99" s="187">
        <f>ROUND(G99*(P99),3)</f>
        <v>0</v>
      </c>
      <c r="T99" s="187"/>
      <c r="U99" s="187"/>
      <c r="V99" s="197"/>
      <c r="W99" s="52"/>
      <c r="Z99">
        <v>0</v>
      </c>
    </row>
    <row r="100" spans="1:26" x14ac:dyDescent="0.3">
      <c r="A100" s="9"/>
      <c r="B100" s="210"/>
      <c r="C100" s="172">
        <v>5</v>
      </c>
      <c r="D100" s="310" t="s">
        <v>133</v>
      </c>
      <c r="E100" s="310"/>
      <c r="F100" s="138"/>
      <c r="G100" s="171"/>
      <c r="H100" s="138"/>
      <c r="I100" s="140">
        <f>ROUND((SUM(I95:I99))/1,2)</f>
        <v>0</v>
      </c>
      <c r="J100" s="139"/>
      <c r="K100" s="139"/>
      <c r="L100" s="139">
        <f>ROUND((SUM(L95:L99))/1,2)</f>
        <v>0</v>
      </c>
      <c r="M100" s="139">
        <f>ROUND((SUM(M95:M99))/1,2)</f>
        <v>0</v>
      </c>
      <c r="N100" s="139"/>
      <c r="O100" s="139"/>
      <c r="P100" s="139"/>
      <c r="Q100" s="9"/>
      <c r="R100" s="9"/>
      <c r="S100" s="9">
        <f>ROUND((SUM(S95:S99))/1,2)</f>
        <v>165.95</v>
      </c>
      <c r="T100" s="9"/>
      <c r="U100" s="9"/>
      <c r="V100" s="198">
        <f>ROUND((SUM(V95:V99))/1,2)</f>
        <v>0</v>
      </c>
      <c r="W100" s="215"/>
      <c r="X100" s="137"/>
      <c r="Y100" s="137"/>
      <c r="Z100" s="137"/>
    </row>
    <row r="101" spans="1:26" x14ac:dyDescent="0.3">
      <c r="A101" s="1"/>
      <c r="B101" s="206"/>
      <c r="C101" s="1"/>
      <c r="D101" s="1"/>
      <c r="E101" s="131"/>
      <c r="F101" s="131"/>
      <c r="G101" s="165"/>
      <c r="H101" s="131"/>
      <c r="I101" s="131"/>
      <c r="J101" s="132"/>
      <c r="K101" s="132"/>
      <c r="L101" s="132"/>
      <c r="M101" s="132"/>
      <c r="N101" s="132"/>
      <c r="O101" s="132"/>
      <c r="P101" s="132"/>
      <c r="Q101" s="1"/>
      <c r="R101" s="1"/>
      <c r="S101" s="1"/>
      <c r="T101" s="1"/>
      <c r="U101" s="1"/>
      <c r="V101" s="199"/>
      <c r="W101" s="52"/>
    </row>
    <row r="102" spans="1:26" x14ac:dyDescent="0.3">
      <c r="A102" s="9"/>
      <c r="B102" s="210"/>
      <c r="C102" s="172">
        <v>9</v>
      </c>
      <c r="D102" s="310" t="s">
        <v>150</v>
      </c>
      <c r="E102" s="310"/>
      <c r="F102" s="138"/>
      <c r="G102" s="171"/>
      <c r="H102" s="138"/>
      <c r="I102" s="138"/>
      <c r="J102" s="139"/>
      <c r="K102" s="139"/>
      <c r="L102" s="139"/>
      <c r="M102" s="139"/>
      <c r="N102" s="139"/>
      <c r="O102" s="139"/>
      <c r="P102" s="139"/>
      <c r="Q102" s="9"/>
      <c r="R102" s="9"/>
      <c r="S102" s="9"/>
      <c r="T102" s="9"/>
      <c r="U102" s="9"/>
      <c r="V102" s="195"/>
      <c r="W102" s="215"/>
      <c r="X102" s="137"/>
      <c r="Y102" s="137"/>
      <c r="Z102" s="137"/>
    </row>
    <row r="103" spans="1:26" ht="25.05" customHeight="1" x14ac:dyDescent="0.3">
      <c r="A103" s="179"/>
      <c r="B103" s="211">
        <v>19</v>
      </c>
      <c r="C103" s="180" t="s">
        <v>163</v>
      </c>
      <c r="D103" s="313" t="s">
        <v>164</v>
      </c>
      <c r="E103" s="313"/>
      <c r="F103" s="174" t="s">
        <v>97</v>
      </c>
      <c r="G103" s="175">
        <v>241.1</v>
      </c>
      <c r="H103" s="174"/>
      <c r="I103" s="174">
        <f>ROUND(G103*(H103),2)</f>
        <v>0</v>
      </c>
      <c r="J103" s="176">
        <f>ROUND(G103*(N103),2)</f>
        <v>1379.09</v>
      </c>
      <c r="K103" s="177">
        <f>ROUND(G103*(O103),2)</f>
        <v>0</v>
      </c>
      <c r="L103" s="177">
        <f>ROUND(G103*(H103),2)</f>
        <v>0</v>
      </c>
      <c r="M103" s="177"/>
      <c r="N103" s="177">
        <v>5.72</v>
      </c>
      <c r="O103" s="177"/>
      <c r="P103" s="181">
        <v>9.7960000000000005E-2</v>
      </c>
      <c r="Q103" s="181"/>
      <c r="R103" s="181">
        <v>9.7960000000000005E-2</v>
      </c>
      <c r="S103" s="178">
        <f>ROUND(G103*(P103),3)</f>
        <v>23.617999999999999</v>
      </c>
      <c r="T103" s="178"/>
      <c r="U103" s="178"/>
      <c r="V103" s="196"/>
      <c r="W103" s="52"/>
      <c r="Z103">
        <v>0</v>
      </c>
    </row>
    <row r="104" spans="1:26" ht="25.05" customHeight="1" x14ac:dyDescent="0.3">
      <c r="A104" s="179"/>
      <c r="B104" s="212">
        <v>20</v>
      </c>
      <c r="C104" s="188" t="s">
        <v>165</v>
      </c>
      <c r="D104" s="314" t="s">
        <v>210</v>
      </c>
      <c r="E104" s="314"/>
      <c r="F104" s="183" t="s">
        <v>147</v>
      </c>
      <c r="G104" s="184">
        <v>487.02199999999999</v>
      </c>
      <c r="H104" s="183"/>
      <c r="I104" s="183">
        <f>ROUND(G104*(H104),2)</f>
        <v>0</v>
      </c>
      <c r="J104" s="185">
        <f>ROUND(G104*(N104),2)</f>
        <v>754.88</v>
      </c>
      <c r="K104" s="186">
        <f>ROUND(G104*(O104),2)</f>
        <v>0</v>
      </c>
      <c r="L104" s="186"/>
      <c r="M104" s="186">
        <f>ROUND(G104*(H104),2)</f>
        <v>0</v>
      </c>
      <c r="N104" s="186">
        <v>1.55</v>
      </c>
      <c r="O104" s="186"/>
      <c r="P104" s="189"/>
      <c r="Q104" s="189"/>
      <c r="R104" s="189"/>
      <c r="S104" s="187">
        <f>ROUND(G104*(P104),3)</f>
        <v>0</v>
      </c>
      <c r="T104" s="187"/>
      <c r="U104" s="187"/>
      <c r="V104" s="197"/>
      <c r="W104" s="52"/>
      <c r="Z104">
        <v>0</v>
      </c>
    </row>
    <row r="105" spans="1:26" x14ac:dyDescent="0.3">
      <c r="A105" s="9"/>
      <c r="B105" s="210"/>
      <c r="C105" s="172">
        <v>9</v>
      </c>
      <c r="D105" s="310" t="s">
        <v>150</v>
      </c>
      <c r="E105" s="310"/>
      <c r="F105" s="138"/>
      <c r="G105" s="171"/>
      <c r="H105" s="138"/>
      <c r="I105" s="140">
        <f>ROUND((SUM(I102:I104))/1,2)</f>
        <v>0</v>
      </c>
      <c r="J105" s="139"/>
      <c r="K105" s="139"/>
      <c r="L105" s="139">
        <f>ROUND((SUM(L102:L104))/1,2)</f>
        <v>0</v>
      </c>
      <c r="M105" s="139">
        <f>ROUND((SUM(M102:M104))/1,2)</f>
        <v>0</v>
      </c>
      <c r="N105" s="139"/>
      <c r="O105" s="139"/>
      <c r="P105" s="139"/>
      <c r="Q105" s="9"/>
      <c r="R105" s="9"/>
      <c r="S105" s="9">
        <f>ROUND((SUM(S102:S104))/1,2)</f>
        <v>23.62</v>
      </c>
      <c r="T105" s="9"/>
      <c r="U105" s="9"/>
      <c r="V105" s="198">
        <f>ROUND((SUM(V102:V104))/1,2)</f>
        <v>0</v>
      </c>
      <c r="W105" s="215"/>
      <c r="X105" s="137"/>
      <c r="Y105" s="137"/>
      <c r="Z105" s="137"/>
    </row>
    <row r="106" spans="1:26" x14ac:dyDescent="0.3">
      <c r="A106" s="1"/>
      <c r="B106" s="206"/>
      <c r="C106" s="1"/>
      <c r="D106" s="1"/>
      <c r="E106" s="131"/>
      <c r="F106" s="131"/>
      <c r="G106" s="165"/>
      <c r="H106" s="131"/>
      <c r="I106" s="131"/>
      <c r="J106" s="132"/>
      <c r="K106" s="132"/>
      <c r="L106" s="132"/>
      <c r="M106" s="132"/>
      <c r="N106" s="132"/>
      <c r="O106" s="132"/>
      <c r="P106" s="132"/>
      <c r="Q106" s="1"/>
      <c r="R106" s="1"/>
      <c r="S106" s="1"/>
      <c r="T106" s="1"/>
      <c r="U106" s="1"/>
      <c r="V106" s="199"/>
      <c r="W106" s="52"/>
    </row>
    <row r="107" spans="1:26" x14ac:dyDescent="0.3">
      <c r="A107" s="9"/>
      <c r="B107" s="210"/>
      <c r="C107" s="172">
        <v>99</v>
      </c>
      <c r="D107" s="310" t="s">
        <v>186</v>
      </c>
      <c r="E107" s="310"/>
      <c r="F107" s="138"/>
      <c r="G107" s="171"/>
      <c r="H107" s="138"/>
      <c r="I107" s="138"/>
      <c r="J107" s="139"/>
      <c r="K107" s="139"/>
      <c r="L107" s="139"/>
      <c r="M107" s="139"/>
      <c r="N107" s="139"/>
      <c r="O107" s="139"/>
      <c r="P107" s="139"/>
      <c r="Q107" s="9"/>
      <c r="R107" s="9"/>
      <c r="S107" s="9"/>
      <c r="T107" s="9"/>
      <c r="U107" s="9"/>
      <c r="V107" s="195"/>
      <c r="W107" s="215"/>
      <c r="X107" s="137"/>
      <c r="Y107" s="137"/>
      <c r="Z107" s="137"/>
    </row>
    <row r="108" spans="1:26" ht="25.05" customHeight="1" x14ac:dyDescent="0.3">
      <c r="A108" s="179"/>
      <c r="B108" s="211">
        <v>21</v>
      </c>
      <c r="C108" s="180" t="s">
        <v>211</v>
      </c>
      <c r="D108" s="313" t="s">
        <v>212</v>
      </c>
      <c r="E108" s="313"/>
      <c r="F108" s="174" t="s">
        <v>175</v>
      </c>
      <c r="G108" s="175">
        <v>265.68900000000002</v>
      </c>
      <c r="H108" s="174"/>
      <c r="I108" s="174">
        <f>ROUND(G108*(H108),2)</f>
        <v>0</v>
      </c>
      <c r="J108" s="176">
        <f>ROUND(G108*(N108),2)</f>
        <v>1960.78</v>
      </c>
      <c r="K108" s="177">
        <f>ROUND(G108*(O108),2)</f>
        <v>0</v>
      </c>
      <c r="L108" s="177">
        <f>ROUND(G108*(H108),2)</f>
        <v>0</v>
      </c>
      <c r="M108" s="177"/>
      <c r="N108" s="177">
        <v>7.38</v>
      </c>
      <c r="O108" s="177"/>
      <c r="P108" s="181"/>
      <c r="Q108" s="181"/>
      <c r="R108" s="181"/>
      <c r="S108" s="178">
        <f>ROUND(G108*(P108),3)</f>
        <v>0</v>
      </c>
      <c r="T108" s="178"/>
      <c r="U108" s="178"/>
      <c r="V108" s="196"/>
      <c r="W108" s="52"/>
      <c r="Z108">
        <v>0</v>
      </c>
    </row>
    <row r="109" spans="1:26" x14ac:dyDescent="0.3">
      <c r="A109" s="9"/>
      <c r="B109" s="210"/>
      <c r="C109" s="172">
        <v>99</v>
      </c>
      <c r="D109" s="310" t="s">
        <v>186</v>
      </c>
      <c r="E109" s="310"/>
      <c r="F109" s="138"/>
      <c r="G109" s="171"/>
      <c r="H109" s="138"/>
      <c r="I109" s="140">
        <f>ROUND((SUM(I107:I108))/1,2)</f>
        <v>0</v>
      </c>
      <c r="J109" s="139"/>
      <c r="K109" s="139"/>
      <c r="L109" s="139">
        <f>ROUND((SUM(L107:L108))/1,2)</f>
        <v>0</v>
      </c>
      <c r="M109" s="139">
        <f>ROUND((SUM(M107:M108))/1,2)</f>
        <v>0</v>
      </c>
      <c r="N109" s="139"/>
      <c r="O109" s="139"/>
      <c r="P109" s="190"/>
      <c r="Q109" s="1"/>
      <c r="R109" s="1"/>
      <c r="S109" s="190">
        <f>ROUND((SUM(S107:S108))/1,2)</f>
        <v>0</v>
      </c>
      <c r="T109" s="2"/>
      <c r="U109" s="2"/>
      <c r="V109" s="198">
        <f>ROUND((SUM(V107:V108))/1,2)</f>
        <v>0</v>
      </c>
      <c r="W109" s="52"/>
    </row>
    <row r="110" spans="1:26" x14ac:dyDescent="0.3">
      <c r="A110" s="1"/>
      <c r="B110" s="206"/>
      <c r="C110" s="1"/>
      <c r="D110" s="1"/>
      <c r="E110" s="131"/>
      <c r="F110" s="131"/>
      <c r="G110" s="165"/>
      <c r="H110" s="131"/>
      <c r="I110" s="131"/>
      <c r="J110" s="132"/>
      <c r="K110" s="132"/>
      <c r="L110" s="132"/>
      <c r="M110" s="132"/>
      <c r="N110" s="132"/>
      <c r="O110" s="132"/>
      <c r="P110" s="132"/>
      <c r="Q110" s="1"/>
      <c r="R110" s="1"/>
      <c r="S110" s="1"/>
      <c r="T110" s="1"/>
      <c r="U110" s="1"/>
      <c r="V110" s="199"/>
      <c r="W110" s="52"/>
    </row>
    <row r="111" spans="1:26" x14ac:dyDescent="0.3">
      <c r="A111" s="9"/>
      <c r="B111" s="210"/>
      <c r="C111" s="9"/>
      <c r="D111" s="311" t="s">
        <v>64</v>
      </c>
      <c r="E111" s="311"/>
      <c r="F111" s="138"/>
      <c r="G111" s="171"/>
      <c r="H111" s="138"/>
      <c r="I111" s="140">
        <f>ROUND((SUM(I77:I110))/2,2)</f>
        <v>0</v>
      </c>
      <c r="J111" s="139"/>
      <c r="K111" s="139"/>
      <c r="L111" s="139">
        <f>ROUND((SUM(L77:L110))/2,2)</f>
        <v>0</v>
      </c>
      <c r="M111" s="139">
        <f>ROUND((SUM(M77:M110))/2,2)</f>
        <v>0</v>
      </c>
      <c r="N111" s="139"/>
      <c r="O111" s="139"/>
      <c r="P111" s="190"/>
      <c r="Q111" s="1"/>
      <c r="R111" s="1"/>
      <c r="S111" s="190">
        <f>ROUND((SUM(S77:S110))/2,2)</f>
        <v>189.57</v>
      </c>
      <c r="T111" s="1"/>
      <c r="U111" s="1"/>
      <c r="V111" s="198">
        <f>ROUND((SUM(V77:V110))/2,2)</f>
        <v>0</v>
      </c>
      <c r="W111" s="52"/>
    </row>
    <row r="112" spans="1:26" x14ac:dyDescent="0.3">
      <c r="A112" s="1"/>
      <c r="B112" s="213"/>
      <c r="C112" s="191"/>
      <c r="D112" s="312" t="s">
        <v>71</v>
      </c>
      <c r="E112" s="312"/>
      <c r="F112" s="193"/>
      <c r="G112" s="192"/>
      <c r="H112" s="193"/>
      <c r="I112" s="193">
        <f>ROUND((SUM(I77:I111))/3,2)</f>
        <v>0</v>
      </c>
      <c r="J112" s="217"/>
      <c r="K112" s="217">
        <f>ROUND((SUM(K77:K111))/3,2)</f>
        <v>0</v>
      </c>
      <c r="L112" s="217">
        <f>ROUND((SUM(L77:L111))/3,2)</f>
        <v>0</v>
      </c>
      <c r="M112" s="217">
        <f>ROUND((SUM(M77:M111))/3,2)</f>
        <v>0</v>
      </c>
      <c r="N112" s="217"/>
      <c r="O112" s="217"/>
      <c r="P112" s="192"/>
      <c r="Q112" s="191"/>
      <c r="R112" s="191"/>
      <c r="S112" s="192">
        <f>ROUND((SUM(S77:S111))/3,2)</f>
        <v>189.57</v>
      </c>
      <c r="T112" s="191"/>
      <c r="U112" s="191"/>
      <c r="V112" s="200">
        <f>ROUND((SUM(V77:V111))/3,2)</f>
        <v>0</v>
      </c>
      <c r="W112" s="52"/>
      <c r="Y112">
        <f>(SUM(Y77:Y111))</f>
        <v>0</v>
      </c>
      <c r="Z112">
        <f>(SUM(Z77:Z111))</f>
        <v>0</v>
      </c>
    </row>
  </sheetData>
  <mergeCells count="79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6:H26"/>
    <mergeCell ref="F27:H27"/>
    <mergeCell ref="F28:G28"/>
    <mergeCell ref="F29:G29"/>
    <mergeCell ref="F30:G30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H1:I1"/>
    <mergeCell ref="B68:E68"/>
    <mergeCell ref="B69:E69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D88:E88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102:E102"/>
    <mergeCell ref="D89:E89"/>
    <mergeCell ref="D90:E90"/>
    <mergeCell ref="D91:E91"/>
    <mergeCell ref="D92:E92"/>
    <mergeCell ref="D93:E93"/>
    <mergeCell ref="D95:E95"/>
    <mergeCell ref="D96:E96"/>
    <mergeCell ref="D97:E97"/>
    <mergeCell ref="D98:E98"/>
    <mergeCell ref="D99:E99"/>
    <mergeCell ref="D100:E100"/>
    <mergeCell ref="D111:E111"/>
    <mergeCell ref="D112:E112"/>
    <mergeCell ref="D103:E103"/>
    <mergeCell ref="D104:E104"/>
    <mergeCell ref="D105:E105"/>
    <mergeCell ref="D107:E107"/>
    <mergeCell ref="D108:E108"/>
    <mergeCell ref="D109:E109"/>
  </mergeCells>
  <hyperlinks>
    <hyperlink ref="B1:C1" location="A2:A2" tooltip="Klikni na prechod ku Kryciemu listu..." display="Krycí list rozpočtu" xr:uid="{F6E6CBE2-CB23-47F1-99D9-603160A71D76}"/>
    <hyperlink ref="E1:F1" location="A54:A54" tooltip="Klikni na prechod ku rekapitulácii..." display="Rekapitulácia rozpočtu" xr:uid="{E908A325-72C4-42D8-9494-4356D7DE6EBA}"/>
    <hyperlink ref="H1:I1" location="B76:B76" tooltip="Klikni na prechod ku Rozpočet..." display="Rozpočet" xr:uid="{EDC6F613-F08D-4035-9A1B-9088E8C566B3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Zlepšenie základnej technickej infraštruktúry v obci Sačurov / SO 01.2 Chodník pri ceste a spevnenej ploche k MŠ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ACAD3-B546-4CCA-9D16-040E98EF308B}">
  <dimension ref="A1:AA122"/>
  <sheetViews>
    <sheetView workbookViewId="0">
      <pane ySplit="1" topLeftCell="A80" activePane="bottomLeft" state="frozen"/>
      <selection pane="bottomLeft" activeCell="H118" sqref="H79:H118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8867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7" t="s">
        <v>20</v>
      </c>
      <c r="C1" s="330"/>
      <c r="D1" s="11"/>
      <c r="E1" s="378" t="s">
        <v>0</v>
      </c>
      <c r="F1" s="379"/>
      <c r="G1" s="12"/>
      <c r="H1" s="329" t="s">
        <v>72</v>
      </c>
      <c r="I1" s="330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80" t="s">
        <v>20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/>
      <c r="R2" s="382"/>
      <c r="S2" s="382"/>
      <c r="T2" s="382"/>
      <c r="U2" s="382"/>
      <c r="V2" s="383"/>
      <c r="W2" s="52"/>
    </row>
    <row r="3" spans="1:23" ht="18" customHeight="1" x14ac:dyDescent="0.3">
      <c r="A3" s="14"/>
      <c r="B3" s="384" t="s">
        <v>1</v>
      </c>
      <c r="C3" s="385"/>
      <c r="D3" s="385"/>
      <c r="E3" s="385"/>
      <c r="F3" s="385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7"/>
      <c r="W3" s="52"/>
    </row>
    <row r="4" spans="1:23" ht="18" customHeight="1" x14ac:dyDescent="0.3">
      <c r="A4" s="14"/>
      <c r="B4" s="42" t="s">
        <v>213</v>
      </c>
      <c r="C4" s="31"/>
      <c r="D4" s="24"/>
      <c r="E4" s="24"/>
      <c r="F4" s="43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24</v>
      </c>
      <c r="C6" s="31"/>
      <c r="D6" s="43" t="s">
        <v>25</v>
      </c>
      <c r="E6" s="24"/>
      <c r="F6" s="43" t="s">
        <v>26</v>
      </c>
      <c r="G6" s="43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8" t="s">
        <v>28</v>
      </c>
      <c r="C7" s="389"/>
      <c r="D7" s="389"/>
      <c r="E7" s="389"/>
      <c r="F7" s="389"/>
      <c r="G7" s="389"/>
      <c r="H7" s="390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31</v>
      </c>
      <c r="C8" s="45"/>
      <c r="D8" s="27"/>
      <c r="E8" s="27"/>
      <c r="F8" s="49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8" t="s">
        <v>29</v>
      </c>
      <c r="C9" s="369"/>
      <c r="D9" s="369"/>
      <c r="E9" s="369"/>
      <c r="F9" s="369"/>
      <c r="G9" s="369"/>
      <c r="H9" s="370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31</v>
      </c>
      <c r="C10" s="31"/>
      <c r="D10" s="24"/>
      <c r="E10" s="24"/>
      <c r="F10" s="43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8" t="s">
        <v>30</v>
      </c>
      <c r="C11" s="369"/>
      <c r="D11" s="369"/>
      <c r="E11" s="369"/>
      <c r="F11" s="369"/>
      <c r="G11" s="369"/>
      <c r="H11" s="370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31</v>
      </c>
      <c r="C12" s="31"/>
      <c r="D12" s="24"/>
      <c r="E12" s="24"/>
      <c r="F12" s="43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53</v>
      </c>
      <c r="D14" s="60" t="s">
        <v>54</v>
      </c>
      <c r="E14" s="65" t="s">
        <v>55</v>
      </c>
      <c r="F14" s="371" t="s">
        <v>39</v>
      </c>
      <c r="G14" s="372"/>
      <c r="H14" s="36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33</v>
      </c>
      <c r="C15" s="62">
        <f>'SO 15584'!E60</f>
        <v>0</v>
      </c>
      <c r="D15" s="57">
        <f>'SO 15584'!F60</f>
        <v>0</v>
      </c>
      <c r="E15" s="66">
        <f>'SO 15584'!G60</f>
        <v>0</v>
      </c>
      <c r="F15" s="373"/>
      <c r="G15" s="365"/>
      <c r="H15" s="348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34</v>
      </c>
      <c r="C16" s="90"/>
      <c r="D16" s="91"/>
      <c r="E16" s="92"/>
      <c r="F16" s="374" t="s">
        <v>40</v>
      </c>
      <c r="G16" s="365"/>
      <c r="H16" s="348"/>
      <c r="I16" s="24"/>
      <c r="J16" s="24"/>
      <c r="K16" s="25"/>
      <c r="L16" s="25"/>
      <c r="M16" s="25"/>
      <c r="N16" s="25"/>
      <c r="O16" s="72"/>
      <c r="P16" s="82">
        <f>(SUM(Z77:Z121))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35</v>
      </c>
      <c r="C17" s="62"/>
      <c r="D17" s="57"/>
      <c r="E17" s="66"/>
      <c r="F17" s="375" t="s">
        <v>41</v>
      </c>
      <c r="G17" s="365"/>
      <c r="H17" s="348"/>
      <c r="I17" s="24"/>
      <c r="J17" s="24"/>
      <c r="K17" s="25"/>
      <c r="L17" s="25"/>
      <c r="M17" s="25"/>
      <c r="N17" s="25"/>
      <c r="O17" s="72"/>
      <c r="P17" s="82">
        <f>(SUM(Y77:Y121))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36</v>
      </c>
      <c r="C18" s="63"/>
      <c r="D18" s="58"/>
      <c r="E18" s="67"/>
      <c r="F18" s="376"/>
      <c r="G18" s="367"/>
      <c r="H18" s="348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37</v>
      </c>
      <c r="C19" s="64"/>
      <c r="D19" s="59"/>
      <c r="E19" s="67"/>
      <c r="F19" s="360"/>
      <c r="G19" s="347"/>
      <c r="H19" s="36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38</v>
      </c>
      <c r="C20" s="56"/>
      <c r="D20" s="93"/>
      <c r="E20" s="94">
        <f>SUM(E15:E19)</f>
        <v>0</v>
      </c>
      <c r="F20" s="349" t="s">
        <v>38</v>
      </c>
      <c r="G20" s="362"/>
      <c r="H20" s="36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47</v>
      </c>
      <c r="C21" s="50"/>
      <c r="D21" s="89"/>
      <c r="E21" s="68">
        <f>((E15*U22*0)+(E16*V22*0)+(E17*W22*0))/100</f>
        <v>0</v>
      </c>
      <c r="F21" s="364" t="s">
        <v>50</v>
      </c>
      <c r="G21" s="365"/>
      <c r="H21" s="348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48</v>
      </c>
      <c r="C22" s="33"/>
      <c r="D22" s="70"/>
      <c r="E22" s="69">
        <f>((E15*U23*0)+(E16*V23*0)+(E17*W23*0))/100</f>
        <v>0</v>
      </c>
      <c r="F22" s="364" t="s">
        <v>51</v>
      </c>
      <c r="G22" s="365"/>
      <c r="H22" s="348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49</v>
      </c>
      <c r="C23" s="33"/>
      <c r="D23" s="70"/>
      <c r="E23" s="69">
        <f>((E15*U24*0)+(E16*V24*0)+(E17*W24*0))/100</f>
        <v>0</v>
      </c>
      <c r="F23" s="364" t="s">
        <v>52</v>
      </c>
      <c r="G23" s="365"/>
      <c r="H23" s="348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6"/>
      <c r="G24" s="367"/>
      <c r="H24" s="348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6" t="s">
        <v>38</v>
      </c>
      <c r="G25" s="347"/>
      <c r="H25" s="348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58</v>
      </c>
      <c r="C26" s="96"/>
      <c r="D26" s="98"/>
      <c r="E26" s="104"/>
      <c r="F26" s="349" t="s">
        <v>42</v>
      </c>
      <c r="G26" s="350"/>
      <c r="H26" s="35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2" t="s">
        <v>43</v>
      </c>
      <c r="G27" s="335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44</v>
      </c>
      <c r="G28" s="355"/>
      <c r="H28" s="216">
        <f>P27-SUM('SO 15584'!K77:'SO 15584'!K121)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45</v>
      </c>
      <c r="G29" s="357"/>
      <c r="H29" s="32">
        <f>SUM('SO 15584'!K77:'SO 15584'!K121)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46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5"/>
      <c r="G31" s="336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56</v>
      </c>
      <c r="C32" s="100"/>
      <c r="D32" s="18"/>
      <c r="E32" s="109" t="s">
        <v>57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9" t="s">
        <v>0</v>
      </c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1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15" t="s">
        <v>28</v>
      </c>
      <c r="C46" s="316"/>
      <c r="D46" s="316"/>
      <c r="E46" s="317"/>
      <c r="F46" s="342" t="s">
        <v>25</v>
      </c>
      <c r="G46" s="316"/>
      <c r="H46" s="317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15" t="s">
        <v>29</v>
      </c>
      <c r="C47" s="316"/>
      <c r="D47" s="316"/>
      <c r="E47" s="317"/>
      <c r="F47" s="342" t="s">
        <v>23</v>
      </c>
      <c r="G47" s="316"/>
      <c r="H47" s="317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15" t="s">
        <v>30</v>
      </c>
      <c r="C48" s="316"/>
      <c r="D48" s="316"/>
      <c r="E48" s="317"/>
      <c r="F48" s="342" t="s">
        <v>62</v>
      </c>
      <c r="G48" s="316"/>
      <c r="H48" s="317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43" t="s">
        <v>1</v>
      </c>
      <c r="C49" s="344"/>
      <c r="D49" s="344"/>
      <c r="E49" s="344"/>
      <c r="F49" s="344"/>
      <c r="G49" s="344"/>
      <c r="H49" s="344"/>
      <c r="I49" s="34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213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7" t="s">
        <v>59</v>
      </c>
      <c r="C54" s="338"/>
      <c r="D54" s="127"/>
      <c r="E54" s="127" t="s">
        <v>53</v>
      </c>
      <c r="F54" s="127" t="s">
        <v>54</v>
      </c>
      <c r="G54" s="127" t="s">
        <v>38</v>
      </c>
      <c r="H54" s="127" t="s">
        <v>60</v>
      </c>
      <c r="I54" s="127" t="s">
        <v>61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4" t="s">
        <v>64</v>
      </c>
      <c r="C55" s="321"/>
      <c r="D55" s="32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22" t="s">
        <v>65</v>
      </c>
      <c r="C56" s="323"/>
      <c r="D56" s="323"/>
      <c r="E56" s="138">
        <f>'SO 15584'!L96</f>
        <v>0</v>
      </c>
      <c r="F56" s="138">
        <f>'SO 15584'!M96</f>
        <v>0</v>
      </c>
      <c r="G56" s="138">
        <f>'SO 15584'!I96</f>
        <v>0</v>
      </c>
      <c r="H56" s="139">
        <f>'SO 15584'!S96</f>
        <v>0</v>
      </c>
      <c r="I56" s="139">
        <f>'SO 15584'!V96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22" t="s">
        <v>67</v>
      </c>
      <c r="C57" s="323"/>
      <c r="D57" s="323"/>
      <c r="E57" s="138">
        <f>'SO 15584'!L103</f>
        <v>0</v>
      </c>
      <c r="F57" s="138">
        <f>'SO 15584'!M103</f>
        <v>0</v>
      </c>
      <c r="G57" s="138">
        <f>'SO 15584'!I103</f>
        <v>0</v>
      </c>
      <c r="H57" s="139">
        <f>'SO 15584'!S103</f>
        <v>106.4</v>
      </c>
      <c r="I57" s="139">
        <f>'SO 15584'!V103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22" t="s">
        <v>69</v>
      </c>
      <c r="C58" s="323"/>
      <c r="D58" s="323"/>
      <c r="E58" s="138">
        <f>'SO 15584'!L115</f>
        <v>0</v>
      </c>
      <c r="F58" s="138">
        <f>'SO 15584'!M115</f>
        <v>0</v>
      </c>
      <c r="G58" s="138">
        <f>'SO 15584'!I115</f>
        <v>0</v>
      </c>
      <c r="H58" s="139">
        <f>'SO 15584'!S115</f>
        <v>9.11</v>
      </c>
      <c r="I58" s="139">
        <f>'SO 15584'!V115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22" t="s">
        <v>70</v>
      </c>
      <c r="C59" s="323"/>
      <c r="D59" s="323"/>
      <c r="E59" s="138">
        <f>'SO 15584'!L119</f>
        <v>0</v>
      </c>
      <c r="F59" s="138">
        <f>'SO 15584'!M119</f>
        <v>0</v>
      </c>
      <c r="G59" s="138">
        <f>'SO 15584'!I119</f>
        <v>0</v>
      </c>
      <c r="H59" s="139">
        <f>'SO 15584'!S119</f>
        <v>0</v>
      </c>
      <c r="I59" s="139">
        <f>'SO 15584'!V119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24" t="s">
        <v>64</v>
      </c>
      <c r="C60" s="311"/>
      <c r="D60" s="311"/>
      <c r="E60" s="140">
        <f>'SO 15584'!L121</f>
        <v>0</v>
      </c>
      <c r="F60" s="140">
        <f>'SO 15584'!M121</f>
        <v>0</v>
      </c>
      <c r="G60" s="140">
        <f>'SO 15584'!I121</f>
        <v>0</v>
      </c>
      <c r="H60" s="141">
        <f>'SO 15584'!S121</f>
        <v>115.51</v>
      </c>
      <c r="I60" s="141">
        <f>'SO 15584'!V121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1"/>
      <c r="B61" s="206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25" t="s">
        <v>71</v>
      </c>
      <c r="C62" s="326"/>
      <c r="D62" s="326"/>
      <c r="E62" s="144">
        <f>'SO 15584'!L122</f>
        <v>0</v>
      </c>
      <c r="F62" s="144">
        <f>'SO 15584'!M122</f>
        <v>0</v>
      </c>
      <c r="G62" s="144">
        <f>'SO 15584'!I122</f>
        <v>0</v>
      </c>
      <c r="H62" s="145">
        <f>'SO 15584'!S122</f>
        <v>115.51</v>
      </c>
      <c r="I62" s="145">
        <f>'SO 15584'!V122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15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27" t="s">
        <v>72</v>
      </c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328"/>
      <c r="N66" s="328"/>
      <c r="O66" s="328"/>
      <c r="P66" s="328"/>
      <c r="Q66" s="328"/>
      <c r="R66" s="328"/>
      <c r="S66" s="328"/>
      <c r="T66" s="328"/>
      <c r="U66" s="328"/>
      <c r="V66" s="328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201"/>
      <c r="B68" s="331" t="s">
        <v>28</v>
      </c>
      <c r="C68" s="332"/>
      <c r="D68" s="332"/>
      <c r="E68" s="333"/>
      <c r="F68" s="166"/>
      <c r="G68" s="166"/>
      <c r="H68" s="167" t="s">
        <v>83</v>
      </c>
      <c r="I68" s="318" t="s">
        <v>84</v>
      </c>
      <c r="J68" s="319"/>
      <c r="K68" s="319"/>
      <c r="L68" s="319"/>
      <c r="M68" s="319"/>
      <c r="N68" s="319"/>
      <c r="O68" s="319"/>
      <c r="P68" s="320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201"/>
      <c r="B69" s="315" t="s">
        <v>29</v>
      </c>
      <c r="C69" s="316"/>
      <c r="D69" s="316"/>
      <c r="E69" s="317"/>
      <c r="F69" s="162"/>
      <c r="G69" s="162"/>
      <c r="H69" s="163" t="s">
        <v>23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201"/>
      <c r="B70" s="315" t="s">
        <v>30</v>
      </c>
      <c r="C70" s="316"/>
      <c r="D70" s="316"/>
      <c r="E70" s="317"/>
      <c r="F70" s="162"/>
      <c r="G70" s="162"/>
      <c r="H70" s="163" t="s">
        <v>85</v>
      </c>
      <c r="I70" s="163" t="s">
        <v>27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205" t="s">
        <v>86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5" t="s">
        <v>213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7" t="s">
        <v>63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8" t="s">
        <v>73</v>
      </c>
      <c r="C76" s="127" t="s">
        <v>74</v>
      </c>
      <c r="D76" s="127" t="s">
        <v>75</v>
      </c>
      <c r="E76" s="155"/>
      <c r="F76" s="155" t="s">
        <v>76</v>
      </c>
      <c r="G76" s="155" t="s">
        <v>77</v>
      </c>
      <c r="H76" s="156" t="s">
        <v>78</v>
      </c>
      <c r="I76" s="156" t="s">
        <v>79</v>
      </c>
      <c r="J76" s="156"/>
      <c r="K76" s="156"/>
      <c r="L76" s="156"/>
      <c r="M76" s="156"/>
      <c r="N76" s="156"/>
      <c r="O76" s="156"/>
      <c r="P76" s="156" t="s">
        <v>80</v>
      </c>
      <c r="Q76" s="157"/>
      <c r="R76" s="157"/>
      <c r="S76" s="127" t="s">
        <v>81</v>
      </c>
      <c r="T76" s="158"/>
      <c r="U76" s="158"/>
      <c r="V76" s="127" t="s">
        <v>82</v>
      </c>
      <c r="W76" s="52"/>
    </row>
    <row r="77" spans="1:26" x14ac:dyDescent="0.3">
      <c r="A77" s="9"/>
      <c r="B77" s="209"/>
      <c r="C77" s="169"/>
      <c r="D77" s="321" t="s">
        <v>64</v>
      </c>
      <c r="E77" s="321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4"/>
      <c r="W77" s="215"/>
      <c r="X77" s="137"/>
      <c r="Y77" s="137"/>
      <c r="Z77" s="137"/>
    </row>
    <row r="78" spans="1:26" x14ac:dyDescent="0.3">
      <c r="A78" s="9"/>
      <c r="B78" s="210"/>
      <c r="C78" s="172">
        <v>1</v>
      </c>
      <c r="D78" s="310" t="s">
        <v>87</v>
      </c>
      <c r="E78" s="310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95"/>
      <c r="W78" s="215"/>
      <c r="X78" s="137"/>
      <c r="Y78" s="137"/>
      <c r="Z78" s="137"/>
    </row>
    <row r="79" spans="1:26" ht="25.05" customHeight="1" x14ac:dyDescent="0.3">
      <c r="A79" s="179"/>
      <c r="B79" s="211">
        <v>1</v>
      </c>
      <c r="C79" s="180" t="s">
        <v>214</v>
      </c>
      <c r="D79" s="313" t="s">
        <v>215</v>
      </c>
      <c r="E79" s="313"/>
      <c r="F79" s="174" t="s">
        <v>90</v>
      </c>
      <c r="G79" s="175">
        <v>145.5</v>
      </c>
      <c r="H79" s="174"/>
      <c r="I79" s="174">
        <f t="shared" ref="I79:I95" si="0">ROUND(G79*(H79),2)</f>
        <v>0</v>
      </c>
      <c r="J79" s="176">
        <f t="shared" ref="J79:J95" si="1">ROUND(G79*(N79),2)</f>
        <v>810.44</v>
      </c>
      <c r="K79" s="177">
        <f t="shared" ref="K79:K95" si="2">ROUND(G79*(O79),2)</f>
        <v>0</v>
      </c>
      <c r="L79" s="177">
        <f t="shared" ref="L79:L91" si="3">ROUND(G79*(H79),2)</f>
        <v>0</v>
      </c>
      <c r="M79" s="177"/>
      <c r="N79" s="177">
        <v>5.57</v>
      </c>
      <c r="O79" s="177"/>
      <c r="P79" s="181"/>
      <c r="Q79" s="181"/>
      <c r="R79" s="181"/>
      <c r="S79" s="178">
        <f t="shared" ref="S79:S95" si="4">ROUND(G79*(P79),3)</f>
        <v>0</v>
      </c>
      <c r="T79" s="178"/>
      <c r="U79" s="178"/>
      <c r="V79" s="196"/>
      <c r="W79" s="52"/>
      <c r="Z79">
        <v>0</v>
      </c>
    </row>
    <row r="80" spans="1:26" ht="25.05" customHeight="1" x14ac:dyDescent="0.3">
      <c r="A80" s="179"/>
      <c r="B80" s="211">
        <v>2</v>
      </c>
      <c r="C80" s="180" t="s">
        <v>95</v>
      </c>
      <c r="D80" s="313" t="s">
        <v>96</v>
      </c>
      <c r="E80" s="313"/>
      <c r="F80" s="174" t="s">
        <v>97</v>
      </c>
      <c r="G80" s="175">
        <v>94.5</v>
      </c>
      <c r="H80" s="174"/>
      <c r="I80" s="174">
        <f t="shared" si="0"/>
        <v>0</v>
      </c>
      <c r="J80" s="176">
        <f t="shared" si="1"/>
        <v>122.85</v>
      </c>
      <c r="K80" s="177">
        <f t="shared" si="2"/>
        <v>0</v>
      </c>
      <c r="L80" s="177">
        <f t="shared" si="3"/>
        <v>0</v>
      </c>
      <c r="M80" s="177"/>
      <c r="N80" s="177">
        <v>1.3</v>
      </c>
      <c r="O80" s="177"/>
      <c r="P80" s="181"/>
      <c r="Q80" s="181"/>
      <c r="R80" s="181"/>
      <c r="S80" s="178">
        <f t="shared" si="4"/>
        <v>0</v>
      </c>
      <c r="T80" s="178"/>
      <c r="U80" s="178"/>
      <c r="V80" s="196"/>
      <c r="W80" s="52"/>
      <c r="Z80">
        <v>0</v>
      </c>
    </row>
    <row r="81" spans="1:26" ht="25.05" customHeight="1" x14ac:dyDescent="0.3">
      <c r="A81" s="179"/>
      <c r="B81" s="211">
        <v>3</v>
      </c>
      <c r="C81" s="180" t="s">
        <v>98</v>
      </c>
      <c r="D81" s="313" t="s">
        <v>99</v>
      </c>
      <c r="E81" s="313"/>
      <c r="F81" s="174" t="s">
        <v>90</v>
      </c>
      <c r="G81" s="175">
        <v>145.5</v>
      </c>
      <c r="H81" s="174"/>
      <c r="I81" s="174">
        <f t="shared" si="0"/>
        <v>0</v>
      </c>
      <c r="J81" s="176">
        <f t="shared" si="1"/>
        <v>180.42</v>
      </c>
      <c r="K81" s="177">
        <f t="shared" si="2"/>
        <v>0</v>
      </c>
      <c r="L81" s="177">
        <f t="shared" si="3"/>
        <v>0</v>
      </c>
      <c r="M81" s="177"/>
      <c r="N81" s="177">
        <v>1.24</v>
      </c>
      <c r="O81" s="177"/>
      <c r="P81" s="181"/>
      <c r="Q81" s="181"/>
      <c r="R81" s="181"/>
      <c r="S81" s="178">
        <f t="shared" si="4"/>
        <v>0</v>
      </c>
      <c r="T81" s="178"/>
      <c r="U81" s="178"/>
      <c r="V81" s="196"/>
      <c r="W81" s="52"/>
      <c r="Z81">
        <v>0</v>
      </c>
    </row>
    <row r="82" spans="1:26" ht="25.05" customHeight="1" x14ac:dyDescent="0.3">
      <c r="A82" s="179"/>
      <c r="B82" s="211">
        <v>4</v>
      </c>
      <c r="C82" s="180" t="s">
        <v>190</v>
      </c>
      <c r="D82" s="313" t="s">
        <v>191</v>
      </c>
      <c r="E82" s="313"/>
      <c r="F82" s="174" t="s">
        <v>102</v>
      </c>
      <c r="G82" s="175">
        <v>18.8</v>
      </c>
      <c r="H82" s="174"/>
      <c r="I82" s="174">
        <f t="shared" si="0"/>
        <v>0</v>
      </c>
      <c r="J82" s="176">
        <f t="shared" si="1"/>
        <v>18.989999999999998</v>
      </c>
      <c r="K82" s="177">
        <f t="shared" si="2"/>
        <v>0</v>
      </c>
      <c r="L82" s="177">
        <f t="shared" si="3"/>
        <v>0</v>
      </c>
      <c r="M82" s="177"/>
      <c r="N82" s="177">
        <v>1.01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6"/>
      <c r="W82" s="52"/>
      <c r="Z82">
        <v>0</v>
      </c>
    </row>
    <row r="83" spans="1:26" ht="25.05" customHeight="1" x14ac:dyDescent="0.3">
      <c r="A83" s="179"/>
      <c r="B83" s="211">
        <v>5</v>
      </c>
      <c r="C83" s="180" t="s">
        <v>192</v>
      </c>
      <c r="D83" s="313" t="s">
        <v>193</v>
      </c>
      <c r="E83" s="313"/>
      <c r="F83" s="174" t="s">
        <v>102</v>
      </c>
      <c r="G83" s="175">
        <v>27</v>
      </c>
      <c r="H83" s="174"/>
      <c r="I83" s="174">
        <f t="shared" si="0"/>
        <v>0</v>
      </c>
      <c r="J83" s="176">
        <f t="shared" si="1"/>
        <v>104.22</v>
      </c>
      <c r="K83" s="177">
        <f t="shared" si="2"/>
        <v>0</v>
      </c>
      <c r="L83" s="177">
        <f t="shared" si="3"/>
        <v>0</v>
      </c>
      <c r="M83" s="177"/>
      <c r="N83" s="177">
        <v>3.86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6"/>
      <c r="W83" s="52"/>
      <c r="Z83">
        <v>0</v>
      </c>
    </row>
    <row r="84" spans="1:26" ht="25.05" customHeight="1" x14ac:dyDescent="0.3">
      <c r="A84" s="179"/>
      <c r="B84" s="211">
        <v>6</v>
      </c>
      <c r="C84" s="180" t="s">
        <v>194</v>
      </c>
      <c r="D84" s="313" t="s">
        <v>195</v>
      </c>
      <c r="E84" s="313"/>
      <c r="F84" s="174" t="s">
        <v>102</v>
      </c>
      <c r="G84" s="175">
        <v>27</v>
      </c>
      <c r="H84" s="174"/>
      <c r="I84" s="174">
        <f t="shared" si="0"/>
        <v>0</v>
      </c>
      <c r="J84" s="176">
        <f t="shared" si="1"/>
        <v>14.85</v>
      </c>
      <c r="K84" s="177">
        <f t="shared" si="2"/>
        <v>0</v>
      </c>
      <c r="L84" s="177">
        <f t="shared" si="3"/>
        <v>0</v>
      </c>
      <c r="M84" s="177"/>
      <c r="N84" s="177">
        <v>0.55000000000000004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6"/>
      <c r="W84" s="52"/>
      <c r="Z84">
        <v>0</v>
      </c>
    </row>
    <row r="85" spans="1:26" ht="25.05" customHeight="1" x14ac:dyDescent="0.3">
      <c r="A85" s="179"/>
      <c r="B85" s="211">
        <v>7</v>
      </c>
      <c r="C85" s="180" t="s">
        <v>196</v>
      </c>
      <c r="D85" s="313" t="s">
        <v>197</v>
      </c>
      <c r="E85" s="313"/>
      <c r="F85" s="174" t="s">
        <v>102</v>
      </c>
      <c r="G85" s="175">
        <v>5</v>
      </c>
      <c r="H85" s="174"/>
      <c r="I85" s="174">
        <f t="shared" si="0"/>
        <v>0</v>
      </c>
      <c r="J85" s="176">
        <f t="shared" si="1"/>
        <v>28</v>
      </c>
      <c r="K85" s="177">
        <f t="shared" si="2"/>
        <v>0</v>
      </c>
      <c r="L85" s="177">
        <f t="shared" si="3"/>
        <v>0</v>
      </c>
      <c r="M85" s="177"/>
      <c r="N85" s="177">
        <v>5.6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6"/>
      <c r="W85" s="52"/>
      <c r="Z85">
        <v>0</v>
      </c>
    </row>
    <row r="86" spans="1:26" ht="25.05" customHeight="1" x14ac:dyDescent="0.3">
      <c r="A86" s="179"/>
      <c r="B86" s="211">
        <v>8</v>
      </c>
      <c r="C86" s="180" t="s">
        <v>105</v>
      </c>
      <c r="D86" s="313" t="s">
        <v>106</v>
      </c>
      <c r="E86" s="313"/>
      <c r="F86" s="174" t="s">
        <v>102</v>
      </c>
      <c r="G86" s="175">
        <v>5</v>
      </c>
      <c r="H86" s="174"/>
      <c r="I86" s="174">
        <f t="shared" si="0"/>
        <v>0</v>
      </c>
      <c r="J86" s="176">
        <f t="shared" si="1"/>
        <v>5.15</v>
      </c>
      <c r="K86" s="177">
        <f t="shared" si="2"/>
        <v>0</v>
      </c>
      <c r="L86" s="177">
        <f t="shared" si="3"/>
        <v>0</v>
      </c>
      <c r="M86" s="177"/>
      <c r="N86" s="177">
        <v>1.03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9</v>
      </c>
      <c r="C87" s="180" t="s">
        <v>111</v>
      </c>
      <c r="D87" s="313" t="s">
        <v>112</v>
      </c>
      <c r="E87" s="313"/>
      <c r="F87" s="174" t="s">
        <v>102</v>
      </c>
      <c r="G87" s="175">
        <v>41.2</v>
      </c>
      <c r="H87" s="174"/>
      <c r="I87" s="174">
        <f t="shared" si="0"/>
        <v>0</v>
      </c>
      <c r="J87" s="176">
        <f t="shared" si="1"/>
        <v>64.27</v>
      </c>
      <c r="K87" s="177">
        <f t="shared" si="2"/>
        <v>0</v>
      </c>
      <c r="L87" s="177">
        <f t="shared" si="3"/>
        <v>0</v>
      </c>
      <c r="M87" s="177"/>
      <c r="N87" s="177">
        <v>1.56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10</v>
      </c>
      <c r="C88" s="180" t="s">
        <v>113</v>
      </c>
      <c r="D88" s="313" t="s">
        <v>114</v>
      </c>
      <c r="E88" s="313"/>
      <c r="F88" s="174" t="s">
        <v>102</v>
      </c>
      <c r="G88" s="175">
        <v>41.2</v>
      </c>
      <c r="H88" s="174"/>
      <c r="I88" s="174">
        <f t="shared" si="0"/>
        <v>0</v>
      </c>
      <c r="J88" s="176">
        <f t="shared" si="1"/>
        <v>140.08000000000001</v>
      </c>
      <c r="K88" s="177">
        <f t="shared" si="2"/>
        <v>0</v>
      </c>
      <c r="L88" s="177">
        <f t="shared" si="3"/>
        <v>0</v>
      </c>
      <c r="M88" s="177"/>
      <c r="N88" s="177">
        <v>3.4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25.05" customHeight="1" x14ac:dyDescent="0.3">
      <c r="A89" s="179"/>
      <c r="B89" s="211">
        <v>11</v>
      </c>
      <c r="C89" s="180" t="s">
        <v>115</v>
      </c>
      <c r="D89" s="313" t="s">
        <v>116</v>
      </c>
      <c r="E89" s="313"/>
      <c r="F89" s="174" t="s">
        <v>102</v>
      </c>
      <c r="G89" s="175">
        <v>32</v>
      </c>
      <c r="H89" s="174"/>
      <c r="I89" s="174">
        <f t="shared" si="0"/>
        <v>0</v>
      </c>
      <c r="J89" s="176">
        <f t="shared" si="1"/>
        <v>48.32</v>
      </c>
      <c r="K89" s="177">
        <f t="shared" si="2"/>
        <v>0</v>
      </c>
      <c r="L89" s="177">
        <f t="shared" si="3"/>
        <v>0</v>
      </c>
      <c r="M89" s="177"/>
      <c r="N89" s="177">
        <v>1.51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6"/>
      <c r="W89" s="52"/>
      <c r="Z89">
        <v>0</v>
      </c>
    </row>
    <row r="90" spans="1:26" ht="25.05" customHeight="1" x14ac:dyDescent="0.3">
      <c r="A90" s="179"/>
      <c r="B90" s="211">
        <v>12</v>
      </c>
      <c r="C90" s="180" t="s">
        <v>198</v>
      </c>
      <c r="D90" s="313" t="s">
        <v>199</v>
      </c>
      <c r="E90" s="313"/>
      <c r="F90" s="174" t="s">
        <v>102</v>
      </c>
      <c r="G90" s="175">
        <v>14.2</v>
      </c>
      <c r="H90" s="174"/>
      <c r="I90" s="174">
        <f t="shared" si="0"/>
        <v>0</v>
      </c>
      <c r="J90" s="176">
        <f t="shared" si="1"/>
        <v>10.220000000000001</v>
      </c>
      <c r="K90" s="177">
        <f t="shared" si="2"/>
        <v>0</v>
      </c>
      <c r="L90" s="177">
        <f t="shared" si="3"/>
        <v>0</v>
      </c>
      <c r="M90" s="177"/>
      <c r="N90" s="177">
        <v>0.72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6"/>
      <c r="W90" s="52"/>
      <c r="Z90">
        <v>0</v>
      </c>
    </row>
    <row r="91" spans="1:26" ht="25.05" customHeight="1" x14ac:dyDescent="0.3">
      <c r="A91" s="179"/>
      <c r="B91" s="211">
        <v>13</v>
      </c>
      <c r="C91" s="180" t="s">
        <v>119</v>
      </c>
      <c r="D91" s="313" t="s">
        <v>120</v>
      </c>
      <c r="E91" s="313"/>
      <c r="F91" s="174" t="s">
        <v>90</v>
      </c>
      <c r="G91" s="175">
        <v>46</v>
      </c>
      <c r="H91" s="174"/>
      <c r="I91" s="174">
        <f t="shared" si="0"/>
        <v>0</v>
      </c>
      <c r="J91" s="176">
        <f t="shared" si="1"/>
        <v>34.5</v>
      </c>
      <c r="K91" s="177">
        <f t="shared" si="2"/>
        <v>0</v>
      </c>
      <c r="L91" s="177">
        <f t="shared" si="3"/>
        <v>0</v>
      </c>
      <c r="M91" s="177"/>
      <c r="N91" s="177">
        <v>0.75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ht="25.05" customHeight="1" x14ac:dyDescent="0.3">
      <c r="A92" s="179"/>
      <c r="B92" s="212">
        <v>14</v>
      </c>
      <c r="C92" s="188" t="s">
        <v>121</v>
      </c>
      <c r="D92" s="314" t="s">
        <v>122</v>
      </c>
      <c r="E92" s="314"/>
      <c r="F92" s="183" t="s">
        <v>123</v>
      </c>
      <c r="G92" s="184">
        <v>2.2999999999999998</v>
      </c>
      <c r="H92" s="183"/>
      <c r="I92" s="183">
        <f t="shared" si="0"/>
        <v>0</v>
      </c>
      <c r="J92" s="185">
        <f t="shared" si="1"/>
        <v>16.190000000000001</v>
      </c>
      <c r="K92" s="186">
        <f t="shared" si="2"/>
        <v>0</v>
      </c>
      <c r="L92" s="186"/>
      <c r="M92" s="186">
        <f>ROUND(G92*(H92),2)</f>
        <v>0</v>
      </c>
      <c r="N92" s="186">
        <v>7.04</v>
      </c>
      <c r="O92" s="186"/>
      <c r="P92" s="189"/>
      <c r="Q92" s="189"/>
      <c r="R92" s="189"/>
      <c r="S92" s="187">
        <f t="shared" si="4"/>
        <v>0</v>
      </c>
      <c r="T92" s="187"/>
      <c r="U92" s="187"/>
      <c r="V92" s="197"/>
      <c r="W92" s="52"/>
      <c r="Z92">
        <v>0</v>
      </c>
    </row>
    <row r="93" spans="1:26" ht="25.05" customHeight="1" x14ac:dyDescent="0.3">
      <c r="A93" s="179"/>
      <c r="B93" s="211">
        <v>15</v>
      </c>
      <c r="C93" s="180" t="s">
        <v>124</v>
      </c>
      <c r="D93" s="313" t="s">
        <v>125</v>
      </c>
      <c r="E93" s="313"/>
      <c r="F93" s="174" t="s">
        <v>90</v>
      </c>
      <c r="G93" s="175">
        <v>168.1</v>
      </c>
      <c r="H93" s="174"/>
      <c r="I93" s="174">
        <f t="shared" si="0"/>
        <v>0</v>
      </c>
      <c r="J93" s="176">
        <f t="shared" si="1"/>
        <v>68.92</v>
      </c>
      <c r="K93" s="177">
        <f t="shared" si="2"/>
        <v>0</v>
      </c>
      <c r="L93" s="177">
        <f>ROUND(G93*(H93),2)</f>
        <v>0</v>
      </c>
      <c r="M93" s="177"/>
      <c r="N93" s="177">
        <v>0.41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6"/>
      <c r="W93" s="52"/>
      <c r="Z93">
        <v>0</v>
      </c>
    </row>
    <row r="94" spans="1:26" ht="25.05" customHeight="1" x14ac:dyDescent="0.3">
      <c r="A94" s="179"/>
      <c r="B94" s="211">
        <v>16</v>
      </c>
      <c r="C94" s="180" t="s">
        <v>126</v>
      </c>
      <c r="D94" s="313" t="s">
        <v>127</v>
      </c>
      <c r="E94" s="313"/>
      <c r="F94" s="174" t="s">
        <v>90</v>
      </c>
      <c r="G94" s="175">
        <v>46</v>
      </c>
      <c r="H94" s="174"/>
      <c r="I94" s="174">
        <f t="shared" si="0"/>
        <v>0</v>
      </c>
      <c r="J94" s="176">
        <f t="shared" si="1"/>
        <v>62.1</v>
      </c>
      <c r="K94" s="177">
        <f t="shared" si="2"/>
        <v>0</v>
      </c>
      <c r="L94" s="177">
        <f>ROUND(G94*(H94),2)</f>
        <v>0</v>
      </c>
      <c r="M94" s="177"/>
      <c r="N94" s="177">
        <v>1.35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6"/>
      <c r="W94" s="52"/>
      <c r="Z94">
        <v>0</v>
      </c>
    </row>
    <row r="95" spans="1:26" ht="25.05" customHeight="1" x14ac:dyDescent="0.3">
      <c r="A95" s="179"/>
      <c r="B95" s="211">
        <v>17</v>
      </c>
      <c r="C95" s="180" t="s">
        <v>128</v>
      </c>
      <c r="D95" s="313" t="s">
        <v>129</v>
      </c>
      <c r="E95" s="313"/>
      <c r="F95" s="174" t="s">
        <v>90</v>
      </c>
      <c r="G95" s="175">
        <v>26</v>
      </c>
      <c r="H95" s="174"/>
      <c r="I95" s="174">
        <f t="shared" si="0"/>
        <v>0</v>
      </c>
      <c r="J95" s="176">
        <f t="shared" si="1"/>
        <v>36.92</v>
      </c>
      <c r="K95" s="177">
        <f t="shared" si="2"/>
        <v>0</v>
      </c>
      <c r="L95" s="177">
        <f>ROUND(G95*(H95),2)</f>
        <v>0</v>
      </c>
      <c r="M95" s="177"/>
      <c r="N95" s="177">
        <v>1.42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96"/>
      <c r="W95" s="52"/>
      <c r="Z95">
        <v>0</v>
      </c>
    </row>
    <row r="96" spans="1:26" x14ac:dyDescent="0.3">
      <c r="A96" s="9"/>
      <c r="B96" s="210"/>
      <c r="C96" s="172">
        <v>1</v>
      </c>
      <c r="D96" s="310" t="s">
        <v>87</v>
      </c>
      <c r="E96" s="310"/>
      <c r="F96" s="138"/>
      <c r="G96" s="171"/>
      <c r="H96" s="138"/>
      <c r="I96" s="140">
        <f>ROUND((SUM(I78:I95))/1,2)</f>
        <v>0</v>
      </c>
      <c r="J96" s="139"/>
      <c r="K96" s="139"/>
      <c r="L96" s="139">
        <f>ROUND((SUM(L78:L95))/1,2)</f>
        <v>0</v>
      </c>
      <c r="M96" s="139">
        <f>ROUND((SUM(M78:M95))/1,2)</f>
        <v>0</v>
      </c>
      <c r="N96" s="139"/>
      <c r="O96" s="139"/>
      <c r="P96" s="139"/>
      <c r="Q96" s="9"/>
      <c r="R96" s="9"/>
      <c r="S96" s="9">
        <f>ROUND((SUM(S78:S95))/1,2)</f>
        <v>0</v>
      </c>
      <c r="T96" s="9"/>
      <c r="U96" s="9"/>
      <c r="V96" s="198">
        <f>ROUND((SUM(V78:V95))/1,2)</f>
        <v>0</v>
      </c>
      <c r="W96" s="215"/>
      <c r="X96" s="137"/>
      <c r="Y96" s="137"/>
      <c r="Z96" s="137"/>
    </row>
    <row r="97" spans="1:26" x14ac:dyDescent="0.3">
      <c r="A97" s="1"/>
      <c r="B97" s="206"/>
      <c r="C97" s="1"/>
      <c r="D97" s="1"/>
      <c r="E97" s="131"/>
      <c r="F97" s="131"/>
      <c r="G97" s="165"/>
      <c r="H97" s="131"/>
      <c r="I97" s="131"/>
      <c r="J97" s="132"/>
      <c r="K97" s="132"/>
      <c r="L97" s="132"/>
      <c r="M97" s="132"/>
      <c r="N97" s="132"/>
      <c r="O97" s="132"/>
      <c r="P97" s="132"/>
      <c r="Q97" s="1"/>
      <c r="R97" s="1"/>
      <c r="S97" s="1"/>
      <c r="T97" s="1"/>
      <c r="U97" s="1"/>
      <c r="V97" s="199"/>
      <c r="W97" s="52"/>
    </row>
    <row r="98" spans="1:26" x14ac:dyDescent="0.3">
      <c r="A98" s="9"/>
      <c r="B98" s="210"/>
      <c r="C98" s="172">
        <v>5</v>
      </c>
      <c r="D98" s="310" t="s">
        <v>133</v>
      </c>
      <c r="E98" s="310"/>
      <c r="F98" s="138"/>
      <c r="G98" s="171"/>
      <c r="H98" s="138"/>
      <c r="I98" s="138"/>
      <c r="J98" s="139"/>
      <c r="K98" s="139"/>
      <c r="L98" s="139"/>
      <c r="M98" s="139"/>
      <c r="N98" s="139"/>
      <c r="O98" s="139"/>
      <c r="P98" s="139"/>
      <c r="Q98" s="9"/>
      <c r="R98" s="9"/>
      <c r="S98" s="9"/>
      <c r="T98" s="9"/>
      <c r="U98" s="9"/>
      <c r="V98" s="195"/>
      <c r="W98" s="215"/>
      <c r="X98" s="137"/>
      <c r="Y98" s="137"/>
      <c r="Z98" s="137"/>
    </row>
    <row r="99" spans="1:26" ht="25.05" customHeight="1" x14ac:dyDescent="0.3">
      <c r="A99" s="179"/>
      <c r="B99" s="211">
        <v>18</v>
      </c>
      <c r="C99" s="180" t="s">
        <v>216</v>
      </c>
      <c r="D99" s="313" t="s">
        <v>217</v>
      </c>
      <c r="E99" s="313"/>
      <c r="F99" s="174" t="s">
        <v>90</v>
      </c>
      <c r="G99" s="175">
        <v>168.1</v>
      </c>
      <c r="H99" s="174"/>
      <c r="I99" s="174">
        <f>ROUND(G99*(H99),2)</f>
        <v>0</v>
      </c>
      <c r="J99" s="176">
        <f>ROUND(G99*(N99),2)</f>
        <v>1064.07</v>
      </c>
      <c r="K99" s="177">
        <f>ROUND(G99*(O99),2)</f>
        <v>0</v>
      </c>
      <c r="L99" s="177">
        <f>ROUND(G99*(H99),2)</f>
        <v>0</v>
      </c>
      <c r="M99" s="177"/>
      <c r="N99" s="177">
        <v>6.33</v>
      </c>
      <c r="O99" s="177"/>
      <c r="P99" s="181">
        <v>0.29790000000000005</v>
      </c>
      <c r="Q99" s="181"/>
      <c r="R99" s="181">
        <v>0.29790000000000005</v>
      </c>
      <c r="S99" s="178">
        <f>ROUND(G99*(P99),3)</f>
        <v>50.076999999999998</v>
      </c>
      <c r="T99" s="178"/>
      <c r="U99" s="178"/>
      <c r="V99" s="196"/>
      <c r="W99" s="52"/>
      <c r="Z99">
        <v>0</v>
      </c>
    </row>
    <row r="100" spans="1:26" ht="25.05" customHeight="1" x14ac:dyDescent="0.3">
      <c r="A100" s="179"/>
      <c r="B100" s="211">
        <v>19</v>
      </c>
      <c r="C100" s="180" t="s">
        <v>218</v>
      </c>
      <c r="D100" s="313" t="s">
        <v>219</v>
      </c>
      <c r="E100" s="313"/>
      <c r="F100" s="174" t="s">
        <v>90</v>
      </c>
      <c r="G100" s="175">
        <v>168.1</v>
      </c>
      <c r="H100" s="174"/>
      <c r="I100" s="174">
        <f>ROUND(G100*(H100),2)</f>
        <v>0</v>
      </c>
      <c r="J100" s="176">
        <f>ROUND(G100*(N100),2)</f>
        <v>932.96</v>
      </c>
      <c r="K100" s="177">
        <f>ROUND(G100*(O100),2)</f>
        <v>0</v>
      </c>
      <c r="L100" s="177">
        <f>ROUND(G100*(H100),2)</f>
        <v>0</v>
      </c>
      <c r="M100" s="177"/>
      <c r="N100" s="177">
        <v>5.55</v>
      </c>
      <c r="O100" s="177"/>
      <c r="P100" s="181">
        <v>0.33445999999999998</v>
      </c>
      <c r="Q100" s="181"/>
      <c r="R100" s="181">
        <v>0.33445999999999998</v>
      </c>
      <c r="S100" s="178">
        <f>ROUND(G100*(P100),3)</f>
        <v>56.222999999999999</v>
      </c>
      <c r="T100" s="178"/>
      <c r="U100" s="178"/>
      <c r="V100" s="196"/>
      <c r="W100" s="52"/>
      <c r="Z100">
        <v>0</v>
      </c>
    </row>
    <row r="101" spans="1:26" ht="25.05" customHeight="1" x14ac:dyDescent="0.3">
      <c r="A101" s="179"/>
      <c r="B101" s="211">
        <v>20</v>
      </c>
      <c r="C101" s="180" t="s">
        <v>138</v>
      </c>
      <c r="D101" s="313" t="s">
        <v>139</v>
      </c>
      <c r="E101" s="313"/>
      <c r="F101" s="174" t="s">
        <v>90</v>
      </c>
      <c r="G101" s="175">
        <v>168.1</v>
      </c>
      <c r="H101" s="174"/>
      <c r="I101" s="174">
        <f>ROUND(G101*(H101),2)</f>
        <v>0</v>
      </c>
      <c r="J101" s="176">
        <f>ROUND(G101*(N101),2)</f>
        <v>94.14</v>
      </c>
      <c r="K101" s="177">
        <f>ROUND(G101*(O101),2)</f>
        <v>0</v>
      </c>
      <c r="L101" s="177">
        <f>ROUND(G101*(H101),2)</f>
        <v>0</v>
      </c>
      <c r="M101" s="177"/>
      <c r="N101" s="177">
        <v>0.56000000000000005</v>
      </c>
      <c r="O101" s="177"/>
      <c r="P101" s="181">
        <v>6.0999999999999997E-4</v>
      </c>
      <c r="Q101" s="181"/>
      <c r="R101" s="181">
        <v>6.0999999999999997E-4</v>
      </c>
      <c r="S101" s="178">
        <f>ROUND(G101*(P101),3)</f>
        <v>0.10299999999999999</v>
      </c>
      <c r="T101" s="178"/>
      <c r="U101" s="178"/>
      <c r="V101" s="196"/>
      <c r="W101" s="52"/>
      <c r="Z101">
        <v>0</v>
      </c>
    </row>
    <row r="102" spans="1:26" ht="25.05" customHeight="1" x14ac:dyDescent="0.3">
      <c r="A102" s="179"/>
      <c r="B102" s="211">
        <v>21</v>
      </c>
      <c r="C102" s="180" t="s">
        <v>220</v>
      </c>
      <c r="D102" s="313" t="s">
        <v>221</v>
      </c>
      <c r="E102" s="313"/>
      <c r="F102" s="174" t="s">
        <v>90</v>
      </c>
      <c r="G102" s="175">
        <v>168.1</v>
      </c>
      <c r="H102" s="174"/>
      <c r="I102" s="174">
        <f>ROUND(G102*(H102),2)</f>
        <v>0</v>
      </c>
      <c r="J102" s="176">
        <f>ROUND(G102*(N102),2)</f>
        <v>2260.9499999999998</v>
      </c>
      <c r="K102" s="177">
        <f>ROUND(G102*(O102),2)</f>
        <v>0</v>
      </c>
      <c r="L102" s="177">
        <f>ROUND(G102*(H102),2)</f>
        <v>0</v>
      </c>
      <c r="M102" s="177"/>
      <c r="N102" s="177">
        <v>13.45</v>
      </c>
      <c r="O102" s="177"/>
      <c r="P102" s="181"/>
      <c r="Q102" s="181"/>
      <c r="R102" s="181"/>
      <c r="S102" s="178">
        <f>ROUND(G102*(P102),3)</f>
        <v>0</v>
      </c>
      <c r="T102" s="178"/>
      <c r="U102" s="178"/>
      <c r="V102" s="196"/>
      <c r="W102" s="52"/>
      <c r="Z102">
        <v>0</v>
      </c>
    </row>
    <row r="103" spans="1:26" x14ac:dyDescent="0.3">
      <c r="A103" s="9"/>
      <c r="B103" s="210"/>
      <c r="C103" s="172">
        <v>5</v>
      </c>
      <c r="D103" s="310" t="s">
        <v>133</v>
      </c>
      <c r="E103" s="310"/>
      <c r="F103" s="138"/>
      <c r="G103" s="171"/>
      <c r="H103" s="138"/>
      <c r="I103" s="140">
        <f>ROUND((SUM(I98:I102))/1,2)</f>
        <v>0</v>
      </c>
      <c r="J103" s="139"/>
      <c r="K103" s="139"/>
      <c r="L103" s="139">
        <f>ROUND((SUM(L98:L102))/1,2)</f>
        <v>0</v>
      </c>
      <c r="M103" s="139">
        <f>ROUND((SUM(M98:M102))/1,2)</f>
        <v>0</v>
      </c>
      <c r="N103" s="139"/>
      <c r="O103" s="139"/>
      <c r="P103" s="139"/>
      <c r="Q103" s="9"/>
      <c r="R103" s="9"/>
      <c r="S103" s="9">
        <f>ROUND((SUM(S98:S102))/1,2)</f>
        <v>106.4</v>
      </c>
      <c r="T103" s="9"/>
      <c r="U103" s="9"/>
      <c r="V103" s="198">
        <f>ROUND((SUM(V98:V102))/1,2)</f>
        <v>0</v>
      </c>
      <c r="W103" s="215"/>
      <c r="X103" s="137"/>
      <c r="Y103" s="137"/>
      <c r="Z103" s="137"/>
    </row>
    <row r="104" spans="1:26" x14ac:dyDescent="0.3">
      <c r="A104" s="1"/>
      <c r="B104" s="206"/>
      <c r="C104" s="1"/>
      <c r="D104" s="1"/>
      <c r="E104" s="131"/>
      <c r="F104" s="131"/>
      <c r="G104" s="165"/>
      <c r="H104" s="131"/>
      <c r="I104" s="131"/>
      <c r="J104" s="132"/>
      <c r="K104" s="132"/>
      <c r="L104" s="132"/>
      <c r="M104" s="132"/>
      <c r="N104" s="132"/>
      <c r="O104" s="132"/>
      <c r="P104" s="132"/>
      <c r="Q104" s="1"/>
      <c r="R104" s="1"/>
      <c r="S104" s="1"/>
      <c r="T104" s="1"/>
      <c r="U104" s="1"/>
      <c r="V104" s="199"/>
      <c r="W104" s="52"/>
    </row>
    <row r="105" spans="1:26" x14ac:dyDescent="0.3">
      <c r="A105" s="9"/>
      <c r="B105" s="210"/>
      <c r="C105" s="172">
        <v>9</v>
      </c>
      <c r="D105" s="310" t="s">
        <v>150</v>
      </c>
      <c r="E105" s="310"/>
      <c r="F105" s="138"/>
      <c r="G105" s="171"/>
      <c r="H105" s="138"/>
      <c r="I105" s="138"/>
      <c r="J105" s="139"/>
      <c r="K105" s="139"/>
      <c r="L105" s="139"/>
      <c r="M105" s="139"/>
      <c r="N105" s="139"/>
      <c r="O105" s="139"/>
      <c r="P105" s="139"/>
      <c r="Q105" s="9"/>
      <c r="R105" s="9"/>
      <c r="S105" s="9"/>
      <c r="T105" s="9"/>
      <c r="U105" s="9"/>
      <c r="V105" s="195"/>
      <c r="W105" s="215"/>
      <c r="X105" s="137"/>
      <c r="Y105" s="137"/>
      <c r="Z105" s="137"/>
    </row>
    <row r="106" spans="1:26" ht="25.05" customHeight="1" x14ac:dyDescent="0.3">
      <c r="A106" s="179"/>
      <c r="B106" s="211">
        <v>22</v>
      </c>
      <c r="C106" s="180" t="s">
        <v>163</v>
      </c>
      <c r="D106" s="313" t="s">
        <v>164</v>
      </c>
      <c r="E106" s="313"/>
      <c r="F106" s="174" t="s">
        <v>97</v>
      </c>
      <c r="G106" s="175">
        <v>93</v>
      </c>
      <c r="H106" s="174"/>
      <c r="I106" s="174">
        <f t="shared" ref="I106:I114" si="5">ROUND(G106*(H106),2)</f>
        <v>0</v>
      </c>
      <c r="J106" s="176">
        <f t="shared" ref="J106:J114" si="6">ROUND(G106*(N106),2)</f>
        <v>531.96</v>
      </c>
      <c r="K106" s="177">
        <f t="shared" ref="K106:K114" si="7">ROUND(G106*(O106),2)</f>
        <v>0</v>
      </c>
      <c r="L106" s="177">
        <f>ROUND(G106*(H106),2)</f>
        <v>0</v>
      </c>
      <c r="M106" s="177"/>
      <c r="N106" s="177">
        <v>5.72</v>
      </c>
      <c r="O106" s="177"/>
      <c r="P106" s="181">
        <v>9.7960000000000005E-2</v>
      </c>
      <c r="Q106" s="181"/>
      <c r="R106" s="181">
        <v>9.7960000000000005E-2</v>
      </c>
      <c r="S106" s="178">
        <f t="shared" ref="S106:S114" si="8">ROUND(G106*(P106),3)</f>
        <v>9.11</v>
      </c>
      <c r="T106" s="178"/>
      <c r="U106" s="178"/>
      <c r="V106" s="196"/>
      <c r="W106" s="52"/>
      <c r="Z106">
        <v>0</v>
      </c>
    </row>
    <row r="107" spans="1:26" ht="25.05" customHeight="1" x14ac:dyDescent="0.3">
      <c r="A107" s="179"/>
      <c r="B107" s="212">
        <v>23</v>
      </c>
      <c r="C107" s="188" t="s">
        <v>165</v>
      </c>
      <c r="D107" s="314" t="s">
        <v>222</v>
      </c>
      <c r="E107" s="314"/>
      <c r="F107" s="183" t="s">
        <v>147</v>
      </c>
      <c r="G107" s="184">
        <v>187.86</v>
      </c>
      <c r="H107" s="183"/>
      <c r="I107" s="183">
        <f t="shared" si="5"/>
        <v>0</v>
      </c>
      <c r="J107" s="185">
        <f t="shared" si="6"/>
        <v>291.18</v>
      </c>
      <c r="K107" s="186">
        <f t="shared" si="7"/>
        <v>0</v>
      </c>
      <c r="L107" s="186"/>
      <c r="M107" s="186">
        <f>ROUND(G107*(H107),2)</f>
        <v>0</v>
      </c>
      <c r="N107" s="186">
        <v>1.55</v>
      </c>
      <c r="O107" s="186"/>
      <c r="P107" s="189"/>
      <c r="Q107" s="189"/>
      <c r="R107" s="189"/>
      <c r="S107" s="187">
        <f t="shared" si="8"/>
        <v>0</v>
      </c>
      <c r="T107" s="187"/>
      <c r="U107" s="187"/>
      <c r="V107" s="197"/>
      <c r="W107" s="52"/>
      <c r="Z107">
        <v>0</v>
      </c>
    </row>
    <row r="108" spans="1:26" ht="25.05" customHeight="1" x14ac:dyDescent="0.3">
      <c r="A108" s="179"/>
      <c r="B108" s="211">
        <v>24</v>
      </c>
      <c r="C108" s="180" t="s">
        <v>171</v>
      </c>
      <c r="D108" s="313" t="s">
        <v>172</v>
      </c>
      <c r="E108" s="313"/>
      <c r="F108" s="174" t="s">
        <v>97</v>
      </c>
      <c r="G108" s="175">
        <v>3</v>
      </c>
      <c r="H108" s="174"/>
      <c r="I108" s="174">
        <f t="shared" si="5"/>
        <v>0</v>
      </c>
      <c r="J108" s="176">
        <f t="shared" si="6"/>
        <v>11.04</v>
      </c>
      <c r="K108" s="177">
        <f t="shared" si="7"/>
        <v>0</v>
      </c>
      <c r="L108" s="177">
        <f t="shared" ref="L108:L114" si="9">ROUND(G108*(H108),2)</f>
        <v>0</v>
      </c>
      <c r="M108" s="177"/>
      <c r="N108" s="177">
        <v>3.68</v>
      </c>
      <c r="O108" s="177"/>
      <c r="P108" s="181">
        <v>3.0000000000000001E-5</v>
      </c>
      <c r="Q108" s="181"/>
      <c r="R108" s="181">
        <v>3.0000000000000001E-5</v>
      </c>
      <c r="S108" s="178">
        <f t="shared" si="8"/>
        <v>0</v>
      </c>
      <c r="T108" s="178"/>
      <c r="U108" s="178"/>
      <c r="V108" s="196"/>
      <c r="W108" s="52"/>
      <c r="Z108">
        <v>0</v>
      </c>
    </row>
    <row r="109" spans="1:26" ht="25.05" customHeight="1" x14ac:dyDescent="0.3">
      <c r="A109" s="179"/>
      <c r="B109" s="211">
        <v>25</v>
      </c>
      <c r="C109" s="180" t="s">
        <v>173</v>
      </c>
      <c r="D109" s="313" t="s">
        <v>174</v>
      </c>
      <c r="E109" s="313"/>
      <c r="F109" s="174" t="s">
        <v>175</v>
      </c>
      <c r="G109" s="175">
        <v>102.866</v>
      </c>
      <c r="H109" s="174"/>
      <c r="I109" s="174">
        <f t="shared" si="5"/>
        <v>0</v>
      </c>
      <c r="J109" s="176">
        <f t="shared" si="6"/>
        <v>427.92</v>
      </c>
      <c r="K109" s="177">
        <f t="shared" si="7"/>
        <v>0</v>
      </c>
      <c r="L109" s="177">
        <f t="shared" si="9"/>
        <v>0</v>
      </c>
      <c r="M109" s="177"/>
      <c r="N109" s="177">
        <v>4.16</v>
      </c>
      <c r="O109" s="177"/>
      <c r="P109" s="181"/>
      <c r="Q109" s="181"/>
      <c r="R109" s="181"/>
      <c r="S109" s="178">
        <f t="shared" si="8"/>
        <v>0</v>
      </c>
      <c r="T109" s="178"/>
      <c r="U109" s="178"/>
      <c r="V109" s="196"/>
      <c r="W109" s="52"/>
      <c r="Z109">
        <v>0</v>
      </c>
    </row>
    <row r="110" spans="1:26" ht="25.05" customHeight="1" x14ac:dyDescent="0.3">
      <c r="A110" s="179"/>
      <c r="B110" s="211">
        <v>26</v>
      </c>
      <c r="C110" s="180" t="s">
        <v>176</v>
      </c>
      <c r="D110" s="313" t="s">
        <v>177</v>
      </c>
      <c r="E110" s="313"/>
      <c r="F110" s="174" t="s">
        <v>175</v>
      </c>
      <c r="G110" s="175">
        <v>102.866</v>
      </c>
      <c r="H110" s="174"/>
      <c r="I110" s="174">
        <f t="shared" si="5"/>
        <v>0</v>
      </c>
      <c r="J110" s="176">
        <f t="shared" si="6"/>
        <v>50.4</v>
      </c>
      <c r="K110" s="177">
        <f t="shared" si="7"/>
        <v>0</v>
      </c>
      <c r="L110" s="177">
        <f t="shared" si="9"/>
        <v>0</v>
      </c>
      <c r="M110" s="177"/>
      <c r="N110" s="177">
        <v>0.49</v>
      </c>
      <c r="O110" s="177"/>
      <c r="P110" s="181"/>
      <c r="Q110" s="181"/>
      <c r="R110" s="181"/>
      <c r="S110" s="178">
        <f t="shared" si="8"/>
        <v>0</v>
      </c>
      <c r="T110" s="178"/>
      <c r="U110" s="178"/>
      <c r="V110" s="196"/>
      <c r="W110" s="52"/>
      <c r="Z110">
        <v>0</v>
      </c>
    </row>
    <row r="111" spans="1:26" ht="25.05" customHeight="1" x14ac:dyDescent="0.3">
      <c r="A111" s="179"/>
      <c r="B111" s="211">
        <v>27</v>
      </c>
      <c r="C111" s="180" t="s">
        <v>178</v>
      </c>
      <c r="D111" s="313" t="s">
        <v>179</v>
      </c>
      <c r="E111" s="313"/>
      <c r="F111" s="174" t="s">
        <v>175</v>
      </c>
      <c r="G111" s="175">
        <v>3.7800000000000002</v>
      </c>
      <c r="H111" s="174"/>
      <c r="I111" s="174">
        <f t="shared" si="5"/>
        <v>0</v>
      </c>
      <c r="J111" s="176">
        <f t="shared" si="6"/>
        <v>68.040000000000006</v>
      </c>
      <c r="K111" s="177">
        <f t="shared" si="7"/>
        <v>0</v>
      </c>
      <c r="L111" s="177">
        <f t="shared" si="9"/>
        <v>0</v>
      </c>
      <c r="M111" s="177"/>
      <c r="N111" s="177">
        <v>18</v>
      </c>
      <c r="O111" s="177"/>
      <c r="P111" s="181"/>
      <c r="Q111" s="181"/>
      <c r="R111" s="181"/>
      <c r="S111" s="178">
        <f t="shared" si="8"/>
        <v>0</v>
      </c>
      <c r="T111" s="178"/>
      <c r="U111" s="178"/>
      <c r="V111" s="196"/>
      <c r="W111" s="52"/>
      <c r="Z111">
        <v>0</v>
      </c>
    </row>
    <row r="112" spans="1:26" ht="25.05" customHeight="1" x14ac:dyDescent="0.3">
      <c r="A112" s="179"/>
      <c r="B112" s="211">
        <v>28</v>
      </c>
      <c r="C112" s="180" t="s">
        <v>180</v>
      </c>
      <c r="D112" s="313" t="s">
        <v>181</v>
      </c>
      <c r="E112" s="313"/>
      <c r="F112" s="174" t="s">
        <v>175</v>
      </c>
      <c r="G112" s="175">
        <v>26.335999999999999</v>
      </c>
      <c r="H112" s="174"/>
      <c r="I112" s="174">
        <f t="shared" si="5"/>
        <v>0</v>
      </c>
      <c r="J112" s="176">
        <f t="shared" si="6"/>
        <v>790.08</v>
      </c>
      <c r="K112" s="177">
        <f t="shared" si="7"/>
        <v>0</v>
      </c>
      <c r="L112" s="177">
        <f t="shared" si="9"/>
        <v>0</v>
      </c>
      <c r="M112" s="177"/>
      <c r="N112" s="177">
        <v>30</v>
      </c>
      <c r="O112" s="177"/>
      <c r="P112" s="181"/>
      <c r="Q112" s="181"/>
      <c r="R112" s="181"/>
      <c r="S112" s="178">
        <f t="shared" si="8"/>
        <v>0</v>
      </c>
      <c r="T112" s="178"/>
      <c r="U112" s="178"/>
      <c r="V112" s="196"/>
      <c r="W112" s="52"/>
      <c r="Z112">
        <v>0</v>
      </c>
    </row>
    <row r="113" spans="1:26" ht="25.05" customHeight="1" x14ac:dyDescent="0.3">
      <c r="A113" s="179"/>
      <c r="B113" s="211">
        <v>29</v>
      </c>
      <c r="C113" s="180" t="s">
        <v>182</v>
      </c>
      <c r="D113" s="313" t="s">
        <v>183</v>
      </c>
      <c r="E113" s="313"/>
      <c r="F113" s="174" t="s">
        <v>175</v>
      </c>
      <c r="G113" s="175">
        <v>72.75</v>
      </c>
      <c r="H113" s="174"/>
      <c r="I113" s="174">
        <f t="shared" si="5"/>
        <v>0</v>
      </c>
      <c r="J113" s="176">
        <f t="shared" si="6"/>
        <v>2037</v>
      </c>
      <c r="K113" s="177">
        <f t="shared" si="7"/>
        <v>0</v>
      </c>
      <c r="L113" s="177">
        <f t="shared" si="9"/>
        <v>0</v>
      </c>
      <c r="M113" s="177"/>
      <c r="N113" s="177">
        <v>28</v>
      </c>
      <c r="O113" s="177"/>
      <c r="P113" s="181"/>
      <c r="Q113" s="181"/>
      <c r="R113" s="181"/>
      <c r="S113" s="178">
        <f t="shared" si="8"/>
        <v>0</v>
      </c>
      <c r="T113" s="178"/>
      <c r="U113" s="178"/>
      <c r="V113" s="196"/>
      <c r="W113" s="52"/>
      <c r="Z113">
        <v>0</v>
      </c>
    </row>
    <row r="114" spans="1:26" ht="25.05" customHeight="1" x14ac:dyDescent="0.3">
      <c r="A114" s="179"/>
      <c r="B114" s="211">
        <v>30</v>
      </c>
      <c r="C114" s="180" t="s">
        <v>184</v>
      </c>
      <c r="D114" s="313" t="s">
        <v>185</v>
      </c>
      <c r="E114" s="313"/>
      <c r="F114" s="174" t="s">
        <v>175</v>
      </c>
      <c r="G114" s="175">
        <v>102.866</v>
      </c>
      <c r="H114" s="174"/>
      <c r="I114" s="174">
        <f t="shared" si="5"/>
        <v>0</v>
      </c>
      <c r="J114" s="176">
        <f t="shared" si="6"/>
        <v>45.26</v>
      </c>
      <c r="K114" s="177">
        <f t="shared" si="7"/>
        <v>0</v>
      </c>
      <c r="L114" s="177">
        <f t="shared" si="9"/>
        <v>0</v>
      </c>
      <c r="M114" s="177"/>
      <c r="N114" s="177">
        <v>0.44</v>
      </c>
      <c r="O114" s="177"/>
      <c r="P114" s="181"/>
      <c r="Q114" s="181"/>
      <c r="R114" s="181"/>
      <c r="S114" s="178">
        <f t="shared" si="8"/>
        <v>0</v>
      </c>
      <c r="T114" s="178"/>
      <c r="U114" s="178"/>
      <c r="V114" s="196"/>
      <c r="W114" s="52"/>
      <c r="Z114">
        <v>0</v>
      </c>
    </row>
    <row r="115" spans="1:26" x14ac:dyDescent="0.3">
      <c r="A115" s="9"/>
      <c r="B115" s="210"/>
      <c r="C115" s="172">
        <v>9</v>
      </c>
      <c r="D115" s="310" t="s">
        <v>150</v>
      </c>
      <c r="E115" s="310"/>
      <c r="F115" s="138"/>
      <c r="G115" s="171"/>
      <c r="H115" s="138"/>
      <c r="I115" s="140">
        <f>ROUND((SUM(I105:I114))/1,2)</f>
        <v>0</v>
      </c>
      <c r="J115" s="139"/>
      <c r="K115" s="139"/>
      <c r="L115" s="139">
        <f>ROUND((SUM(L105:L114))/1,2)</f>
        <v>0</v>
      </c>
      <c r="M115" s="139">
        <f>ROUND((SUM(M105:M114))/1,2)</f>
        <v>0</v>
      </c>
      <c r="N115" s="139"/>
      <c r="O115" s="139"/>
      <c r="P115" s="139"/>
      <c r="Q115" s="9"/>
      <c r="R115" s="9"/>
      <c r="S115" s="9">
        <f>ROUND((SUM(S105:S114))/1,2)</f>
        <v>9.11</v>
      </c>
      <c r="T115" s="9"/>
      <c r="U115" s="9"/>
      <c r="V115" s="198">
        <f>ROUND((SUM(V105:V114))/1,2)</f>
        <v>0</v>
      </c>
      <c r="W115" s="215"/>
      <c r="X115" s="137"/>
      <c r="Y115" s="137"/>
      <c r="Z115" s="137"/>
    </row>
    <row r="116" spans="1:26" x14ac:dyDescent="0.3">
      <c r="A116" s="1"/>
      <c r="B116" s="206"/>
      <c r="C116" s="1"/>
      <c r="D116" s="1"/>
      <c r="E116" s="131"/>
      <c r="F116" s="131"/>
      <c r="G116" s="165"/>
      <c r="H116" s="131"/>
      <c r="I116" s="131"/>
      <c r="J116" s="132"/>
      <c r="K116" s="132"/>
      <c r="L116" s="132"/>
      <c r="M116" s="132"/>
      <c r="N116" s="132"/>
      <c r="O116" s="132"/>
      <c r="P116" s="132"/>
      <c r="Q116" s="1"/>
      <c r="R116" s="1"/>
      <c r="S116" s="1"/>
      <c r="T116" s="1"/>
      <c r="U116" s="1"/>
      <c r="V116" s="199"/>
      <c r="W116" s="52"/>
    </row>
    <row r="117" spans="1:26" x14ac:dyDescent="0.3">
      <c r="A117" s="9"/>
      <c r="B117" s="210"/>
      <c r="C117" s="172">
        <v>99</v>
      </c>
      <c r="D117" s="310" t="s">
        <v>186</v>
      </c>
      <c r="E117" s="310"/>
      <c r="F117" s="138"/>
      <c r="G117" s="171"/>
      <c r="H117" s="138"/>
      <c r="I117" s="138"/>
      <c r="J117" s="139"/>
      <c r="K117" s="139"/>
      <c r="L117" s="139"/>
      <c r="M117" s="139"/>
      <c r="N117" s="139"/>
      <c r="O117" s="139"/>
      <c r="P117" s="139"/>
      <c r="Q117" s="9"/>
      <c r="R117" s="9"/>
      <c r="S117" s="9"/>
      <c r="T117" s="9"/>
      <c r="U117" s="9"/>
      <c r="V117" s="195"/>
      <c r="W117" s="215"/>
      <c r="X117" s="137"/>
      <c r="Y117" s="137"/>
      <c r="Z117" s="137"/>
    </row>
    <row r="118" spans="1:26" ht="25.05" customHeight="1" x14ac:dyDescent="0.3">
      <c r="A118" s="179"/>
      <c r="B118" s="211">
        <v>31</v>
      </c>
      <c r="C118" s="180" t="s">
        <v>187</v>
      </c>
      <c r="D118" s="313" t="s">
        <v>188</v>
      </c>
      <c r="E118" s="313"/>
      <c r="F118" s="174" t="s">
        <v>175</v>
      </c>
      <c r="G118" s="175">
        <v>139.541</v>
      </c>
      <c r="H118" s="174"/>
      <c r="I118" s="174">
        <f>ROUND(G118*(H118),2)</f>
        <v>0</v>
      </c>
      <c r="J118" s="176">
        <f>ROUND(G118*(N118),2)</f>
        <v>276.29000000000002</v>
      </c>
      <c r="K118" s="177">
        <f>ROUND(G118*(O118),2)</f>
        <v>0</v>
      </c>
      <c r="L118" s="177">
        <f>ROUND(G118*(H118),2)</f>
        <v>0</v>
      </c>
      <c r="M118" s="177"/>
      <c r="N118" s="177">
        <v>1.98</v>
      </c>
      <c r="O118" s="177"/>
      <c r="P118" s="181"/>
      <c r="Q118" s="181"/>
      <c r="R118" s="181"/>
      <c r="S118" s="178">
        <f>ROUND(G118*(P118),3)</f>
        <v>0</v>
      </c>
      <c r="T118" s="178"/>
      <c r="U118" s="178"/>
      <c r="V118" s="196"/>
      <c r="W118" s="52"/>
      <c r="Z118">
        <v>0</v>
      </c>
    </row>
    <row r="119" spans="1:26" x14ac:dyDescent="0.3">
      <c r="A119" s="9"/>
      <c r="B119" s="210"/>
      <c r="C119" s="172">
        <v>99</v>
      </c>
      <c r="D119" s="310" t="s">
        <v>186</v>
      </c>
      <c r="E119" s="310"/>
      <c r="F119" s="138"/>
      <c r="G119" s="171"/>
      <c r="H119" s="138"/>
      <c r="I119" s="140">
        <f>ROUND((SUM(I117:I118))/1,2)</f>
        <v>0</v>
      </c>
      <c r="J119" s="139"/>
      <c r="K119" s="139"/>
      <c r="L119" s="139">
        <f>ROUND((SUM(L117:L118))/1,2)</f>
        <v>0</v>
      </c>
      <c r="M119" s="139">
        <f>ROUND((SUM(M117:M118))/1,2)</f>
        <v>0</v>
      </c>
      <c r="N119" s="139"/>
      <c r="O119" s="139"/>
      <c r="P119" s="190"/>
      <c r="Q119" s="1"/>
      <c r="R119" s="1"/>
      <c r="S119" s="190">
        <f>ROUND((SUM(S117:S118))/1,2)</f>
        <v>0</v>
      </c>
      <c r="T119" s="2"/>
      <c r="U119" s="2"/>
      <c r="V119" s="198">
        <f>ROUND((SUM(V117:V118))/1,2)</f>
        <v>0</v>
      </c>
      <c r="W119" s="52"/>
    </row>
    <row r="120" spans="1:26" x14ac:dyDescent="0.3">
      <c r="A120" s="1"/>
      <c r="B120" s="206"/>
      <c r="C120" s="1"/>
      <c r="D120" s="1"/>
      <c r="E120" s="131"/>
      <c r="F120" s="131"/>
      <c r="G120" s="165"/>
      <c r="H120" s="131"/>
      <c r="I120" s="131"/>
      <c r="J120" s="132"/>
      <c r="K120" s="132"/>
      <c r="L120" s="132"/>
      <c r="M120" s="132"/>
      <c r="N120" s="132"/>
      <c r="O120" s="132"/>
      <c r="P120" s="132"/>
      <c r="Q120" s="1"/>
      <c r="R120" s="1"/>
      <c r="S120" s="1"/>
      <c r="T120" s="1"/>
      <c r="U120" s="1"/>
      <c r="V120" s="199"/>
      <c r="W120" s="52"/>
    </row>
    <row r="121" spans="1:26" x14ac:dyDescent="0.3">
      <c r="A121" s="9"/>
      <c r="B121" s="210"/>
      <c r="C121" s="9"/>
      <c r="D121" s="311" t="s">
        <v>64</v>
      </c>
      <c r="E121" s="311"/>
      <c r="F121" s="138"/>
      <c r="G121" s="171"/>
      <c r="H121" s="138"/>
      <c r="I121" s="140">
        <f>ROUND((SUM(I77:I120))/2,2)</f>
        <v>0</v>
      </c>
      <c r="J121" s="139"/>
      <c r="K121" s="139"/>
      <c r="L121" s="139">
        <f>ROUND((SUM(L77:L120))/2,2)</f>
        <v>0</v>
      </c>
      <c r="M121" s="139">
        <f>ROUND((SUM(M77:M120))/2,2)</f>
        <v>0</v>
      </c>
      <c r="N121" s="139"/>
      <c r="O121" s="139"/>
      <c r="P121" s="190"/>
      <c r="Q121" s="1"/>
      <c r="R121" s="1"/>
      <c r="S121" s="190">
        <f>ROUND((SUM(S77:S120))/2,2)</f>
        <v>115.51</v>
      </c>
      <c r="T121" s="1"/>
      <c r="U121" s="1"/>
      <c r="V121" s="198">
        <f>ROUND((SUM(V77:V120))/2,2)</f>
        <v>0</v>
      </c>
      <c r="W121" s="52"/>
    </row>
    <row r="122" spans="1:26" x14ac:dyDescent="0.3">
      <c r="A122" s="1"/>
      <c r="B122" s="213"/>
      <c r="C122" s="191"/>
      <c r="D122" s="312" t="s">
        <v>71</v>
      </c>
      <c r="E122" s="312"/>
      <c r="F122" s="193"/>
      <c r="G122" s="192"/>
      <c r="H122" s="193"/>
      <c r="I122" s="193">
        <f>ROUND((SUM(I77:I121))/3,2)</f>
        <v>0</v>
      </c>
      <c r="J122" s="217"/>
      <c r="K122" s="217">
        <f>ROUND((SUM(K77:K121))/3,2)</f>
        <v>0</v>
      </c>
      <c r="L122" s="217">
        <f>ROUND((SUM(L77:L121))/3,2)</f>
        <v>0</v>
      </c>
      <c r="M122" s="217">
        <f>ROUND((SUM(M77:M121))/3,2)</f>
        <v>0</v>
      </c>
      <c r="N122" s="217"/>
      <c r="O122" s="217"/>
      <c r="P122" s="192"/>
      <c r="Q122" s="191"/>
      <c r="R122" s="191"/>
      <c r="S122" s="192">
        <f>ROUND((SUM(S77:S121))/3,2)</f>
        <v>115.51</v>
      </c>
      <c r="T122" s="191"/>
      <c r="U122" s="191"/>
      <c r="V122" s="200">
        <f>ROUND((SUM(V77:V121))/3,2)</f>
        <v>0</v>
      </c>
      <c r="W122" s="52"/>
      <c r="Y122">
        <f>(SUM(Y77:Y121))</f>
        <v>0</v>
      </c>
      <c r="Z122">
        <f>(SUM(Z77:Z121))</f>
        <v>0</v>
      </c>
    </row>
  </sheetData>
  <mergeCells count="89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D77:E77"/>
    <mergeCell ref="D78:E78"/>
    <mergeCell ref="D79:E79"/>
    <mergeCell ref="D80:E80"/>
    <mergeCell ref="D81:E81"/>
    <mergeCell ref="D94:E94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108:E108"/>
    <mergeCell ref="D95:E95"/>
    <mergeCell ref="D96:E96"/>
    <mergeCell ref="D98:E98"/>
    <mergeCell ref="D99:E99"/>
    <mergeCell ref="D100:E100"/>
    <mergeCell ref="D101:E101"/>
    <mergeCell ref="D102:E102"/>
    <mergeCell ref="D103:E103"/>
    <mergeCell ref="D105:E105"/>
    <mergeCell ref="D106:E106"/>
    <mergeCell ref="D107:E107"/>
    <mergeCell ref="D122:E122"/>
    <mergeCell ref="D109:E109"/>
    <mergeCell ref="D110:E110"/>
    <mergeCell ref="D111:E111"/>
    <mergeCell ref="D112:E112"/>
    <mergeCell ref="D113:E113"/>
    <mergeCell ref="D114:E114"/>
    <mergeCell ref="D115:E115"/>
    <mergeCell ref="D117:E117"/>
    <mergeCell ref="D118:E118"/>
    <mergeCell ref="D119:E119"/>
    <mergeCell ref="D121:E121"/>
  </mergeCells>
  <hyperlinks>
    <hyperlink ref="B1:C1" location="A2:A2" tooltip="Klikni na prechod ku Kryciemu listu..." display="Krycí list rozpočtu" xr:uid="{AFAD78DB-FD37-4F16-9335-751E0C3E674C}"/>
    <hyperlink ref="E1:F1" location="A54:A54" tooltip="Klikni na prechod ku rekapitulácii..." display="Rekapitulácia rozpočtu" xr:uid="{F8F0EB54-DBAC-4B30-B8E4-3D271180BBDF}"/>
    <hyperlink ref="H1:I1" location="B76:B76" tooltip="Klikni na prechod ku Rozpočet..." display="Rozpočet" xr:uid="{B89241F1-1038-45AC-B664-17AE946ECE1F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Zlepšenie základnej technickej infraštruktúry v obci Sačurov / SO 02 Chodník k MŠ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DDA8-998B-490A-8A87-56C72DA892D2}">
  <dimension ref="A1:AA136"/>
  <sheetViews>
    <sheetView workbookViewId="0">
      <pane ySplit="1" topLeftCell="A112" activePane="bottomLeft" state="frozen"/>
      <selection pane="bottomLeft" activeCell="H80" sqref="H80:H133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66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7" t="s">
        <v>20</v>
      </c>
      <c r="C1" s="330"/>
      <c r="D1" s="11"/>
      <c r="E1" s="378" t="s">
        <v>0</v>
      </c>
      <c r="F1" s="379"/>
      <c r="G1" s="12"/>
      <c r="H1" s="329" t="s">
        <v>72</v>
      </c>
      <c r="I1" s="330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80" t="s">
        <v>20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/>
      <c r="R2" s="382"/>
      <c r="S2" s="382"/>
      <c r="T2" s="382"/>
      <c r="U2" s="382"/>
      <c r="V2" s="383"/>
      <c r="W2" s="52"/>
    </row>
    <row r="3" spans="1:23" ht="18" customHeight="1" x14ac:dyDescent="0.3">
      <c r="A3" s="14"/>
      <c r="B3" s="384" t="s">
        <v>1</v>
      </c>
      <c r="C3" s="385"/>
      <c r="D3" s="385"/>
      <c r="E3" s="385"/>
      <c r="F3" s="385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7"/>
      <c r="W3" s="52"/>
    </row>
    <row r="4" spans="1:23" ht="18" customHeight="1" x14ac:dyDescent="0.3">
      <c r="A4" s="14"/>
      <c r="B4" s="42" t="s">
        <v>223</v>
      </c>
      <c r="C4" s="31"/>
      <c r="D4" s="24"/>
      <c r="E4" s="24"/>
      <c r="F4" s="43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24</v>
      </c>
      <c r="C6" s="31"/>
      <c r="D6" s="43" t="s">
        <v>25</v>
      </c>
      <c r="E6" s="24"/>
      <c r="F6" s="43" t="s">
        <v>26</v>
      </c>
      <c r="G6" s="43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8" t="s">
        <v>28</v>
      </c>
      <c r="C7" s="389"/>
      <c r="D7" s="389"/>
      <c r="E7" s="389"/>
      <c r="F7" s="389"/>
      <c r="G7" s="389"/>
      <c r="H7" s="390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31</v>
      </c>
      <c r="C8" s="45"/>
      <c r="D8" s="27"/>
      <c r="E8" s="27"/>
      <c r="F8" s="49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8" t="s">
        <v>29</v>
      </c>
      <c r="C9" s="369"/>
      <c r="D9" s="369"/>
      <c r="E9" s="369"/>
      <c r="F9" s="369"/>
      <c r="G9" s="369"/>
      <c r="H9" s="370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31</v>
      </c>
      <c r="C10" s="31"/>
      <c r="D10" s="24"/>
      <c r="E10" s="24"/>
      <c r="F10" s="43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8" t="s">
        <v>30</v>
      </c>
      <c r="C11" s="369"/>
      <c r="D11" s="369"/>
      <c r="E11" s="369"/>
      <c r="F11" s="369"/>
      <c r="G11" s="369"/>
      <c r="H11" s="370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31</v>
      </c>
      <c r="C12" s="31"/>
      <c r="D12" s="24"/>
      <c r="E12" s="24"/>
      <c r="F12" s="43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53</v>
      </c>
      <c r="D14" s="60" t="s">
        <v>54</v>
      </c>
      <c r="E14" s="65" t="s">
        <v>55</v>
      </c>
      <c r="F14" s="371" t="s">
        <v>39</v>
      </c>
      <c r="G14" s="372"/>
      <c r="H14" s="36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33</v>
      </c>
      <c r="C15" s="62">
        <f>'SO 15585'!E62</f>
        <v>0</v>
      </c>
      <c r="D15" s="57">
        <f>'SO 15585'!F62</f>
        <v>0</v>
      </c>
      <c r="E15" s="66">
        <f>'SO 15585'!G62</f>
        <v>0</v>
      </c>
      <c r="F15" s="373"/>
      <c r="G15" s="365"/>
      <c r="H15" s="348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34</v>
      </c>
      <c r="C16" s="90"/>
      <c r="D16" s="91"/>
      <c r="E16" s="92"/>
      <c r="F16" s="374" t="s">
        <v>40</v>
      </c>
      <c r="G16" s="365"/>
      <c r="H16" s="348"/>
      <c r="I16" s="24"/>
      <c r="J16" s="24"/>
      <c r="K16" s="25"/>
      <c r="L16" s="25"/>
      <c r="M16" s="25"/>
      <c r="N16" s="25"/>
      <c r="O16" s="72"/>
      <c r="P16" s="82">
        <f>(SUM(Z79:Z135))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35</v>
      </c>
      <c r="C17" s="62"/>
      <c r="D17" s="57"/>
      <c r="E17" s="66"/>
      <c r="F17" s="375" t="s">
        <v>41</v>
      </c>
      <c r="G17" s="365"/>
      <c r="H17" s="348"/>
      <c r="I17" s="24"/>
      <c r="J17" s="24"/>
      <c r="K17" s="25"/>
      <c r="L17" s="25"/>
      <c r="M17" s="25"/>
      <c r="N17" s="25"/>
      <c r="O17" s="72"/>
      <c r="P17" s="82">
        <f>(SUM(Y79:Y135))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36</v>
      </c>
      <c r="C18" s="63"/>
      <c r="D18" s="58"/>
      <c r="E18" s="67"/>
      <c r="F18" s="376"/>
      <c r="G18" s="367"/>
      <c r="H18" s="348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37</v>
      </c>
      <c r="C19" s="64"/>
      <c r="D19" s="59"/>
      <c r="E19" s="67"/>
      <c r="F19" s="360"/>
      <c r="G19" s="347"/>
      <c r="H19" s="36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38</v>
      </c>
      <c r="C20" s="56"/>
      <c r="D20" s="93"/>
      <c r="E20" s="94">
        <f>SUM(E15:E19)</f>
        <v>0</v>
      </c>
      <c r="F20" s="349" t="s">
        <v>38</v>
      </c>
      <c r="G20" s="362"/>
      <c r="H20" s="36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47</v>
      </c>
      <c r="C21" s="50"/>
      <c r="D21" s="89"/>
      <c r="E21" s="68">
        <f>((E15*U22*0)+(E16*V22*0)+(E17*W22*0))/100</f>
        <v>0</v>
      </c>
      <c r="F21" s="364" t="s">
        <v>50</v>
      </c>
      <c r="G21" s="365"/>
      <c r="H21" s="348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48</v>
      </c>
      <c r="C22" s="33"/>
      <c r="D22" s="70"/>
      <c r="E22" s="69">
        <f>((E15*U23*0)+(E16*V23*0)+(E17*W23*0))/100</f>
        <v>0</v>
      </c>
      <c r="F22" s="364" t="s">
        <v>51</v>
      </c>
      <c r="G22" s="365"/>
      <c r="H22" s="348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49</v>
      </c>
      <c r="C23" s="33"/>
      <c r="D23" s="70"/>
      <c r="E23" s="69">
        <f>((E15*U24*0)+(E16*V24*0)+(E17*W24*0))/100</f>
        <v>0</v>
      </c>
      <c r="F23" s="364" t="s">
        <v>52</v>
      </c>
      <c r="G23" s="365"/>
      <c r="H23" s="348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6"/>
      <c r="G24" s="367"/>
      <c r="H24" s="348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6" t="s">
        <v>38</v>
      </c>
      <c r="G25" s="347"/>
      <c r="H25" s="348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58</v>
      </c>
      <c r="C26" s="96"/>
      <c r="D26" s="98"/>
      <c r="E26" s="104"/>
      <c r="F26" s="349" t="s">
        <v>42</v>
      </c>
      <c r="G26" s="350"/>
      <c r="H26" s="35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2" t="s">
        <v>43</v>
      </c>
      <c r="G27" s="335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44</v>
      </c>
      <c r="G28" s="355"/>
      <c r="H28" s="216">
        <f>P27-SUM('SO 15585'!K79:'SO 15585'!K135)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45</v>
      </c>
      <c r="G29" s="357"/>
      <c r="H29" s="32">
        <f>SUM('SO 15585'!K79:'SO 15585'!K135)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46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5"/>
      <c r="G31" s="336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56</v>
      </c>
      <c r="C32" s="100"/>
      <c r="D32" s="18"/>
      <c r="E32" s="109" t="s">
        <v>57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9" t="s">
        <v>0</v>
      </c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1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15" t="s">
        <v>28</v>
      </c>
      <c r="C46" s="316"/>
      <c r="D46" s="316"/>
      <c r="E46" s="317"/>
      <c r="F46" s="342" t="s">
        <v>25</v>
      </c>
      <c r="G46" s="316"/>
      <c r="H46" s="317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15" t="s">
        <v>29</v>
      </c>
      <c r="C47" s="316"/>
      <c r="D47" s="316"/>
      <c r="E47" s="317"/>
      <c r="F47" s="342" t="s">
        <v>23</v>
      </c>
      <c r="G47" s="316"/>
      <c r="H47" s="317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15" t="s">
        <v>30</v>
      </c>
      <c r="C48" s="316"/>
      <c r="D48" s="316"/>
      <c r="E48" s="317"/>
      <c r="F48" s="342" t="s">
        <v>62</v>
      </c>
      <c r="G48" s="316"/>
      <c r="H48" s="317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43" t="s">
        <v>1</v>
      </c>
      <c r="C49" s="344"/>
      <c r="D49" s="344"/>
      <c r="E49" s="344"/>
      <c r="F49" s="344"/>
      <c r="G49" s="344"/>
      <c r="H49" s="344"/>
      <c r="I49" s="34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223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7" t="s">
        <v>59</v>
      </c>
      <c r="C54" s="338"/>
      <c r="D54" s="127"/>
      <c r="E54" s="127" t="s">
        <v>53</v>
      </c>
      <c r="F54" s="127" t="s">
        <v>54</v>
      </c>
      <c r="G54" s="127" t="s">
        <v>38</v>
      </c>
      <c r="H54" s="127" t="s">
        <v>60</v>
      </c>
      <c r="I54" s="127" t="s">
        <v>61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4" t="s">
        <v>64</v>
      </c>
      <c r="C55" s="321"/>
      <c r="D55" s="32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22" t="s">
        <v>65</v>
      </c>
      <c r="C56" s="323"/>
      <c r="D56" s="323"/>
      <c r="E56" s="138">
        <f>'SO 15585'!L94</f>
        <v>0</v>
      </c>
      <c r="F56" s="138">
        <f>'SO 15585'!M94</f>
        <v>0</v>
      </c>
      <c r="G56" s="138">
        <f>'SO 15585'!I94</f>
        <v>0</v>
      </c>
      <c r="H56" s="139">
        <f>'SO 15585'!S94</f>
        <v>0</v>
      </c>
      <c r="I56" s="139">
        <f>'SO 15585'!V94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22" t="s">
        <v>66</v>
      </c>
      <c r="C57" s="323"/>
      <c r="D57" s="323"/>
      <c r="E57" s="138">
        <f>'SO 15585'!L99</f>
        <v>0</v>
      </c>
      <c r="F57" s="138">
        <f>'SO 15585'!M99</f>
        <v>0</v>
      </c>
      <c r="G57" s="138">
        <f>'SO 15585'!I99</f>
        <v>0</v>
      </c>
      <c r="H57" s="139">
        <f>'SO 15585'!S99</f>
        <v>0</v>
      </c>
      <c r="I57" s="139">
        <f>'SO 15585'!V99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22" t="s">
        <v>67</v>
      </c>
      <c r="C58" s="323"/>
      <c r="D58" s="323"/>
      <c r="E58" s="138">
        <f>'SO 15585'!L106</f>
        <v>0</v>
      </c>
      <c r="F58" s="138">
        <f>'SO 15585'!M106</f>
        <v>0</v>
      </c>
      <c r="G58" s="138">
        <f>'SO 15585'!I106</f>
        <v>0</v>
      </c>
      <c r="H58" s="139">
        <f>'SO 15585'!S106</f>
        <v>70.290000000000006</v>
      </c>
      <c r="I58" s="139">
        <f>'SO 15585'!V106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22" t="s">
        <v>68</v>
      </c>
      <c r="C59" s="323"/>
      <c r="D59" s="323"/>
      <c r="E59" s="138">
        <f>'SO 15585'!L118</f>
        <v>0</v>
      </c>
      <c r="F59" s="138">
        <f>'SO 15585'!M118</f>
        <v>0</v>
      </c>
      <c r="G59" s="138">
        <f>'SO 15585'!I118</f>
        <v>0</v>
      </c>
      <c r="H59" s="139">
        <f>'SO 15585'!S118</f>
        <v>0</v>
      </c>
      <c r="I59" s="139">
        <f>'SO 15585'!V118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22" t="s">
        <v>69</v>
      </c>
      <c r="C60" s="323"/>
      <c r="D60" s="323"/>
      <c r="E60" s="138">
        <f>'SO 15585'!L129</f>
        <v>0</v>
      </c>
      <c r="F60" s="138">
        <f>'SO 15585'!M129</f>
        <v>0</v>
      </c>
      <c r="G60" s="138">
        <f>'SO 15585'!I129</f>
        <v>0</v>
      </c>
      <c r="H60" s="139">
        <f>'SO 15585'!S129</f>
        <v>10.039999999999999</v>
      </c>
      <c r="I60" s="139">
        <f>'SO 15585'!V129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9"/>
      <c r="B61" s="322" t="s">
        <v>70</v>
      </c>
      <c r="C61" s="323"/>
      <c r="D61" s="323"/>
      <c r="E61" s="138">
        <f>'SO 15585'!L133</f>
        <v>0</v>
      </c>
      <c r="F61" s="138">
        <f>'SO 15585'!M133</f>
        <v>0</v>
      </c>
      <c r="G61" s="138">
        <f>'SO 15585'!I133</f>
        <v>0</v>
      </c>
      <c r="H61" s="139">
        <f>'SO 15585'!S133</f>
        <v>0</v>
      </c>
      <c r="I61" s="139">
        <f>'SO 15585'!V133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5"/>
      <c r="X61" s="137"/>
      <c r="Y61" s="137"/>
      <c r="Z61" s="137"/>
    </row>
    <row r="62" spans="1:26" x14ac:dyDescent="0.3">
      <c r="A62" s="9"/>
      <c r="B62" s="324" t="s">
        <v>64</v>
      </c>
      <c r="C62" s="311"/>
      <c r="D62" s="311"/>
      <c r="E62" s="140">
        <f>'SO 15585'!L135</f>
        <v>0</v>
      </c>
      <c r="F62" s="140">
        <f>'SO 15585'!M135</f>
        <v>0</v>
      </c>
      <c r="G62" s="140">
        <f>'SO 15585'!I135</f>
        <v>0</v>
      </c>
      <c r="H62" s="141">
        <f>'SO 15585'!S135</f>
        <v>80.33</v>
      </c>
      <c r="I62" s="141">
        <f>'SO 15585'!V135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5"/>
      <c r="X62" s="137"/>
      <c r="Y62" s="137"/>
      <c r="Z62" s="137"/>
    </row>
    <row r="63" spans="1:26" x14ac:dyDescent="0.3">
      <c r="A63" s="1"/>
      <c r="B63" s="206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2"/>
    </row>
    <row r="64" spans="1:26" x14ac:dyDescent="0.3">
      <c r="A64" s="142"/>
      <c r="B64" s="325" t="s">
        <v>71</v>
      </c>
      <c r="C64" s="326"/>
      <c r="D64" s="326"/>
      <c r="E64" s="144">
        <f>'SO 15585'!L136</f>
        <v>0</v>
      </c>
      <c r="F64" s="144">
        <f>'SO 15585'!M136</f>
        <v>0</v>
      </c>
      <c r="G64" s="144">
        <f>'SO 15585'!I136</f>
        <v>0</v>
      </c>
      <c r="H64" s="145">
        <f>'SO 15585'!S136</f>
        <v>80.33</v>
      </c>
      <c r="I64" s="145">
        <f>'SO 15585'!V136</f>
        <v>0</v>
      </c>
      <c r="J64" s="146"/>
      <c r="K64" s="146"/>
      <c r="L64" s="146"/>
      <c r="M64" s="146"/>
      <c r="N64" s="146"/>
      <c r="O64" s="146"/>
      <c r="P64" s="146"/>
      <c r="Q64" s="147"/>
      <c r="R64" s="147"/>
      <c r="S64" s="147"/>
      <c r="T64" s="147"/>
      <c r="U64" s="147"/>
      <c r="V64" s="152"/>
      <c r="W64" s="215"/>
      <c r="X64" s="143"/>
      <c r="Y64" s="143"/>
      <c r="Z64" s="143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41"/>
      <c r="C66" s="3"/>
      <c r="D66" s="3"/>
      <c r="E66" s="13"/>
      <c r="F66" s="13"/>
      <c r="G66" s="13"/>
      <c r="H66" s="153"/>
      <c r="I66" s="153"/>
      <c r="J66" s="153"/>
      <c r="K66" s="153"/>
      <c r="L66" s="153"/>
      <c r="M66" s="153"/>
      <c r="N66" s="153"/>
      <c r="O66" s="153"/>
      <c r="P66" s="153"/>
      <c r="Q66" s="10"/>
      <c r="R66" s="10"/>
      <c r="S66" s="10"/>
      <c r="T66" s="10"/>
      <c r="U66" s="10"/>
      <c r="V66" s="10"/>
      <c r="W66" s="52"/>
    </row>
    <row r="67" spans="1:26" x14ac:dyDescent="0.3">
      <c r="A67" s="14"/>
      <c r="B67" s="37"/>
      <c r="C67" s="8"/>
      <c r="D67" s="8"/>
      <c r="E67" s="26"/>
      <c r="F67" s="26"/>
      <c r="G67" s="26"/>
      <c r="H67" s="154"/>
      <c r="I67" s="154"/>
      <c r="J67" s="154"/>
      <c r="K67" s="154"/>
      <c r="L67" s="154"/>
      <c r="M67" s="154"/>
      <c r="N67" s="154"/>
      <c r="O67" s="154"/>
      <c r="P67" s="154"/>
      <c r="Q67" s="15"/>
      <c r="R67" s="15"/>
      <c r="S67" s="15"/>
      <c r="T67" s="15"/>
      <c r="U67" s="15"/>
      <c r="V67" s="15"/>
      <c r="W67" s="52"/>
    </row>
    <row r="68" spans="1:26" ht="34.950000000000003" customHeight="1" x14ac:dyDescent="0.3">
      <c r="A68" s="1"/>
      <c r="B68" s="327" t="s">
        <v>72</v>
      </c>
      <c r="C68" s="328"/>
      <c r="D68" s="328"/>
      <c r="E68" s="328"/>
      <c r="F68" s="328"/>
      <c r="G68" s="328"/>
      <c r="H68" s="328"/>
      <c r="I68" s="328"/>
      <c r="J68" s="328"/>
      <c r="K68" s="328"/>
      <c r="L68" s="328"/>
      <c r="M68" s="328"/>
      <c r="N68" s="328"/>
      <c r="O68" s="328"/>
      <c r="P68" s="328"/>
      <c r="Q68" s="328"/>
      <c r="R68" s="328"/>
      <c r="S68" s="328"/>
      <c r="T68" s="328"/>
      <c r="U68" s="328"/>
      <c r="V68" s="328"/>
      <c r="W68" s="52"/>
    </row>
    <row r="69" spans="1:26" x14ac:dyDescent="0.3">
      <c r="A69" s="14"/>
      <c r="B69" s="95"/>
      <c r="C69" s="18"/>
      <c r="D69" s="18"/>
      <c r="E69" s="97"/>
      <c r="F69" s="97"/>
      <c r="G69" s="97"/>
      <c r="H69" s="168"/>
      <c r="I69" s="168"/>
      <c r="J69" s="168"/>
      <c r="K69" s="168"/>
      <c r="L69" s="168"/>
      <c r="M69" s="168"/>
      <c r="N69" s="168"/>
      <c r="O69" s="168"/>
      <c r="P69" s="168"/>
      <c r="Q69" s="19"/>
      <c r="R69" s="19"/>
      <c r="S69" s="19"/>
      <c r="T69" s="19"/>
      <c r="U69" s="19"/>
      <c r="V69" s="19"/>
      <c r="W69" s="52"/>
    </row>
    <row r="70" spans="1:26" ht="19.95" customHeight="1" x14ac:dyDescent="0.3">
      <c r="A70" s="201"/>
      <c r="B70" s="331" t="s">
        <v>28</v>
      </c>
      <c r="C70" s="332"/>
      <c r="D70" s="332"/>
      <c r="E70" s="333"/>
      <c r="F70" s="166"/>
      <c r="G70" s="166"/>
      <c r="H70" s="167" t="s">
        <v>83</v>
      </c>
      <c r="I70" s="318" t="s">
        <v>84</v>
      </c>
      <c r="J70" s="319"/>
      <c r="K70" s="319"/>
      <c r="L70" s="319"/>
      <c r="M70" s="319"/>
      <c r="N70" s="319"/>
      <c r="O70" s="319"/>
      <c r="P70" s="320"/>
      <c r="Q70" s="17"/>
      <c r="R70" s="17"/>
      <c r="S70" s="17"/>
      <c r="T70" s="17"/>
      <c r="U70" s="17"/>
      <c r="V70" s="17"/>
      <c r="W70" s="52"/>
    </row>
    <row r="71" spans="1:26" ht="19.95" customHeight="1" x14ac:dyDescent="0.3">
      <c r="A71" s="201"/>
      <c r="B71" s="315" t="s">
        <v>29</v>
      </c>
      <c r="C71" s="316"/>
      <c r="D71" s="316"/>
      <c r="E71" s="317"/>
      <c r="F71" s="162"/>
      <c r="G71" s="162"/>
      <c r="H71" s="163" t="s">
        <v>23</v>
      </c>
      <c r="I71" s="16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201"/>
      <c r="B72" s="315" t="s">
        <v>30</v>
      </c>
      <c r="C72" s="316"/>
      <c r="D72" s="316"/>
      <c r="E72" s="317"/>
      <c r="F72" s="162"/>
      <c r="G72" s="162"/>
      <c r="H72" s="163" t="s">
        <v>85</v>
      </c>
      <c r="I72" s="163" t="s">
        <v>27</v>
      </c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205" t="s">
        <v>86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205" t="s">
        <v>223</v>
      </c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41"/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14"/>
      <c r="B77" s="207" t="s">
        <v>63</v>
      </c>
      <c r="C77" s="164"/>
      <c r="D77" s="164"/>
      <c r="E77" s="13"/>
      <c r="F77" s="13"/>
      <c r="G77" s="13"/>
      <c r="H77" s="153"/>
      <c r="I77" s="153"/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x14ac:dyDescent="0.3">
      <c r="A78" s="2"/>
      <c r="B78" s="208" t="s">
        <v>73</v>
      </c>
      <c r="C78" s="127" t="s">
        <v>74</v>
      </c>
      <c r="D78" s="127" t="s">
        <v>75</v>
      </c>
      <c r="E78" s="155"/>
      <c r="F78" s="155" t="s">
        <v>76</v>
      </c>
      <c r="G78" s="155" t="s">
        <v>77</v>
      </c>
      <c r="H78" s="156" t="s">
        <v>78</v>
      </c>
      <c r="I78" s="156" t="s">
        <v>79</v>
      </c>
      <c r="J78" s="156"/>
      <c r="K78" s="156"/>
      <c r="L78" s="156"/>
      <c r="M78" s="156"/>
      <c r="N78" s="156"/>
      <c r="O78" s="156"/>
      <c r="P78" s="156" t="s">
        <v>80</v>
      </c>
      <c r="Q78" s="157"/>
      <c r="R78" s="157"/>
      <c r="S78" s="127" t="s">
        <v>81</v>
      </c>
      <c r="T78" s="158"/>
      <c r="U78" s="158"/>
      <c r="V78" s="127" t="s">
        <v>82</v>
      </c>
      <c r="W78" s="52"/>
    </row>
    <row r="79" spans="1:26" x14ac:dyDescent="0.3">
      <c r="A79" s="9"/>
      <c r="B79" s="209"/>
      <c r="C79" s="169"/>
      <c r="D79" s="321" t="s">
        <v>64</v>
      </c>
      <c r="E79" s="321"/>
      <c r="F79" s="134"/>
      <c r="G79" s="170"/>
      <c r="H79" s="134"/>
      <c r="I79" s="134"/>
      <c r="J79" s="135"/>
      <c r="K79" s="135"/>
      <c r="L79" s="135"/>
      <c r="M79" s="135"/>
      <c r="N79" s="135"/>
      <c r="O79" s="135"/>
      <c r="P79" s="135"/>
      <c r="Q79" s="133"/>
      <c r="R79" s="133"/>
      <c r="S79" s="133"/>
      <c r="T79" s="133"/>
      <c r="U79" s="133"/>
      <c r="V79" s="194"/>
      <c r="W79" s="215"/>
      <c r="X79" s="137"/>
      <c r="Y79" s="137"/>
      <c r="Z79" s="137"/>
    </row>
    <row r="80" spans="1:26" x14ac:dyDescent="0.3">
      <c r="A80" s="9"/>
      <c r="B80" s="210"/>
      <c r="C80" s="172">
        <v>1</v>
      </c>
      <c r="D80" s="310" t="s">
        <v>87</v>
      </c>
      <c r="E80" s="310"/>
      <c r="F80" s="138"/>
      <c r="G80" s="171"/>
      <c r="H80" s="138"/>
      <c r="I80" s="138"/>
      <c r="J80" s="139"/>
      <c r="K80" s="139"/>
      <c r="L80" s="139"/>
      <c r="M80" s="139"/>
      <c r="N80" s="139"/>
      <c r="O80" s="139"/>
      <c r="P80" s="139"/>
      <c r="Q80" s="9"/>
      <c r="R80" s="9"/>
      <c r="S80" s="9"/>
      <c r="T80" s="9"/>
      <c r="U80" s="9"/>
      <c r="V80" s="195"/>
      <c r="W80" s="215"/>
      <c r="X80" s="137"/>
      <c r="Y80" s="137"/>
      <c r="Z80" s="137"/>
    </row>
    <row r="81" spans="1:26" ht="25.05" customHeight="1" x14ac:dyDescent="0.3">
      <c r="A81" s="179"/>
      <c r="B81" s="211">
        <v>1</v>
      </c>
      <c r="C81" s="180" t="s">
        <v>224</v>
      </c>
      <c r="D81" s="313" t="s">
        <v>225</v>
      </c>
      <c r="E81" s="313"/>
      <c r="F81" s="174" t="s">
        <v>90</v>
      </c>
      <c r="G81" s="175">
        <v>109</v>
      </c>
      <c r="H81" s="174"/>
      <c r="I81" s="174">
        <f t="shared" ref="I81:I93" si="0">ROUND(G81*(H81),2)</f>
        <v>0</v>
      </c>
      <c r="J81" s="176">
        <f t="shared" ref="J81:J93" si="1">ROUND(G81*(N81),2)</f>
        <v>185.3</v>
      </c>
      <c r="K81" s="177">
        <f t="shared" ref="K81:K93" si="2">ROUND(G81*(O81),2)</f>
        <v>0</v>
      </c>
      <c r="L81" s="177">
        <f t="shared" ref="L81:L89" si="3">ROUND(G81*(H81),2)</f>
        <v>0</v>
      </c>
      <c r="M81" s="177"/>
      <c r="N81" s="177">
        <v>1.7</v>
      </c>
      <c r="O81" s="177"/>
      <c r="P81" s="181"/>
      <c r="Q81" s="181"/>
      <c r="R81" s="181"/>
      <c r="S81" s="178">
        <f t="shared" ref="S81:S93" si="4">ROUND(G81*(P81),3)</f>
        <v>0</v>
      </c>
      <c r="T81" s="178"/>
      <c r="U81" s="178"/>
      <c r="V81" s="196"/>
      <c r="W81" s="52"/>
      <c r="Z81">
        <v>0</v>
      </c>
    </row>
    <row r="82" spans="1:26" ht="25.05" customHeight="1" x14ac:dyDescent="0.3">
      <c r="A82" s="179"/>
      <c r="B82" s="211">
        <v>2</v>
      </c>
      <c r="C82" s="180" t="s">
        <v>192</v>
      </c>
      <c r="D82" s="313" t="s">
        <v>193</v>
      </c>
      <c r="E82" s="313"/>
      <c r="F82" s="174" t="s">
        <v>102</v>
      </c>
      <c r="G82" s="175">
        <v>20.46</v>
      </c>
      <c r="H82" s="174"/>
      <c r="I82" s="174">
        <f t="shared" si="0"/>
        <v>0</v>
      </c>
      <c r="J82" s="176">
        <f t="shared" si="1"/>
        <v>78.98</v>
      </c>
      <c r="K82" s="177">
        <f t="shared" si="2"/>
        <v>0</v>
      </c>
      <c r="L82" s="177">
        <f t="shared" si="3"/>
        <v>0</v>
      </c>
      <c r="M82" s="177"/>
      <c r="N82" s="177">
        <v>3.86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6"/>
      <c r="W82" s="52"/>
      <c r="Z82">
        <v>0</v>
      </c>
    </row>
    <row r="83" spans="1:26" ht="25.05" customHeight="1" x14ac:dyDescent="0.3">
      <c r="A83" s="179"/>
      <c r="B83" s="211">
        <v>3</v>
      </c>
      <c r="C83" s="180" t="s">
        <v>194</v>
      </c>
      <c r="D83" s="313" t="s">
        <v>195</v>
      </c>
      <c r="E83" s="313"/>
      <c r="F83" s="174" t="s">
        <v>102</v>
      </c>
      <c r="G83" s="175">
        <v>20.46</v>
      </c>
      <c r="H83" s="174"/>
      <c r="I83" s="174">
        <f t="shared" si="0"/>
        <v>0</v>
      </c>
      <c r="J83" s="176">
        <f t="shared" si="1"/>
        <v>11.25</v>
      </c>
      <c r="K83" s="177">
        <f t="shared" si="2"/>
        <v>0</v>
      </c>
      <c r="L83" s="177">
        <f t="shared" si="3"/>
        <v>0</v>
      </c>
      <c r="M83" s="177"/>
      <c r="N83" s="177">
        <v>0.55000000000000004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6"/>
      <c r="W83" s="52"/>
      <c r="Z83">
        <v>0</v>
      </c>
    </row>
    <row r="84" spans="1:26" ht="25.05" customHeight="1" x14ac:dyDescent="0.3">
      <c r="A84" s="179"/>
      <c r="B84" s="211">
        <v>4</v>
      </c>
      <c r="C84" s="180" t="s">
        <v>196</v>
      </c>
      <c r="D84" s="313" t="s">
        <v>197</v>
      </c>
      <c r="E84" s="313"/>
      <c r="F84" s="174" t="s">
        <v>102</v>
      </c>
      <c r="G84" s="175">
        <v>15.5</v>
      </c>
      <c r="H84" s="174"/>
      <c r="I84" s="174">
        <f t="shared" si="0"/>
        <v>0</v>
      </c>
      <c r="J84" s="176">
        <f t="shared" si="1"/>
        <v>86.8</v>
      </c>
      <c r="K84" s="177">
        <f t="shared" si="2"/>
        <v>0</v>
      </c>
      <c r="L84" s="177">
        <f t="shared" si="3"/>
        <v>0</v>
      </c>
      <c r="M84" s="177"/>
      <c r="N84" s="177">
        <v>5.6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6"/>
      <c r="W84" s="52"/>
      <c r="Z84">
        <v>0</v>
      </c>
    </row>
    <row r="85" spans="1:26" ht="25.05" customHeight="1" x14ac:dyDescent="0.3">
      <c r="A85" s="179"/>
      <c r="B85" s="211">
        <v>5</v>
      </c>
      <c r="C85" s="180" t="s">
        <v>105</v>
      </c>
      <c r="D85" s="313" t="s">
        <v>106</v>
      </c>
      <c r="E85" s="313"/>
      <c r="F85" s="174" t="s">
        <v>102</v>
      </c>
      <c r="G85" s="175">
        <v>15.5</v>
      </c>
      <c r="H85" s="174"/>
      <c r="I85" s="174">
        <f t="shared" si="0"/>
        <v>0</v>
      </c>
      <c r="J85" s="176">
        <f t="shared" si="1"/>
        <v>15.97</v>
      </c>
      <c r="K85" s="177">
        <f t="shared" si="2"/>
        <v>0</v>
      </c>
      <c r="L85" s="177">
        <f t="shared" si="3"/>
        <v>0</v>
      </c>
      <c r="M85" s="177"/>
      <c r="N85" s="177">
        <v>1.03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6"/>
      <c r="W85" s="52"/>
      <c r="Z85">
        <v>0</v>
      </c>
    </row>
    <row r="86" spans="1:26" ht="25.05" customHeight="1" x14ac:dyDescent="0.3">
      <c r="A86" s="179"/>
      <c r="B86" s="211">
        <v>6</v>
      </c>
      <c r="C86" s="180" t="s">
        <v>111</v>
      </c>
      <c r="D86" s="313" t="s">
        <v>112</v>
      </c>
      <c r="E86" s="313"/>
      <c r="F86" s="174" t="s">
        <v>102</v>
      </c>
      <c r="G86" s="175">
        <v>20.46</v>
      </c>
      <c r="H86" s="174"/>
      <c r="I86" s="174">
        <f t="shared" si="0"/>
        <v>0</v>
      </c>
      <c r="J86" s="176">
        <f t="shared" si="1"/>
        <v>31.92</v>
      </c>
      <c r="K86" s="177">
        <f t="shared" si="2"/>
        <v>0</v>
      </c>
      <c r="L86" s="177">
        <f t="shared" si="3"/>
        <v>0</v>
      </c>
      <c r="M86" s="177"/>
      <c r="N86" s="177">
        <v>1.56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7</v>
      </c>
      <c r="C87" s="180" t="s">
        <v>113</v>
      </c>
      <c r="D87" s="313" t="s">
        <v>114</v>
      </c>
      <c r="E87" s="313"/>
      <c r="F87" s="174" t="s">
        <v>102</v>
      </c>
      <c r="G87" s="175">
        <v>20.46</v>
      </c>
      <c r="H87" s="174"/>
      <c r="I87" s="174">
        <f t="shared" si="0"/>
        <v>0</v>
      </c>
      <c r="J87" s="176">
        <f t="shared" si="1"/>
        <v>69.56</v>
      </c>
      <c r="K87" s="177">
        <f t="shared" si="2"/>
        <v>0</v>
      </c>
      <c r="L87" s="177">
        <f t="shared" si="3"/>
        <v>0</v>
      </c>
      <c r="M87" s="177"/>
      <c r="N87" s="177">
        <v>3.4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8</v>
      </c>
      <c r="C88" s="180" t="s">
        <v>115</v>
      </c>
      <c r="D88" s="313" t="s">
        <v>116</v>
      </c>
      <c r="E88" s="313"/>
      <c r="F88" s="174" t="s">
        <v>102</v>
      </c>
      <c r="G88" s="175">
        <v>28.6</v>
      </c>
      <c r="H88" s="174"/>
      <c r="I88" s="174">
        <f t="shared" si="0"/>
        <v>0</v>
      </c>
      <c r="J88" s="176">
        <f t="shared" si="1"/>
        <v>43.19</v>
      </c>
      <c r="K88" s="177">
        <f t="shared" si="2"/>
        <v>0</v>
      </c>
      <c r="L88" s="177">
        <f t="shared" si="3"/>
        <v>0</v>
      </c>
      <c r="M88" s="177"/>
      <c r="N88" s="177">
        <v>1.51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25.05" customHeight="1" x14ac:dyDescent="0.3">
      <c r="A89" s="179"/>
      <c r="B89" s="211">
        <v>9</v>
      </c>
      <c r="C89" s="180" t="s">
        <v>119</v>
      </c>
      <c r="D89" s="313" t="s">
        <v>120</v>
      </c>
      <c r="E89" s="313"/>
      <c r="F89" s="174" t="s">
        <v>90</v>
      </c>
      <c r="G89" s="175">
        <v>73.599999999999994</v>
      </c>
      <c r="H89" s="174"/>
      <c r="I89" s="174">
        <f t="shared" si="0"/>
        <v>0</v>
      </c>
      <c r="J89" s="176">
        <f t="shared" si="1"/>
        <v>55.2</v>
      </c>
      <c r="K89" s="177">
        <f t="shared" si="2"/>
        <v>0</v>
      </c>
      <c r="L89" s="177">
        <f t="shared" si="3"/>
        <v>0</v>
      </c>
      <c r="M89" s="177"/>
      <c r="N89" s="177">
        <v>0.75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6"/>
      <c r="W89" s="52"/>
      <c r="Z89">
        <v>0</v>
      </c>
    </row>
    <row r="90" spans="1:26" ht="25.05" customHeight="1" x14ac:dyDescent="0.3">
      <c r="A90" s="179"/>
      <c r="B90" s="212">
        <v>10</v>
      </c>
      <c r="C90" s="188" t="s">
        <v>121</v>
      </c>
      <c r="D90" s="314" t="s">
        <v>122</v>
      </c>
      <c r="E90" s="314"/>
      <c r="F90" s="183" t="s">
        <v>123</v>
      </c>
      <c r="G90" s="184">
        <v>3.68</v>
      </c>
      <c r="H90" s="183"/>
      <c r="I90" s="183">
        <f t="shared" si="0"/>
        <v>0</v>
      </c>
      <c r="J90" s="185">
        <f t="shared" si="1"/>
        <v>25.91</v>
      </c>
      <c r="K90" s="186">
        <f t="shared" si="2"/>
        <v>0</v>
      </c>
      <c r="L90" s="186"/>
      <c r="M90" s="186">
        <f>ROUND(G90*(H90),2)</f>
        <v>0</v>
      </c>
      <c r="N90" s="186">
        <v>7.04</v>
      </c>
      <c r="O90" s="186"/>
      <c r="P90" s="189"/>
      <c r="Q90" s="189"/>
      <c r="R90" s="189"/>
      <c r="S90" s="187">
        <f t="shared" si="4"/>
        <v>0</v>
      </c>
      <c r="T90" s="187"/>
      <c r="U90" s="187"/>
      <c r="V90" s="197"/>
      <c r="W90" s="52"/>
      <c r="Z90">
        <v>0</v>
      </c>
    </row>
    <row r="91" spans="1:26" ht="25.05" customHeight="1" x14ac:dyDescent="0.3">
      <c r="A91" s="179"/>
      <c r="B91" s="211">
        <v>11</v>
      </c>
      <c r="C91" s="180" t="s">
        <v>124</v>
      </c>
      <c r="D91" s="313" t="s">
        <v>125</v>
      </c>
      <c r="E91" s="313"/>
      <c r="F91" s="174" t="s">
        <v>90</v>
      </c>
      <c r="G91" s="175">
        <v>132.4</v>
      </c>
      <c r="H91" s="174"/>
      <c r="I91" s="174">
        <f t="shared" si="0"/>
        <v>0</v>
      </c>
      <c r="J91" s="176">
        <f t="shared" si="1"/>
        <v>54.28</v>
      </c>
      <c r="K91" s="177">
        <f t="shared" si="2"/>
        <v>0</v>
      </c>
      <c r="L91" s="177">
        <f>ROUND(G91*(H91),2)</f>
        <v>0</v>
      </c>
      <c r="M91" s="177"/>
      <c r="N91" s="177">
        <v>0.41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ht="25.05" customHeight="1" x14ac:dyDescent="0.3">
      <c r="A92" s="179"/>
      <c r="B92" s="211">
        <v>12</v>
      </c>
      <c r="C92" s="180" t="s">
        <v>126</v>
      </c>
      <c r="D92" s="313" t="s">
        <v>127</v>
      </c>
      <c r="E92" s="313"/>
      <c r="F92" s="174" t="s">
        <v>90</v>
      </c>
      <c r="G92" s="175">
        <v>73.599999999999994</v>
      </c>
      <c r="H92" s="174"/>
      <c r="I92" s="174">
        <f t="shared" si="0"/>
        <v>0</v>
      </c>
      <c r="J92" s="176">
        <f t="shared" si="1"/>
        <v>99.36</v>
      </c>
      <c r="K92" s="177">
        <f t="shared" si="2"/>
        <v>0</v>
      </c>
      <c r="L92" s="177">
        <f>ROUND(G92*(H92),2)</f>
        <v>0</v>
      </c>
      <c r="M92" s="177"/>
      <c r="N92" s="177">
        <v>1.35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6"/>
      <c r="W92" s="52"/>
      <c r="Z92">
        <v>0</v>
      </c>
    </row>
    <row r="93" spans="1:26" ht="25.05" customHeight="1" x14ac:dyDescent="0.3">
      <c r="A93" s="179"/>
      <c r="B93" s="211">
        <v>13</v>
      </c>
      <c r="C93" s="180" t="s">
        <v>128</v>
      </c>
      <c r="D93" s="313" t="s">
        <v>129</v>
      </c>
      <c r="E93" s="313"/>
      <c r="F93" s="174" t="s">
        <v>90</v>
      </c>
      <c r="G93" s="175">
        <v>73.599999999999994</v>
      </c>
      <c r="H93" s="174"/>
      <c r="I93" s="174">
        <f t="shared" si="0"/>
        <v>0</v>
      </c>
      <c r="J93" s="176">
        <f t="shared" si="1"/>
        <v>104.51</v>
      </c>
      <c r="K93" s="177">
        <f t="shared" si="2"/>
        <v>0</v>
      </c>
      <c r="L93" s="177">
        <f>ROUND(G93*(H93),2)</f>
        <v>0</v>
      </c>
      <c r="M93" s="177"/>
      <c r="N93" s="177">
        <v>1.42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6"/>
      <c r="W93" s="52"/>
      <c r="Z93">
        <v>0</v>
      </c>
    </row>
    <row r="94" spans="1:26" x14ac:dyDescent="0.3">
      <c r="A94" s="9"/>
      <c r="B94" s="210"/>
      <c r="C94" s="172">
        <v>1</v>
      </c>
      <c r="D94" s="310" t="s">
        <v>87</v>
      </c>
      <c r="E94" s="310"/>
      <c r="F94" s="138"/>
      <c r="G94" s="171"/>
      <c r="H94" s="138"/>
      <c r="I94" s="140">
        <f>ROUND((SUM(I80:I93))/1,2)</f>
        <v>0</v>
      </c>
      <c r="J94" s="139"/>
      <c r="K94" s="139"/>
      <c r="L94" s="139">
        <f>ROUND((SUM(L80:L93))/1,2)</f>
        <v>0</v>
      </c>
      <c r="M94" s="139">
        <f>ROUND((SUM(M80:M93))/1,2)</f>
        <v>0</v>
      </c>
      <c r="N94" s="139"/>
      <c r="O94" s="139"/>
      <c r="P94" s="139"/>
      <c r="Q94" s="9"/>
      <c r="R94" s="9"/>
      <c r="S94" s="9">
        <f>ROUND((SUM(S80:S93))/1,2)</f>
        <v>0</v>
      </c>
      <c r="T94" s="9"/>
      <c r="U94" s="9"/>
      <c r="V94" s="198">
        <f>ROUND((SUM(V80:V93))/1,2)</f>
        <v>0</v>
      </c>
      <c r="W94" s="215"/>
      <c r="X94" s="137"/>
      <c r="Y94" s="137"/>
      <c r="Z94" s="137"/>
    </row>
    <row r="95" spans="1:26" x14ac:dyDescent="0.3">
      <c r="A95" s="1"/>
      <c r="B95" s="206"/>
      <c r="C95" s="1"/>
      <c r="D95" s="1"/>
      <c r="E95" s="131"/>
      <c r="F95" s="131"/>
      <c r="G95" s="165"/>
      <c r="H95" s="131"/>
      <c r="I95" s="131"/>
      <c r="J95" s="132"/>
      <c r="K95" s="132"/>
      <c r="L95" s="132"/>
      <c r="M95" s="132"/>
      <c r="N95" s="132"/>
      <c r="O95" s="132"/>
      <c r="P95" s="132"/>
      <c r="Q95" s="1"/>
      <c r="R95" s="1"/>
      <c r="S95" s="1"/>
      <c r="T95" s="1"/>
      <c r="U95" s="1"/>
      <c r="V95" s="199"/>
      <c r="W95" s="52"/>
    </row>
    <row r="96" spans="1:26" x14ac:dyDescent="0.3">
      <c r="A96" s="9"/>
      <c r="B96" s="210"/>
      <c r="C96" s="172">
        <v>2</v>
      </c>
      <c r="D96" s="310" t="s">
        <v>130</v>
      </c>
      <c r="E96" s="310"/>
      <c r="F96" s="138"/>
      <c r="G96" s="171"/>
      <c r="H96" s="138"/>
      <c r="I96" s="138"/>
      <c r="J96" s="139"/>
      <c r="K96" s="139"/>
      <c r="L96" s="139"/>
      <c r="M96" s="139"/>
      <c r="N96" s="139"/>
      <c r="O96" s="139"/>
      <c r="P96" s="139"/>
      <c r="Q96" s="9"/>
      <c r="R96" s="9"/>
      <c r="S96" s="9"/>
      <c r="T96" s="9"/>
      <c r="U96" s="9"/>
      <c r="V96" s="195"/>
      <c r="W96" s="215"/>
      <c r="X96" s="137"/>
      <c r="Y96" s="137"/>
      <c r="Z96" s="137"/>
    </row>
    <row r="97" spans="1:26" ht="25.05" customHeight="1" x14ac:dyDescent="0.3">
      <c r="A97" s="179"/>
      <c r="B97" s="211">
        <v>14</v>
      </c>
      <c r="C97" s="180" t="s">
        <v>226</v>
      </c>
      <c r="D97" s="313" t="s">
        <v>227</v>
      </c>
      <c r="E97" s="313"/>
      <c r="F97" s="174" t="s">
        <v>97</v>
      </c>
      <c r="G97" s="175">
        <v>58</v>
      </c>
      <c r="H97" s="174"/>
      <c r="I97" s="174">
        <f>ROUND(G97*(H97),2)</f>
        <v>0</v>
      </c>
      <c r="J97" s="176">
        <f>ROUND(G97*(N97),2)</f>
        <v>462.84</v>
      </c>
      <c r="K97" s="177">
        <f>ROUND(G97*(O97),2)</f>
        <v>0</v>
      </c>
      <c r="L97" s="177">
        <f>ROUND(G97*(H97),2)</f>
        <v>0</v>
      </c>
      <c r="M97" s="177"/>
      <c r="N97" s="177">
        <v>7.98</v>
      </c>
      <c r="O97" s="177"/>
      <c r="P97" s="181"/>
      <c r="Q97" s="181"/>
      <c r="R97" s="181"/>
      <c r="S97" s="178">
        <f>ROUND(G97*(P97),3)</f>
        <v>0</v>
      </c>
      <c r="T97" s="178"/>
      <c r="U97" s="178"/>
      <c r="V97" s="196"/>
      <c r="W97" s="52"/>
      <c r="Z97">
        <v>0</v>
      </c>
    </row>
    <row r="98" spans="1:26" ht="25.05" customHeight="1" x14ac:dyDescent="0.3">
      <c r="A98" s="179"/>
      <c r="B98" s="212">
        <v>15</v>
      </c>
      <c r="C98" s="188" t="s">
        <v>228</v>
      </c>
      <c r="D98" s="314" t="s">
        <v>229</v>
      </c>
      <c r="E98" s="314"/>
      <c r="F98" s="183" t="s">
        <v>97</v>
      </c>
      <c r="G98" s="184">
        <v>58</v>
      </c>
      <c r="H98" s="183"/>
      <c r="I98" s="183">
        <f>ROUND(G98*(H98),2)</f>
        <v>0</v>
      </c>
      <c r="J98" s="185">
        <f>ROUND(G98*(N98),2)</f>
        <v>2043.34</v>
      </c>
      <c r="K98" s="186">
        <f>ROUND(G98*(O98),2)</f>
        <v>0</v>
      </c>
      <c r="L98" s="186"/>
      <c r="M98" s="186">
        <f>ROUND(G98*(H98),2)</f>
        <v>0</v>
      </c>
      <c r="N98" s="186">
        <v>35.229999999999997</v>
      </c>
      <c r="O98" s="186"/>
      <c r="P98" s="189"/>
      <c r="Q98" s="189"/>
      <c r="R98" s="189"/>
      <c r="S98" s="187">
        <f>ROUND(G98*(P98),3)</f>
        <v>0</v>
      </c>
      <c r="T98" s="187"/>
      <c r="U98" s="187"/>
      <c r="V98" s="197"/>
      <c r="W98" s="52"/>
      <c r="Z98">
        <v>0</v>
      </c>
    </row>
    <row r="99" spans="1:26" x14ac:dyDescent="0.3">
      <c r="A99" s="9"/>
      <c r="B99" s="210"/>
      <c r="C99" s="172">
        <v>2</v>
      </c>
      <c r="D99" s="310" t="s">
        <v>130</v>
      </c>
      <c r="E99" s="310"/>
      <c r="F99" s="138"/>
      <c r="G99" s="171"/>
      <c r="H99" s="138"/>
      <c r="I99" s="140">
        <f>ROUND((SUM(I96:I98))/1,2)</f>
        <v>0</v>
      </c>
      <c r="J99" s="139"/>
      <c r="K99" s="139"/>
      <c r="L99" s="139">
        <f>ROUND((SUM(L96:L98))/1,2)</f>
        <v>0</v>
      </c>
      <c r="M99" s="139">
        <f>ROUND((SUM(M96:M98))/1,2)</f>
        <v>0</v>
      </c>
      <c r="N99" s="139"/>
      <c r="O99" s="139"/>
      <c r="P99" s="139"/>
      <c r="Q99" s="9"/>
      <c r="R99" s="9"/>
      <c r="S99" s="9">
        <f>ROUND((SUM(S96:S98))/1,2)</f>
        <v>0</v>
      </c>
      <c r="T99" s="9"/>
      <c r="U99" s="9"/>
      <c r="V99" s="198">
        <f>ROUND((SUM(V96:V98))/1,2)</f>
        <v>0</v>
      </c>
      <c r="W99" s="215"/>
      <c r="X99" s="137"/>
      <c r="Y99" s="137"/>
      <c r="Z99" s="137"/>
    </row>
    <row r="100" spans="1:26" x14ac:dyDescent="0.3">
      <c r="A100" s="1"/>
      <c r="B100" s="206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9"/>
      <c r="W100" s="52"/>
    </row>
    <row r="101" spans="1:26" x14ac:dyDescent="0.3">
      <c r="A101" s="9"/>
      <c r="B101" s="210"/>
      <c r="C101" s="172">
        <v>5</v>
      </c>
      <c r="D101" s="310" t="s">
        <v>133</v>
      </c>
      <c r="E101" s="310"/>
      <c r="F101" s="138"/>
      <c r="G101" s="171"/>
      <c r="H101" s="138"/>
      <c r="I101" s="138"/>
      <c r="J101" s="139"/>
      <c r="K101" s="139"/>
      <c r="L101" s="139"/>
      <c r="M101" s="139"/>
      <c r="N101" s="139"/>
      <c r="O101" s="139"/>
      <c r="P101" s="139"/>
      <c r="Q101" s="9"/>
      <c r="R101" s="9"/>
      <c r="S101" s="9"/>
      <c r="T101" s="9"/>
      <c r="U101" s="9"/>
      <c r="V101" s="195"/>
      <c r="W101" s="215"/>
      <c r="X101" s="137"/>
      <c r="Y101" s="137"/>
      <c r="Z101" s="137"/>
    </row>
    <row r="102" spans="1:26" ht="25.05" customHeight="1" x14ac:dyDescent="0.3">
      <c r="A102" s="179"/>
      <c r="B102" s="211">
        <v>16</v>
      </c>
      <c r="C102" s="180" t="s">
        <v>202</v>
      </c>
      <c r="D102" s="313" t="s">
        <v>203</v>
      </c>
      <c r="E102" s="313"/>
      <c r="F102" s="174" t="s">
        <v>90</v>
      </c>
      <c r="G102" s="175">
        <v>132.4</v>
      </c>
      <c r="H102" s="174"/>
      <c r="I102" s="174">
        <f>ROUND(G102*(H102),2)</f>
        <v>0</v>
      </c>
      <c r="J102" s="176">
        <f>ROUND(G102*(N102),2)</f>
        <v>728.2</v>
      </c>
      <c r="K102" s="177">
        <f>ROUND(G102*(O102),2)</f>
        <v>0</v>
      </c>
      <c r="L102" s="177">
        <f>ROUND(G102*(H102),2)</f>
        <v>0</v>
      </c>
      <c r="M102" s="177"/>
      <c r="N102" s="177">
        <v>5.5</v>
      </c>
      <c r="O102" s="177"/>
      <c r="P102" s="181">
        <v>0.25094</v>
      </c>
      <c r="Q102" s="181"/>
      <c r="R102" s="181">
        <v>0.25094</v>
      </c>
      <c r="S102" s="178">
        <f>ROUND(G102*(P102),3)</f>
        <v>33.223999999999997</v>
      </c>
      <c r="T102" s="178"/>
      <c r="U102" s="178"/>
      <c r="V102" s="196"/>
      <c r="W102" s="52"/>
      <c r="Z102">
        <v>0</v>
      </c>
    </row>
    <row r="103" spans="1:26" ht="25.05" customHeight="1" x14ac:dyDescent="0.3">
      <c r="A103" s="179"/>
      <c r="B103" s="211">
        <v>17</v>
      </c>
      <c r="C103" s="180" t="s">
        <v>204</v>
      </c>
      <c r="D103" s="313" t="s">
        <v>205</v>
      </c>
      <c r="E103" s="313"/>
      <c r="F103" s="174" t="s">
        <v>90</v>
      </c>
      <c r="G103" s="175">
        <v>132.4</v>
      </c>
      <c r="H103" s="174"/>
      <c r="I103" s="174">
        <f>ROUND(G103*(H103),2)</f>
        <v>0</v>
      </c>
      <c r="J103" s="176">
        <f>ROUND(G103*(N103),2)</f>
        <v>627.58000000000004</v>
      </c>
      <c r="K103" s="177">
        <f>ROUND(G103*(O103),2)</f>
        <v>0</v>
      </c>
      <c r="L103" s="177">
        <f>ROUND(G103*(H103),2)</f>
        <v>0</v>
      </c>
      <c r="M103" s="177"/>
      <c r="N103" s="177">
        <v>4.74</v>
      </c>
      <c r="O103" s="177"/>
      <c r="P103" s="181">
        <v>0.27994000000000002</v>
      </c>
      <c r="Q103" s="181"/>
      <c r="R103" s="181">
        <v>0.27994000000000002</v>
      </c>
      <c r="S103" s="178">
        <f>ROUND(G103*(P103),3)</f>
        <v>37.064</v>
      </c>
      <c r="T103" s="178"/>
      <c r="U103" s="178"/>
      <c r="V103" s="196"/>
      <c r="W103" s="52"/>
      <c r="Z103">
        <v>0</v>
      </c>
    </row>
    <row r="104" spans="1:26" ht="34.950000000000003" customHeight="1" x14ac:dyDescent="0.3">
      <c r="A104" s="179"/>
      <c r="B104" s="211">
        <v>18</v>
      </c>
      <c r="C104" s="180" t="s">
        <v>206</v>
      </c>
      <c r="D104" s="313" t="s">
        <v>207</v>
      </c>
      <c r="E104" s="313"/>
      <c r="F104" s="174" t="s">
        <v>90</v>
      </c>
      <c r="G104" s="175">
        <v>132.4</v>
      </c>
      <c r="H104" s="174"/>
      <c r="I104" s="174">
        <f>ROUND(G104*(H104),2)</f>
        <v>0</v>
      </c>
      <c r="J104" s="176">
        <f>ROUND(G104*(N104),2)</f>
        <v>1480.23</v>
      </c>
      <c r="K104" s="177">
        <f>ROUND(G104*(O104),2)</f>
        <v>0</v>
      </c>
      <c r="L104" s="177">
        <f>ROUND(G104*(H104),2)</f>
        <v>0</v>
      </c>
      <c r="M104" s="177"/>
      <c r="N104" s="177">
        <v>11.18</v>
      </c>
      <c r="O104" s="177"/>
      <c r="P104" s="181"/>
      <c r="Q104" s="181"/>
      <c r="R104" s="181"/>
      <c r="S104" s="178">
        <f>ROUND(G104*(P104),3)</f>
        <v>0</v>
      </c>
      <c r="T104" s="178"/>
      <c r="U104" s="178"/>
      <c r="V104" s="196"/>
      <c r="W104" s="52"/>
      <c r="Z104">
        <v>0</v>
      </c>
    </row>
    <row r="105" spans="1:26" ht="25.05" customHeight="1" x14ac:dyDescent="0.3">
      <c r="A105" s="179"/>
      <c r="B105" s="212">
        <v>19</v>
      </c>
      <c r="C105" s="188" t="s">
        <v>208</v>
      </c>
      <c r="D105" s="314" t="s">
        <v>209</v>
      </c>
      <c r="E105" s="314"/>
      <c r="F105" s="183" t="s">
        <v>90</v>
      </c>
      <c r="G105" s="184">
        <v>135.048</v>
      </c>
      <c r="H105" s="183"/>
      <c r="I105" s="183">
        <f>ROUND(G105*(H105),2)</f>
        <v>0</v>
      </c>
      <c r="J105" s="185">
        <f>ROUND(G105*(N105),2)</f>
        <v>1840.7</v>
      </c>
      <c r="K105" s="186">
        <f>ROUND(G105*(O105),2)</f>
        <v>0</v>
      </c>
      <c r="L105" s="186"/>
      <c r="M105" s="186">
        <f>ROUND(G105*(H105),2)</f>
        <v>0</v>
      </c>
      <c r="N105" s="186">
        <v>13.63</v>
      </c>
      <c r="O105" s="186"/>
      <c r="P105" s="189"/>
      <c r="Q105" s="189"/>
      <c r="R105" s="189"/>
      <c r="S105" s="187">
        <f>ROUND(G105*(P105),3)</f>
        <v>0</v>
      </c>
      <c r="T105" s="187"/>
      <c r="U105" s="187"/>
      <c r="V105" s="197"/>
      <c r="W105" s="52"/>
      <c r="Z105">
        <v>0</v>
      </c>
    </row>
    <row r="106" spans="1:26" x14ac:dyDescent="0.3">
      <c r="A106" s="9"/>
      <c r="B106" s="210"/>
      <c r="C106" s="172">
        <v>5</v>
      </c>
      <c r="D106" s="310" t="s">
        <v>133</v>
      </c>
      <c r="E106" s="310"/>
      <c r="F106" s="138"/>
      <c r="G106" s="171"/>
      <c r="H106" s="138"/>
      <c r="I106" s="140">
        <f>ROUND((SUM(I101:I105))/1,2)</f>
        <v>0</v>
      </c>
      <c r="J106" s="139"/>
      <c r="K106" s="139"/>
      <c r="L106" s="139">
        <f>ROUND((SUM(L101:L105))/1,2)</f>
        <v>0</v>
      </c>
      <c r="M106" s="139">
        <f>ROUND((SUM(M101:M105))/1,2)</f>
        <v>0</v>
      </c>
      <c r="N106" s="139"/>
      <c r="O106" s="139"/>
      <c r="P106" s="139"/>
      <c r="Q106" s="9"/>
      <c r="R106" s="9"/>
      <c r="S106" s="9">
        <f>ROUND((SUM(S101:S105))/1,2)</f>
        <v>70.290000000000006</v>
      </c>
      <c r="T106" s="9"/>
      <c r="U106" s="9"/>
      <c r="V106" s="198">
        <f>ROUND((SUM(V101:V105))/1,2)</f>
        <v>0</v>
      </c>
      <c r="W106" s="215"/>
      <c r="X106" s="137"/>
      <c r="Y106" s="137"/>
      <c r="Z106" s="137"/>
    </row>
    <row r="107" spans="1:26" x14ac:dyDescent="0.3">
      <c r="A107" s="1"/>
      <c r="B107" s="206"/>
      <c r="C107" s="1"/>
      <c r="D107" s="1"/>
      <c r="E107" s="131"/>
      <c r="F107" s="131"/>
      <c r="G107" s="165"/>
      <c r="H107" s="131"/>
      <c r="I107" s="131"/>
      <c r="J107" s="132"/>
      <c r="K107" s="132"/>
      <c r="L107" s="132"/>
      <c r="M107" s="132"/>
      <c r="N107" s="132"/>
      <c r="O107" s="132"/>
      <c r="P107" s="132"/>
      <c r="Q107" s="1"/>
      <c r="R107" s="1"/>
      <c r="S107" s="1"/>
      <c r="T107" s="1"/>
      <c r="U107" s="1"/>
      <c r="V107" s="199"/>
      <c r="W107" s="52"/>
    </row>
    <row r="108" spans="1:26" x14ac:dyDescent="0.3">
      <c r="A108" s="9"/>
      <c r="B108" s="210"/>
      <c r="C108" s="172">
        <v>8</v>
      </c>
      <c r="D108" s="310" t="s">
        <v>144</v>
      </c>
      <c r="E108" s="310"/>
      <c r="F108" s="138"/>
      <c r="G108" s="171"/>
      <c r="H108" s="138"/>
      <c r="I108" s="138"/>
      <c r="J108" s="139"/>
      <c r="K108" s="139"/>
      <c r="L108" s="139"/>
      <c r="M108" s="139"/>
      <c r="N108" s="139"/>
      <c r="O108" s="139"/>
      <c r="P108" s="139"/>
      <c r="Q108" s="9"/>
      <c r="R108" s="9"/>
      <c r="S108" s="9"/>
      <c r="T108" s="9"/>
      <c r="U108" s="9"/>
      <c r="V108" s="195"/>
      <c r="W108" s="215"/>
      <c r="X108" s="137"/>
      <c r="Y108" s="137"/>
      <c r="Z108" s="137"/>
    </row>
    <row r="109" spans="1:26" ht="25.05" customHeight="1" x14ac:dyDescent="0.3">
      <c r="A109" s="179"/>
      <c r="B109" s="211">
        <v>20</v>
      </c>
      <c r="C109" s="180" t="s">
        <v>230</v>
      </c>
      <c r="D109" s="313" t="s">
        <v>231</v>
      </c>
      <c r="E109" s="313"/>
      <c r="F109" s="174" t="s">
        <v>97</v>
      </c>
      <c r="G109" s="175">
        <v>1.4</v>
      </c>
      <c r="H109" s="174"/>
      <c r="I109" s="174">
        <f t="shared" ref="I109:I117" si="5">ROUND(G109*(H109),2)</f>
        <v>0</v>
      </c>
      <c r="J109" s="176">
        <f t="shared" ref="J109:J117" si="6">ROUND(G109*(N109),2)</f>
        <v>0.6</v>
      </c>
      <c r="K109" s="177">
        <f t="shared" ref="K109:K117" si="7">ROUND(G109*(O109),2)</f>
        <v>0</v>
      </c>
      <c r="L109" s="177">
        <f>ROUND(G109*(H109),2)</f>
        <v>0</v>
      </c>
      <c r="M109" s="177"/>
      <c r="N109" s="177">
        <v>0.43</v>
      </c>
      <c r="O109" s="177"/>
      <c r="P109" s="181"/>
      <c r="Q109" s="181"/>
      <c r="R109" s="181"/>
      <c r="S109" s="178">
        <f t="shared" ref="S109:S117" si="8">ROUND(G109*(P109),3)</f>
        <v>0</v>
      </c>
      <c r="T109" s="178"/>
      <c r="U109" s="178"/>
      <c r="V109" s="196"/>
      <c r="W109" s="52"/>
      <c r="Z109">
        <v>0</v>
      </c>
    </row>
    <row r="110" spans="1:26" ht="34.950000000000003" customHeight="1" x14ac:dyDescent="0.3">
      <c r="A110" s="179"/>
      <c r="B110" s="212">
        <v>21</v>
      </c>
      <c r="C110" s="188" t="s">
        <v>232</v>
      </c>
      <c r="D110" s="314" t="s">
        <v>233</v>
      </c>
      <c r="E110" s="314"/>
      <c r="F110" s="183" t="s">
        <v>147</v>
      </c>
      <c r="G110" s="184">
        <v>1.4</v>
      </c>
      <c r="H110" s="183"/>
      <c r="I110" s="183">
        <f t="shared" si="5"/>
        <v>0</v>
      </c>
      <c r="J110" s="185">
        <f t="shared" si="6"/>
        <v>15.29</v>
      </c>
      <c r="K110" s="186">
        <f t="shared" si="7"/>
        <v>0</v>
      </c>
      <c r="L110" s="186"/>
      <c r="M110" s="186">
        <f>ROUND(G110*(H110),2)</f>
        <v>0</v>
      </c>
      <c r="N110" s="186">
        <v>10.92</v>
      </c>
      <c r="O110" s="186"/>
      <c r="P110" s="189"/>
      <c r="Q110" s="189"/>
      <c r="R110" s="189"/>
      <c r="S110" s="187">
        <f t="shared" si="8"/>
        <v>0</v>
      </c>
      <c r="T110" s="187"/>
      <c r="U110" s="187"/>
      <c r="V110" s="197"/>
      <c r="W110" s="52"/>
      <c r="Z110">
        <v>0</v>
      </c>
    </row>
    <row r="111" spans="1:26" ht="25.05" customHeight="1" x14ac:dyDescent="0.3">
      <c r="A111" s="179"/>
      <c r="B111" s="211">
        <v>22</v>
      </c>
      <c r="C111" s="180" t="s">
        <v>234</v>
      </c>
      <c r="D111" s="313" t="s">
        <v>235</v>
      </c>
      <c r="E111" s="313"/>
      <c r="F111" s="174" t="s">
        <v>147</v>
      </c>
      <c r="G111" s="175">
        <v>1</v>
      </c>
      <c r="H111" s="174"/>
      <c r="I111" s="174">
        <f t="shared" si="5"/>
        <v>0</v>
      </c>
      <c r="J111" s="176">
        <f t="shared" si="6"/>
        <v>30.66</v>
      </c>
      <c r="K111" s="177">
        <f t="shared" si="7"/>
        <v>0</v>
      </c>
      <c r="L111" s="177">
        <f>ROUND(G111*(H111),2)</f>
        <v>0</v>
      </c>
      <c r="M111" s="177"/>
      <c r="N111" s="177">
        <v>30.66</v>
      </c>
      <c r="O111" s="177"/>
      <c r="P111" s="181"/>
      <c r="Q111" s="181"/>
      <c r="R111" s="181"/>
      <c r="S111" s="178">
        <f t="shared" si="8"/>
        <v>0</v>
      </c>
      <c r="T111" s="178"/>
      <c r="U111" s="178"/>
      <c r="V111" s="196"/>
      <c r="W111" s="52"/>
      <c r="Z111">
        <v>0</v>
      </c>
    </row>
    <row r="112" spans="1:26" ht="34.950000000000003" customHeight="1" x14ac:dyDescent="0.3">
      <c r="A112" s="179"/>
      <c r="B112" s="212">
        <v>23</v>
      </c>
      <c r="C112" s="188" t="s">
        <v>236</v>
      </c>
      <c r="D112" s="314" t="s">
        <v>237</v>
      </c>
      <c r="E112" s="314"/>
      <c r="F112" s="183" t="s">
        <v>147</v>
      </c>
      <c r="G112" s="184">
        <v>1</v>
      </c>
      <c r="H112" s="183"/>
      <c r="I112" s="183">
        <f t="shared" si="5"/>
        <v>0</v>
      </c>
      <c r="J112" s="185">
        <f t="shared" si="6"/>
        <v>202</v>
      </c>
      <c r="K112" s="186">
        <f t="shared" si="7"/>
        <v>0</v>
      </c>
      <c r="L112" s="186"/>
      <c r="M112" s="186">
        <f>ROUND(G112*(H112),2)</f>
        <v>0</v>
      </c>
      <c r="N112" s="186">
        <v>202</v>
      </c>
      <c r="O112" s="186"/>
      <c r="P112" s="189"/>
      <c r="Q112" s="189"/>
      <c r="R112" s="189"/>
      <c r="S112" s="187">
        <f t="shared" si="8"/>
        <v>0</v>
      </c>
      <c r="T112" s="187"/>
      <c r="U112" s="187"/>
      <c r="V112" s="197"/>
      <c r="W112" s="52"/>
      <c r="Z112">
        <v>0</v>
      </c>
    </row>
    <row r="113" spans="1:26" ht="25.05" customHeight="1" x14ac:dyDescent="0.3">
      <c r="A113" s="179"/>
      <c r="B113" s="212">
        <v>24</v>
      </c>
      <c r="C113" s="188" t="s">
        <v>238</v>
      </c>
      <c r="D113" s="314" t="s">
        <v>239</v>
      </c>
      <c r="E113" s="314"/>
      <c r="F113" s="183" t="s">
        <v>147</v>
      </c>
      <c r="G113" s="184">
        <v>2</v>
      </c>
      <c r="H113" s="183"/>
      <c r="I113" s="183">
        <f t="shared" si="5"/>
        <v>0</v>
      </c>
      <c r="J113" s="185">
        <f t="shared" si="6"/>
        <v>1319.78</v>
      </c>
      <c r="K113" s="186">
        <f t="shared" si="7"/>
        <v>0</v>
      </c>
      <c r="L113" s="186"/>
      <c r="M113" s="186">
        <f>ROUND(G113*(H113),2)</f>
        <v>0</v>
      </c>
      <c r="N113" s="186">
        <v>659.89</v>
      </c>
      <c r="O113" s="186"/>
      <c r="P113" s="189"/>
      <c r="Q113" s="189"/>
      <c r="R113" s="189"/>
      <c r="S113" s="187">
        <f t="shared" si="8"/>
        <v>0</v>
      </c>
      <c r="T113" s="187"/>
      <c r="U113" s="187"/>
      <c r="V113" s="197"/>
      <c r="W113" s="52"/>
      <c r="Z113">
        <v>0</v>
      </c>
    </row>
    <row r="114" spans="1:26" ht="25.05" customHeight="1" x14ac:dyDescent="0.3">
      <c r="A114" s="179"/>
      <c r="B114" s="212">
        <v>25</v>
      </c>
      <c r="C114" s="188" t="s">
        <v>240</v>
      </c>
      <c r="D114" s="314" t="s">
        <v>241</v>
      </c>
      <c r="E114" s="314"/>
      <c r="F114" s="183" t="s">
        <v>147</v>
      </c>
      <c r="G114" s="184">
        <v>1</v>
      </c>
      <c r="H114" s="183"/>
      <c r="I114" s="183">
        <f t="shared" si="5"/>
        <v>0</v>
      </c>
      <c r="J114" s="185">
        <f t="shared" si="6"/>
        <v>86.75</v>
      </c>
      <c r="K114" s="186">
        <f t="shared" si="7"/>
        <v>0</v>
      </c>
      <c r="L114" s="186"/>
      <c r="M114" s="186">
        <f>ROUND(G114*(H114),2)</f>
        <v>0</v>
      </c>
      <c r="N114" s="186">
        <v>86.75</v>
      </c>
      <c r="O114" s="186"/>
      <c r="P114" s="189"/>
      <c r="Q114" s="189"/>
      <c r="R114" s="189"/>
      <c r="S114" s="187">
        <f t="shared" si="8"/>
        <v>0</v>
      </c>
      <c r="T114" s="187"/>
      <c r="U114" s="187"/>
      <c r="V114" s="197"/>
      <c r="W114" s="52"/>
      <c r="Z114">
        <v>0</v>
      </c>
    </row>
    <row r="115" spans="1:26" x14ac:dyDescent="0.3">
      <c r="A115" s="179"/>
      <c r="B115" s="212">
        <v>26</v>
      </c>
      <c r="C115" s="188" t="s">
        <v>242</v>
      </c>
      <c r="D115" s="314" t="s">
        <v>243</v>
      </c>
      <c r="E115" s="314"/>
      <c r="F115" s="183" t="s">
        <v>147</v>
      </c>
      <c r="G115" s="184">
        <v>1</v>
      </c>
      <c r="H115" s="183"/>
      <c r="I115" s="183">
        <f t="shared" si="5"/>
        <v>0</v>
      </c>
      <c r="J115" s="185">
        <f t="shared" si="6"/>
        <v>23.83</v>
      </c>
      <c r="K115" s="186">
        <f t="shared" si="7"/>
        <v>0</v>
      </c>
      <c r="L115" s="186"/>
      <c r="M115" s="186">
        <f>ROUND(G115*(H115),2)</f>
        <v>0</v>
      </c>
      <c r="N115" s="186">
        <v>23.83</v>
      </c>
      <c r="O115" s="186"/>
      <c r="P115" s="189"/>
      <c r="Q115" s="189"/>
      <c r="R115" s="189"/>
      <c r="S115" s="187">
        <f t="shared" si="8"/>
        <v>0</v>
      </c>
      <c r="T115" s="187"/>
      <c r="U115" s="187"/>
      <c r="V115" s="197"/>
      <c r="W115" s="52"/>
      <c r="Z115">
        <v>0</v>
      </c>
    </row>
    <row r="116" spans="1:26" ht="25.05" customHeight="1" x14ac:dyDescent="0.3">
      <c r="A116" s="179"/>
      <c r="B116" s="211">
        <v>27</v>
      </c>
      <c r="C116" s="180" t="s">
        <v>244</v>
      </c>
      <c r="D116" s="313" t="s">
        <v>245</v>
      </c>
      <c r="E116" s="313"/>
      <c r="F116" s="174" t="s">
        <v>147</v>
      </c>
      <c r="G116" s="175">
        <v>2</v>
      </c>
      <c r="H116" s="174"/>
      <c r="I116" s="174">
        <f t="shared" si="5"/>
        <v>0</v>
      </c>
      <c r="J116" s="176">
        <f t="shared" si="6"/>
        <v>14.06</v>
      </c>
      <c r="K116" s="177">
        <f t="shared" si="7"/>
        <v>0</v>
      </c>
      <c r="L116" s="177">
        <f>ROUND(G116*(H116),2)</f>
        <v>0</v>
      </c>
      <c r="M116" s="177"/>
      <c r="N116" s="177">
        <v>7.03</v>
      </c>
      <c r="O116" s="177"/>
      <c r="P116" s="181">
        <v>2.0000000000000002E-5</v>
      </c>
      <c r="Q116" s="181"/>
      <c r="R116" s="181">
        <v>2.0000000000000002E-5</v>
      </c>
      <c r="S116" s="178">
        <f t="shared" si="8"/>
        <v>0</v>
      </c>
      <c r="T116" s="178"/>
      <c r="U116" s="178"/>
      <c r="V116" s="196"/>
      <c r="W116" s="52"/>
      <c r="Z116">
        <v>0</v>
      </c>
    </row>
    <row r="117" spans="1:26" ht="25.05" customHeight="1" x14ac:dyDescent="0.3">
      <c r="A117" s="179"/>
      <c r="B117" s="212">
        <v>28</v>
      </c>
      <c r="C117" s="188" t="s">
        <v>246</v>
      </c>
      <c r="D117" s="314" t="s">
        <v>247</v>
      </c>
      <c r="E117" s="314"/>
      <c r="F117" s="183" t="s">
        <v>147</v>
      </c>
      <c r="G117" s="184">
        <v>2</v>
      </c>
      <c r="H117" s="183"/>
      <c r="I117" s="183">
        <f t="shared" si="5"/>
        <v>0</v>
      </c>
      <c r="J117" s="185">
        <f t="shared" si="6"/>
        <v>202.74</v>
      </c>
      <c r="K117" s="186">
        <f t="shared" si="7"/>
        <v>0</v>
      </c>
      <c r="L117" s="186"/>
      <c r="M117" s="186">
        <f>ROUND(G117*(H117),2)</f>
        <v>0</v>
      </c>
      <c r="N117" s="186">
        <v>101.37</v>
      </c>
      <c r="O117" s="186"/>
      <c r="P117" s="189"/>
      <c r="Q117" s="189"/>
      <c r="R117" s="189"/>
      <c r="S117" s="187">
        <f t="shared" si="8"/>
        <v>0</v>
      </c>
      <c r="T117" s="187"/>
      <c r="U117" s="187"/>
      <c r="V117" s="197"/>
      <c r="W117" s="52"/>
      <c r="Z117">
        <v>0</v>
      </c>
    </row>
    <row r="118" spans="1:26" x14ac:dyDescent="0.3">
      <c r="A118" s="9"/>
      <c r="B118" s="210"/>
      <c r="C118" s="172">
        <v>8</v>
      </c>
      <c r="D118" s="310" t="s">
        <v>144</v>
      </c>
      <c r="E118" s="310"/>
      <c r="F118" s="138"/>
      <c r="G118" s="171"/>
      <c r="H118" s="138"/>
      <c r="I118" s="140">
        <f>ROUND((SUM(I108:I117))/1,2)</f>
        <v>0</v>
      </c>
      <c r="J118" s="139"/>
      <c r="K118" s="139"/>
      <c r="L118" s="139">
        <f>ROUND((SUM(L108:L117))/1,2)</f>
        <v>0</v>
      </c>
      <c r="M118" s="139">
        <f>ROUND((SUM(M108:M117))/1,2)</f>
        <v>0</v>
      </c>
      <c r="N118" s="139"/>
      <c r="O118" s="139"/>
      <c r="P118" s="139"/>
      <c r="Q118" s="9"/>
      <c r="R118" s="9"/>
      <c r="S118" s="9">
        <f>ROUND((SUM(S108:S117))/1,2)</f>
        <v>0</v>
      </c>
      <c r="T118" s="9"/>
      <c r="U118" s="9"/>
      <c r="V118" s="198">
        <f>ROUND((SUM(V108:V117))/1,2)</f>
        <v>0</v>
      </c>
      <c r="W118" s="215"/>
      <c r="X118" s="137"/>
      <c r="Y118" s="137"/>
      <c r="Z118" s="137"/>
    </row>
    <row r="119" spans="1:26" x14ac:dyDescent="0.3">
      <c r="A119" s="1"/>
      <c r="B119" s="206"/>
      <c r="C119" s="1"/>
      <c r="D119" s="1"/>
      <c r="E119" s="131"/>
      <c r="F119" s="131"/>
      <c r="G119" s="165"/>
      <c r="H119" s="131"/>
      <c r="I119" s="131"/>
      <c r="J119" s="132"/>
      <c r="K119" s="132"/>
      <c r="L119" s="132"/>
      <c r="M119" s="132"/>
      <c r="N119" s="132"/>
      <c r="O119" s="132"/>
      <c r="P119" s="132"/>
      <c r="Q119" s="1"/>
      <c r="R119" s="1"/>
      <c r="S119" s="1"/>
      <c r="T119" s="1"/>
      <c r="U119" s="1"/>
      <c r="V119" s="199"/>
      <c r="W119" s="52"/>
    </row>
    <row r="120" spans="1:26" x14ac:dyDescent="0.3">
      <c r="A120" s="9"/>
      <c r="B120" s="210"/>
      <c r="C120" s="172">
        <v>9</v>
      </c>
      <c r="D120" s="310" t="s">
        <v>150</v>
      </c>
      <c r="E120" s="310"/>
      <c r="F120" s="138"/>
      <c r="G120" s="171"/>
      <c r="H120" s="138"/>
      <c r="I120" s="138"/>
      <c r="J120" s="139"/>
      <c r="K120" s="139"/>
      <c r="L120" s="139"/>
      <c r="M120" s="139"/>
      <c r="N120" s="139"/>
      <c r="O120" s="139"/>
      <c r="P120" s="139"/>
      <c r="Q120" s="9"/>
      <c r="R120" s="9"/>
      <c r="S120" s="9"/>
      <c r="T120" s="9"/>
      <c r="U120" s="9"/>
      <c r="V120" s="195"/>
      <c r="W120" s="215"/>
      <c r="X120" s="137"/>
      <c r="Y120" s="137"/>
      <c r="Z120" s="137"/>
    </row>
    <row r="121" spans="1:26" ht="25.05" customHeight="1" x14ac:dyDescent="0.3">
      <c r="A121" s="179"/>
      <c r="B121" s="211">
        <v>29</v>
      </c>
      <c r="C121" s="180" t="s">
        <v>163</v>
      </c>
      <c r="D121" s="313" t="s">
        <v>164</v>
      </c>
      <c r="E121" s="313"/>
      <c r="F121" s="174" t="s">
        <v>97</v>
      </c>
      <c r="G121" s="175">
        <v>102.5</v>
      </c>
      <c r="H121" s="174"/>
      <c r="I121" s="174">
        <f t="shared" ref="I121:I128" si="9">ROUND(G121*(H121),2)</f>
        <v>0</v>
      </c>
      <c r="J121" s="176">
        <f t="shared" ref="J121:J128" si="10">ROUND(G121*(N121),2)</f>
        <v>586.29999999999995</v>
      </c>
      <c r="K121" s="177">
        <f t="shared" ref="K121:K128" si="11">ROUND(G121*(O121),2)</f>
        <v>0</v>
      </c>
      <c r="L121" s="177">
        <f>ROUND(G121*(H121),2)</f>
        <v>0</v>
      </c>
      <c r="M121" s="177"/>
      <c r="N121" s="177">
        <v>5.72</v>
      </c>
      <c r="O121" s="177"/>
      <c r="P121" s="181">
        <v>9.7960000000000005E-2</v>
      </c>
      <c r="Q121" s="181"/>
      <c r="R121" s="181">
        <v>9.7960000000000005E-2</v>
      </c>
      <c r="S121" s="178">
        <f t="shared" ref="S121:S128" si="12">ROUND(G121*(P121),3)</f>
        <v>10.041</v>
      </c>
      <c r="T121" s="178"/>
      <c r="U121" s="178"/>
      <c r="V121" s="196"/>
      <c r="W121" s="52"/>
      <c r="Z121">
        <v>0</v>
      </c>
    </row>
    <row r="122" spans="1:26" ht="25.05" customHeight="1" x14ac:dyDescent="0.3">
      <c r="A122" s="179"/>
      <c r="B122" s="212">
        <v>30</v>
      </c>
      <c r="C122" s="188" t="s">
        <v>165</v>
      </c>
      <c r="D122" s="314" t="s">
        <v>248</v>
      </c>
      <c r="E122" s="314"/>
      <c r="F122" s="183" t="s">
        <v>147</v>
      </c>
      <c r="G122" s="184">
        <v>207.05</v>
      </c>
      <c r="H122" s="183"/>
      <c r="I122" s="183">
        <f t="shared" si="9"/>
        <v>0</v>
      </c>
      <c r="J122" s="185">
        <f t="shared" si="10"/>
        <v>320.93</v>
      </c>
      <c r="K122" s="186">
        <f t="shared" si="11"/>
        <v>0</v>
      </c>
      <c r="L122" s="186"/>
      <c r="M122" s="186">
        <f>ROUND(G122*(H122),2)</f>
        <v>0</v>
      </c>
      <c r="N122" s="186">
        <v>1.55</v>
      </c>
      <c r="O122" s="186"/>
      <c r="P122" s="189"/>
      <c r="Q122" s="189"/>
      <c r="R122" s="189"/>
      <c r="S122" s="187">
        <f t="shared" si="12"/>
        <v>0</v>
      </c>
      <c r="T122" s="187"/>
      <c r="U122" s="187"/>
      <c r="V122" s="197"/>
      <c r="W122" s="52"/>
      <c r="Z122">
        <v>0</v>
      </c>
    </row>
    <row r="123" spans="1:26" ht="25.05" customHeight="1" x14ac:dyDescent="0.3">
      <c r="A123" s="179"/>
      <c r="B123" s="211">
        <v>31</v>
      </c>
      <c r="C123" s="180" t="s">
        <v>167</v>
      </c>
      <c r="D123" s="313" t="s">
        <v>168</v>
      </c>
      <c r="E123" s="313"/>
      <c r="F123" s="174" t="s">
        <v>97</v>
      </c>
      <c r="G123" s="175">
        <v>102.2</v>
      </c>
      <c r="H123" s="174"/>
      <c r="I123" s="174">
        <f t="shared" si="9"/>
        <v>0</v>
      </c>
      <c r="J123" s="176">
        <f t="shared" si="10"/>
        <v>807.38</v>
      </c>
      <c r="K123" s="177">
        <f t="shared" si="11"/>
        <v>0</v>
      </c>
      <c r="L123" s="177">
        <f>ROUND(G123*(H123),2)</f>
        <v>0</v>
      </c>
      <c r="M123" s="177"/>
      <c r="N123" s="177">
        <v>7.9</v>
      </c>
      <c r="O123" s="177"/>
      <c r="P123" s="181"/>
      <c r="Q123" s="181"/>
      <c r="R123" s="181"/>
      <c r="S123" s="178">
        <f t="shared" si="12"/>
        <v>0</v>
      </c>
      <c r="T123" s="178"/>
      <c r="U123" s="178"/>
      <c r="V123" s="196"/>
      <c r="W123" s="52"/>
      <c r="Z123">
        <v>0</v>
      </c>
    </row>
    <row r="124" spans="1:26" ht="25.05" customHeight="1" x14ac:dyDescent="0.3">
      <c r="A124" s="179"/>
      <c r="B124" s="212">
        <v>32</v>
      </c>
      <c r="C124" s="188" t="s">
        <v>169</v>
      </c>
      <c r="D124" s="314" t="s">
        <v>170</v>
      </c>
      <c r="E124" s="314"/>
      <c r="F124" s="183" t="s">
        <v>147</v>
      </c>
      <c r="G124" s="184">
        <v>312.76299999999998</v>
      </c>
      <c r="H124" s="183"/>
      <c r="I124" s="183">
        <f t="shared" si="9"/>
        <v>0</v>
      </c>
      <c r="J124" s="185">
        <f t="shared" si="10"/>
        <v>1044.6300000000001</v>
      </c>
      <c r="K124" s="186">
        <f t="shared" si="11"/>
        <v>0</v>
      </c>
      <c r="L124" s="186"/>
      <c r="M124" s="186">
        <f>ROUND(G124*(H124),2)</f>
        <v>0</v>
      </c>
      <c r="N124" s="186">
        <v>3.34</v>
      </c>
      <c r="O124" s="186"/>
      <c r="P124" s="189"/>
      <c r="Q124" s="189"/>
      <c r="R124" s="189"/>
      <c r="S124" s="187">
        <f t="shared" si="12"/>
        <v>0</v>
      </c>
      <c r="T124" s="187"/>
      <c r="U124" s="187"/>
      <c r="V124" s="197"/>
      <c r="W124" s="52"/>
      <c r="Z124">
        <v>0</v>
      </c>
    </row>
    <row r="125" spans="1:26" ht="25.05" customHeight="1" x14ac:dyDescent="0.3">
      <c r="A125" s="179"/>
      <c r="B125" s="211">
        <v>33</v>
      </c>
      <c r="C125" s="180" t="s">
        <v>173</v>
      </c>
      <c r="D125" s="313" t="s">
        <v>174</v>
      </c>
      <c r="E125" s="313"/>
      <c r="F125" s="174" t="s">
        <v>175</v>
      </c>
      <c r="G125" s="175">
        <v>15.042</v>
      </c>
      <c r="H125" s="174"/>
      <c r="I125" s="174">
        <f t="shared" si="9"/>
        <v>0</v>
      </c>
      <c r="J125" s="176">
        <f t="shared" si="10"/>
        <v>62.57</v>
      </c>
      <c r="K125" s="177">
        <f t="shared" si="11"/>
        <v>0</v>
      </c>
      <c r="L125" s="177">
        <f>ROUND(G125*(H125),2)</f>
        <v>0</v>
      </c>
      <c r="M125" s="177"/>
      <c r="N125" s="177">
        <v>4.16</v>
      </c>
      <c r="O125" s="177"/>
      <c r="P125" s="181"/>
      <c r="Q125" s="181"/>
      <c r="R125" s="181"/>
      <c r="S125" s="178">
        <f t="shared" si="12"/>
        <v>0</v>
      </c>
      <c r="T125" s="178"/>
      <c r="U125" s="178"/>
      <c r="V125" s="196"/>
      <c r="W125" s="52"/>
      <c r="Z125">
        <v>0</v>
      </c>
    </row>
    <row r="126" spans="1:26" ht="25.05" customHeight="1" x14ac:dyDescent="0.3">
      <c r="A126" s="179"/>
      <c r="B126" s="211">
        <v>34</v>
      </c>
      <c r="C126" s="180" t="s">
        <v>176</v>
      </c>
      <c r="D126" s="313" t="s">
        <v>177</v>
      </c>
      <c r="E126" s="313"/>
      <c r="F126" s="173" t="s">
        <v>175</v>
      </c>
      <c r="G126" s="175">
        <v>15.042</v>
      </c>
      <c r="H126" s="174"/>
      <c r="I126" s="174">
        <f t="shared" si="9"/>
        <v>0</v>
      </c>
      <c r="J126" s="173">
        <f t="shared" si="10"/>
        <v>7.37</v>
      </c>
      <c r="K126" s="178">
        <f t="shared" si="11"/>
        <v>0</v>
      </c>
      <c r="L126" s="178">
        <f>ROUND(G126*(H126),2)</f>
        <v>0</v>
      </c>
      <c r="M126" s="178"/>
      <c r="N126" s="178">
        <v>0.49</v>
      </c>
      <c r="O126" s="178"/>
      <c r="P126" s="181"/>
      <c r="Q126" s="181"/>
      <c r="R126" s="181"/>
      <c r="S126" s="178">
        <f t="shared" si="12"/>
        <v>0</v>
      </c>
      <c r="T126" s="178"/>
      <c r="U126" s="178"/>
      <c r="V126" s="196"/>
      <c r="W126" s="52"/>
      <c r="Z126">
        <v>0</v>
      </c>
    </row>
    <row r="127" spans="1:26" ht="25.05" customHeight="1" x14ac:dyDescent="0.3">
      <c r="A127" s="179"/>
      <c r="B127" s="211">
        <v>35</v>
      </c>
      <c r="C127" s="180" t="s">
        <v>178</v>
      </c>
      <c r="D127" s="313" t="s">
        <v>179</v>
      </c>
      <c r="E127" s="313"/>
      <c r="F127" s="173" t="s">
        <v>175</v>
      </c>
      <c r="G127" s="175">
        <v>15.042</v>
      </c>
      <c r="H127" s="174"/>
      <c r="I127" s="174">
        <f t="shared" si="9"/>
        <v>0</v>
      </c>
      <c r="J127" s="173">
        <f t="shared" si="10"/>
        <v>270.76</v>
      </c>
      <c r="K127" s="178">
        <f t="shared" si="11"/>
        <v>0</v>
      </c>
      <c r="L127" s="178">
        <f>ROUND(G127*(H127),2)</f>
        <v>0</v>
      </c>
      <c r="M127" s="178"/>
      <c r="N127" s="178">
        <v>18</v>
      </c>
      <c r="O127" s="178"/>
      <c r="P127" s="181"/>
      <c r="Q127" s="181"/>
      <c r="R127" s="181"/>
      <c r="S127" s="178">
        <f t="shared" si="12"/>
        <v>0</v>
      </c>
      <c r="T127" s="178"/>
      <c r="U127" s="178"/>
      <c r="V127" s="196"/>
      <c r="W127" s="52"/>
      <c r="Z127">
        <v>0</v>
      </c>
    </row>
    <row r="128" spans="1:26" ht="25.05" customHeight="1" x14ac:dyDescent="0.3">
      <c r="A128" s="179"/>
      <c r="B128" s="211">
        <v>36</v>
      </c>
      <c r="C128" s="180" t="s">
        <v>184</v>
      </c>
      <c r="D128" s="313" t="s">
        <v>185</v>
      </c>
      <c r="E128" s="313"/>
      <c r="F128" s="173" t="s">
        <v>175</v>
      </c>
      <c r="G128" s="175">
        <v>15.042</v>
      </c>
      <c r="H128" s="174"/>
      <c r="I128" s="174">
        <f t="shared" si="9"/>
        <v>0</v>
      </c>
      <c r="J128" s="173">
        <f t="shared" si="10"/>
        <v>6.62</v>
      </c>
      <c r="K128" s="178">
        <f t="shared" si="11"/>
        <v>0</v>
      </c>
      <c r="L128" s="178">
        <f>ROUND(G128*(H128),2)</f>
        <v>0</v>
      </c>
      <c r="M128" s="178"/>
      <c r="N128" s="178">
        <v>0.44</v>
      </c>
      <c r="O128" s="178"/>
      <c r="P128" s="181"/>
      <c r="Q128" s="181"/>
      <c r="R128" s="181"/>
      <c r="S128" s="178">
        <f t="shared" si="12"/>
        <v>0</v>
      </c>
      <c r="T128" s="178"/>
      <c r="U128" s="178"/>
      <c r="V128" s="196"/>
      <c r="W128" s="52"/>
      <c r="Z128">
        <v>0</v>
      </c>
    </row>
    <row r="129" spans="1:26" x14ac:dyDescent="0.3">
      <c r="A129" s="9"/>
      <c r="B129" s="210"/>
      <c r="C129" s="172">
        <v>9</v>
      </c>
      <c r="D129" s="310" t="s">
        <v>150</v>
      </c>
      <c r="E129" s="310"/>
      <c r="F129" s="9"/>
      <c r="G129" s="171"/>
      <c r="H129" s="138"/>
      <c r="I129" s="140">
        <f>ROUND((SUM(I120:I128))/1,2)</f>
        <v>0</v>
      </c>
      <c r="J129" s="9"/>
      <c r="K129" s="9"/>
      <c r="L129" s="9">
        <f>ROUND((SUM(L120:L128))/1,2)</f>
        <v>0</v>
      </c>
      <c r="M129" s="9">
        <f>ROUND((SUM(M120:M128))/1,2)</f>
        <v>0</v>
      </c>
      <c r="N129" s="9"/>
      <c r="O129" s="9"/>
      <c r="P129" s="9"/>
      <c r="Q129" s="9"/>
      <c r="R129" s="9"/>
      <c r="S129" s="9">
        <f>ROUND((SUM(S120:S128))/1,2)</f>
        <v>10.039999999999999</v>
      </c>
      <c r="T129" s="9"/>
      <c r="U129" s="9"/>
      <c r="V129" s="198">
        <f>ROUND((SUM(V120:V128))/1,2)</f>
        <v>0</v>
      </c>
      <c r="W129" s="215"/>
      <c r="X129" s="137"/>
      <c r="Y129" s="137"/>
      <c r="Z129" s="137"/>
    </row>
    <row r="130" spans="1:26" x14ac:dyDescent="0.3">
      <c r="A130" s="1"/>
      <c r="B130" s="206"/>
      <c r="C130" s="1"/>
      <c r="D130" s="1"/>
      <c r="E130" s="1"/>
      <c r="F130" s="1"/>
      <c r="G130" s="165"/>
      <c r="H130" s="131"/>
      <c r="I130" s="13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99"/>
      <c r="W130" s="52"/>
    </row>
    <row r="131" spans="1:26" x14ac:dyDescent="0.3">
      <c r="A131" s="9"/>
      <c r="B131" s="210"/>
      <c r="C131" s="172">
        <v>99</v>
      </c>
      <c r="D131" s="310" t="s">
        <v>186</v>
      </c>
      <c r="E131" s="310"/>
      <c r="F131" s="9"/>
      <c r="G131" s="171"/>
      <c r="H131" s="138"/>
      <c r="I131" s="138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95"/>
      <c r="W131" s="215"/>
      <c r="X131" s="137"/>
      <c r="Y131" s="137"/>
      <c r="Z131" s="137"/>
    </row>
    <row r="132" spans="1:26" ht="25.05" customHeight="1" x14ac:dyDescent="0.3">
      <c r="A132" s="179"/>
      <c r="B132" s="211">
        <v>37</v>
      </c>
      <c r="C132" s="180" t="s">
        <v>211</v>
      </c>
      <c r="D132" s="313" t="s">
        <v>212</v>
      </c>
      <c r="E132" s="313"/>
      <c r="F132" s="173" t="s">
        <v>175</v>
      </c>
      <c r="G132" s="175">
        <v>153.19</v>
      </c>
      <c r="H132" s="174"/>
      <c r="I132" s="174">
        <f>ROUND(G132*(H132),2)</f>
        <v>0</v>
      </c>
      <c r="J132" s="173">
        <f>ROUND(G132*(N132),2)</f>
        <v>1130.54</v>
      </c>
      <c r="K132" s="178">
        <f>ROUND(G132*(O132),2)</f>
        <v>0</v>
      </c>
      <c r="L132" s="178">
        <f>ROUND(G132*(H132),2)</f>
        <v>0</v>
      </c>
      <c r="M132" s="178"/>
      <c r="N132" s="178">
        <v>7.38</v>
      </c>
      <c r="O132" s="178"/>
      <c r="P132" s="181"/>
      <c r="Q132" s="181"/>
      <c r="R132" s="181"/>
      <c r="S132" s="178">
        <f>ROUND(G132*(P132),3)</f>
        <v>0</v>
      </c>
      <c r="T132" s="178"/>
      <c r="U132" s="178"/>
      <c r="V132" s="196"/>
      <c r="W132" s="52"/>
      <c r="Z132">
        <v>0</v>
      </c>
    </row>
    <row r="133" spans="1:26" x14ac:dyDescent="0.3">
      <c r="A133" s="9"/>
      <c r="B133" s="210"/>
      <c r="C133" s="172">
        <v>99</v>
      </c>
      <c r="D133" s="310" t="s">
        <v>186</v>
      </c>
      <c r="E133" s="310"/>
      <c r="F133" s="9"/>
      <c r="G133" s="171"/>
      <c r="H133" s="138"/>
      <c r="I133" s="140">
        <f>ROUND((SUM(I131:I132))/1,2)</f>
        <v>0</v>
      </c>
      <c r="J133" s="9"/>
      <c r="K133" s="9"/>
      <c r="L133" s="9">
        <f>ROUND((SUM(L131:L132))/1,2)</f>
        <v>0</v>
      </c>
      <c r="M133" s="9">
        <f>ROUND((SUM(M131:M132))/1,2)</f>
        <v>0</v>
      </c>
      <c r="N133" s="9"/>
      <c r="O133" s="9"/>
      <c r="P133" s="190"/>
      <c r="Q133" s="1"/>
      <c r="R133" s="1"/>
      <c r="S133" s="190">
        <f>ROUND((SUM(S131:S132))/1,2)</f>
        <v>0</v>
      </c>
      <c r="T133" s="2"/>
      <c r="U133" s="2"/>
      <c r="V133" s="198">
        <f>ROUND((SUM(V131:V132))/1,2)</f>
        <v>0</v>
      </c>
      <c r="W133" s="52"/>
    </row>
    <row r="134" spans="1:26" x14ac:dyDescent="0.3">
      <c r="A134" s="1"/>
      <c r="B134" s="206"/>
      <c r="C134" s="1"/>
      <c r="D134" s="1"/>
      <c r="E134" s="1"/>
      <c r="F134" s="1"/>
      <c r="G134" s="165"/>
      <c r="H134" s="131"/>
      <c r="I134" s="13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99"/>
      <c r="W134" s="52"/>
    </row>
    <row r="135" spans="1:26" x14ac:dyDescent="0.3">
      <c r="A135" s="9"/>
      <c r="B135" s="210"/>
      <c r="C135" s="9"/>
      <c r="D135" s="311" t="s">
        <v>64</v>
      </c>
      <c r="E135" s="311"/>
      <c r="F135" s="9"/>
      <c r="G135" s="171"/>
      <c r="H135" s="138"/>
      <c r="I135" s="140">
        <f>ROUND((SUM(I79:I134))/2,2)</f>
        <v>0</v>
      </c>
      <c r="J135" s="9"/>
      <c r="K135" s="9"/>
      <c r="L135" s="9">
        <f>ROUND((SUM(L79:L134))/2,2)</f>
        <v>0</v>
      </c>
      <c r="M135" s="9">
        <f>ROUND((SUM(M79:M134))/2,2)</f>
        <v>0</v>
      </c>
      <c r="N135" s="9"/>
      <c r="O135" s="9"/>
      <c r="P135" s="190"/>
      <c r="Q135" s="1"/>
      <c r="R135" s="1"/>
      <c r="S135" s="190">
        <f>ROUND((SUM(S79:S134))/2,2)</f>
        <v>80.33</v>
      </c>
      <c r="T135" s="1"/>
      <c r="U135" s="1"/>
      <c r="V135" s="198">
        <f>ROUND((SUM(V79:V134))/2,2)</f>
        <v>0</v>
      </c>
      <c r="W135" s="52"/>
    </row>
    <row r="136" spans="1:26" x14ac:dyDescent="0.3">
      <c r="A136" s="1"/>
      <c r="B136" s="213"/>
      <c r="C136" s="191"/>
      <c r="D136" s="312" t="s">
        <v>71</v>
      </c>
      <c r="E136" s="312"/>
      <c r="F136" s="191"/>
      <c r="G136" s="192"/>
      <c r="H136" s="193"/>
      <c r="I136" s="193">
        <f>ROUND((SUM(I79:I135))/3,2)</f>
        <v>0</v>
      </c>
      <c r="J136" s="191"/>
      <c r="K136" s="191">
        <f>ROUND((SUM(K79:K135))/3,2)</f>
        <v>0</v>
      </c>
      <c r="L136" s="191">
        <f>ROUND((SUM(L79:L135))/3,2)</f>
        <v>0</v>
      </c>
      <c r="M136" s="191">
        <f>ROUND((SUM(M79:M135))/3,2)</f>
        <v>0</v>
      </c>
      <c r="N136" s="191"/>
      <c r="O136" s="191"/>
      <c r="P136" s="192"/>
      <c r="Q136" s="191"/>
      <c r="R136" s="191"/>
      <c r="S136" s="192">
        <f>ROUND((SUM(S79:S135))/3,2)</f>
        <v>80.33</v>
      </c>
      <c r="T136" s="191"/>
      <c r="U136" s="191"/>
      <c r="V136" s="200">
        <f>ROUND((SUM(V79:V135))/3,2)</f>
        <v>0</v>
      </c>
      <c r="W136" s="52"/>
      <c r="Y136">
        <f>(SUM(Y79:Y135))</f>
        <v>0</v>
      </c>
      <c r="Z136">
        <f>(SUM(Z79:Z135))</f>
        <v>0</v>
      </c>
    </row>
  </sheetData>
  <mergeCells count="101"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H1:I1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B71:E71"/>
    <mergeCell ref="B72:E72"/>
    <mergeCell ref="I70:P70"/>
    <mergeCell ref="D79:E79"/>
    <mergeCell ref="D80:E80"/>
    <mergeCell ref="D81:E81"/>
    <mergeCell ref="B61:D61"/>
    <mergeCell ref="B62:D62"/>
    <mergeCell ref="B64:D64"/>
    <mergeCell ref="B68:V68"/>
    <mergeCell ref="D88:E88"/>
    <mergeCell ref="D89:E8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D102:E102"/>
    <mergeCell ref="D103:E103"/>
    <mergeCell ref="D104:E104"/>
    <mergeCell ref="D105:E105"/>
    <mergeCell ref="D106:E106"/>
    <mergeCell ref="D108:E108"/>
    <mergeCell ref="D94:E94"/>
    <mergeCell ref="D96:E96"/>
    <mergeCell ref="D97:E97"/>
    <mergeCell ref="D98:E98"/>
    <mergeCell ref="D99:E99"/>
    <mergeCell ref="D101:E101"/>
    <mergeCell ref="D115:E115"/>
    <mergeCell ref="D116:E116"/>
    <mergeCell ref="D117:E117"/>
    <mergeCell ref="D118:E118"/>
    <mergeCell ref="D120:E120"/>
    <mergeCell ref="D121:E121"/>
    <mergeCell ref="D109:E109"/>
    <mergeCell ref="D110:E110"/>
    <mergeCell ref="D111:E111"/>
    <mergeCell ref="D112:E112"/>
    <mergeCell ref="D113:E113"/>
    <mergeCell ref="D114:E114"/>
    <mergeCell ref="D136:E136"/>
    <mergeCell ref="D128:E128"/>
    <mergeCell ref="D129:E129"/>
    <mergeCell ref="D131:E131"/>
    <mergeCell ref="D132:E132"/>
    <mergeCell ref="D133:E133"/>
    <mergeCell ref="D135:E135"/>
    <mergeCell ref="D122:E122"/>
    <mergeCell ref="D123:E123"/>
    <mergeCell ref="D124:E124"/>
    <mergeCell ref="D125:E125"/>
    <mergeCell ref="D126:E126"/>
    <mergeCell ref="D127:E127"/>
  </mergeCells>
  <hyperlinks>
    <hyperlink ref="B1:C1" location="A2:A2" tooltip="Klikni na prechod ku Kryciemu listu..." display="Krycí list rozpočtu" xr:uid="{47743658-91AF-4C44-BB42-7A02F9FFE0DA}"/>
    <hyperlink ref="E1:F1" location="A54:A54" tooltip="Klikni na prechod ku rekapitulácii..." display="Rekapitulácia rozpočtu" xr:uid="{D35BE864-9887-4381-B11A-DDEE6DE73D7E}"/>
    <hyperlink ref="H1:I1" location="B78:B78" tooltip="Klikni na prechod ku Rozpočet..." display="Rozpočet" xr:uid="{2E6CFBF0-5C9B-4A2A-8F20-804866C854D4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Zlepšenie základnej technickej infraštruktúry v obci Sačurov / SO 03 Chodník k ZŠ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0F45-CD5A-4A37-953F-42C0323EEEC5}">
  <dimension ref="A1:AA146"/>
  <sheetViews>
    <sheetView workbookViewId="0">
      <pane ySplit="1" topLeftCell="A125" activePane="bottomLeft" state="frozen"/>
      <selection pane="bottomLeft" activeCell="H81" sqref="H81:H143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441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7" t="s">
        <v>20</v>
      </c>
      <c r="C1" s="330"/>
      <c r="D1" s="11"/>
      <c r="E1" s="378" t="s">
        <v>0</v>
      </c>
      <c r="F1" s="379"/>
      <c r="G1" s="12"/>
      <c r="H1" s="329" t="s">
        <v>72</v>
      </c>
      <c r="I1" s="330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80" t="s">
        <v>20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/>
      <c r="R2" s="382"/>
      <c r="S2" s="382"/>
      <c r="T2" s="382"/>
      <c r="U2" s="382"/>
      <c r="V2" s="383"/>
      <c r="W2" s="52"/>
    </row>
    <row r="3" spans="1:23" ht="18" customHeight="1" x14ac:dyDescent="0.3">
      <c r="A3" s="14"/>
      <c r="B3" s="384" t="s">
        <v>1</v>
      </c>
      <c r="C3" s="385"/>
      <c r="D3" s="385"/>
      <c r="E3" s="385"/>
      <c r="F3" s="385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7"/>
      <c r="W3" s="52"/>
    </row>
    <row r="4" spans="1:23" ht="18" customHeight="1" x14ac:dyDescent="0.3">
      <c r="A4" s="14"/>
      <c r="B4" s="42" t="s">
        <v>249</v>
      </c>
      <c r="C4" s="31"/>
      <c r="D4" s="24"/>
      <c r="E4" s="24"/>
      <c r="F4" s="43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24</v>
      </c>
      <c r="C6" s="31"/>
      <c r="D6" s="43" t="s">
        <v>25</v>
      </c>
      <c r="E6" s="24"/>
      <c r="F6" s="43" t="s">
        <v>26</v>
      </c>
      <c r="G6" s="43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8" t="s">
        <v>28</v>
      </c>
      <c r="C7" s="389"/>
      <c r="D7" s="389"/>
      <c r="E7" s="389"/>
      <c r="F7" s="389"/>
      <c r="G7" s="389"/>
      <c r="H7" s="390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31</v>
      </c>
      <c r="C8" s="45"/>
      <c r="D8" s="27"/>
      <c r="E8" s="27"/>
      <c r="F8" s="49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8" t="s">
        <v>29</v>
      </c>
      <c r="C9" s="369"/>
      <c r="D9" s="369"/>
      <c r="E9" s="369"/>
      <c r="F9" s="369"/>
      <c r="G9" s="369"/>
      <c r="H9" s="370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31</v>
      </c>
      <c r="C10" s="31"/>
      <c r="D10" s="24"/>
      <c r="E10" s="24"/>
      <c r="F10" s="43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8" t="s">
        <v>30</v>
      </c>
      <c r="C11" s="369"/>
      <c r="D11" s="369"/>
      <c r="E11" s="369"/>
      <c r="F11" s="369"/>
      <c r="G11" s="369"/>
      <c r="H11" s="370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31</v>
      </c>
      <c r="C12" s="31"/>
      <c r="D12" s="24"/>
      <c r="E12" s="24"/>
      <c r="F12" s="43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53</v>
      </c>
      <c r="D14" s="60" t="s">
        <v>54</v>
      </c>
      <c r="E14" s="65" t="s">
        <v>55</v>
      </c>
      <c r="F14" s="371" t="s">
        <v>39</v>
      </c>
      <c r="G14" s="372"/>
      <c r="H14" s="36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33</v>
      </c>
      <c r="C15" s="62">
        <f>'SO 15586'!E62</f>
        <v>0</v>
      </c>
      <c r="D15" s="57">
        <f>'SO 15586'!F62</f>
        <v>0</v>
      </c>
      <c r="E15" s="66">
        <f>'SO 15586'!G62</f>
        <v>0</v>
      </c>
      <c r="F15" s="373"/>
      <c r="G15" s="365"/>
      <c r="H15" s="348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34</v>
      </c>
      <c r="C16" s="90"/>
      <c r="D16" s="91"/>
      <c r="E16" s="92"/>
      <c r="F16" s="374" t="s">
        <v>40</v>
      </c>
      <c r="G16" s="365"/>
      <c r="H16" s="348"/>
      <c r="I16" s="24"/>
      <c r="J16" s="24"/>
      <c r="K16" s="25"/>
      <c r="L16" s="25"/>
      <c r="M16" s="25"/>
      <c r="N16" s="25"/>
      <c r="O16" s="72"/>
      <c r="P16" s="82">
        <f>(SUM(Z79:Z145))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35</v>
      </c>
      <c r="C17" s="62"/>
      <c r="D17" s="57"/>
      <c r="E17" s="66"/>
      <c r="F17" s="375" t="s">
        <v>41</v>
      </c>
      <c r="G17" s="365"/>
      <c r="H17" s="348"/>
      <c r="I17" s="24"/>
      <c r="J17" s="24"/>
      <c r="K17" s="25"/>
      <c r="L17" s="25"/>
      <c r="M17" s="25"/>
      <c r="N17" s="25"/>
      <c r="O17" s="72"/>
      <c r="P17" s="82">
        <f>(SUM(Y79:Y145))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36</v>
      </c>
      <c r="C18" s="63"/>
      <c r="D18" s="58"/>
      <c r="E18" s="67"/>
      <c r="F18" s="376"/>
      <c r="G18" s="367"/>
      <c r="H18" s="348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37</v>
      </c>
      <c r="C19" s="64"/>
      <c r="D19" s="59"/>
      <c r="E19" s="67"/>
      <c r="F19" s="360"/>
      <c r="G19" s="347"/>
      <c r="H19" s="36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38</v>
      </c>
      <c r="C20" s="56"/>
      <c r="D20" s="93"/>
      <c r="E20" s="94">
        <f>SUM(E15:E19)</f>
        <v>0</v>
      </c>
      <c r="F20" s="349" t="s">
        <v>38</v>
      </c>
      <c r="G20" s="362"/>
      <c r="H20" s="36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47</v>
      </c>
      <c r="C21" s="50"/>
      <c r="D21" s="89"/>
      <c r="E21" s="68">
        <f>((E15*U22*0)+(E16*V22*0)+(E17*W22*0))/100</f>
        <v>0</v>
      </c>
      <c r="F21" s="364" t="s">
        <v>50</v>
      </c>
      <c r="G21" s="365"/>
      <c r="H21" s="348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48</v>
      </c>
      <c r="C22" s="33"/>
      <c r="D22" s="70"/>
      <c r="E22" s="69">
        <f>((E15*U23*0)+(E16*V23*0)+(E17*W23*0))/100</f>
        <v>0</v>
      </c>
      <c r="F22" s="364" t="s">
        <v>51</v>
      </c>
      <c r="G22" s="365"/>
      <c r="H22" s="348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49</v>
      </c>
      <c r="C23" s="33"/>
      <c r="D23" s="70"/>
      <c r="E23" s="69">
        <f>((E15*U24*0)+(E16*V24*0)+(E17*W24*0))/100</f>
        <v>0</v>
      </c>
      <c r="F23" s="364" t="s">
        <v>52</v>
      </c>
      <c r="G23" s="365"/>
      <c r="H23" s="348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6"/>
      <c r="G24" s="367"/>
      <c r="H24" s="348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6" t="s">
        <v>38</v>
      </c>
      <c r="G25" s="347"/>
      <c r="H25" s="348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58</v>
      </c>
      <c r="C26" s="96"/>
      <c r="D26" s="98"/>
      <c r="E26" s="104"/>
      <c r="F26" s="349" t="s">
        <v>42</v>
      </c>
      <c r="G26" s="350"/>
      <c r="H26" s="35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2" t="s">
        <v>43</v>
      </c>
      <c r="G27" s="335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44</v>
      </c>
      <c r="G28" s="355"/>
      <c r="H28" s="216">
        <f>P27-SUM('SO 15586'!K79:'SO 15586'!K145)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45</v>
      </c>
      <c r="G29" s="357"/>
      <c r="H29" s="32">
        <f>SUM('SO 15586'!K79:'SO 15586'!K145)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46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5"/>
      <c r="G31" s="336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56</v>
      </c>
      <c r="C32" s="100"/>
      <c r="D32" s="18"/>
      <c r="E32" s="109" t="s">
        <v>57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9" t="s">
        <v>0</v>
      </c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1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15" t="s">
        <v>28</v>
      </c>
      <c r="C46" s="316"/>
      <c r="D46" s="316"/>
      <c r="E46" s="317"/>
      <c r="F46" s="342" t="s">
        <v>25</v>
      </c>
      <c r="G46" s="316"/>
      <c r="H46" s="317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15" t="s">
        <v>29</v>
      </c>
      <c r="C47" s="316"/>
      <c r="D47" s="316"/>
      <c r="E47" s="317"/>
      <c r="F47" s="342" t="s">
        <v>23</v>
      </c>
      <c r="G47" s="316"/>
      <c r="H47" s="317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15" t="s">
        <v>30</v>
      </c>
      <c r="C48" s="316"/>
      <c r="D48" s="316"/>
      <c r="E48" s="317"/>
      <c r="F48" s="342" t="s">
        <v>62</v>
      </c>
      <c r="G48" s="316"/>
      <c r="H48" s="317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43" t="s">
        <v>1</v>
      </c>
      <c r="C49" s="344"/>
      <c r="D49" s="344"/>
      <c r="E49" s="344"/>
      <c r="F49" s="344"/>
      <c r="G49" s="344"/>
      <c r="H49" s="344"/>
      <c r="I49" s="34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249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7" t="s">
        <v>59</v>
      </c>
      <c r="C54" s="338"/>
      <c r="D54" s="127"/>
      <c r="E54" s="127" t="s">
        <v>53</v>
      </c>
      <c r="F54" s="127" t="s">
        <v>54</v>
      </c>
      <c r="G54" s="127" t="s">
        <v>38</v>
      </c>
      <c r="H54" s="127" t="s">
        <v>60</v>
      </c>
      <c r="I54" s="127" t="s">
        <v>61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4" t="s">
        <v>64</v>
      </c>
      <c r="C55" s="321"/>
      <c r="D55" s="32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22" t="s">
        <v>65</v>
      </c>
      <c r="C56" s="323"/>
      <c r="D56" s="323"/>
      <c r="E56" s="138">
        <f>'SO 15586'!L99</f>
        <v>0</v>
      </c>
      <c r="F56" s="138">
        <f>'SO 15586'!M99</f>
        <v>0</v>
      </c>
      <c r="G56" s="138">
        <f>'SO 15586'!I99</f>
        <v>0</v>
      </c>
      <c r="H56" s="139">
        <f>'SO 15586'!S99</f>
        <v>0</v>
      </c>
      <c r="I56" s="139">
        <f>'SO 15586'!V99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22" t="s">
        <v>66</v>
      </c>
      <c r="C57" s="323"/>
      <c r="D57" s="323"/>
      <c r="E57" s="138">
        <f>'SO 15586'!L103</f>
        <v>0</v>
      </c>
      <c r="F57" s="138">
        <f>'SO 15586'!M103</f>
        <v>0</v>
      </c>
      <c r="G57" s="138">
        <f>'SO 15586'!I103</f>
        <v>0</v>
      </c>
      <c r="H57" s="139">
        <f>'SO 15586'!S103</f>
        <v>137.38999999999999</v>
      </c>
      <c r="I57" s="139">
        <f>'SO 15586'!V103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22" t="s">
        <v>67</v>
      </c>
      <c r="C58" s="323"/>
      <c r="D58" s="323"/>
      <c r="E58" s="138">
        <f>'SO 15586'!L112</f>
        <v>0</v>
      </c>
      <c r="F58" s="138">
        <f>'SO 15586'!M112</f>
        <v>0</v>
      </c>
      <c r="G58" s="138">
        <f>'SO 15586'!I112</f>
        <v>0</v>
      </c>
      <c r="H58" s="139">
        <f>'SO 15586'!S112</f>
        <v>3029.48</v>
      </c>
      <c r="I58" s="139">
        <f>'SO 15586'!V112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22" t="s">
        <v>68</v>
      </c>
      <c r="C59" s="323"/>
      <c r="D59" s="323"/>
      <c r="E59" s="138">
        <f>'SO 15586'!L121</f>
        <v>0</v>
      </c>
      <c r="F59" s="138">
        <f>'SO 15586'!M121</f>
        <v>0</v>
      </c>
      <c r="G59" s="138">
        <f>'SO 15586'!I121</f>
        <v>0</v>
      </c>
      <c r="H59" s="139">
        <f>'SO 15586'!S121</f>
        <v>20.51</v>
      </c>
      <c r="I59" s="139">
        <f>'SO 15586'!V121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22" t="s">
        <v>69</v>
      </c>
      <c r="C60" s="323"/>
      <c r="D60" s="323"/>
      <c r="E60" s="138">
        <f>'SO 15586'!L139</f>
        <v>0</v>
      </c>
      <c r="F60" s="138">
        <f>'SO 15586'!M139</f>
        <v>0</v>
      </c>
      <c r="G60" s="138">
        <f>'SO 15586'!I139</f>
        <v>0</v>
      </c>
      <c r="H60" s="139">
        <f>'SO 15586'!S139</f>
        <v>63.48</v>
      </c>
      <c r="I60" s="139">
        <f>'SO 15586'!V139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9"/>
      <c r="B61" s="322" t="s">
        <v>70</v>
      </c>
      <c r="C61" s="323"/>
      <c r="D61" s="323"/>
      <c r="E61" s="138">
        <f>'SO 15586'!L143</f>
        <v>0</v>
      </c>
      <c r="F61" s="138">
        <f>'SO 15586'!M143</f>
        <v>0</v>
      </c>
      <c r="G61" s="138">
        <f>'SO 15586'!I143</f>
        <v>0</v>
      </c>
      <c r="H61" s="139">
        <f>'SO 15586'!S143</f>
        <v>0</v>
      </c>
      <c r="I61" s="139">
        <f>'SO 15586'!V143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5"/>
      <c r="X61" s="137"/>
      <c r="Y61" s="137"/>
      <c r="Z61" s="137"/>
    </row>
    <row r="62" spans="1:26" x14ac:dyDescent="0.3">
      <c r="A62" s="9"/>
      <c r="B62" s="324" t="s">
        <v>64</v>
      </c>
      <c r="C62" s="311"/>
      <c r="D62" s="311"/>
      <c r="E62" s="140">
        <f>'SO 15586'!L145</f>
        <v>0</v>
      </c>
      <c r="F62" s="140">
        <f>'SO 15586'!M145</f>
        <v>0</v>
      </c>
      <c r="G62" s="140">
        <f>'SO 15586'!I145</f>
        <v>0</v>
      </c>
      <c r="H62" s="141">
        <f>'SO 15586'!S145</f>
        <v>3250.86</v>
      </c>
      <c r="I62" s="141">
        <f>'SO 15586'!V145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5"/>
      <c r="X62" s="137"/>
      <c r="Y62" s="137"/>
      <c r="Z62" s="137"/>
    </row>
    <row r="63" spans="1:26" x14ac:dyDescent="0.3">
      <c r="A63" s="1"/>
      <c r="B63" s="206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2"/>
    </row>
    <row r="64" spans="1:26" x14ac:dyDescent="0.3">
      <c r="A64" s="142"/>
      <c r="B64" s="325" t="s">
        <v>71</v>
      </c>
      <c r="C64" s="326"/>
      <c r="D64" s="326"/>
      <c r="E64" s="144">
        <f>'SO 15586'!L146</f>
        <v>0</v>
      </c>
      <c r="F64" s="144">
        <f>'SO 15586'!M146</f>
        <v>0</v>
      </c>
      <c r="G64" s="144">
        <f>'SO 15586'!I146</f>
        <v>0</v>
      </c>
      <c r="H64" s="145">
        <f>'SO 15586'!S146</f>
        <v>3250.86</v>
      </c>
      <c r="I64" s="145">
        <f>'SO 15586'!V146</f>
        <v>0</v>
      </c>
      <c r="J64" s="146"/>
      <c r="K64" s="146"/>
      <c r="L64" s="146"/>
      <c r="M64" s="146"/>
      <c r="N64" s="146"/>
      <c r="O64" s="146"/>
      <c r="P64" s="146"/>
      <c r="Q64" s="147"/>
      <c r="R64" s="147"/>
      <c r="S64" s="147"/>
      <c r="T64" s="147"/>
      <c r="U64" s="147"/>
      <c r="V64" s="152"/>
      <c r="W64" s="215"/>
      <c r="X64" s="143"/>
      <c r="Y64" s="143"/>
      <c r="Z64" s="143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41"/>
      <c r="C66" s="3"/>
      <c r="D66" s="3"/>
      <c r="E66" s="13"/>
      <c r="F66" s="13"/>
      <c r="G66" s="13"/>
      <c r="H66" s="153"/>
      <c r="I66" s="153"/>
      <c r="J66" s="153"/>
      <c r="K66" s="153"/>
      <c r="L66" s="153"/>
      <c r="M66" s="153"/>
      <c r="N66" s="153"/>
      <c r="O66" s="153"/>
      <c r="P66" s="153"/>
      <c r="Q66" s="10"/>
      <c r="R66" s="10"/>
      <c r="S66" s="10"/>
      <c r="T66" s="10"/>
      <c r="U66" s="10"/>
      <c r="V66" s="10"/>
      <c r="W66" s="52"/>
    </row>
    <row r="67" spans="1:26" x14ac:dyDescent="0.3">
      <c r="A67" s="14"/>
      <c r="B67" s="37"/>
      <c r="C67" s="8"/>
      <c r="D67" s="8"/>
      <c r="E67" s="26"/>
      <c r="F67" s="26"/>
      <c r="G67" s="26"/>
      <c r="H67" s="154"/>
      <c r="I67" s="154"/>
      <c r="J67" s="154"/>
      <c r="K67" s="154"/>
      <c r="L67" s="154"/>
      <c r="M67" s="154"/>
      <c r="N67" s="154"/>
      <c r="O67" s="154"/>
      <c r="P67" s="154"/>
      <c r="Q67" s="15"/>
      <c r="R67" s="15"/>
      <c r="S67" s="15"/>
      <c r="T67" s="15"/>
      <c r="U67" s="15"/>
      <c r="V67" s="15"/>
      <c r="W67" s="52"/>
    </row>
    <row r="68" spans="1:26" ht="34.950000000000003" customHeight="1" x14ac:dyDescent="0.3">
      <c r="A68" s="1"/>
      <c r="B68" s="327" t="s">
        <v>72</v>
      </c>
      <c r="C68" s="328"/>
      <c r="D68" s="328"/>
      <c r="E68" s="328"/>
      <c r="F68" s="328"/>
      <c r="G68" s="328"/>
      <c r="H68" s="328"/>
      <c r="I68" s="328"/>
      <c r="J68" s="328"/>
      <c r="K68" s="328"/>
      <c r="L68" s="328"/>
      <c r="M68" s="328"/>
      <c r="N68" s="328"/>
      <c r="O68" s="328"/>
      <c r="P68" s="328"/>
      <c r="Q68" s="328"/>
      <c r="R68" s="328"/>
      <c r="S68" s="328"/>
      <c r="T68" s="328"/>
      <c r="U68" s="328"/>
      <c r="V68" s="328"/>
      <c r="W68" s="52"/>
    </row>
    <row r="69" spans="1:26" x14ac:dyDescent="0.3">
      <c r="A69" s="14"/>
      <c r="B69" s="95"/>
      <c r="C69" s="18"/>
      <c r="D69" s="18"/>
      <c r="E69" s="97"/>
      <c r="F69" s="97"/>
      <c r="G69" s="97"/>
      <c r="H69" s="168"/>
      <c r="I69" s="168"/>
      <c r="J69" s="168"/>
      <c r="K69" s="168"/>
      <c r="L69" s="168"/>
      <c r="M69" s="168"/>
      <c r="N69" s="168"/>
      <c r="O69" s="168"/>
      <c r="P69" s="168"/>
      <c r="Q69" s="19"/>
      <c r="R69" s="19"/>
      <c r="S69" s="19"/>
      <c r="T69" s="19"/>
      <c r="U69" s="19"/>
      <c r="V69" s="19"/>
      <c r="W69" s="52"/>
    </row>
    <row r="70" spans="1:26" ht="19.95" customHeight="1" x14ac:dyDescent="0.3">
      <c r="A70" s="201"/>
      <c r="B70" s="331" t="s">
        <v>28</v>
      </c>
      <c r="C70" s="332"/>
      <c r="D70" s="332"/>
      <c r="E70" s="333"/>
      <c r="F70" s="166"/>
      <c r="G70" s="166"/>
      <c r="H70" s="167" t="s">
        <v>83</v>
      </c>
      <c r="I70" s="318" t="s">
        <v>84</v>
      </c>
      <c r="J70" s="319"/>
      <c r="K70" s="319"/>
      <c r="L70" s="319"/>
      <c r="M70" s="319"/>
      <c r="N70" s="319"/>
      <c r="O70" s="319"/>
      <c r="P70" s="320"/>
      <c r="Q70" s="17"/>
      <c r="R70" s="17"/>
      <c r="S70" s="17"/>
      <c r="T70" s="17"/>
      <c r="U70" s="17"/>
      <c r="V70" s="17"/>
      <c r="W70" s="52"/>
    </row>
    <row r="71" spans="1:26" ht="19.95" customHeight="1" x14ac:dyDescent="0.3">
      <c r="A71" s="201"/>
      <c r="B71" s="315" t="s">
        <v>29</v>
      </c>
      <c r="C71" s="316"/>
      <c r="D71" s="316"/>
      <c r="E71" s="317"/>
      <c r="F71" s="162"/>
      <c r="G71" s="162"/>
      <c r="H71" s="163" t="s">
        <v>23</v>
      </c>
      <c r="I71" s="16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201"/>
      <c r="B72" s="315" t="s">
        <v>30</v>
      </c>
      <c r="C72" s="316"/>
      <c r="D72" s="316"/>
      <c r="E72" s="317"/>
      <c r="F72" s="162"/>
      <c r="G72" s="162"/>
      <c r="H72" s="163" t="s">
        <v>85</v>
      </c>
      <c r="I72" s="163" t="s">
        <v>27</v>
      </c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205" t="s">
        <v>86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205" t="s">
        <v>249</v>
      </c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41"/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14"/>
      <c r="B77" s="207" t="s">
        <v>63</v>
      </c>
      <c r="C77" s="164"/>
      <c r="D77" s="164"/>
      <c r="E77" s="13"/>
      <c r="F77" s="13"/>
      <c r="G77" s="13"/>
      <c r="H77" s="153"/>
      <c r="I77" s="153"/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x14ac:dyDescent="0.3">
      <c r="A78" s="2"/>
      <c r="B78" s="208" t="s">
        <v>73</v>
      </c>
      <c r="C78" s="127" t="s">
        <v>74</v>
      </c>
      <c r="D78" s="127" t="s">
        <v>75</v>
      </c>
      <c r="E78" s="155"/>
      <c r="F78" s="155" t="s">
        <v>76</v>
      </c>
      <c r="G78" s="155" t="s">
        <v>77</v>
      </c>
      <c r="H78" s="156" t="s">
        <v>78</v>
      </c>
      <c r="I78" s="156" t="s">
        <v>79</v>
      </c>
      <c r="J78" s="156"/>
      <c r="K78" s="156"/>
      <c r="L78" s="156"/>
      <c r="M78" s="156"/>
      <c r="N78" s="156"/>
      <c r="O78" s="156"/>
      <c r="P78" s="156" t="s">
        <v>80</v>
      </c>
      <c r="Q78" s="157"/>
      <c r="R78" s="157"/>
      <c r="S78" s="127" t="s">
        <v>81</v>
      </c>
      <c r="T78" s="158"/>
      <c r="U78" s="158"/>
      <c r="V78" s="127" t="s">
        <v>82</v>
      </c>
      <c r="W78" s="52"/>
    </row>
    <row r="79" spans="1:26" x14ac:dyDescent="0.3">
      <c r="A79" s="9"/>
      <c r="B79" s="209"/>
      <c r="C79" s="169"/>
      <c r="D79" s="321" t="s">
        <v>64</v>
      </c>
      <c r="E79" s="321"/>
      <c r="F79" s="134"/>
      <c r="G79" s="170"/>
      <c r="H79" s="134"/>
      <c r="I79" s="134"/>
      <c r="J79" s="135"/>
      <c r="K79" s="135"/>
      <c r="L79" s="135"/>
      <c r="M79" s="135"/>
      <c r="N79" s="135"/>
      <c r="O79" s="135"/>
      <c r="P79" s="135"/>
      <c r="Q79" s="133"/>
      <c r="R79" s="133"/>
      <c r="S79" s="133"/>
      <c r="T79" s="133"/>
      <c r="U79" s="133"/>
      <c r="V79" s="194"/>
      <c r="W79" s="215"/>
      <c r="X79" s="137"/>
      <c r="Y79" s="137"/>
      <c r="Z79" s="137"/>
    </row>
    <row r="80" spans="1:26" x14ac:dyDescent="0.3">
      <c r="A80" s="9"/>
      <c r="B80" s="210"/>
      <c r="C80" s="172">
        <v>1</v>
      </c>
      <c r="D80" s="310" t="s">
        <v>87</v>
      </c>
      <c r="E80" s="310"/>
      <c r="F80" s="138"/>
      <c r="G80" s="171"/>
      <c r="H80" s="138"/>
      <c r="I80" s="138"/>
      <c r="J80" s="139"/>
      <c r="K80" s="139"/>
      <c r="L80" s="139"/>
      <c r="M80" s="139"/>
      <c r="N80" s="139"/>
      <c r="O80" s="139"/>
      <c r="P80" s="139"/>
      <c r="Q80" s="9"/>
      <c r="R80" s="9"/>
      <c r="S80" s="9"/>
      <c r="T80" s="9"/>
      <c r="U80" s="9"/>
      <c r="V80" s="195"/>
      <c r="W80" s="215"/>
      <c r="X80" s="137"/>
      <c r="Y80" s="137"/>
      <c r="Z80" s="137"/>
    </row>
    <row r="81" spans="1:26" ht="25.05" customHeight="1" x14ac:dyDescent="0.3">
      <c r="A81" s="179"/>
      <c r="B81" s="211">
        <v>1</v>
      </c>
      <c r="C81" s="180" t="s">
        <v>224</v>
      </c>
      <c r="D81" s="313" t="s">
        <v>225</v>
      </c>
      <c r="E81" s="313"/>
      <c r="F81" s="174" t="s">
        <v>90</v>
      </c>
      <c r="G81" s="175">
        <v>19</v>
      </c>
      <c r="H81" s="174"/>
      <c r="I81" s="174">
        <f t="shared" ref="I81:I98" si="0">ROUND(G81*(H81),2)</f>
        <v>0</v>
      </c>
      <c r="J81" s="176">
        <f t="shared" ref="J81:J98" si="1">ROUND(G81*(N81),2)</f>
        <v>32.299999999999997</v>
      </c>
      <c r="K81" s="177">
        <f t="shared" ref="K81:K98" si="2">ROUND(G81*(O81),2)</f>
        <v>0</v>
      </c>
      <c r="L81" s="177">
        <f t="shared" ref="L81:L95" si="3">ROUND(G81*(H81),2)</f>
        <v>0</v>
      </c>
      <c r="M81" s="177"/>
      <c r="N81" s="177">
        <v>1.7</v>
      </c>
      <c r="O81" s="177"/>
      <c r="P81" s="181"/>
      <c r="Q81" s="181"/>
      <c r="R81" s="181"/>
      <c r="S81" s="178">
        <f t="shared" ref="S81:S98" si="4">ROUND(G81*(P81),3)</f>
        <v>0</v>
      </c>
      <c r="T81" s="178"/>
      <c r="U81" s="178"/>
      <c r="V81" s="196"/>
      <c r="W81" s="52"/>
      <c r="Z81">
        <v>0</v>
      </c>
    </row>
    <row r="82" spans="1:26" ht="25.05" customHeight="1" x14ac:dyDescent="0.3">
      <c r="A82" s="179"/>
      <c r="B82" s="211">
        <v>2</v>
      </c>
      <c r="C82" s="180" t="s">
        <v>93</v>
      </c>
      <c r="D82" s="313" t="s">
        <v>94</v>
      </c>
      <c r="E82" s="313"/>
      <c r="F82" s="174" t="s">
        <v>90</v>
      </c>
      <c r="G82" s="175">
        <v>2912</v>
      </c>
      <c r="H82" s="174"/>
      <c r="I82" s="174">
        <f t="shared" si="0"/>
        <v>0</v>
      </c>
      <c r="J82" s="176">
        <f t="shared" si="1"/>
        <v>3785.6</v>
      </c>
      <c r="K82" s="177">
        <f t="shared" si="2"/>
        <v>0</v>
      </c>
      <c r="L82" s="177">
        <f t="shared" si="3"/>
        <v>0</v>
      </c>
      <c r="M82" s="177"/>
      <c r="N82" s="177">
        <v>1.3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6"/>
      <c r="W82" s="52"/>
      <c r="Z82">
        <v>0</v>
      </c>
    </row>
    <row r="83" spans="1:26" ht="25.05" customHeight="1" x14ac:dyDescent="0.3">
      <c r="A83" s="179"/>
      <c r="B83" s="211">
        <v>3</v>
      </c>
      <c r="C83" s="180" t="s">
        <v>250</v>
      </c>
      <c r="D83" s="313" t="s">
        <v>251</v>
      </c>
      <c r="E83" s="313"/>
      <c r="F83" s="174" t="s">
        <v>90</v>
      </c>
      <c r="G83" s="175">
        <v>2912</v>
      </c>
      <c r="H83" s="174"/>
      <c r="I83" s="174">
        <f t="shared" si="0"/>
        <v>0</v>
      </c>
      <c r="J83" s="176">
        <f t="shared" si="1"/>
        <v>7134.4</v>
      </c>
      <c r="K83" s="177">
        <f t="shared" si="2"/>
        <v>0</v>
      </c>
      <c r="L83" s="177">
        <f t="shared" si="3"/>
        <v>0</v>
      </c>
      <c r="M83" s="177"/>
      <c r="N83" s="177">
        <v>2.4500000000000002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6"/>
      <c r="W83" s="52"/>
      <c r="Z83">
        <v>0</v>
      </c>
    </row>
    <row r="84" spans="1:26" ht="25.05" customHeight="1" x14ac:dyDescent="0.3">
      <c r="A84" s="179"/>
      <c r="B84" s="211">
        <v>4</v>
      </c>
      <c r="C84" s="180" t="s">
        <v>252</v>
      </c>
      <c r="D84" s="313" t="s">
        <v>253</v>
      </c>
      <c r="E84" s="313"/>
      <c r="F84" s="174" t="s">
        <v>90</v>
      </c>
      <c r="G84" s="175">
        <v>12</v>
      </c>
      <c r="H84" s="174"/>
      <c r="I84" s="174">
        <f t="shared" si="0"/>
        <v>0</v>
      </c>
      <c r="J84" s="176">
        <f t="shared" si="1"/>
        <v>65.28</v>
      </c>
      <c r="K84" s="177">
        <f t="shared" si="2"/>
        <v>0</v>
      </c>
      <c r="L84" s="177">
        <f t="shared" si="3"/>
        <v>0</v>
      </c>
      <c r="M84" s="177"/>
      <c r="N84" s="177">
        <v>5.44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6"/>
      <c r="W84" s="52"/>
      <c r="Z84">
        <v>0</v>
      </c>
    </row>
    <row r="85" spans="1:26" ht="25.05" customHeight="1" x14ac:dyDescent="0.3">
      <c r="A85" s="179"/>
      <c r="B85" s="211">
        <v>5</v>
      </c>
      <c r="C85" s="180" t="s">
        <v>100</v>
      </c>
      <c r="D85" s="313" t="s">
        <v>101</v>
      </c>
      <c r="E85" s="313"/>
      <c r="F85" s="174" t="s">
        <v>102</v>
      </c>
      <c r="G85" s="175">
        <v>204</v>
      </c>
      <c r="H85" s="174"/>
      <c r="I85" s="174">
        <f t="shared" si="0"/>
        <v>0</v>
      </c>
      <c r="J85" s="176">
        <f t="shared" si="1"/>
        <v>187.68</v>
      </c>
      <c r="K85" s="177">
        <f t="shared" si="2"/>
        <v>0</v>
      </c>
      <c r="L85" s="177">
        <f t="shared" si="3"/>
        <v>0</v>
      </c>
      <c r="M85" s="177"/>
      <c r="N85" s="177">
        <v>0.92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6"/>
      <c r="W85" s="52"/>
      <c r="Z85">
        <v>0</v>
      </c>
    </row>
    <row r="86" spans="1:26" ht="25.05" customHeight="1" x14ac:dyDescent="0.3">
      <c r="A86" s="179"/>
      <c r="B86" s="211">
        <v>6</v>
      </c>
      <c r="C86" s="180" t="s">
        <v>103</v>
      </c>
      <c r="D86" s="313" t="s">
        <v>104</v>
      </c>
      <c r="E86" s="313"/>
      <c r="F86" s="174" t="s">
        <v>102</v>
      </c>
      <c r="G86" s="175">
        <v>340</v>
      </c>
      <c r="H86" s="174"/>
      <c r="I86" s="174">
        <f t="shared" si="0"/>
        <v>0</v>
      </c>
      <c r="J86" s="176">
        <f t="shared" si="1"/>
        <v>1074.4000000000001</v>
      </c>
      <c r="K86" s="177">
        <f t="shared" si="2"/>
        <v>0</v>
      </c>
      <c r="L86" s="177">
        <f t="shared" si="3"/>
        <v>0</v>
      </c>
      <c r="M86" s="177"/>
      <c r="N86" s="177">
        <v>3.16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7</v>
      </c>
      <c r="C87" s="180" t="s">
        <v>105</v>
      </c>
      <c r="D87" s="313" t="s">
        <v>106</v>
      </c>
      <c r="E87" s="313"/>
      <c r="F87" s="174" t="s">
        <v>102</v>
      </c>
      <c r="G87" s="175">
        <v>340</v>
      </c>
      <c r="H87" s="174"/>
      <c r="I87" s="174">
        <f t="shared" si="0"/>
        <v>0</v>
      </c>
      <c r="J87" s="176">
        <f t="shared" si="1"/>
        <v>350.2</v>
      </c>
      <c r="K87" s="177">
        <f t="shared" si="2"/>
        <v>0</v>
      </c>
      <c r="L87" s="177">
        <f t="shared" si="3"/>
        <v>0</v>
      </c>
      <c r="M87" s="177"/>
      <c r="N87" s="177">
        <v>1.03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8</v>
      </c>
      <c r="C88" s="180" t="s">
        <v>107</v>
      </c>
      <c r="D88" s="313" t="s">
        <v>108</v>
      </c>
      <c r="E88" s="313"/>
      <c r="F88" s="174" t="s">
        <v>102</v>
      </c>
      <c r="G88" s="175">
        <v>160</v>
      </c>
      <c r="H88" s="174"/>
      <c r="I88" s="174">
        <f t="shared" si="0"/>
        <v>0</v>
      </c>
      <c r="J88" s="176">
        <f t="shared" si="1"/>
        <v>4819.2</v>
      </c>
      <c r="K88" s="177">
        <f t="shared" si="2"/>
        <v>0</v>
      </c>
      <c r="L88" s="177">
        <f t="shared" si="3"/>
        <v>0</v>
      </c>
      <c r="M88" s="177"/>
      <c r="N88" s="177">
        <v>30.12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34.950000000000003" customHeight="1" x14ac:dyDescent="0.3">
      <c r="A89" s="179"/>
      <c r="B89" s="211">
        <v>9</v>
      </c>
      <c r="C89" s="180" t="s">
        <v>109</v>
      </c>
      <c r="D89" s="313" t="s">
        <v>110</v>
      </c>
      <c r="E89" s="313"/>
      <c r="F89" s="174" t="s">
        <v>102</v>
      </c>
      <c r="G89" s="175">
        <v>160</v>
      </c>
      <c r="H89" s="174"/>
      <c r="I89" s="174">
        <f t="shared" si="0"/>
        <v>0</v>
      </c>
      <c r="J89" s="176">
        <f t="shared" si="1"/>
        <v>1363.2</v>
      </c>
      <c r="K89" s="177">
        <f t="shared" si="2"/>
        <v>0</v>
      </c>
      <c r="L89" s="177">
        <f t="shared" si="3"/>
        <v>0</v>
      </c>
      <c r="M89" s="177"/>
      <c r="N89" s="177">
        <v>8.52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6"/>
      <c r="W89" s="52"/>
      <c r="Z89">
        <v>0</v>
      </c>
    </row>
    <row r="90" spans="1:26" ht="25.05" customHeight="1" x14ac:dyDescent="0.3">
      <c r="A90" s="179"/>
      <c r="B90" s="211">
        <v>10</v>
      </c>
      <c r="C90" s="180" t="s">
        <v>111</v>
      </c>
      <c r="D90" s="313" t="s">
        <v>112</v>
      </c>
      <c r="E90" s="313"/>
      <c r="F90" s="174" t="s">
        <v>102</v>
      </c>
      <c r="G90" s="175">
        <v>622</v>
      </c>
      <c r="H90" s="174"/>
      <c r="I90" s="174">
        <f t="shared" si="0"/>
        <v>0</v>
      </c>
      <c r="J90" s="176">
        <f t="shared" si="1"/>
        <v>970.32</v>
      </c>
      <c r="K90" s="177">
        <f t="shared" si="2"/>
        <v>0</v>
      </c>
      <c r="L90" s="177">
        <f t="shared" si="3"/>
        <v>0</v>
      </c>
      <c r="M90" s="177"/>
      <c r="N90" s="177">
        <v>1.56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6"/>
      <c r="W90" s="52"/>
      <c r="Z90">
        <v>0</v>
      </c>
    </row>
    <row r="91" spans="1:26" ht="25.05" customHeight="1" x14ac:dyDescent="0.3">
      <c r="A91" s="179"/>
      <c r="B91" s="211">
        <v>11</v>
      </c>
      <c r="C91" s="180" t="s">
        <v>113</v>
      </c>
      <c r="D91" s="313" t="s">
        <v>114</v>
      </c>
      <c r="E91" s="313"/>
      <c r="F91" s="174" t="s">
        <v>102</v>
      </c>
      <c r="G91" s="175">
        <v>622</v>
      </c>
      <c r="H91" s="174"/>
      <c r="I91" s="174">
        <f t="shared" si="0"/>
        <v>0</v>
      </c>
      <c r="J91" s="176">
        <f t="shared" si="1"/>
        <v>2114.8000000000002</v>
      </c>
      <c r="K91" s="177">
        <f t="shared" si="2"/>
        <v>0</v>
      </c>
      <c r="L91" s="177">
        <f t="shared" si="3"/>
        <v>0</v>
      </c>
      <c r="M91" s="177"/>
      <c r="N91" s="177">
        <v>3.4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ht="25.05" customHeight="1" x14ac:dyDescent="0.3">
      <c r="A92" s="179"/>
      <c r="B92" s="211">
        <v>12</v>
      </c>
      <c r="C92" s="180" t="s">
        <v>115</v>
      </c>
      <c r="D92" s="313" t="s">
        <v>116</v>
      </c>
      <c r="E92" s="313"/>
      <c r="F92" s="174" t="s">
        <v>102</v>
      </c>
      <c r="G92" s="175">
        <v>69</v>
      </c>
      <c r="H92" s="174"/>
      <c r="I92" s="174">
        <f t="shared" si="0"/>
        <v>0</v>
      </c>
      <c r="J92" s="176">
        <f t="shared" si="1"/>
        <v>104.19</v>
      </c>
      <c r="K92" s="177">
        <f t="shared" si="2"/>
        <v>0</v>
      </c>
      <c r="L92" s="177">
        <f t="shared" si="3"/>
        <v>0</v>
      </c>
      <c r="M92" s="177"/>
      <c r="N92" s="177">
        <v>1.51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6"/>
      <c r="W92" s="52"/>
      <c r="Z92">
        <v>0</v>
      </c>
    </row>
    <row r="93" spans="1:26" ht="25.05" customHeight="1" x14ac:dyDescent="0.3">
      <c r="A93" s="179"/>
      <c r="B93" s="211">
        <v>13</v>
      </c>
      <c r="C93" s="180" t="s">
        <v>117</v>
      </c>
      <c r="D93" s="313" t="s">
        <v>118</v>
      </c>
      <c r="E93" s="313"/>
      <c r="F93" s="174" t="s">
        <v>102</v>
      </c>
      <c r="G93" s="175">
        <v>622</v>
      </c>
      <c r="H93" s="174"/>
      <c r="I93" s="174">
        <f t="shared" si="0"/>
        <v>0</v>
      </c>
      <c r="J93" s="176">
        <f t="shared" si="1"/>
        <v>398.08</v>
      </c>
      <c r="K93" s="177">
        <f t="shared" si="2"/>
        <v>0</v>
      </c>
      <c r="L93" s="177">
        <f t="shared" si="3"/>
        <v>0</v>
      </c>
      <c r="M93" s="177"/>
      <c r="N93" s="177">
        <v>0.64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6"/>
      <c r="W93" s="52"/>
      <c r="Z93">
        <v>0</v>
      </c>
    </row>
    <row r="94" spans="1:26" ht="25.05" customHeight="1" x14ac:dyDescent="0.3">
      <c r="A94" s="179"/>
      <c r="B94" s="211">
        <v>14</v>
      </c>
      <c r="C94" s="180" t="s">
        <v>254</v>
      </c>
      <c r="D94" s="313" t="s">
        <v>255</v>
      </c>
      <c r="E94" s="313"/>
      <c r="F94" s="174" t="s">
        <v>97</v>
      </c>
      <c r="G94" s="175">
        <v>37</v>
      </c>
      <c r="H94" s="174"/>
      <c r="I94" s="174">
        <f t="shared" si="0"/>
        <v>0</v>
      </c>
      <c r="J94" s="176">
        <f t="shared" si="1"/>
        <v>16.28</v>
      </c>
      <c r="K94" s="177">
        <f t="shared" si="2"/>
        <v>0</v>
      </c>
      <c r="L94" s="177">
        <f t="shared" si="3"/>
        <v>0</v>
      </c>
      <c r="M94" s="177"/>
      <c r="N94" s="177">
        <v>0.44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6"/>
      <c r="W94" s="52"/>
      <c r="Z94">
        <v>0</v>
      </c>
    </row>
    <row r="95" spans="1:26" ht="25.05" customHeight="1" x14ac:dyDescent="0.3">
      <c r="A95" s="179"/>
      <c r="B95" s="211">
        <v>15</v>
      </c>
      <c r="C95" s="180" t="s">
        <v>119</v>
      </c>
      <c r="D95" s="313" t="s">
        <v>120</v>
      </c>
      <c r="E95" s="313"/>
      <c r="F95" s="174" t="s">
        <v>90</v>
      </c>
      <c r="G95" s="175">
        <v>130</v>
      </c>
      <c r="H95" s="174"/>
      <c r="I95" s="174">
        <f t="shared" si="0"/>
        <v>0</v>
      </c>
      <c r="J95" s="176">
        <f t="shared" si="1"/>
        <v>97.5</v>
      </c>
      <c r="K95" s="177">
        <f t="shared" si="2"/>
        <v>0</v>
      </c>
      <c r="L95" s="177">
        <f t="shared" si="3"/>
        <v>0</v>
      </c>
      <c r="M95" s="177"/>
      <c r="N95" s="177">
        <v>0.75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96"/>
      <c r="W95" s="52"/>
      <c r="Z95">
        <v>0</v>
      </c>
    </row>
    <row r="96" spans="1:26" ht="25.05" customHeight="1" x14ac:dyDescent="0.3">
      <c r="A96" s="179"/>
      <c r="B96" s="212">
        <v>16</v>
      </c>
      <c r="C96" s="188" t="s">
        <v>121</v>
      </c>
      <c r="D96" s="314" t="s">
        <v>122</v>
      </c>
      <c r="E96" s="314"/>
      <c r="F96" s="183" t="s">
        <v>123</v>
      </c>
      <c r="G96" s="184">
        <v>6.5</v>
      </c>
      <c r="H96" s="183"/>
      <c r="I96" s="183">
        <f t="shared" si="0"/>
        <v>0</v>
      </c>
      <c r="J96" s="185">
        <f t="shared" si="1"/>
        <v>45.76</v>
      </c>
      <c r="K96" s="186">
        <f t="shared" si="2"/>
        <v>0</v>
      </c>
      <c r="L96" s="186"/>
      <c r="M96" s="186">
        <f>ROUND(G96*(H96),2)</f>
        <v>0</v>
      </c>
      <c r="N96" s="186">
        <v>7.04</v>
      </c>
      <c r="O96" s="186"/>
      <c r="P96" s="189"/>
      <c r="Q96" s="189"/>
      <c r="R96" s="189"/>
      <c r="S96" s="187">
        <f t="shared" si="4"/>
        <v>0</v>
      </c>
      <c r="T96" s="187"/>
      <c r="U96" s="187"/>
      <c r="V96" s="197"/>
      <c r="W96" s="52"/>
      <c r="Z96">
        <v>0</v>
      </c>
    </row>
    <row r="97" spans="1:26" ht="25.05" customHeight="1" x14ac:dyDescent="0.3">
      <c r="A97" s="179"/>
      <c r="B97" s="211">
        <v>17</v>
      </c>
      <c r="C97" s="180" t="s">
        <v>124</v>
      </c>
      <c r="D97" s="313" t="s">
        <v>125</v>
      </c>
      <c r="E97" s="313"/>
      <c r="F97" s="174" t="s">
        <v>90</v>
      </c>
      <c r="G97" s="175">
        <v>3260.7</v>
      </c>
      <c r="H97" s="174"/>
      <c r="I97" s="174">
        <f t="shared" si="0"/>
        <v>0</v>
      </c>
      <c r="J97" s="176">
        <f t="shared" si="1"/>
        <v>1336.89</v>
      </c>
      <c r="K97" s="177">
        <f t="shared" si="2"/>
        <v>0</v>
      </c>
      <c r="L97" s="177">
        <f>ROUND(G97*(H97),2)</f>
        <v>0</v>
      </c>
      <c r="M97" s="177"/>
      <c r="N97" s="177">
        <v>0.41</v>
      </c>
      <c r="O97" s="177"/>
      <c r="P97" s="181"/>
      <c r="Q97" s="181"/>
      <c r="R97" s="181"/>
      <c r="S97" s="178">
        <f t="shared" si="4"/>
        <v>0</v>
      </c>
      <c r="T97" s="178"/>
      <c r="U97" s="178"/>
      <c r="V97" s="196"/>
      <c r="W97" s="52"/>
      <c r="Z97">
        <v>0</v>
      </c>
    </row>
    <row r="98" spans="1:26" ht="25.05" customHeight="1" x14ac:dyDescent="0.3">
      <c r="A98" s="179"/>
      <c r="B98" s="211">
        <v>18</v>
      </c>
      <c r="C98" s="180" t="s">
        <v>126</v>
      </c>
      <c r="D98" s="313" t="s">
        <v>127</v>
      </c>
      <c r="E98" s="313"/>
      <c r="F98" s="174" t="s">
        <v>90</v>
      </c>
      <c r="G98" s="175">
        <v>130</v>
      </c>
      <c r="H98" s="174"/>
      <c r="I98" s="174">
        <f t="shared" si="0"/>
        <v>0</v>
      </c>
      <c r="J98" s="176">
        <f t="shared" si="1"/>
        <v>175.5</v>
      </c>
      <c r="K98" s="177">
        <f t="shared" si="2"/>
        <v>0</v>
      </c>
      <c r="L98" s="177">
        <f>ROUND(G98*(H98),2)</f>
        <v>0</v>
      </c>
      <c r="M98" s="177"/>
      <c r="N98" s="177">
        <v>1.35</v>
      </c>
      <c r="O98" s="177"/>
      <c r="P98" s="181"/>
      <c r="Q98" s="181"/>
      <c r="R98" s="181"/>
      <c r="S98" s="178">
        <f t="shared" si="4"/>
        <v>0</v>
      </c>
      <c r="T98" s="178"/>
      <c r="U98" s="178"/>
      <c r="V98" s="196"/>
      <c r="W98" s="52"/>
      <c r="Z98">
        <v>0</v>
      </c>
    </row>
    <row r="99" spans="1:26" x14ac:dyDescent="0.3">
      <c r="A99" s="9"/>
      <c r="B99" s="210"/>
      <c r="C99" s="172">
        <v>1</v>
      </c>
      <c r="D99" s="310" t="s">
        <v>87</v>
      </c>
      <c r="E99" s="310"/>
      <c r="F99" s="138"/>
      <c r="G99" s="171"/>
      <c r="H99" s="138"/>
      <c r="I99" s="140">
        <f>ROUND((SUM(I80:I98))/1,2)</f>
        <v>0</v>
      </c>
      <c r="J99" s="139"/>
      <c r="K99" s="139"/>
      <c r="L99" s="139">
        <f>ROUND((SUM(L80:L98))/1,2)</f>
        <v>0</v>
      </c>
      <c r="M99" s="139">
        <f>ROUND((SUM(M80:M98))/1,2)</f>
        <v>0</v>
      </c>
      <c r="N99" s="139"/>
      <c r="O99" s="139"/>
      <c r="P99" s="139"/>
      <c r="Q99" s="9"/>
      <c r="R99" s="9"/>
      <c r="S99" s="9">
        <f>ROUND((SUM(S80:S98))/1,2)</f>
        <v>0</v>
      </c>
      <c r="T99" s="9"/>
      <c r="U99" s="9"/>
      <c r="V99" s="198">
        <f>ROUND((SUM(V80:V98))/1,2)</f>
        <v>0</v>
      </c>
      <c r="W99" s="215"/>
      <c r="X99" s="137"/>
      <c r="Y99" s="137"/>
      <c r="Z99" s="137"/>
    </row>
    <row r="100" spans="1:26" x14ac:dyDescent="0.3">
      <c r="A100" s="1"/>
      <c r="B100" s="206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9"/>
      <c r="W100" s="52"/>
    </row>
    <row r="101" spans="1:26" x14ac:dyDescent="0.3">
      <c r="A101" s="9"/>
      <c r="B101" s="210"/>
      <c r="C101" s="172">
        <v>2</v>
      </c>
      <c r="D101" s="310" t="s">
        <v>130</v>
      </c>
      <c r="E101" s="310"/>
      <c r="F101" s="138"/>
      <c r="G101" s="171"/>
      <c r="H101" s="138"/>
      <c r="I101" s="138"/>
      <c r="J101" s="139"/>
      <c r="K101" s="139"/>
      <c r="L101" s="139"/>
      <c r="M101" s="139"/>
      <c r="N101" s="139"/>
      <c r="O101" s="139"/>
      <c r="P101" s="139"/>
      <c r="Q101" s="9"/>
      <c r="R101" s="9"/>
      <c r="S101" s="9"/>
      <c r="T101" s="9"/>
      <c r="U101" s="9"/>
      <c r="V101" s="195"/>
      <c r="W101" s="215"/>
      <c r="X101" s="137"/>
      <c r="Y101" s="137"/>
      <c r="Z101" s="137"/>
    </row>
    <row r="102" spans="1:26" ht="25.05" customHeight="1" x14ac:dyDescent="0.3">
      <c r="A102" s="179"/>
      <c r="B102" s="211">
        <v>19</v>
      </c>
      <c r="C102" s="180" t="s">
        <v>131</v>
      </c>
      <c r="D102" s="313" t="s">
        <v>132</v>
      </c>
      <c r="E102" s="313"/>
      <c r="F102" s="174" t="s">
        <v>97</v>
      </c>
      <c r="G102" s="175">
        <v>551.25</v>
      </c>
      <c r="H102" s="174"/>
      <c r="I102" s="174">
        <f>ROUND(G102*(H102),2)</f>
        <v>0</v>
      </c>
      <c r="J102" s="176">
        <f>ROUND(G102*(N102),2)</f>
        <v>5159.7</v>
      </c>
      <c r="K102" s="177">
        <f>ROUND(G102*(O102),2)</f>
        <v>0</v>
      </c>
      <c r="L102" s="177">
        <f>ROUND(G102*(H102),2)</f>
        <v>0</v>
      </c>
      <c r="M102" s="177"/>
      <c r="N102" s="177">
        <v>9.36</v>
      </c>
      <c r="O102" s="177"/>
      <c r="P102" s="181">
        <v>0.24923000000000001</v>
      </c>
      <c r="Q102" s="181"/>
      <c r="R102" s="181">
        <v>0.24923000000000001</v>
      </c>
      <c r="S102" s="178">
        <f>ROUND(G102*(P102),3)</f>
        <v>137.38800000000001</v>
      </c>
      <c r="T102" s="178"/>
      <c r="U102" s="178"/>
      <c r="V102" s="196"/>
      <c r="W102" s="52"/>
      <c r="Z102">
        <v>0</v>
      </c>
    </row>
    <row r="103" spans="1:26" x14ac:dyDescent="0.3">
      <c r="A103" s="9"/>
      <c r="B103" s="210"/>
      <c r="C103" s="172">
        <v>2</v>
      </c>
      <c r="D103" s="310" t="s">
        <v>130</v>
      </c>
      <c r="E103" s="310"/>
      <c r="F103" s="138"/>
      <c r="G103" s="171"/>
      <c r="H103" s="138"/>
      <c r="I103" s="140">
        <f>ROUND((SUM(I101:I102))/1,2)</f>
        <v>0</v>
      </c>
      <c r="J103" s="139"/>
      <c r="K103" s="139"/>
      <c r="L103" s="139">
        <f>ROUND((SUM(L101:L102))/1,2)</f>
        <v>0</v>
      </c>
      <c r="M103" s="139">
        <f>ROUND((SUM(M101:M102))/1,2)</f>
        <v>0</v>
      </c>
      <c r="N103" s="139"/>
      <c r="O103" s="139"/>
      <c r="P103" s="139"/>
      <c r="Q103" s="9"/>
      <c r="R103" s="9"/>
      <c r="S103" s="9">
        <f>ROUND((SUM(S101:S102))/1,2)</f>
        <v>137.38999999999999</v>
      </c>
      <c r="T103" s="9"/>
      <c r="U103" s="9"/>
      <c r="V103" s="198">
        <f>ROUND((SUM(V101:V102))/1,2)</f>
        <v>0</v>
      </c>
      <c r="W103" s="215"/>
      <c r="X103" s="137"/>
      <c r="Y103" s="137"/>
      <c r="Z103" s="137"/>
    </row>
    <row r="104" spans="1:26" x14ac:dyDescent="0.3">
      <c r="A104" s="1"/>
      <c r="B104" s="206"/>
      <c r="C104" s="1"/>
      <c r="D104" s="1"/>
      <c r="E104" s="131"/>
      <c r="F104" s="131"/>
      <c r="G104" s="165"/>
      <c r="H104" s="131"/>
      <c r="I104" s="131"/>
      <c r="J104" s="132"/>
      <c r="K104" s="132"/>
      <c r="L104" s="132"/>
      <c r="M104" s="132"/>
      <c r="N104" s="132"/>
      <c r="O104" s="132"/>
      <c r="P104" s="132"/>
      <c r="Q104" s="1"/>
      <c r="R104" s="1"/>
      <c r="S104" s="1"/>
      <c r="T104" s="1"/>
      <c r="U104" s="1"/>
      <c r="V104" s="199"/>
      <c r="W104" s="52"/>
    </row>
    <row r="105" spans="1:26" x14ac:dyDescent="0.3">
      <c r="A105" s="9"/>
      <c r="B105" s="210"/>
      <c r="C105" s="172">
        <v>5</v>
      </c>
      <c r="D105" s="310" t="s">
        <v>133</v>
      </c>
      <c r="E105" s="310"/>
      <c r="F105" s="138"/>
      <c r="G105" s="171"/>
      <c r="H105" s="138"/>
      <c r="I105" s="138"/>
      <c r="J105" s="139"/>
      <c r="K105" s="139"/>
      <c r="L105" s="139"/>
      <c r="M105" s="139"/>
      <c r="N105" s="139"/>
      <c r="O105" s="139"/>
      <c r="P105" s="139"/>
      <c r="Q105" s="9"/>
      <c r="R105" s="9"/>
      <c r="S105" s="9"/>
      <c r="T105" s="9"/>
      <c r="U105" s="9"/>
      <c r="V105" s="195"/>
      <c r="W105" s="215"/>
      <c r="X105" s="137"/>
      <c r="Y105" s="137"/>
      <c r="Z105" s="137"/>
    </row>
    <row r="106" spans="1:26" ht="25.05" customHeight="1" x14ac:dyDescent="0.3">
      <c r="A106" s="179"/>
      <c r="B106" s="211">
        <v>20</v>
      </c>
      <c r="C106" s="180" t="s">
        <v>134</v>
      </c>
      <c r="D106" s="313" t="s">
        <v>135</v>
      </c>
      <c r="E106" s="313"/>
      <c r="F106" s="174" t="s">
        <v>90</v>
      </c>
      <c r="G106" s="175">
        <v>3451</v>
      </c>
      <c r="H106" s="174"/>
      <c r="I106" s="174">
        <f t="shared" ref="I106:I111" si="5">ROUND(G106*(H106),2)</f>
        <v>0</v>
      </c>
      <c r="J106" s="176">
        <f t="shared" ref="J106:J111" si="6">ROUND(G106*(N106),2)</f>
        <v>33543.72</v>
      </c>
      <c r="K106" s="177">
        <f t="shared" ref="K106:K111" si="7">ROUND(G106*(O106),2)</f>
        <v>0</v>
      </c>
      <c r="L106" s="177">
        <f t="shared" ref="L106:L111" si="8">ROUND(G106*(H106),2)</f>
        <v>0</v>
      </c>
      <c r="M106" s="177"/>
      <c r="N106" s="177">
        <v>9.7200000000000006</v>
      </c>
      <c r="O106" s="177"/>
      <c r="P106" s="181">
        <v>0.48573999999999995</v>
      </c>
      <c r="Q106" s="181"/>
      <c r="R106" s="181">
        <v>0.48573999999999995</v>
      </c>
      <c r="S106" s="178">
        <f t="shared" ref="S106:S111" si="9">ROUND(G106*(P106),3)</f>
        <v>1676.289</v>
      </c>
      <c r="T106" s="178"/>
      <c r="U106" s="178"/>
      <c r="V106" s="196"/>
      <c r="W106" s="52"/>
      <c r="Z106">
        <v>0</v>
      </c>
    </row>
    <row r="107" spans="1:26" ht="25.05" customHeight="1" x14ac:dyDescent="0.3">
      <c r="A107" s="179"/>
      <c r="B107" s="211">
        <v>21</v>
      </c>
      <c r="C107" s="180" t="s">
        <v>136</v>
      </c>
      <c r="D107" s="313" t="s">
        <v>137</v>
      </c>
      <c r="E107" s="313"/>
      <c r="F107" s="174" t="s">
        <v>90</v>
      </c>
      <c r="G107" s="175">
        <v>3451</v>
      </c>
      <c r="H107" s="174"/>
      <c r="I107" s="174">
        <f t="shared" si="5"/>
        <v>0</v>
      </c>
      <c r="J107" s="176">
        <f t="shared" si="6"/>
        <v>21189.14</v>
      </c>
      <c r="K107" s="177">
        <f t="shared" si="7"/>
        <v>0</v>
      </c>
      <c r="L107" s="177">
        <f t="shared" si="8"/>
        <v>0</v>
      </c>
      <c r="M107" s="177"/>
      <c r="N107" s="177">
        <v>6.14</v>
      </c>
      <c r="O107" s="177"/>
      <c r="P107" s="181">
        <v>0.37080000000000002</v>
      </c>
      <c r="Q107" s="181"/>
      <c r="R107" s="181">
        <v>0.37080000000000002</v>
      </c>
      <c r="S107" s="178">
        <f t="shared" si="9"/>
        <v>1279.6310000000001</v>
      </c>
      <c r="T107" s="178"/>
      <c r="U107" s="178"/>
      <c r="V107" s="196"/>
      <c r="W107" s="52"/>
      <c r="Z107">
        <v>0</v>
      </c>
    </row>
    <row r="108" spans="1:26" ht="34.950000000000003" customHeight="1" x14ac:dyDescent="0.3">
      <c r="A108" s="179"/>
      <c r="B108" s="211">
        <v>22</v>
      </c>
      <c r="C108" s="180" t="s">
        <v>256</v>
      </c>
      <c r="D108" s="313" t="s">
        <v>257</v>
      </c>
      <c r="E108" s="313"/>
      <c r="F108" s="174" t="s">
        <v>90</v>
      </c>
      <c r="G108" s="175">
        <v>343.8</v>
      </c>
      <c r="H108" s="174"/>
      <c r="I108" s="174">
        <f t="shared" si="5"/>
        <v>0</v>
      </c>
      <c r="J108" s="176">
        <f t="shared" si="6"/>
        <v>921.38</v>
      </c>
      <c r="K108" s="177">
        <f t="shared" si="7"/>
        <v>0</v>
      </c>
      <c r="L108" s="177">
        <f t="shared" si="8"/>
        <v>0</v>
      </c>
      <c r="M108" s="177"/>
      <c r="N108" s="177">
        <v>2.68</v>
      </c>
      <c r="O108" s="177"/>
      <c r="P108" s="181">
        <v>0.2024</v>
      </c>
      <c r="Q108" s="181"/>
      <c r="R108" s="181">
        <v>0.2024</v>
      </c>
      <c r="S108" s="178">
        <f t="shared" si="9"/>
        <v>69.584999999999994</v>
      </c>
      <c r="T108" s="178"/>
      <c r="U108" s="178"/>
      <c r="V108" s="196"/>
      <c r="W108" s="52"/>
      <c r="Z108">
        <v>0</v>
      </c>
    </row>
    <row r="109" spans="1:26" ht="25.05" customHeight="1" x14ac:dyDescent="0.3">
      <c r="A109" s="179"/>
      <c r="B109" s="211">
        <v>23</v>
      </c>
      <c r="C109" s="180" t="s">
        <v>138</v>
      </c>
      <c r="D109" s="313" t="s">
        <v>139</v>
      </c>
      <c r="E109" s="313"/>
      <c r="F109" s="174" t="s">
        <v>90</v>
      </c>
      <c r="G109" s="175">
        <v>6521.4</v>
      </c>
      <c r="H109" s="174"/>
      <c r="I109" s="174">
        <f t="shared" si="5"/>
        <v>0</v>
      </c>
      <c r="J109" s="176">
        <f t="shared" si="6"/>
        <v>3651.98</v>
      </c>
      <c r="K109" s="177">
        <f t="shared" si="7"/>
        <v>0</v>
      </c>
      <c r="L109" s="177">
        <f t="shared" si="8"/>
        <v>0</v>
      </c>
      <c r="M109" s="177"/>
      <c r="N109" s="177">
        <v>0.56000000000000005</v>
      </c>
      <c r="O109" s="177"/>
      <c r="P109" s="181">
        <v>6.0999999999999997E-4</v>
      </c>
      <c r="Q109" s="181"/>
      <c r="R109" s="181">
        <v>6.0999999999999997E-4</v>
      </c>
      <c r="S109" s="178">
        <f t="shared" si="9"/>
        <v>3.9780000000000002</v>
      </c>
      <c r="T109" s="178"/>
      <c r="U109" s="178"/>
      <c r="V109" s="196"/>
      <c r="W109" s="52"/>
      <c r="Z109">
        <v>0</v>
      </c>
    </row>
    <row r="110" spans="1:26" ht="34.950000000000003" customHeight="1" x14ac:dyDescent="0.3">
      <c r="A110" s="179"/>
      <c r="B110" s="211">
        <v>24</v>
      </c>
      <c r="C110" s="180" t="s">
        <v>140</v>
      </c>
      <c r="D110" s="313" t="s">
        <v>141</v>
      </c>
      <c r="E110" s="313"/>
      <c r="F110" s="174" t="s">
        <v>90</v>
      </c>
      <c r="G110" s="175">
        <v>3260.7</v>
      </c>
      <c r="H110" s="174"/>
      <c r="I110" s="174">
        <f t="shared" si="5"/>
        <v>0</v>
      </c>
      <c r="J110" s="176">
        <f t="shared" si="6"/>
        <v>42095.64</v>
      </c>
      <c r="K110" s="177">
        <f t="shared" si="7"/>
        <v>0</v>
      </c>
      <c r="L110" s="177">
        <f t="shared" si="8"/>
        <v>0</v>
      </c>
      <c r="M110" s="177"/>
      <c r="N110" s="177">
        <v>12.91</v>
      </c>
      <c r="O110" s="177"/>
      <c r="P110" s="181"/>
      <c r="Q110" s="181"/>
      <c r="R110" s="181"/>
      <c r="S110" s="178">
        <f t="shared" si="9"/>
        <v>0</v>
      </c>
      <c r="T110" s="178"/>
      <c r="U110" s="178"/>
      <c r="V110" s="196"/>
      <c r="W110" s="52"/>
      <c r="Z110">
        <v>0</v>
      </c>
    </row>
    <row r="111" spans="1:26" ht="34.950000000000003" customHeight="1" x14ac:dyDescent="0.3">
      <c r="A111" s="179"/>
      <c r="B111" s="211">
        <v>25</v>
      </c>
      <c r="C111" s="180" t="s">
        <v>142</v>
      </c>
      <c r="D111" s="313" t="s">
        <v>143</v>
      </c>
      <c r="E111" s="313"/>
      <c r="F111" s="174" t="s">
        <v>90</v>
      </c>
      <c r="G111" s="175">
        <v>3260.7</v>
      </c>
      <c r="H111" s="174"/>
      <c r="I111" s="174">
        <f t="shared" si="5"/>
        <v>0</v>
      </c>
      <c r="J111" s="176">
        <f t="shared" si="6"/>
        <v>47932.29</v>
      </c>
      <c r="K111" s="177">
        <f t="shared" si="7"/>
        <v>0</v>
      </c>
      <c r="L111" s="177">
        <f t="shared" si="8"/>
        <v>0</v>
      </c>
      <c r="M111" s="177"/>
      <c r="N111" s="177">
        <v>14.7</v>
      </c>
      <c r="O111" s="177"/>
      <c r="P111" s="181"/>
      <c r="Q111" s="181"/>
      <c r="R111" s="181"/>
      <c r="S111" s="178">
        <f t="shared" si="9"/>
        <v>0</v>
      </c>
      <c r="T111" s="178"/>
      <c r="U111" s="178"/>
      <c r="V111" s="196"/>
      <c r="W111" s="52"/>
      <c r="Z111">
        <v>0</v>
      </c>
    </row>
    <row r="112" spans="1:26" x14ac:dyDescent="0.3">
      <c r="A112" s="9"/>
      <c r="B112" s="210"/>
      <c r="C112" s="172">
        <v>5</v>
      </c>
      <c r="D112" s="310" t="s">
        <v>133</v>
      </c>
      <c r="E112" s="310"/>
      <c r="F112" s="138"/>
      <c r="G112" s="171"/>
      <c r="H112" s="138"/>
      <c r="I112" s="140">
        <f>ROUND((SUM(I105:I111))/1,2)</f>
        <v>0</v>
      </c>
      <c r="J112" s="139"/>
      <c r="K112" s="139"/>
      <c r="L112" s="139">
        <f>ROUND((SUM(L105:L111))/1,2)</f>
        <v>0</v>
      </c>
      <c r="M112" s="139">
        <f>ROUND((SUM(M105:M111))/1,2)</f>
        <v>0</v>
      </c>
      <c r="N112" s="139"/>
      <c r="O112" s="139"/>
      <c r="P112" s="139"/>
      <c r="Q112" s="9"/>
      <c r="R112" s="9"/>
      <c r="S112" s="9">
        <f>ROUND((SUM(S105:S111))/1,2)</f>
        <v>3029.48</v>
      </c>
      <c r="T112" s="9"/>
      <c r="U112" s="9"/>
      <c r="V112" s="198">
        <f>ROUND((SUM(V105:V111))/1,2)</f>
        <v>0</v>
      </c>
      <c r="W112" s="215"/>
      <c r="X112" s="137"/>
      <c r="Y112" s="137"/>
      <c r="Z112" s="137"/>
    </row>
    <row r="113" spans="1:26" x14ac:dyDescent="0.3">
      <c r="A113" s="1"/>
      <c r="B113" s="206"/>
      <c r="C113" s="1"/>
      <c r="D113" s="1"/>
      <c r="E113" s="131"/>
      <c r="F113" s="131"/>
      <c r="G113" s="165"/>
      <c r="H113" s="131"/>
      <c r="I113" s="131"/>
      <c r="J113" s="132"/>
      <c r="K113" s="132"/>
      <c r="L113" s="132"/>
      <c r="M113" s="132"/>
      <c r="N113" s="132"/>
      <c r="O113" s="132"/>
      <c r="P113" s="132"/>
      <c r="Q113" s="1"/>
      <c r="R113" s="1"/>
      <c r="S113" s="1"/>
      <c r="T113" s="1"/>
      <c r="U113" s="1"/>
      <c r="V113" s="199"/>
      <c r="W113" s="52"/>
    </row>
    <row r="114" spans="1:26" x14ac:dyDescent="0.3">
      <c r="A114" s="9"/>
      <c r="B114" s="210"/>
      <c r="C114" s="172">
        <v>8</v>
      </c>
      <c r="D114" s="310" t="s">
        <v>144</v>
      </c>
      <c r="E114" s="310"/>
      <c r="F114" s="138"/>
      <c r="G114" s="171"/>
      <c r="H114" s="138"/>
      <c r="I114" s="138"/>
      <c r="J114" s="139"/>
      <c r="K114" s="139"/>
      <c r="L114" s="139"/>
      <c r="M114" s="139"/>
      <c r="N114" s="139"/>
      <c r="O114" s="139"/>
      <c r="P114" s="139"/>
      <c r="Q114" s="9"/>
      <c r="R114" s="9"/>
      <c r="S114" s="9"/>
      <c r="T114" s="9"/>
      <c r="U114" s="9"/>
      <c r="V114" s="195"/>
      <c r="W114" s="215"/>
      <c r="X114" s="137"/>
      <c r="Y114" s="137"/>
      <c r="Z114" s="137"/>
    </row>
    <row r="115" spans="1:26" ht="25.05" customHeight="1" x14ac:dyDescent="0.3">
      <c r="A115" s="179"/>
      <c r="B115" s="211">
        <v>26</v>
      </c>
      <c r="C115" s="180" t="s">
        <v>258</v>
      </c>
      <c r="D115" s="313" t="s">
        <v>259</v>
      </c>
      <c r="E115" s="313"/>
      <c r="F115" s="174" t="s">
        <v>97</v>
      </c>
      <c r="G115" s="175">
        <v>28.5</v>
      </c>
      <c r="H115" s="174"/>
      <c r="I115" s="174">
        <f t="shared" ref="I115:I120" si="10">ROUND(G115*(H115),2)</f>
        <v>0</v>
      </c>
      <c r="J115" s="176">
        <f t="shared" ref="J115:J120" si="11">ROUND(G115*(N115),2)</f>
        <v>58.71</v>
      </c>
      <c r="K115" s="177">
        <f t="shared" ref="K115:K120" si="12">ROUND(G115*(O115),2)</f>
        <v>0</v>
      </c>
      <c r="L115" s="177">
        <f>ROUND(G115*(H115),2)</f>
        <v>0</v>
      </c>
      <c r="M115" s="177"/>
      <c r="N115" s="177">
        <v>2.06</v>
      </c>
      <c r="O115" s="177"/>
      <c r="P115" s="181"/>
      <c r="Q115" s="181"/>
      <c r="R115" s="181"/>
      <c r="S115" s="178">
        <f t="shared" ref="S115:S120" si="13">ROUND(G115*(P115),3)</f>
        <v>0</v>
      </c>
      <c r="T115" s="178"/>
      <c r="U115" s="178"/>
      <c r="V115" s="196"/>
      <c r="W115" s="52"/>
      <c r="Z115">
        <v>0</v>
      </c>
    </row>
    <row r="116" spans="1:26" ht="25.05" customHeight="1" x14ac:dyDescent="0.3">
      <c r="A116" s="179"/>
      <c r="B116" s="212">
        <v>27</v>
      </c>
      <c r="C116" s="188" t="s">
        <v>260</v>
      </c>
      <c r="D116" s="314" t="s">
        <v>261</v>
      </c>
      <c r="E116" s="314"/>
      <c r="F116" s="183" t="s">
        <v>97</v>
      </c>
      <c r="G116" s="184">
        <v>28.5</v>
      </c>
      <c r="H116" s="183"/>
      <c r="I116" s="183">
        <f t="shared" si="10"/>
        <v>0</v>
      </c>
      <c r="J116" s="185">
        <f t="shared" si="11"/>
        <v>2860.26</v>
      </c>
      <c r="K116" s="186">
        <f t="shared" si="12"/>
        <v>0</v>
      </c>
      <c r="L116" s="186"/>
      <c r="M116" s="186">
        <f>ROUND(G116*(H116),2)</f>
        <v>0</v>
      </c>
      <c r="N116" s="186">
        <v>100.36</v>
      </c>
      <c r="O116" s="186"/>
      <c r="P116" s="189"/>
      <c r="Q116" s="189"/>
      <c r="R116" s="189"/>
      <c r="S116" s="187">
        <f t="shared" si="13"/>
        <v>0</v>
      </c>
      <c r="T116" s="187"/>
      <c r="U116" s="187"/>
      <c r="V116" s="197"/>
      <c r="W116" s="52"/>
      <c r="Z116">
        <v>0</v>
      </c>
    </row>
    <row r="117" spans="1:26" ht="25.05" customHeight="1" x14ac:dyDescent="0.3">
      <c r="A117" s="179"/>
      <c r="B117" s="211">
        <v>28</v>
      </c>
      <c r="C117" s="180" t="s">
        <v>262</v>
      </c>
      <c r="D117" s="313" t="s">
        <v>263</v>
      </c>
      <c r="E117" s="313"/>
      <c r="F117" s="174" t="s">
        <v>147</v>
      </c>
      <c r="G117" s="175">
        <v>8</v>
      </c>
      <c r="H117" s="174"/>
      <c r="I117" s="174">
        <f t="shared" si="10"/>
        <v>0</v>
      </c>
      <c r="J117" s="176">
        <f t="shared" si="11"/>
        <v>4374.8</v>
      </c>
      <c r="K117" s="177">
        <f t="shared" si="12"/>
        <v>0</v>
      </c>
      <c r="L117" s="177">
        <f>ROUND(G117*(H117),2)</f>
        <v>0</v>
      </c>
      <c r="M117" s="177"/>
      <c r="N117" s="177">
        <v>546.85</v>
      </c>
      <c r="O117" s="177"/>
      <c r="P117" s="181">
        <v>2.2505500000000001</v>
      </c>
      <c r="Q117" s="181"/>
      <c r="R117" s="181">
        <v>2.2505500000000001</v>
      </c>
      <c r="S117" s="178">
        <f t="shared" si="13"/>
        <v>18.004000000000001</v>
      </c>
      <c r="T117" s="178"/>
      <c r="U117" s="178"/>
      <c r="V117" s="196"/>
      <c r="W117" s="52"/>
      <c r="Z117">
        <v>0</v>
      </c>
    </row>
    <row r="118" spans="1:26" ht="25.05" customHeight="1" x14ac:dyDescent="0.3">
      <c r="A118" s="179"/>
      <c r="B118" s="212">
        <v>29</v>
      </c>
      <c r="C118" s="188" t="s">
        <v>264</v>
      </c>
      <c r="D118" s="314" t="s">
        <v>265</v>
      </c>
      <c r="E118" s="314"/>
      <c r="F118" s="183" t="s">
        <v>147</v>
      </c>
      <c r="G118" s="184">
        <v>8</v>
      </c>
      <c r="H118" s="183"/>
      <c r="I118" s="183">
        <f t="shared" si="10"/>
        <v>0</v>
      </c>
      <c r="J118" s="185">
        <f t="shared" si="11"/>
        <v>437.84</v>
      </c>
      <c r="K118" s="186">
        <f t="shared" si="12"/>
        <v>0</v>
      </c>
      <c r="L118" s="186"/>
      <c r="M118" s="186">
        <f>ROUND(G118*(H118),2)</f>
        <v>0</v>
      </c>
      <c r="N118" s="186">
        <v>54.73</v>
      </c>
      <c r="O118" s="186"/>
      <c r="P118" s="189"/>
      <c r="Q118" s="189"/>
      <c r="R118" s="189"/>
      <c r="S118" s="187">
        <f t="shared" si="13"/>
        <v>0</v>
      </c>
      <c r="T118" s="187"/>
      <c r="U118" s="187"/>
      <c r="V118" s="197"/>
      <c r="W118" s="52"/>
      <c r="Z118">
        <v>0</v>
      </c>
    </row>
    <row r="119" spans="1:26" ht="25.05" customHeight="1" x14ac:dyDescent="0.3">
      <c r="A119" s="179"/>
      <c r="B119" s="211">
        <v>30</v>
      </c>
      <c r="C119" s="180" t="s">
        <v>266</v>
      </c>
      <c r="D119" s="313" t="s">
        <v>267</v>
      </c>
      <c r="E119" s="313"/>
      <c r="F119" s="174" t="s">
        <v>147</v>
      </c>
      <c r="G119" s="175">
        <v>8</v>
      </c>
      <c r="H119" s="174"/>
      <c r="I119" s="174">
        <f t="shared" si="10"/>
        <v>0</v>
      </c>
      <c r="J119" s="176">
        <f t="shared" si="11"/>
        <v>348.08</v>
      </c>
      <c r="K119" s="177">
        <f t="shared" si="12"/>
        <v>0</v>
      </c>
      <c r="L119" s="177">
        <f>ROUND(G119*(H119),2)</f>
        <v>0</v>
      </c>
      <c r="M119" s="177"/>
      <c r="N119" s="177">
        <v>43.51</v>
      </c>
      <c r="O119" s="177"/>
      <c r="P119" s="181">
        <v>0.31352999999999998</v>
      </c>
      <c r="Q119" s="181"/>
      <c r="R119" s="181">
        <v>0.31352999999999998</v>
      </c>
      <c r="S119" s="178">
        <f t="shared" si="13"/>
        <v>2.508</v>
      </c>
      <c r="T119" s="178"/>
      <c r="U119" s="178"/>
      <c r="V119" s="196"/>
      <c r="W119" s="52"/>
      <c r="Z119">
        <v>0</v>
      </c>
    </row>
    <row r="120" spans="1:26" ht="25.05" customHeight="1" x14ac:dyDescent="0.3">
      <c r="A120" s="179"/>
      <c r="B120" s="212">
        <v>31</v>
      </c>
      <c r="C120" s="188" t="s">
        <v>268</v>
      </c>
      <c r="D120" s="314" t="s">
        <v>269</v>
      </c>
      <c r="E120" s="314"/>
      <c r="F120" s="183" t="s">
        <v>147</v>
      </c>
      <c r="G120" s="184">
        <v>8</v>
      </c>
      <c r="H120" s="183"/>
      <c r="I120" s="183">
        <f t="shared" si="10"/>
        <v>0</v>
      </c>
      <c r="J120" s="185">
        <f t="shared" si="11"/>
        <v>574.48</v>
      </c>
      <c r="K120" s="186">
        <f t="shared" si="12"/>
        <v>0</v>
      </c>
      <c r="L120" s="186"/>
      <c r="M120" s="186">
        <f>ROUND(G120*(H120),2)</f>
        <v>0</v>
      </c>
      <c r="N120" s="186">
        <v>71.81</v>
      </c>
      <c r="O120" s="186"/>
      <c r="P120" s="189"/>
      <c r="Q120" s="189"/>
      <c r="R120" s="189"/>
      <c r="S120" s="187">
        <f t="shared" si="13"/>
        <v>0</v>
      </c>
      <c r="T120" s="187"/>
      <c r="U120" s="187"/>
      <c r="V120" s="197"/>
      <c r="W120" s="52"/>
      <c r="Z120">
        <v>0</v>
      </c>
    </row>
    <row r="121" spans="1:26" x14ac:dyDescent="0.3">
      <c r="A121" s="9"/>
      <c r="B121" s="210"/>
      <c r="C121" s="172">
        <v>8</v>
      </c>
      <c r="D121" s="310" t="s">
        <v>144</v>
      </c>
      <c r="E121" s="310"/>
      <c r="F121" s="138"/>
      <c r="G121" s="171"/>
      <c r="H121" s="138"/>
      <c r="I121" s="140">
        <f>ROUND((SUM(I114:I120))/1,2)</f>
        <v>0</v>
      </c>
      <c r="J121" s="139"/>
      <c r="K121" s="139"/>
      <c r="L121" s="139">
        <f>ROUND((SUM(L114:L120))/1,2)</f>
        <v>0</v>
      </c>
      <c r="M121" s="139">
        <f>ROUND((SUM(M114:M120))/1,2)</f>
        <v>0</v>
      </c>
      <c r="N121" s="139"/>
      <c r="O121" s="139"/>
      <c r="P121" s="139"/>
      <c r="Q121" s="9"/>
      <c r="R121" s="9"/>
      <c r="S121" s="9">
        <f>ROUND((SUM(S114:S120))/1,2)</f>
        <v>20.51</v>
      </c>
      <c r="T121" s="9"/>
      <c r="U121" s="9"/>
      <c r="V121" s="198">
        <f>ROUND((SUM(V114:V120))/1,2)</f>
        <v>0</v>
      </c>
      <c r="W121" s="215"/>
      <c r="X121" s="137"/>
      <c r="Y121" s="137"/>
      <c r="Z121" s="137"/>
    </row>
    <row r="122" spans="1:26" x14ac:dyDescent="0.3">
      <c r="A122" s="1"/>
      <c r="B122" s="206"/>
      <c r="C122" s="1"/>
      <c r="D122" s="1"/>
      <c r="E122" s="131"/>
      <c r="F122" s="131"/>
      <c r="G122" s="165"/>
      <c r="H122" s="131"/>
      <c r="I122" s="131"/>
      <c r="J122" s="132"/>
      <c r="K122" s="132"/>
      <c r="L122" s="132"/>
      <c r="M122" s="132"/>
      <c r="N122" s="132"/>
      <c r="O122" s="132"/>
      <c r="P122" s="132"/>
      <c r="Q122" s="1"/>
      <c r="R122" s="1"/>
      <c r="S122" s="1"/>
      <c r="T122" s="1"/>
      <c r="U122" s="1"/>
      <c r="V122" s="199"/>
      <c r="W122" s="52"/>
    </row>
    <row r="123" spans="1:26" x14ac:dyDescent="0.3">
      <c r="A123" s="9"/>
      <c r="B123" s="210"/>
      <c r="C123" s="172">
        <v>9</v>
      </c>
      <c r="D123" s="310" t="s">
        <v>150</v>
      </c>
      <c r="E123" s="310"/>
      <c r="F123" s="138"/>
      <c r="G123" s="171"/>
      <c r="H123" s="138"/>
      <c r="I123" s="138"/>
      <c r="J123" s="139"/>
      <c r="K123" s="139"/>
      <c r="L123" s="139"/>
      <c r="M123" s="139"/>
      <c r="N123" s="139"/>
      <c r="O123" s="139"/>
      <c r="P123" s="139"/>
      <c r="Q123" s="9"/>
      <c r="R123" s="9"/>
      <c r="S123" s="9"/>
      <c r="T123" s="9"/>
      <c r="U123" s="9"/>
      <c r="V123" s="195"/>
      <c r="W123" s="215"/>
      <c r="X123" s="137"/>
      <c r="Y123" s="137"/>
      <c r="Z123" s="137"/>
    </row>
    <row r="124" spans="1:26" ht="25.05" customHeight="1" x14ac:dyDescent="0.3">
      <c r="A124" s="179"/>
      <c r="B124" s="211">
        <v>32</v>
      </c>
      <c r="C124" s="180" t="s">
        <v>167</v>
      </c>
      <c r="D124" s="313" t="s">
        <v>168</v>
      </c>
      <c r="E124" s="313"/>
      <c r="F124" s="174" t="s">
        <v>97</v>
      </c>
      <c r="G124" s="175">
        <v>496</v>
      </c>
      <c r="H124" s="174"/>
      <c r="I124" s="174">
        <f t="shared" ref="I124:I138" si="14">ROUND(G124*(H124),2)</f>
        <v>0</v>
      </c>
      <c r="J124" s="176">
        <f t="shared" ref="J124:J138" si="15">ROUND(G124*(N124),2)</f>
        <v>3918.4</v>
      </c>
      <c r="K124" s="177">
        <f t="shared" ref="K124:K138" si="16">ROUND(G124*(O124),2)</f>
        <v>0</v>
      </c>
      <c r="L124" s="177">
        <f>ROUND(G124*(H124),2)</f>
        <v>0</v>
      </c>
      <c r="M124" s="177"/>
      <c r="N124" s="177">
        <v>7.9</v>
      </c>
      <c r="O124" s="177"/>
      <c r="P124" s="181"/>
      <c r="Q124" s="181"/>
      <c r="R124" s="181"/>
      <c r="S124" s="178">
        <f t="shared" ref="S124:S138" si="17">ROUND(G124*(P124),3)</f>
        <v>0</v>
      </c>
      <c r="T124" s="178"/>
      <c r="U124" s="178"/>
      <c r="V124" s="196"/>
      <c r="W124" s="52"/>
      <c r="Z124">
        <v>0</v>
      </c>
    </row>
    <row r="125" spans="1:26" ht="25.05" customHeight="1" x14ac:dyDescent="0.3">
      <c r="A125" s="179"/>
      <c r="B125" s="212">
        <v>33</v>
      </c>
      <c r="C125" s="188" t="s">
        <v>169</v>
      </c>
      <c r="D125" s="314" t="s">
        <v>270</v>
      </c>
      <c r="E125" s="314"/>
      <c r="F125" s="183" t="s">
        <v>147</v>
      </c>
      <c r="G125" s="184">
        <v>1502.88</v>
      </c>
      <c r="H125" s="183"/>
      <c r="I125" s="183">
        <f t="shared" si="14"/>
        <v>0</v>
      </c>
      <c r="J125" s="185">
        <f t="shared" si="15"/>
        <v>5019.62</v>
      </c>
      <c r="K125" s="186">
        <f t="shared" si="16"/>
        <v>0</v>
      </c>
      <c r="L125" s="186"/>
      <c r="M125" s="186">
        <f>ROUND(G125*(H125),2)</f>
        <v>0</v>
      </c>
      <c r="N125" s="186">
        <v>3.34</v>
      </c>
      <c r="O125" s="186"/>
      <c r="P125" s="189"/>
      <c r="Q125" s="189"/>
      <c r="R125" s="189"/>
      <c r="S125" s="187">
        <f t="shared" si="17"/>
        <v>0</v>
      </c>
      <c r="T125" s="187"/>
      <c r="U125" s="187"/>
      <c r="V125" s="197"/>
      <c r="W125" s="52"/>
      <c r="Z125">
        <v>0</v>
      </c>
    </row>
    <row r="126" spans="1:26" ht="25.05" customHeight="1" x14ac:dyDescent="0.3">
      <c r="A126" s="179"/>
      <c r="B126" s="211">
        <v>34</v>
      </c>
      <c r="C126" s="180" t="s">
        <v>271</v>
      </c>
      <c r="D126" s="313" t="s">
        <v>272</v>
      </c>
      <c r="E126" s="313"/>
      <c r="F126" s="173" t="s">
        <v>147</v>
      </c>
      <c r="G126" s="175">
        <v>4</v>
      </c>
      <c r="H126" s="174"/>
      <c r="I126" s="174">
        <f t="shared" si="14"/>
        <v>0</v>
      </c>
      <c r="J126" s="173">
        <f t="shared" si="15"/>
        <v>2863.16</v>
      </c>
      <c r="K126" s="178">
        <f t="shared" si="16"/>
        <v>0</v>
      </c>
      <c r="L126" s="178">
        <f>ROUND(G126*(H126),2)</f>
        <v>0</v>
      </c>
      <c r="M126" s="178"/>
      <c r="N126" s="178">
        <v>715.79</v>
      </c>
      <c r="O126" s="178"/>
      <c r="P126" s="181">
        <v>14.55747</v>
      </c>
      <c r="Q126" s="181"/>
      <c r="R126" s="181">
        <v>14.55747</v>
      </c>
      <c r="S126" s="178">
        <f t="shared" si="17"/>
        <v>58.23</v>
      </c>
      <c r="T126" s="178"/>
      <c r="U126" s="178"/>
      <c r="V126" s="196"/>
      <c r="W126" s="52"/>
      <c r="Z126">
        <v>0</v>
      </c>
    </row>
    <row r="127" spans="1:26" ht="25.05" customHeight="1" x14ac:dyDescent="0.3">
      <c r="A127" s="179"/>
      <c r="B127" s="211">
        <v>35</v>
      </c>
      <c r="C127" s="180" t="s">
        <v>273</v>
      </c>
      <c r="D127" s="313" t="s">
        <v>274</v>
      </c>
      <c r="E127" s="313"/>
      <c r="F127" s="173" t="s">
        <v>97</v>
      </c>
      <c r="G127" s="175">
        <v>8.4</v>
      </c>
      <c r="H127" s="174"/>
      <c r="I127" s="174">
        <f t="shared" si="14"/>
        <v>0</v>
      </c>
      <c r="J127" s="173">
        <f t="shared" si="15"/>
        <v>57.96</v>
      </c>
      <c r="K127" s="178">
        <f t="shared" si="16"/>
        <v>0</v>
      </c>
      <c r="L127" s="178">
        <f>ROUND(G127*(H127),2)</f>
        <v>0</v>
      </c>
      <c r="M127" s="178"/>
      <c r="N127" s="178">
        <v>6.9</v>
      </c>
      <c r="O127" s="178"/>
      <c r="P127" s="181"/>
      <c r="Q127" s="181"/>
      <c r="R127" s="181"/>
      <c r="S127" s="178">
        <f t="shared" si="17"/>
        <v>0</v>
      </c>
      <c r="T127" s="178"/>
      <c r="U127" s="178"/>
      <c r="V127" s="196"/>
      <c r="W127" s="52"/>
      <c r="Z127">
        <v>0</v>
      </c>
    </row>
    <row r="128" spans="1:26" ht="25.05" customHeight="1" x14ac:dyDescent="0.3">
      <c r="A128" s="179"/>
      <c r="B128" s="212">
        <v>36</v>
      </c>
      <c r="C128" s="188" t="s">
        <v>275</v>
      </c>
      <c r="D128" s="314" t="s">
        <v>276</v>
      </c>
      <c r="E128" s="314"/>
      <c r="F128" s="182" t="s">
        <v>147</v>
      </c>
      <c r="G128" s="184">
        <v>2</v>
      </c>
      <c r="H128" s="183"/>
      <c r="I128" s="183">
        <f t="shared" si="14"/>
        <v>0</v>
      </c>
      <c r="J128" s="182">
        <f t="shared" si="15"/>
        <v>854.64</v>
      </c>
      <c r="K128" s="187">
        <f t="shared" si="16"/>
        <v>0</v>
      </c>
      <c r="L128" s="187"/>
      <c r="M128" s="187">
        <f>ROUND(G128*(H128),2)</f>
        <v>0</v>
      </c>
      <c r="N128" s="187">
        <v>427.32</v>
      </c>
      <c r="O128" s="187"/>
      <c r="P128" s="189"/>
      <c r="Q128" s="189"/>
      <c r="R128" s="189"/>
      <c r="S128" s="187">
        <f t="shared" si="17"/>
        <v>0</v>
      </c>
      <c r="T128" s="187"/>
      <c r="U128" s="187"/>
      <c r="V128" s="197"/>
      <c r="W128" s="52"/>
      <c r="Z128">
        <v>0</v>
      </c>
    </row>
    <row r="129" spans="1:26" ht="25.05" customHeight="1" x14ac:dyDescent="0.3">
      <c r="A129" s="179"/>
      <c r="B129" s="211">
        <v>37</v>
      </c>
      <c r="C129" s="180" t="s">
        <v>171</v>
      </c>
      <c r="D129" s="313" t="s">
        <v>172</v>
      </c>
      <c r="E129" s="313"/>
      <c r="F129" s="173" t="s">
        <v>97</v>
      </c>
      <c r="G129" s="175">
        <v>9.8000000000000007</v>
      </c>
      <c r="H129" s="174"/>
      <c r="I129" s="174">
        <f t="shared" si="14"/>
        <v>0</v>
      </c>
      <c r="J129" s="173">
        <f t="shared" si="15"/>
        <v>36.06</v>
      </c>
      <c r="K129" s="178">
        <f t="shared" si="16"/>
        <v>0</v>
      </c>
      <c r="L129" s="178">
        <f>ROUND(G129*(H129),2)</f>
        <v>0</v>
      </c>
      <c r="M129" s="178"/>
      <c r="N129" s="178">
        <v>3.68</v>
      </c>
      <c r="O129" s="178"/>
      <c r="P129" s="181">
        <v>3.0000000000000001E-5</v>
      </c>
      <c r="Q129" s="181"/>
      <c r="R129" s="181">
        <v>3.0000000000000001E-5</v>
      </c>
      <c r="S129" s="178">
        <f t="shared" si="17"/>
        <v>0</v>
      </c>
      <c r="T129" s="178"/>
      <c r="U129" s="178"/>
      <c r="V129" s="196"/>
      <c r="W129" s="52"/>
      <c r="Z129">
        <v>0</v>
      </c>
    </row>
    <row r="130" spans="1:26" ht="25.05" customHeight="1" x14ac:dyDescent="0.3">
      <c r="A130" s="179"/>
      <c r="B130" s="211">
        <v>38</v>
      </c>
      <c r="C130" s="180" t="s">
        <v>277</v>
      </c>
      <c r="D130" s="313" t="s">
        <v>278</v>
      </c>
      <c r="E130" s="313"/>
      <c r="F130" s="173" t="s">
        <v>97</v>
      </c>
      <c r="G130" s="175">
        <v>16.5</v>
      </c>
      <c r="H130" s="174"/>
      <c r="I130" s="174">
        <f t="shared" si="14"/>
        <v>0</v>
      </c>
      <c r="J130" s="173">
        <f t="shared" si="15"/>
        <v>150.15</v>
      </c>
      <c r="K130" s="178">
        <f t="shared" si="16"/>
        <v>0</v>
      </c>
      <c r="L130" s="178">
        <f>ROUND(G130*(H130),2)</f>
        <v>0</v>
      </c>
      <c r="M130" s="178"/>
      <c r="N130" s="178">
        <v>9.1</v>
      </c>
      <c r="O130" s="178"/>
      <c r="P130" s="181">
        <v>0.15909999999999999</v>
      </c>
      <c r="Q130" s="181"/>
      <c r="R130" s="181">
        <v>0.15909999999999999</v>
      </c>
      <c r="S130" s="178">
        <f t="shared" si="17"/>
        <v>2.625</v>
      </c>
      <c r="T130" s="178"/>
      <c r="U130" s="178"/>
      <c r="V130" s="196"/>
      <c r="W130" s="52"/>
      <c r="Z130">
        <v>0</v>
      </c>
    </row>
    <row r="131" spans="1:26" ht="25.05" customHeight="1" x14ac:dyDescent="0.3">
      <c r="A131" s="179"/>
      <c r="B131" s="211">
        <v>39</v>
      </c>
      <c r="C131" s="180" t="s">
        <v>277</v>
      </c>
      <c r="D131" s="313" t="s">
        <v>278</v>
      </c>
      <c r="E131" s="313"/>
      <c r="F131" s="173" t="s">
        <v>97</v>
      </c>
      <c r="G131" s="175">
        <v>16.5</v>
      </c>
      <c r="H131" s="174"/>
      <c r="I131" s="174">
        <f t="shared" si="14"/>
        <v>0</v>
      </c>
      <c r="J131" s="173">
        <f t="shared" si="15"/>
        <v>150.15</v>
      </c>
      <c r="K131" s="178">
        <f t="shared" si="16"/>
        <v>0</v>
      </c>
      <c r="L131" s="178">
        <f>ROUND(G131*(H131),2)</f>
        <v>0</v>
      </c>
      <c r="M131" s="178"/>
      <c r="N131" s="178">
        <v>9.1</v>
      </c>
      <c r="O131" s="178"/>
      <c r="P131" s="181">
        <v>0.15909999999999999</v>
      </c>
      <c r="Q131" s="181"/>
      <c r="R131" s="181">
        <v>0.15909999999999999</v>
      </c>
      <c r="S131" s="178">
        <f t="shared" si="17"/>
        <v>2.625</v>
      </c>
      <c r="T131" s="178"/>
      <c r="U131" s="178"/>
      <c r="V131" s="196"/>
      <c r="W131" s="52"/>
      <c r="Z131">
        <v>0</v>
      </c>
    </row>
    <row r="132" spans="1:26" ht="34.950000000000003" customHeight="1" x14ac:dyDescent="0.3">
      <c r="A132" s="179"/>
      <c r="B132" s="212">
        <v>40</v>
      </c>
      <c r="C132" s="188" t="s">
        <v>279</v>
      </c>
      <c r="D132" s="314" t="s">
        <v>280</v>
      </c>
      <c r="E132" s="314"/>
      <c r="F132" s="182" t="s">
        <v>147</v>
      </c>
      <c r="G132" s="184">
        <v>16.5</v>
      </c>
      <c r="H132" s="183"/>
      <c r="I132" s="183">
        <f t="shared" si="14"/>
        <v>0</v>
      </c>
      <c r="J132" s="182">
        <f t="shared" si="15"/>
        <v>1031.25</v>
      </c>
      <c r="K132" s="187">
        <f t="shared" si="16"/>
        <v>0</v>
      </c>
      <c r="L132" s="187"/>
      <c r="M132" s="187">
        <f>ROUND(G132*(H132),2)</f>
        <v>0</v>
      </c>
      <c r="N132" s="187">
        <v>62.5</v>
      </c>
      <c r="O132" s="187"/>
      <c r="P132" s="189"/>
      <c r="Q132" s="189"/>
      <c r="R132" s="189"/>
      <c r="S132" s="187">
        <f t="shared" si="17"/>
        <v>0</v>
      </c>
      <c r="T132" s="187"/>
      <c r="U132" s="187"/>
      <c r="V132" s="197"/>
      <c r="W132" s="52"/>
      <c r="Z132">
        <v>0</v>
      </c>
    </row>
    <row r="133" spans="1:26" ht="25.05" customHeight="1" x14ac:dyDescent="0.3">
      <c r="A133" s="179"/>
      <c r="B133" s="211">
        <v>41</v>
      </c>
      <c r="C133" s="180" t="s">
        <v>173</v>
      </c>
      <c r="D133" s="313" t="s">
        <v>174</v>
      </c>
      <c r="E133" s="313"/>
      <c r="F133" s="173" t="s">
        <v>175</v>
      </c>
      <c r="G133" s="175">
        <v>2166.4140000000002</v>
      </c>
      <c r="H133" s="174"/>
      <c r="I133" s="174">
        <f t="shared" si="14"/>
        <v>0</v>
      </c>
      <c r="J133" s="173">
        <f t="shared" si="15"/>
        <v>9012.2800000000007</v>
      </c>
      <c r="K133" s="178">
        <f t="shared" si="16"/>
        <v>0</v>
      </c>
      <c r="L133" s="178">
        <f t="shared" ref="L133:L138" si="18">ROUND(G133*(H133),2)</f>
        <v>0</v>
      </c>
      <c r="M133" s="178"/>
      <c r="N133" s="178">
        <v>4.16</v>
      </c>
      <c r="O133" s="178"/>
      <c r="P133" s="181"/>
      <c r="Q133" s="181"/>
      <c r="R133" s="181"/>
      <c r="S133" s="178">
        <f t="shared" si="17"/>
        <v>0</v>
      </c>
      <c r="T133" s="178"/>
      <c r="U133" s="178"/>
      <c r="V133" s="196"/>
      <c r="W133" s="52"/>
      <c r="Z133">
        <v>0</v>
      </c>
    </row>
    <row r="134" spans="1:26" ht="25.05" customHeight="1" x14ac:dyDescent="0.3">
      <c r="A134" s="179"/>
      <c r="B134" s="211">
        <v>42</v>
      </c>
      <c r="C134" s="180" t="s">
        <v>176</v>
      </c>
      <c r="D134" s="313" t="s">
        <v>177</v>
      </c>
      <c r="E134" s="313"/>
      <c r="F134" s="173" t="s">
        <v>175</v>
      </c>
      <c r="G134" s="175">
        <v>2166.4140000000002</v>
      </c>
      <c r="H134" s="174"/>
      <c r="I134" s="174">
        <f t="shared" si="14"/>
        <v>0</v>
      </c>
      <c r="J134" s="173">
        <f t="shared" si="15"/>
        <v>1061.54</v>
      </c>
      <c r="K134" s="178">
        <f t="shared" si="16"/>
        <v>0</v>
      </c>
      <c r="L134" s="178">
        <f t="shared" si="18"/>
        <v>0</v>
      </c>
      <c r="M134" s="178"/>
      <c r="N134" s="178">
        <v>0.49</v>
      </c>
      <c r="O134" s="178"/>
      <c r="P134" s="181"/>
      <c r="Q134" s="181"/>
      <c r="R134" s="181"/>
      <c r="S134" s="178">
        <f t="shared" si="17"/>
        <v>0</v>
      </c>
      <c r="T134" s="178"/>
      <c r="U134" s="178"/>
      <c r="V134" s="196"/>
      <c r="W134" s="52"/>
      <c r="Z134">
        <v>0</v>
      </c>
    </row>
    <row r="135" spans="1:26" ht="25.05" customHeight="1" x14ac:dyDescent="0.3">
      <c r="A135" s="179"/>
      <c r="B135" s="211">
        <v>43</v>
      </c>
      <c r="C135" s="180" t="s">
        <v>178</v>
      </c>
      <c r="D135" s="313" t="s">
        <v>179</v>
      </c>
      <c r="E135" s="313"/>
      <c r="F135" s="173" t="s">
        <v>175</v>
      </c>
      <c r="G135" s="175">
        <v>8.6219999999999999</v>
      </c>
      <c r="H135" s="174"/>
      <c r="I135" s="174">
        <f t="shared" si="14"/>
        <v>0</v>
      </c>
      <c r="J135" s="173">
        <f t="shared" si="15"/>
        <v>155.19999999999999</v>
      </c>
      <c r="K135" s="178">
        <f t="shared" si="16"/>
        <v>0</v>
      </c>
      <c r="L135" s="178">
        <f t="shared" si="18"/>
        <v>0</v>
      </c>
      <c r="M135" s="178"/>
      <c r="N135" s="178">
        <v>18</v>
      </c>
      <c r="O135" s="178"/>
      <c r="P135" s="181"/>
      <c r="Q135" s="181"/>
      <c r="R135" s="181"/>
      <c r="S135" s="178">
        <f t="shared" si="17"/>
        <v>0</v>
      </c>
      <c r="T135" s="178"/>
      <c r="U135" s="178"/>
      <c r="V135" s="196"/>
      <c r="W135" s="52"/>
      <c r="Z135">
        <v>0</v>
      </c>
    </row>
    <row r="136" spans="1:26" ht="25.05" customHeight="1" x14ac:dyDescent="0.3">
      <c r="A136" s="179"/>
      <c r="B136" s="211">
        <v>44</v>
      </c>
      <c r="C136" s="180" t="s">
        <v>180</v>
      </c>
      <c r="D136" s="313" t="s">
        <v>181</v>
      </c>
      <c r="E136" s="313"/>
      <c r="F136" s="173" t="s">
        <v>175</v>
      </c>
      <c r="G136" s="175">
        <v>527.072</v>
      </c>
      <c r="H136" s="174"/>
      <c r="I136" s="174">
        <f t="shared" si="14"/>
        <v>0</v>
      </c>
      <c r="J136" s="173">
        <f t="shared" si="15"/>
        <v>15812.16</v>
      </c>
      <c r="K136" s="178">
        <f t="shared" si="16"/>
        <v>0</v>
      </c>
      <c r="L136" s="178">
        <f t="shared" si="18"/>
        <v>0</v>
      </c>
      <c r="M136" s="178"/>
      <c r="N136" s="178">
        <v>30</v>
      </c>
      <c r="O136" s="178"/>
      <c r="P136" s="181"/>
      <c r="Q136" s="181"/>
      <c r="R136" s="181"/>
      <c r="S136" s="178">
        <f t="shared" si="17"/>
        <v>0</v>
      </c>
      <c r="T136" s="178"/>
      <c r="U136" s="178"/>
      <c r="V136" s="196"/>
      <c r="W136" s="52"/>
      <c r="Z136">
        <v>0</v>
      </c>
    </row>
    <row r="137" spans="1:26" ht="25.05" customHeight="1" x14ac:dyDescent="0.3">
      <c r="A137" s="179"/>
      <c r="B137" s="211">
        <v>45</v>
      </c>
      <c r="C137" s="180" t="s">
        <v>182</v>
      </c>
      <c r="D137" s="313" t="s">
        <v>183</v>
      </c>
      <c r="E137" s="313"/>
      <c r="F137" s="173" t="s">
        <v>175</v>
      </c>
      <c r="G137" s="175">
        <v>1630.7</v>
      </c>
      <c r="H137" s="174"/>
      <c r="I137" s="174">
        <f t="shared" si="14"/>
        <v>0</v>
      </c>
      <c r="J137" s="173">
        <f t="shared" si="15"/>
        <v>45659.6</v>
      </c>
      <c r="K137" s="178">
        <f t="shared" si="16"/>
        <v>0</v>
      </c>
      <c r="L137" s="178">
        <f t="shared" si="18"/>
        <v>0</v>
      </c>
      <c r="M137" s="178"/>
      <c r="N137" s="178">
        <v>28</v>
      </c>
      <c r="O137" s="178"/>
      <c r="P137" s="181"/>
      <c r="Q137" s="181"/>
      <c r="R137" s="181"/>
      <c r="S137" s="178">
        <f t="shared" si="17"/>
        <v>0</v>
      </c>
      <c r="T137" s="178"/>
      <c r="U137" s="178"/>
      <c r="V137" s="196"/>
      <c r="W137" s="52"/>
      <c r="Z137">
        <v>0</v>
      </c>
    </row>
    <row r="138" spans="1:26" ht="25.05" customHeight="1" x14ac:dyDescent="0.3">
      <c r="A138" s="179"/>
      <c r="B138" s="211">
        <v>46</v>
      </c>
      <c r="C138" s="180" t="s">
        <v>184</v>
      </c>
      <c r="D138" s="313" t="s">
        <v>185</v>
      </c>
      <c r="E138" s="313"/>
      <c r="F138" s="173" t="s">
        <v>175</v>
      </c>
      <c r="G138" s="175">
        <v>2166.4140000000002</v>
      </c>
      <c r="H138" s="174"/>
      <c r="I138" s="174">
        <f t="shared" si="14"/>
        <v>0</v>
      </c>
      <c r="J138" s="173">
        <f t="shared" si="15"/>
        <v>953.22</v>
      </c>
      <c r="K138" s="178">
        <f t="shared" si="16"/>
        <v>0</v>
      </c>
      <c r="L138" s="178">
        <f t="shared" si="18"/>
        <v>0</v>
      </c>
      <c r="M138" s="178"/>
      <c r="N138" s="178">
        <v>0.44</v>
      </c>
      <c r="O138" s="178"/>
      <c r="P138" s="181"/>
      <c r="Q138" s="181"/>
      <c r="R138" s="181"/>
      <c r="S138" s="178">
        <f t="shared" si="17"/>
        <v>0</v>
      </c>
      <c r="T138" s="178"/>
      <c r="U138" s="178"/>
      <c r="V138" s="196"/>
      <c r="W138" s="52"/>
      <c r="Z138">
        <v>0</v>
      </c>
    </row>
    <row r="139" spans="1:26" x14ac:dyDescent="0.3">
      <c r="A139" s="9"/>
      <c r="B139" s="210"/>
      <c r="C139" s="172">
        <v>9</v>
      </c>
      <c r="D139" s="310" t="s">
        <v>150</v>
      </c>
      <c r="E139" s="310"/>
      <c r="F139" s="9"/>
      <c r="G139" s="171"/>
      <c r="H139" s="138"/>
      <c r="I139" s="140">
        <f>ROUND((SUM(I123:I138))/1,2)</f>
        <v>0</v>
      </c>
      <c r="J139" s="9"/>
      <c r="K139" s="9"/>
      <c r="L139" s="9">
        <f>ROUND((SUM(L123:L138))/1,2)</f>
        <v>0</v>
      </c>
      <c r="M139" s="9">
        <f>ROUND((SUM(M123:M138))/1,2)</f>
        <v>0</v>
      </c>
      <c r="N139" s="9"/>
      <c r="O139" s="9"/>
      <c r="P139" s="9"/>
      <c r="Q139" s="9"/>
      <c r="R139" s="9"/>
      <c r="S139" s="9">
        <f>ROUND((SUM(S123:S138))/1,2)</f>
        <v>63.48</v>
      </c>
      <c r="T139" s="9"/>
      <c r="U139" s="9"/>
      <c r="V139" s="198">
        <f>ROUND((SUM(V123:V138))/1,2)</f>
        <v>0</v>
      </c>
      <c r="W139" s="215"/>
      <c r="X139" s="137"/>
      <c r="Y139" s="137"/>
      <c r="Z139" s="137"/>
    </row>
    <row r="140" spans="1:26" x14ac:dyDescent="0.3">
      <c r="A140" s="1"/>
      <c r="B140" s="206"/>
      <c r="C140" s="1"/>
      <c r="D140" s="1"/>
      <c r="E140" s="1"/>
      <c r="F140" s="1"/>
      <c r="G140" s="165"/>
      <c r="H140" s="131"/>
      <c r="I140" s="13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99"/>
      <c r="W140" s="52"/>
    </row>
    <row r="141" spans="1:26" x14ac:dyDescent="0.3">
      <c r="A141" s="9"/>
      <c r="B141" s="210"/>
      <c r="C141" s="172">
        <v>99</v>
      </c>
      <c r="D141" s="310" t="s">
        <v>186</v>
      </c>
      <c r="E141" s="310"/>
      <c r="F141" s="9"/>
      <c r="G141" s="171"/>
      <c r="H141" s="138"/>
      <c r="I141" s="138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95"/>
      <c r="W141" s="215"/>
      <c r="X141" s="137"/>
      <c r="Y141" s="137"/>
      <c r="Z141" s="137"/>
    </row>
    <row r="142" spans="1:26" ht="25.05" customHeight="1" x14ac:dyDescent="0.3">
      <c r="A142" s="179"/>
      <c r="B142" s="211">
        <v>47</v>
      </c>
      <c r="C142" s="180" t="s">
        <v>187</v>
      </c>
      <c r="D142" s="313" t="s">
        <v>188</v>
      </c>
      <c r="E142" s="313"/>
      <c r="F142" s="173" t="s">
        <v>175</v>
      </c>
      <c r="G142" s="175">
        <v>4295.1139999999996</v>
      </c>
      <c r="H142" s="174"/>
      <c r="I142" s="174">
        <f>ROUND(G142*(H142),2)</f>
        <v>0</v>
      </c>
      <c r="J142" s="173">
        <f>ROUND(G142*(N142),2)</f>
        <v>8504.33</v>
      </c>
      <c r="K142" s="178">
        <f>ROUND(G142*(O142),2)</f>
        <v>0</v>
      </c>
      <c r="L142" s="178">
        <f>ROUND(G142*(H142),2)</f>
        <v>0</v>
      </c>
      <c r="M142" s="178"/>
      <c r="N142" s="178">
        <v>1.98</v>
      </c>
      <c r="O142" s="178"/>
      <c r="P142" s="181"/>
      <c r="Q142" s="181"/>
      <c r="R142" s="181"/>
      <c r="S142" s="178">
        <f>ROUND(G142*(P142),3)</f>
        <v>0</v>
      </c>
      <c r="T142" s="178"/>
      <c r="U142" s="178"/>
      <c r="V142" s="196"/>
      <c r="W142" s="52"/>
      <c r="Z142">
        <v>0</v>
      </c>
    </row>
    <row r="143" spans="1:26" x14ac:dyDescent="0.3">
      <c r="A143" s="9"/>
      <c r="B143" s="210"/>
      <c r="C143" s="172">
        <v>99</v>
      </c>
      <c r="D143" s="310" t="s">
        <v>186</v>
      </c>
      <c r="E143" s="310"/>
      <c r="F143" s="9"/>
      <c r="G143" s="171"/>
      <c r="H143" s="138"/>
      <c r="I143" s="140">
        <f>ROUND((SUM(I141:I142))/1,2)</f>
        <v>0</v>
      </c>
      <c r="J143" s="9"/>
      <c r="K143" s="9"/>
      <c r="L143" s="9">
        <f>ROUND((SUM(L141:L142))/1,2)</f>
        <v>0</v>
      </c>
      <c r="M143" s="9">
        <f>ROUND((SUM(M141:M142))/1,2)</f>
        <v>0</v>
      </c>
      <c r="N143" s="9"/>
      <c r="O143" s="9"/>
      <c r="P143" s="190"/>
      <c r="Q143" s="1"/>
      <c r="R143" s="1"/>
      <c r="S143" s="190">
        <f>ROUND((SUM(S141:S142))/1,2)</f>
        <v>0</v>
      </c>
      <c r="T143" s="2"/>
      <c r="U143" s="2"/>
      <c r="V143" s="198">
        <f>ROUND((SUM(V141:V142))/1,2)</f>
        <v>0</v>
      </c>
      <c r="W143" s="52"/>
    </row>
    <row r="144" spans="1:26" x14ac:dyDescent="0.3">
      <c r="A144" s="1"/>
      <c r="B144" s="206"/>
      <c r="C144" s="1"/>
      <c r="D144" s="1"/>
      <c r="E144" s="1"/>
      <c r="F144" s="1"/>
      <c r="G144" s="165"/>
      <c r="H144" s="131"/>
      <c r="I144" s="13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99"/>
      <c r="W144" s="52"/>
    </row>
    <row r="145" spans="1:26" x14ac:dyDescent="0.3">
      <c r="A145" s="9"/>
      <c r="B145" s="210"/>
      <c r="C145" s="9"/>
      <c r="D145" s="311" t="s">
        <v>64</v>
      </c>
      <c r="E145" s="311"/>
      <c r="F145" s="9"/>
      <c r="G145" s="171"/>
      <c r="H145" s="138"/>
      <c r="I145" s="140">
        <f>ROUND((SUM(I79:I144))/2,2)</f>
        <v>0</v>
      </c>
      <c r="J145" s="9"/>
      <c r="K145" s="9"/>
      <c r="L145" s="9">
        <f>ROUND((SUM(L79:L144))/2,2)</f>
        <v>0</v>
      </c>
      <c r="M145" s="9">
        <f>ROUND((SUM(M79:M144))/2,2)</f>
        <v>0</v>
      </c>
      <c r="N145" s="9"/>
      <c r="O145" s="9"/>
      <c r="P145" s="190"/>
      <c r="Q145" s="1"/>
      <c r="R145" s="1"/>
      <c r="S145" s="190">
        <f>ROUND((SUM(S79:S144))/2,2)</f>
        <v>3250.86</v>
      </c>
      <c r="T145" s="1"/>
      <c r="U145" s="1"/>
      <c r="V145" s="198">
        <f>ROUND((SUM(V79:V144))/2,2)</f>
        <v>0</v>
      </c>
      <c r="W145" s="52"/>
    </row>
    <row r="146" spans="1:26" x14ac:dyDescent="0.3">
      <c r="A146" s="1"/>
      <c r="B146" s="213"/>
      <c r="C146" s="191"/>
      <c r="D146" s="312" t="s">
        <v>71</v>
      </c>
      <c r="E146" s="312"/>
      <c r="F146" s="191"/>
      <c r="G146" s="192"/>
      <c r="H146" s="193"/>
      <c r="I146" s="193">
        <f>ROUND((SUM(I79:I145))/3,2)</f>
        <v>0</v>
      </c>
      <c r="J146" s="191"/>
      <c r="K146" s="191">
        <f>ROUND((SUM(K79:K145))/3,2)</f>
        <v>0</v>
      </c>
      <c r="L146" s="191">
        <f>ROUND((SUM(L79:L145))/3,2)</f>
        <v>0</v>
      </c>
      <c r="M146" s="191">
        <f>ROUND((SUM(M79:M145))/3,2)</f>
        <v>0</v>
      </c>
      <c r="N146" s="191"/>
      <c r="O146" s="191"/>
      <c r="P146" s="192"/>
      <c r="Q146" s="191"/>
      <c r="R146" s="191"/>
      <c r="S146" s="192">
        <f>ROUND((SUM(S79:S145))/3,2)</f>
        <v>3250.86</v>
      </c>
      <c r="T146" s="191"/>
      <c r="U146" s="191"/>
      <c r="V146" s="200">
        <f>ROUND((SUM(V79:V145))/3,2)</f>
        <v>0</v>
      </c>
      <c r="W146" s="52"/>
      <c r="Y146">
        <f>(SUM(Y79:Y145))</f>
        <v>0</v>
      </c>
      <c r="Z146">
        <f>(SUM(Z79:Z145))</f>
        <v>0</v>
      </c>
    </row>
  </sheetData>
  <mergeCells count="111"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H1:I1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B71:E71"/>
    <mergeCell ref="B72:E72"/>
    <mergeCell ref="I70:P70"/>
    <mergeCell ref="D79:E79"/>
    <mergeCell ref="D80:E80"/>
    <mergeCell ref="D81:E81"/>
    <mergeCell ref="B61:D61"/>
    <mergeCell ref="B62:D62"/>
    <mergeCell ref="B64:D64"/>
    <mergeCell ref="B68:V68"/>
    <mergeCell ref="D88:E88"/>
    <mergeCell ref="D89:E8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D101:E101"/>
    <mergeCell ref="D102:E102"/>
    <mergeCell ref="D103:E103"/>
    <mergeCell ref="D105:E105"/>
    <mergeCell ref="D106:E106"/>
    <mergeCell ref="D107:E107"/>
    <mergeCell ref="D94:E94"/>
    <mergeCell ref="D95:E95"/>
    <mergeCell ref="D96:E96"/>
    <mergeCell ref="D97:E97"/>
    <mergeCell ref="D98:E98"/>
    <mergeCell ref="D99:E99"/>
    <mergeCell ref="D115:E115"/>
    <mergeCell ref="D116:E116"/>
    <mergeCell ref="D117:E117"/>
    <mergeCell ref="D118:E118"/>
    <mergeCell ref="D119:E119"/>
    <mergeCell ref="D120:E120"/>
    <mergeCell ref="D108:E108"/>
    <mergeCell ref="D109:E109"/>
    <mergeCell ref="D110:E110"/>
    <mergeCell ref="D111:E111"/>
    <mergeCell ref="D112:E112"/>
    <mergeCell ref="D114:E114"/>
    <mergeCell ref="D128:E128"/>
    <mergeCell ref="D129:E129"/>
    <mergeCell ref="D130:E130"/>
    <mergeCell ref="D131:E131"/>
    <mergeCell ref="D132:E132"/>
    <mergeCell ref="D133:E133"/>
    <mergeCell ref="D121:E121"/>
    <mergeCell ref="D123:E123"/>
    <mergeCell ref="D124:E124"/>
    <mergeCell ref="D125:E125"/>
    <mergeCell ref="D126:E126"/>
    <mergeCell ref="D127:E127"/>
    <mergeCell ref="D141:E141"/>
    <mergeCell ref="D142:E142"/>
    <mergeCell ref="D143:E143"/>
    <mergeCell ref="D145:E145"/>
    <mergeCell ref="D146:E146"/>
    <mergeCell ref="D134:E134"/>
    <mergeCell ref="D135:E135"/>
    <mergeCell ref="D136:E136"/>
    <mergeCell ref="D137:E137"/>
    <mergeCell ref="D138:E138"/>
    <mergeCell ref="D139:E139"/>
  </mergeCells>
  <hyperlinks>
    <hyperlink ref="B1:C1" location="A2:A2" tooltip="Klikni na prechod ku Kryciemu listu..." display="Krycí list rozpočtu" xr:uid="{B0750596-F080-4D4F-A6CB-4D9B145648BE}"/>
    <hyperlink ref="E1:F1" location="A54:A54" tooltip="Klikni na prechod ku rekapitulácii..." display="Rekapitulácia rozpočtu" xr:uid="{38BAA60E-4E5B-4F3D-B908-2FAA278A8F99}"/>
    <hyperlink ref="H1:I1" location="B78:B78" tooltip="Klikni na prechod ku Rozpočet..." display="Rozpočet" xr:uid="{D41BF023-DE89-4C7D-893F-13C47E4667C1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Zlepšenie základnej technickej infraštruktúry v obci Sačurov / SO 04.1 Miestna komunikácia ulica Davidovská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69FD-F644-4110-86E5-189FA8923296}">
  <dimension ref="A1:AA114"/>
  <sheetViews>
    <sheetView workbookViewId="0">
      <pane ySplit="1" topLeftCell="A90" activePane="bottomLeft" state="frozen"/>
      <selection pane="bottomLeft" activeCell="H79" sqref="H79:H111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5546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7" t="s">
        <v>20</v>
      </c>
      <c r="C1" s="330"/>
      <c r="D1" s="11"/>
      <c r="E1" s="378" t="s">
        <v>0</v>
      </c>
      <c r="F1" s="379"/>
      <c r="G1" s="12"/>
      <c r="H1" s="329" t="s">
        <v>72</v>
      </c>
      <c r="I1" s="330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80" t="s">
        <v>20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/>
      <c r="R2" s="382"/>
      <c r="S2" s="382"/>
      <c r="T2" s="382"/>
      <c r="U2" s="382"/>
      <c r="V2" s="383"/>
      <c r="W2" s="52"/>
    </row>
    <row r="3" spans="1:23" ht="18" customHeight="1" x14ac:dyDescent="0.3">
      <c r="A3" s="14"/>
      <c r="B3" s="384" t="s">
        <v>1</v>
      </c>
      <c r="C3" s="385"/>
      <c r="D3" s="385"/>
      <c r="E3" s="385"/>
      <c r="F3" s="385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7"/>
      <c r="W3" s="52"/>
    </row>
    <row r="4" spans="1:23" ht="18" customHeight="1" x14ac:dyDescent="0.3">
      <c r="A4" s="14"/>
      <c r="B4" s="42" t="s">
        <v>281</v>
      </c>
      <c r="C4" s="31"/>
      <c r="D4" s="24"/>
      <c r="E4" s="24"/>
      <c r="F4" s="43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24</v>
      </c>
      <c r="C6" s="31"/>
      <c r="D6" s="43" t="s">
        <v>25</v>
      </c>
      <c r="E6" s="24"/>
      <c r="F6" s="43" t="s">
        <v>26</v>
      </c>
      <c r="G6" s="43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8" t="s">
        <v>28</v>
      </c>
      <c r="C7" s="389"/>
      <c r="D7" s="389"/>
      <c r="E7" s="389"/>
      <c r="F7" s="389"/>
      <c r="G7" s="389"/>
      <c r="H7" s="390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31</v>
      </c>
      <c r="C8" s="45"/>
      <c r="D8" s="27"/>
      <c r="E8" s="27"/>
      <c r="F8" s="49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8" t="s">
        <v>29</v>
      </c>
      <c r="C9" s="369"/>
      <c r="D9" s="369"/>
      <c r="E9" s="369"/>
      <c r="F9" s="369"/>
      <c r="G9" s="369"/>
      <c r="H9" s="370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31</v>
      </c>
      <c r="C10" s="31"/>
      <c r="D10" s="24"/>
      <c r="E10" s="24"/>
      <c r="F10" s="43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8" t="s">
        <v>30</v>
      </c>
      <c r="C11" s="369"/>
      <c r="D11" s="369"/>
      <c r="E11" s="369"/>
      <c r="F11" s="369"/>
      <c r="G11" s="369"/>
      <c r="H11" s="370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31</v>
      </c>
      <c r="C12" s="31"/>
      <c r="D12" s="24"/>
      <c r="E12" s="24"/>
      <c r="F12" s="43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53</v>
      </c>
      <c r="D14" s="60" t="s">
        <v>54</v>
      </c>
      <c r="E14" s="65" t="s">
        <v>55</v>
      </c>
      <c r="F14" s="371" t="s">
        <v>39</v>
      </c>
      <c r="G14" s="372"/>
      <c r="H14" s="36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33</v>
      </c>
      <c r="C15" s="62">
        <f>'SO 15587'!E60</f>
        <v>0</v>
      </c>
      <c r="D15" s="57">
        <f>'SO 15587'!F60</f>
        <v>0</v>
      </c>
      <c r="E15" s="66">
        <f>'SO 15587'!G60</f>
        <v>0</v>
      </c>
      <c r="F15" s="373"/>
      <c r="G15" s="365"/>
      <c r="H15" s="348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34</v>
      </c>
      <c r="C16" s="90"/>
      <c r="D16" s="91"/>
      <c r="E16" s="92"/>
      <c r="F16" s="374" t="s">
        <v>40</v>
      </c>
      <c r="G16" s="365"/>
      <c r="H16" s="348"/>
      <c r="I16" s="24"/>
      <c r="J16" s="24"/>
      <c r="K16" s="25"/>
      <c r="L16" s="25"/>
      <c r="M16" s="25"/>
      <c r="N16" s="25"/>
      <c r="O16" s="72"/>
      <c r="P16" s="82">
        <f>(SUM(Z77:Z113))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35</v>
      </c>
      <c r="C17" s="62"/>
      <c r="D17" s="57"/>
      <c r="E17" s="66"/>
      <c r="F17" s="375" t="s">
        <v>41</v>
      </c>
      <c r="G17" s="365"/>
      <c r="H17" s="348"/>
      <c r="I17" s="24"/>
      <c r="J17" s="24"/>
      <c r="K17" s="25"/>
      <c r="L17" s="25"/>
      <c r="M17" s="25"/>
      <c r="N17" s="25"/>
      <c r="O17" s="72"/>
      <c r="P17" s="82">
        <f>(SUM(Y77:Y113))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36</v>
      </c>
      <c r="C18" s="63"/>
      <c r="D18" s="58"/>
      <c r="E18" s="67"/>
      <c r="F18" s="376"/>
      <c r="G18" s="367"/>
      <c r="H18" s="348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37</v>
      </c>
      <c r="C19" s="64"/>
      <c r="D19" s="59"/>
      <c r="E19" s="67"/>
      <c r="F19" s="360"/>
      <c r="G19" s="347"/>
      <c r="H19" s="36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38</v>
      </c>
      <c r="C20" s="56"/>
      <c r="D20" s="93"/>
      <c r="E20" s="94">
        <f>SUM(E15:E19)</f>
        <v>0</v>
      </c>
      <c r="F20" s="349" t="s">
        <v>38</v>
      </c>
      <c r="G20" s="362"/>
      <c r="H20" s="36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47</v>
      </c>
      <c r="C21" s="50"/>
      <c r="D21" s="89"/>
      <c r="E21" s="68">
        <f>((E15*U22*0)+(E16*V22*0)+(E17*W22*0))/100</f>
        <v>0</v>
      </c>
      <c r="F21" s="364" t="s">
        <v>50</v>
      </c>
      <c r="G21" s="365"/>
      <c r="H21" s="348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48</v>
      </c>
      <c r="C22" s="33"/>
      <c r="D22" s="70"/>
      <c r="E22" s="69">
        <f>((E15*U23*0)+(E16*V23*0)+(E17*W23*0))/100</f>
        <v>0</v>
      </c>
      <c r="F22" s="364" t="s">
        <v>51</v>
      </c>
      <c r="G22" s="365"/>
      <c r="H22" s="348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49</v>
      </c>
      <c r="C23" s="33"/>
      <c r="D23" s="70"/>
      <c r="E23" s="69">
        <f>((E15*U24*0)+(E16*V24*0)+(E17*W24*0))/100</f>
        <v>0</v>
      </c>
      <c r="F23" s="364" t="s">
        <v>52</v>
      </c>
      <c r="G23" s="365"/>
      <c r="H23" s="348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6"/>
      <c r="G24" s="367"/>
      <c r="H24" s="348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6" t="s">
        <v>38</v>
      </c>
      <c r="G25" s="347"/>
      <c r="H25" s="348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58</v>
      </c>
      <c r="C26" s="96"/>
      <c r="D26" s="98"/>
      <c r="E26" s="104"/>
      <c r="F26" s="349" t="s">
        <v>42</v>
      </c>
      <c r="G26" s="350"/>
      <c r="H26" s="35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2" t="s">
        <v>43</v>
      </c>
      <c r="G27" s="335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44</v>
      </c>
      <c r="G28" s="355"/>
      <c r="H28" s="216">
        <f>P27-SUM('SO 15587'!K77:'SO 15587'!K113)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45</v>
      </c>
      <c r="G29" s="357"/>
      <c r="H29" s="32">
        <f>SUM('SO 15587'!K77:'SO 15587'!K113)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46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5"/>
      <c r="G31" s="336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56</v>
      </c>
      <c r="C32" s="100"/>
      <c r="D32" s="18"/>
      <c r="E32" s="109" t="s">
        <v>57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9" t="s">
        <v>0</v>
      </c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1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15" t="s">
        <v>28</v>
      </c>
      <c r="C46" s="316"/>
      <c r="D46" s="316"/>
      <c r="E46" s="317"/>
      <c r="F46" s="342" t="s">
        <v>25</v>
      </c>
      <c r="G46" s="316"/>
      <c r="H46" s="317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15" t="s">
        <v>29</v>
      </c>
      <c r="C47" s="316"/>
      <c r="D47" s="316"/>
      <c r="E47" s="317"/>
      <c r="F47" s="342" t="s">
        <v>23</v>
      </c>
      <c r="G47" s="316"/>
      <c r="H47" s="317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15" t="s">
        <v>30</v>
      </c>
      <c r="C48" s="316"/>
      <c r="D48" s="316"/>
      <c r="E48" s="317"/>
      <c r="F48" s="342" t="s">
        <v>62</v>
      </c>
      <c r="G48" s="316"/>
      <c r="H48" s="317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43" t="s">
        <v>1</v>
      </c>
      <c r="C49" s="344"/>
      <c r="D49" s="344"/>
      <c r="E49" s="344"/>
      <c r="F49" s="344"/>
      <c r="G49" s="344"/>
      <c r="H49" s="344"/>
      <c r="I49" s="34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281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7" t="s">
        <v>59</v>
      </c>
      <c r="C54" s="338"/>
      <c r="D54" s="127"/>
      <c r="E54" s="127" t="s">
        <v>53</v>
      </c>
      <c r="F54" s="127" t="s">
        <v>54</v>
      </c>
      <c r="G54" s="127" t="s">
        <v>38</v>
      </c>
      <c r="H54" s="127" t="s">
        <v>60</v>
      </c>
      <c r="I54" s="127" t="s">
        <v>61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4" t="s">
        <v>64</v>
      </c>
      <c r="C55" s="321"/>
      <c r="D55" s="32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22" t="s">
        <v>65</v>
      </c>
      <c r="C56" s="323"/>
      <c r="D56" s="323"/>
      <c r="E56" s="138">
        <f>'SO 15587'!L92</f>
        <v>0</v>
      </c>
      <c r="F56" s="138">
        <f>'SO 15587'!M92</f>
        <v>0</v>
      </c>
      <c r="G56" s="138">
        <f>'SO 15587'!I92</f>
        <v>0</v>
      </c>
      <c r="H56" s="139">
        <f>'SO 15587'!S92</f>
        <v>0</v>
      </c>
      <c r="I56" s="139">
        <f>'SO 15587'!V92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22" t="s">
        <v>67</v>
      </c>
      <c r="C57" s="323"/>
      <c r="D57" s="323"/>
      <c r="E57" s="138">
        <f>'SO 15587'!L102</f>
        <v>0</v>
      </c>
      <c r="F57" s="138">
        <f>'SO 15587'!M102</f>
        <v>0</v>
      </c>
      <c r="G57" s="138">
        <f>'SO 15587'!I102</f>
        <v>0</v>
      </c>
      <c r="H57" s="139">
        <f>'SO 15587'!S102</f>
        <v>357.26</v>
      </c>
      <c r="I57" s="139">
        <f>'SO 15587'!V102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22" t="s">
        <v>69</v>
      </c>
      <c r="C58" s="323"/>
      <c r="D58" s="323"/>
      <c r="E58" s="138">
        <f>'SO 15587'!L107</f>
        <v>0</v>
      </c>
      <c r="F58" s="138">
        <f>'SO 15587'!M107</f>
        <v>0</v>
      </c>
      <c r="G58" s="138">
        <f>'SO 15587'!I107</f>
        <v>0</v>
      </c>
      <c r="H58" s="139">
        <f>'SO 15587'!S107</f>
        <v>48.52</v>
      </c>
      <c r="I58" s="139">
        <f>'SO 15587'!V107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22" t="s">
        <v>70</v>
      </c>
      <c r="C59" s="323"/>
      <c r="D59" s="323"/>
      <c r="E59" s="138">
        <f>'SO 15587'!L111</f>
        <v>0</v>
      </c>
      <c r="F59" s="138">
        <f>'SO 15587'!M111</f>
        <v>0</v>
      </c>
      <c r="G59" s="138">
        <f>'SO 15587'!I111</f>
        <v>0</v>
      </c>
      <c r="H59" s="139">
        <f>'SO 15587'!S111</f>
        <v>0</v>
      </c>
      <c r="I59" s="139">
        <f>'SO 15587'!V111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24" t="s">
        <v>64</v>
      </c>
      <c r="C60" s="311"/>
      <c r="D60" s="311"/>
      <c r="E60" s="140">
        <f>'SO 15587'!L113</f>
        <v>0</v>
      </c>
      <c r="F60" s="140">
        <f>'SO 15587'!M113</f>
        <v>0</v>
      </c>
      <c r="G60" s="140">
        <f>'SO 15587'!I113</f>
        <v>0</v>
      </c>
      <c r="H60" s="141">
        <f>'SO 15587'!S113</f>
        <v>405.78</v>
      </c>
      <c r="I60" s="141">
        <f>'SO 15587'!V113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1"/>
      <c r="B61" s="206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25" t="s">
        <v>71</v>
      </c>
      <c r="C62" s="326"/>
      <c r="D62" s="326"/>
      <c r="E62" s="144">
        <f>'SO 15587'!L114</f>
        <v>0</v>
      </c>
      <c r="F62" s="144">
        <f>'SO 15587'!M114</f>
        <v>0</v>
      </c>
      <c r="G62" s="144">
        <f>'SO 15587'!I114</f>
        <v>0</v>
      </c>
      <c r="H62" s="145">
        <f>'SO 15587'!S114</f>
        <v>405.78</v>
      </c>
      <c r="I62" s="145">
        <f>'SO 15587'!V114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15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27" t="s">
        <v>72</v>
      </c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328"/>
      <c r="N66" s="328"/>
      <c r="O66" s="328"/>
      <c r="P66" s="328"/>
      <c r="Q66" s="328"/>
      <c r="R66" s="328"/>
      <c r="S66" s="328"/>
      <c r="T66" s="328"/>
      <c r="U66" s="328"/>
      <c r="V66" s="328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201"/>
      <c r="B68" s="331" t="s">
        <v>28</v>
      </c>
      <c r="C68" s="332"/>
      <c r="D68" s="332"/>
      <c r="E68" s="333"/>
      <c r="F68" s="166"/>
      <c r="G68" s="166"/>
      <c r="H68" s="167" t="s">
        <v>83</v>
      </c>
      <c r="I68" s="318" t="s">
        <v>84</v>
      </c>
      <c r="J68" s="319"/>
      <c r="K68" s="319"/>
      <c r="L68" s="319"/>
      <c r="M68" s="319"/>
      <c r="N68" s="319"/>
      <c r="O68" s="319"/>
      <c r="P68" s="320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201"/>
      <c r="B69" s="315" t="s">
        <v>29</v>
      </c>
      <c r="C69" s="316"/>
      <c r="D69" s="316"/>
      <c r="E69" s="317"/>
      <c r="F69" s="162"/>
      <c r="G69" s="162"/>
      <c r="H69" s="163" t="s">
        <v>23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201"/>
      <c r="B70" s="315" t="s">
        <v>30</v>
      </c>
      <c r="C70" s="316"/>
      <c r="D70" s="316"/>
      <c r="E70" s="317"/>
      <c r="F70" s="162"/>
      <c r="G70" s="162"/>
      <c r="H70" s="163" t="s">
        <v>85</v>
      </c>
      <c r="I70" s="163" t="s">
        <v>27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205" t="s">
        <v>86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5" t="s">
        <v>281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7" t="s">
        <v>63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8" t="s">
        <v>73</v>
      </c>
      <c r="C76" s="127" t="s">
        <v>74</v>
      </c>
      <c r="D76" s="127" t="s">
        <v>75</v>
      </c>
      <c r="E76" s="155"/>
      <c r="F76" s="155" t="s">
        <v>76</v>
      </c>
      <c r="G76" s="155" t="s">
        <v>77</v>
      </c>
      <c r="H76" s="156" t="s">
        <v>78</v>
      </c>
      <c r="I76" s="156" t="s">
        <v>79</v>
      </c>
      <c r="J76" s="156"/>
      <c r="K76" s="156"/>
      <c r="L76" s="156"/>
      <c r="M76" s="156"/>
      <c r="N76" s="156"/>
      <c r="O76" s="156"/>
      <c r="P76" s="156" t="s">
        <v>80</v>
      </c>
      <c r="Q76" s="157"/>
      <c r="R76" s="157"/>
      <c r="S76" s="127" t="s">
        <v>81</v>
      </c>
      <c r="T76" s="158"/>
      <c r="U76" s="158"/>
      <c r="V76" s="127" t="s">
        <v>82</v>
      </c>
      <c r="W76" s="52"/>
    </row>
    <row r="77" spans="1:26" x14ac:dyDescent="0.3">
      <c r="A77" s="9"/>
      <c r="B77" s="209"/>
      <c r="C77" s="169"/>
      <c r="D77" s="321" t="s">
        <v>64</v>
      </c>
      <c r="E77" s="321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4"/>
      <c r="W77" s="215"/>
      <c r="X77" s="137"/>
      <c r="Y77" s="137"/>
      <c r="Z77" s="137"/>
    </row>
    <row r="78" spans="1:26" x14ac:dyDescent="0.3">
      <c r="A78" s="9"/>
      <c r="B78" s="210"/>
      <c r="C78" s="172">
        <v>1</v>
      </c>
      <c r="D78" s="310" t="s">
        <v>87</v>
      </c>
      <c r="E78" s="310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95"/>
      <c r="W78" s="215"/>
      <c r="X78" s="137"/>
      <c r="Y78" s="137"/>
      <c r="Z78" s="137"/>
    </row>
    <row r="79" spans="1:26" ht="25.05" customHeight="1" x14ac:dyDescent="0.3">
      <c r="A79" s="179"/>
      <c r="B79" s="211">
        <v>1</v>
      </c>
      <c r="C79" s="180" t="s">
        <v>190</v>
      </c>
      <c r="D79" s="313" t="s">
        <v>191</v>
      </c>
      <c r="E79" s="313"/>
      <c r="F79" s="174" t="s">
        <v>102</v>
      </c>
      <c r="G79" s="175">
        <v>199.4</v>
      </c>
      <c r="H79" s="174"/>
      <c r="I79" s="174">
        <f t="shared" ref="I79:I91" si="0">ROUND(G79*(H79),2)</f>
        <v>0</v>
      </c>
      <c r="J79" s="176">
        <f t="shared" ref="J79:J91" si="1">ROUND(G79*(N79),2)</f>
        <v>201.39</v>
      </c>
      <c r="K79" s="177">
        <f t="shared" ref="K79:K91" si="2">ROUND(G79*(O79),2)</f>
        <v>0</v>
      </c>
      <c r="L79" s="177">
        <f t="shared" ref="L79:L88" si="3">ROUND(G79*(H79),2)</f>
        <v>0</v>
      </c>
      <c r="M79" s="177"/>
      <c r="N79" s="177">
        <v>1.01</v>
      </c>
      <c r="O79" s="177"/>
      <c r="P79" s="181"/>
      <c r="Q79" s="181"/>
      <c r="R79" s="181"/>
      <c r="S79" s="178">
        <f t="shared" ref="S79:S91" si="4">ROUND(G79*(P79),3)</f>
        <v>0</v>
      </c>
      <c r="T79" s="178"/>
      <c r="U79" s="178"/>
      <c r="V79" s="196"/>
      <c r="W79" s="52"/>
      <c r="Z79">
        <v>0</v>
      </c>
    </row>
    <row r="80" spans="1:26" ht="25.05" customHeight="1" x14ac:dyDescent="0.3">
      <c r="A80" s="179"/>
      <c r="B80" s="211">
        <v>2</v>
      </c>
      <c r="C80" s="180" t="s">
        <v>192</v>
      </c>
      <c r="D80" s="313" t="s">
        <v>193</v>
      </c>
      <c r="E80" s="313"/>
      <c r="F80" s="174" t="s">
        <v>102</v>
      </c>
      <c r="G80" s="175">
        <v>108.2</v>
      </c>
      <c r="H80" s="174"/>
      <c r="I80" s="174">
        <f t="shared" si="0"/>
        <v>0</v>
      </c>
      <c r="J80" s="176">
        <f t="shared" si="1"/>
        <v>417.65</v>
      </c>
      <c r="K80" s="177">
        <f t="shared" si="2"/>
        <v>0</v>
      </c>
      <c r="L80" s="177">
        <f t="shared" si="3"/>
        <v>0</v>
      </c>
      <c r="M80" s="177"/>
      <c r="N80" s="177">
        <v>3.86</v>
      </c>
      <c r="O80" s="177"/>
      <c r="P80" s="181"/>
      <c r="Q80" s="181"/>
      <c r="R80" s="181"/>
      <c r="S80" s="178">
        <f t="shared" si="4"/>
        <v>0</v>
      </c>
      <c r="T80" s="178"/>
      <c r="U80" s="178"/>
      <c r="V80" s="196"/>
      <c r="W80" s="52"/>
      <c r="Z80">
        <v>0</v>
      </c>
    </row>
    <row r="81" spans="1:26" ht="25.05" customHeight="1" x14ac:dyDescent="0.3">
      <c r="A81" s="179"/>
      <c r="B81" s="211">
        <v>3</v>
      </c>
      <c r="C81" s="180" t="s">
        <v>194</v>
      </c>
      <c r="D81" s="313" t="s">
        <v>195</v>
      </c>
      <c r="E81" s="313"/>
      <c r="F81" s="174" t="s">
        <v>102</v>
      </c>
      <c r="G81" s="175">
        <v>108.2</v>
      </c>
      <c r="H81" s="174"/>
      <c r="I81" s="174">
        <f t="shared" si="0"/>
        <v>0</v>
      </c>
      <c r="J81" s="176">
        <f t="shared" si="1"/>
        <v>59.51</v>
      </c>
      <c r="K81" s="177">
        <f t="shared" si="2"/>
        <v>0</v>
      </c>
      <c r="L81" s="177">
        <f t="shared" si="3"/>
        <v>0</v>
      </c>
      <c r="M81" s="177"/>
      <c r="N81" s="177">
        <v>0.55000000000000004</v>
      </c>
      <c r="O81" s="177"/>
      <c r="P81" s="181"/>
      <c r="Q81" s="181"/>
      <c r="R81" s="181"/>
      <c r="S81" s="178">
        <f t="shared" si="4"/>
        <v>0</v>
      </c>
      <c r="T81" s="178"/>
      <c r="U81" s="178"/>
      <c r="V81" s="196"/>
      <c r="W81" s="52"/>
      <c r="Z81">
        <v>0</v>
      </c>
    </row>
    <row r="82" spans="1:26" ht="25.05" customHeight="1" x14ac:dyDescent="0.3">
      <c r="A82" s="179"/>
      <c r="B82" s="211">
        <v>4</v>
      </c>
      <c r="C82" s="180" t="s">
        <v>196</v>
      </c>
      <c r="D82" s="313" t="s">
        <v>197</v>
      </c>
      <c r="E82" s="313"/>
      <c r="F82" s="174" t="s">
        <v>102</v>
      </c>
      <c r="G82" s="175">
        <v>19.3</v>
      </c>
      <c r="H82" s="174"/>
      <c r="I82" s="174">
        <f t="shared" si="0"/>
        <v>0</v>
      </c>
      <c r="J82" s="176">
        <f t="shared" si="1"/>
        <v>108.08</v>
      </c>
      <c r="K82" s="177">
        <f t="shared" si="2"/>
        <v>0</v>
      </c>
      <c r="L82" s="177">
        <f t="shared" si="3"/>
        <v>0</v>
      </c>
      <c r="M82" s="177"/>
      <c r="N82" s="177">
        <v>5.6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6"/>
      <c r="W82" s="52"/>
      <c r="Z82">
        <v>0</v>
      </c>
    </row>
    <row r="83" spans="1:26" ht="25.05" customHeight="1" x14ac:dyDescent="0.3">
      <c r="A83" s="179"/>
      <c r="B83" s="211">
        <v>5</v>
      </c>
      <c r="C83" s="180" t="s">
        <v>105</v>
      </c>
      <c r="D83" s="313" t="s">
        <v>106</v>
      </c>
      <c r="E83" s="313"/>
      <c r="F83" s="174" t="s">
        <v>102</v>
      </c>
      <c r="G83" s="175">
        <v>19.3</v>
      </c>
      <c r="H83" s="174"/>
      <c r="I83" s="174">
        <f t="shared" si="0"/>
        <v>0</v>
      </c>
      <c r="J83" s="176">
        <f t="shared" si="1"/>
        <v>19.88</v>
      </c>
      <c r="K83" s="177">
        <f t="shared" si="2"/>
        <v>0</v>
      </c>
      <c r="L83" s="177">
        <f t="shared" si="3"/>
        <v>0</v>
      </c>
      <c r="M83" s="177"/>
      <c r="N83" s="177">
        <v>1.03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6"/>
      <c r="W83" s="52"/>
      <c r="Z83">
        <v>0</v>
      </c>
    </row>
    <row r="84" spans="1:26" ht="25.05" customHeight="1" x14ac:dyDescent="0.3">
      <c r="A84" s="179"/>
      <c r="B84" s="211">
        <v>6</v>
      </c>
      <c r="C84" s="180" t="s">
        <v>111</v>
      </c>
      <c r="D84" s="313" t="s">
        <v>112</v>
      </c>
      <c r="E84" s="313"/>
      <c r="F84" s="174" t="s">
        <v>102</v>
      </c>
      <c r="G84" s="175">
        <v>267.10000000000002</v>
      </c>
      <c r="H84" s="174"/>
      <c r="I84" s="174">
        <f t="shared" si="0"/>
        <v>0</v>
      </c>
      <c r="J84" s="176">
        <f t="shared" si="1"/>
        <v>416.68</v>
      </c>
      <c r="K84" s="177">
        <f t="shared" si="2"/>
        <v>0</v>
      </c>
      <c r="L84" s="177">
        <f t="shared" si="3"/>
        <v>0</v>
      </c>
      <c r="M84" s="177"/>
      <c r="N84" s="177">
        <v>1.56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6"/>
      <c r="W84" s="52"/>
      <c r="Z84">
        <v>0</v>
      </c>
    </row>
    <row r="85" spans="1:26" ht="25.05" customHeight="1" x14ac:dyDescent="0.3">
      <c r="A85" s="179"/>
      <c r="B85" s="211">
        <v>7</v>
      </c>
      <c r="C85" s="180" t="s">
        <v>113</v>
      </c>
      <c r="D85" s="313" t="s">
        <v>114</v>
      </c>
      <c r="E85" s="313"/>
      <c r="F85" s="174" t="s">
        <v>102</v>
      </c>
      <c r="G85" s="175">
        <v>267.10000000000002</v>
      </c>
      <c r="H85" s="174"/>
      <c r="I85" s="174">
        <f t="shared" si="0"/>
        <v>0</v>
      </c>
      <c r="J85" s="176">
        <f t="shared" si="1"/>
        <v>908.14</v>
      </c>
      <c r="K85" s="177">
        <f t="shared" si="2"/>
        <v>0</v>
      </c>
      <c r="L85" s="177">
        <f t="shared" si="3"/>
        <v>0</v>
      </c>
      <c r="M85" s="177"/>
      <c r="N85" s="177">
        <v>3.4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6"/>
      <c r="W85" s="52"/>
      <c r="Z85">
        <v>0</v>
      </c>
    </row>
    <row r="86" spans="1:26" ht="25.05" customHeight="1" x14ac:dyDescent="0.3">
      <c r="A86" s="179"/>
      <c r="B86" s="211">
        <v>8</v>
      </c>
      <c r="C86" s="180" t="s">
        <v>115</v>
      </c>
      <c r="D86" s="313" t="s">
        <v>116</v>
      </c>
      <c r="E86" s="313"/>
      <c r="F86" s="174" t="s">
        <v>102</v>
      </c>
      <c r="G86" s="175">
        <v>127.5</v>
      </c>
      <c r="H86" s="174"/>
      <c r="I86" s="174">
        <f t="shared" si="0"/>
        <v>0</v>
      </c>
      <c r="J86" s="176">
        <f t="shared" si="1"/>
        <v>192.53</v>
      </c>
      <c r="K86" s="177">
        <f t="shared" si="2"/>
        <v>0</v>
      </c>
      <c r="L86" s="177">
        <f t="shared" si="3"/>
        <v>0</v>
      </c>
      <c r="M86" s="177"/>
      <c r="N86" s="177">
        <v>1.51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9</v>
      </c>
      <c r="C87" s="180" t="s">
        <v>198</v>
      </c>
      <c r="D87" s="313" t="s">
        <v>199</v>
      </c>
      <c r="E87" s="313"/>
      <c r="F87" s="174" t="s">
        <v>102</v>
      </c>
      <c r="G87" s="175">
        <v>158.9</v>
      </c>
      <c r="H87" s="174"/>
      <c r="I87" s="174">
        <f t="shared" si="0"/>
        <v>0</v>
      </c>
      <c r="J87" s="176">
        <f t="shared" si="1"/>
        <v>114.41</v>
      </c>
      <c r="K87" s="177">
        <f t="shared" si="2"/>
        <v>0</v>
      </c>
      <c r="L87" s="177">
        <f t="shared" si="3"/>
        <v>0</v>
      </c>
      <c r="M87" s="177"/>
      <c r="N87" s="177">
        <v>0.72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10</v>
      </c>
      <c r="C88" s="180" t="s">
        <v>119</v>
      </c>
      <c r="D88" s="313" t="s">
        <v>120</v>
      </c>
      <c r="E88" s="313"/>
      <c r="F88" s="174" t="s">
        <v>90</v>
      </c>
      <c r="G88" s="175">
        <v>405</v>
      </c>
      <c r="H88" s="174"/>
      <c r="I88" s="174">
        <f t="shared" si="0"/>
        <v>0</v>
      </c>
      <c r="J88" s="176">
        <f t="shared" si="1"/>
        <v>303.75</v>
      </c>
      <c r="K88" s="177">
        <f t="shared" si="2"/>
        <v>0</v>
      </c>
      <c r="L88" s="177">
        <f t="shared" si="3"/>
        <v>0</v>
      </c>
      <c r="M88" s="177"/>
      <c r="N88" s="177">
        <v>0.75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25.05" customHeight="1" x14ac:dyDescent="0.3">
      <c r="A89" s="179"/>
      <c r="B89" s="212">
        <v>11</v>
      </c>
      <c r="C89" s="188" t="s">
        <v>121</v>
      </c>
      <c r="D89" s="314" t="s">
        <v>122</v>
      </c>
      <c r="E89" s="314"/>
      <c r="F89" s="183" t="s">
        <v>123</v>
      </c>
      <c r="G89" s="184">
        <v>20.25</v>
      </c>
      <c r="H89" s="183"/>
      <c r="I89" s="183">
        <f t="shared" si="0"/>
        <v>0</v>
      </c>
      <c r="J89" s="185">
        <f t="shared" si="1"/>
        <v>142.56</v>
      </c>
      <c r="K89" s="186">
        <f t="shared" si="2"/>
        <v>0</v>
      </c>
      <c r="L89" s="186"/>
      <c r="M89" s="186">
        <f>ROUND(G89*(H89),2)</f>
        <v>0</v>
      </c>
      <c r="N89" s="186">
        <v>7.04</v>
      </c>
      <c r="O89" s="186"/>
      <c r="P89" s="189"/>
      <c r="Q89" s="189"/>
      <c r="R89" s="189"/>
      <c r="S89" s="187">
        <f t="shared" si="4"/>
        <v>0</v>
      </c>
      <c r="T89" s="187"/>
      <c r="U89" s="187"/>
      <c r="V89" s="197"/>
      <c r="W89" s="52"/>
      <c r="Z89">
        <v>0</v>
      </c>
    </row>
    <row r="90" spans="1:26" ht="25.05" customHeight="1" x14ac:dyDescent="0.3">
      <c r="A90" s="179"/>
      <c r="B90" s="211">
        <v>12</v>
      </c>
      <c r="C90" s="180" t="s">
        <v>124</v>
      </c>
      <c r="D90" s="313" t="s">
        <v>125</v>
      </c>
      <c r="E90" s="313"/>
      <c r="F90" s="174" t="s">
        <v>90</v>
      </c>
      <c r="G90" s="175">
        <v>640.70000000000005</v>
      </c>
      <c r="H90" s="174"/>
      <c r="I90" s="174">
        <f t="shared" si="0"/>
        <v>0</v>
      </c>
      <c r="J90" s="176">
        <f t="shared" si="1"/>
        <v>262.69</v>
      </c>
      <c r="K90" s="177">
        <f t="shared" si="2"/>
        <v>0</v>
      </c>
      <c r="L90" s="177">
        <f>ROUND(G90*(H90),2)</f>
        <v>0</v>
      </c>
      <c r="M90" s="177"/>
      <c r="N90" s="177">
        <v>0.41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6"/>
      <c r="W90" s="52"/>
      <c r="Z90">
        <v>0</v>
      </c>
    </row>
    <row r="91" spans="1:26" ht="25.05" customHeight="1" x14ac:dyDescent="0.3">
      <c r="A91" s="179"/>
      <c r="B91" s="211">
        <v>13</v>
      </c>
      <c r="C91" s="180" t="s">
        <v>126</v>
      </c>
      <c r="D91" s="313" t="s">
        <v>127</v>
      </c>
      <c r="E91" s="313"/>
      <c r="F91" s="174" t="s">
        <v>90</v>
      </c>
      <c r="G91" s="175">
        <v>405</v>
      </c>
      <c r="H91" s="174"/>
      <c r="I91" s="174">
        <f t="shared" si="0"/>
        <v>0</v>
      </c>
      <c r="J91" s="176">
        <f t="shared" si="1"/>
        <v>546.75</v>
      </c>
      <c r="K91" s="177">
        <f t="shared" si="2"/>
        <v>0</v>
      </c>
      <c r="L91" s="177">
        <f>ROUND(G91*(H91),2)</f>
        <v>0</v>
      </c>
      <c r="M91" s="177"/>
      <c r="N91" s="177">
        <v>1.35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x14ac:dyDescent="0.3">
      <c r="A92" s="9"/>
      <c r="B92" s="210"/>
      <c r="C92" s="172">
        <v>1</v>
      </c>
      <c r="D92" s="310" t="s">
        <v>87</v>
      </c>
      <c r="E92" s="310"/>
      <c r="F92" s="138"/>
      <c r="G92" s="171"/>
      <c r="H92" s="138"/>
      <c r="I92" s="140">
        <f>ROUND((SUM(I78:I91))/1,2)</f>
        <v>0</v>
      </c>
      <c r="J92" s="139"/>
      <c r="K92" s="139"/>
      <c r="L92" s="139">
        <f>ROUND((SUM(L78:L91))/1,2)</f>
        <v>0</v>
      </c>
      <c r="M92" s="139">
        <f>ROUND((SUM(M78:M91))/1,2)</f>
        <v>0</v>
      </c>
      <c r="N92" s="139"/>
      <c r="O92" s="139"/>
      <c r="P92" s="139"/>
      <c r="Q92" s="9"/>
      <c r="R92" s="9"/>
      <c r="S92" s="9">
        <f>ROUND((SUM(S78:S91))/1,2)</f>
        <v>0</v>
      </c>
      <c r="T92" s="9"/>
      <c r="U92" s="9"/>
      <c r="V92" s="198">
        <f>ROUND((SUM(V78:V91))/1,2)</f>
        <v>0</v>
      </c>
      <c r="W92" s="215"/>
      <c r="X92" s="137"/>
      <c r="Y92" s="137"/>
      <c r="Z92" s="137"/>
    </row>
    <row r="93" spans="1:26" x14ac:dyDescent="0.3">
      <c r="A93" s="1"/>
      <c r="B93" s="206"/>
      <c r="C93" s="1"/>
      <c r="D93" s="1"/>
      <c r="E93" s="131"/>
      <c r="F93" s="131"/>
      <c r="G93" s="165"/>
      <c r="H93" s="131"/>
      <c r="I93" s="131"/>
      <c r="J93" s="132"/>
      <c r="K93" s="132"/>
      <c r="L93" s="132"/>
      <c r="M93" s="132"/>
      <c r="N93" s="132"/>
      <c r="O93" s="132"/>
      <c r="P93" s="132"/>
      <c r="Q93" s="1"/>
      <c r="R93" s="1"/>
      <c r="S93" s="1"/>
      <c r="T93" s="1"/>
      <c r="U93" s="1"/>
      <c r="V93" s="199"/>
      <c r="W93" s="52"/>
    </row>
    <row r="94" spans="1:26" x14ac:dyDescent="0.3">
      <c r="A94" s="9"/>
      <c r="B94" s="210"/>
      <c r="C94" s="172">
        <v>5</v>
      </c>
      <c r="D94" s="310" t="s">
        <v>133</v>
      </c>
      <c r="E94" s="310"/>
      <c r="F94" s="138"/>
      <c r="G94" s="171"/>
      <c r="H94" s="138"/>
      <c r="I94" s="138"/>
      <c r="J94" s="139"/>
      <c r="K94" s="139"/>
      <c r="L94" s="139"/>
      <c r="M94" s="139"/>
      <c r="N94" s="139"/>
      <c r="O94" s="139"/>
      <c r="P94" s="139"/>
      <c r="Q94" s="9"/>
      <c r="R94" s="9"/>
      <c r="S94" s="9"/>
      <c r="T94" s="9"/>
      <c r="U94" s="9"/>
      <c r="V94" s="195"/>
      <c r="W94" s="215"/>
      <c r="X94" s="137"/>
      <c r="Y94" s="137"/>
      <c r="Z94" s="137"/>
    </row>
    <row r="95" spans="1:26" ht="25.05" customHeight="1" x14ac:dyDescent="0.3">
      <c r="A95" s="179"/>
      <c r="B95" s="211">
        <v>14</v>
      </c>
      <c r="C95" s="180" t="s">
        <v>202</v>
      </c>
      <c r="D95" s="313" t="s">
        <v>203</v>
      </c>
      <c r="E95" s="313"/>
      <c r="F95" s="174" t="s">
        <v>90</v>
      </c>
      <c r="G95" s="175">
        <v>497.8</v>
      </c>
      <c r="H95" s="174"/>
      <c r="I95" s="174">
        <f t="shared" ref="I95:I101" si="5">ROUND(G95*(H95),2)</f>
        <v>0</v>
      </c>
      <c r="J95" s="176">
        <f t="shared" ref="J95:J101" si="6">ROUND(G95*(N95),2)</f>
        <v>2737.9</v>
      </c>
      <c r="K95" s="177">
        <f t="shared" ref="K95:K101" si="7">ROUND(G95*(O95),2)</f>
        <v>0</v>
      </c>
      <c r="L95" s="177">
        <f>ROUND(G95*(H95),2)</f>
        <v>0</v>
      </c>
      <c r="M95" s="177"/>
      <c r="N95" s="177">
        <v>5.5</v>
      </c>
      <c r="O95" s="177"/>
      <c r="P95" s="181">
        <v>0.25094</v>
      </c>
      <c r="Q95" s="181"/>
      <c r="R95" s="181">
        <v>0.25094</v>
      </c>
      <c r="S95" s="178">
        <f t="shared" ref="S95:S101" si="8">ROUND(G95*(P95),3)</f>
        <v>124.91800000000001</v>
      </c>
      <c r="T95" s="178"/>
      <c r="U95" s="178"/>
      <c r="V95" s="196"/>
      <c r="W95" s="52"/>
      <c r="Z95">
        <v>0</v>
      </c>
    </row>
    <row r="96" spans="1:26" ht="25.05" customHeight="1" x14ac:dyDescent="0.3">
      <c r="A96" s="179"/>
      <c r="B96" s="211">
        <v>15</v>
      </c>
      <c r="C96" s="180" t="s">
        <v>204</v>
      </c>
      <c r="D96" s="313" t="s">
        <v>205</v>
      </c>
      <c r="E96" s="313"/>
      <c r="F96" s="174" t="s">
        <v>90</v>
      </c>
      <c r="G96" s="175">
        <v>497.8</v>
      </c>
      <c r="H96" s="174"/>
      <c r="I96" s="174">
        <f t="shared" si="5"/>
        <v>0</v>
      </c>
      <c r="J96" s="176">
        <f t="shared" si="6"/>
        <v>2359.5700000000002</v>
      </c>
      <c r="K96" s="177">
        <f t="shared" si="7"/>
        <v>0</v>
      </c>
      <c r="L96" s="177">
        <f>ROUND(G96*(H96),2)</f>
        <v>0</v>
      </c>
      <c r="M96" s="177"/>
      <c r="N96" s="177">
        <v>4.74</v>
      </c>
      <c r="O96" s="177"/>
      <c r="P96" s="181">
        <v>0.27994000000000002</v>
      </c>
      <c r="Q96" s="181"/>
      <c r="R96" s="181">
        <v>0.27994000000000002</v>
      </c>
      <c r="S96" s="178">
        <f t="shared" si="8"/>
        <v>139.35400000000001</v>
      </c>
      <c r="T96" s="178"/>
      <c r="U96" s="178"/>
      <c r="V96" s="196"/>
      <c r="W96" s="52"/>
      <c r="Z96">
        <v>0</v>
      </c>
    </row>
    <row r="97" spans="1:26" ht="25.05" customHeight="1" x14ac:dyDescent="0.3">
      <c r="A97" s="179"/>
      <c r="B97" s="211">
        <v>16</v>
      </c>
      <c r="C97" s="180" t="s">
        <v>282</v>
      </c>
      <c r="D97" s="313" t="s">
        <v>283</v>
      </c>
      <c r="E97" s="313"/>
      <c r="F97" s="174" t="s">
        <v>90</v>
      </c>
      <c r="G97" s="175">
        <v>142.9</v>
      </c>
      <c r="H97" s="174"/>
      <c r="I97" s="174">
        <f t="shared" si="5"/>
        <v>0</v>
      </c>
      <c r="J97" s="176">
        <f t="shared" si="6"/>
        <v>753.08</v>
      </c>
      <c r="K97" s="177">
        <f t="shared" si="7"/>
        <v>0</v>
      </c>
      <c r="L97" s="177">
        <f>ROUND(G97*(H97),2)</f>
        <v>0</v>
      </c>
      <c r="M97" s="177"/>
      <c r="N97" s="177">
        <v>5.27</v>
      </c>
      <c r="O97" s="177"/>
      <c r="P97" s="181">
        <v>0.31628000000000001</v>
      </c>
      <c r="Q97" s="181"/>
      <c r="R97" s="181">
        <v>0.31628000000000001</v>
      </c>
      <c r="S97" s="178">
        <f t="shared" si="8"/>
        <v>45.195999999999998</v>
      </c>
      <c r="T97" s="178"/>
      <c r="U97" s="178"/>
      <c r="V97" s="196"/>
      <c r="W97" s="52"/>
      <c r="Z97">
        <v>0</v>
      </c>
    </row>
    <row r="98" spans="1:26" ht="25.05" customHeight="1" x14ac:dyDescent="0.3">
      <c r="A98" s="179"/>
      <c r="B98" s="211">
        <v>17</v>
      </c>
      <c r="C98" s="180" t="s">
        <v>218</v>
      </c>
      <c r="D98" s="313" t="s">
        <v>219</v>
      </c>
      <c r="E98" s="313"/>
      <c r="F98" s="174" t="s">
        <v>90</v>
      </c>
      <c r="G98" s="175">
        <v>142.9</v>
      </c>
      <c r="H98" s="174"/>
      <c r="I98" s="174">
        <f t="shared" si="5"/>
        <v>0</v>
      </c>
      <c r="J98" s="176">
        <f t="shared" si="6"/>
        <v>793.1</v>
      </c>
      <c r="K98" s="177">
        <f t="shared" si="7"/>
        <v>0</v>
      </c>
      <c r="L98" s="177">
        <f>ROUND(G98*(H98),2)</f>
        <v>0</v>
      </c>
      <c r="M98" s="177"/>
      <c r="N98" s="177">
        <v>5.55</v>
      </c>
      <c r="O98" s="177"/>
      <c r="P98" s="181">
        <v>0.33445999999999998</v>
      </c>
      <c r="Q98" s="181"/>
      <c r="R98" s="181">
        <v>0.33445999999999998</v>
      </c>
      <c r="S98" s="178">
        <f t="shared" si="8"/>
        <v>47.793999999999997</v>
      </c>
      <c r="T98" s="178"/>
      <c r="U98" s="178"/>
      <c r="V98" s="196"/>
      <c r="W98" s="52"/>
      <c r="Z98">
        <v>0</v>
      </c>
    </row>
    <row r="99" spans="1:26" ht="34.950000000000003" customHeight="1" x14ac:dyDescent="0.3">
      <c r="A99" s="179"/>
      <c r="B99" s="211">
        <v>18</v>
      </c>
      <c r="C99" s="180" t="s">
        <v>206</v>
      </c>
      <c r="D99" s="313" t="s">
        <v>207</v>
      </c>
      <c r="E99" s="313"/>
      <c r="F99" s="174" t="s">
        <v>90</v>
      </c>
      <c r="G99" s="175">
        <v>640.70000000000005</v>
      </c>
      <c r="H99" s="174"/>
      <c r="I99" s="174">
        <f t="shared" si="5"/>
        <v>0</v>
      </c>
      <c r="J99" s="176">
        <f t="shared" si="6"/>
        <v>7163.03</v>
      </c>
      <c r="K99" s="177">
        <f t="shared" si="7"/>
        <v>0</v>
      </c>
      <c r="L99" s="177">
        <f>ROUND(G99*(H99),2)</f>
        <v>0</v>
      </c>
      <c r="M99" s="177"/>
      <c r="N99" s="177">
        <v>11.18</v>
      </c>
      <c r="O99" s="177"/>
      <c r="P99" s="181"/>
      <c r="Q99" s="181"/>
      <c r="R99" s="181"/>
      <c r="S99" s="178">
        <f t="shared" si="8"/>
        <v>0</v>
      </c>
      <c r="T99" s="178"/>
      <c r="U99" s="178"/>
      <c r="V99" s="196"/>
      <c r="W99" s="52"/>
      <c r="Z99">
        <v>0</v>
      </c>
    </row>
    <row r="100" spans="1:26" ht="25.05" customHeight="1" x14ac:dyDescent="0.3">
      <c r="A100" s="179"/>
      <c r="B100" s="212">
        <v>19</v>
      </c>
      <c r="C100" s="188" t="s">
        <v>208</v>
      </c>
      <c r="D100" s="314" t="s">
        <v>209</v>
      </c>
      <c r="E100" s="314"/>
      <c r="F100" s="183" t="s">
        <v>90</v>
      </c>
      <c r="G100" s="184">
        <v>502.77800000000002</v>
      </c>
      <c r="H100" s="183"/>
      <c r="I100" s="183">
        <f t="shared" si="5"/>
        <v>0</v>
      </c>
      <c r="J100" s="185">
        <f t="shared" si="6"/>
        <v>6852.86</v>
      </c>
      <c r="K100" s="186">
        <f t="shared" si="7"/>
        <v>0</v>
      </c>
      <c r="L100" s="186"/>
      <c r="M100" s="186">
        <f>ROUND(G100*(H100),2)</f>
        <v>0</v>
      </c>
      <c r="N100" s="186">
        <v>13.63</v>
      </c>
      <c r="O100" s="186"/>
      <c r="P100" s="189"/>
      <c r="Q100" s="189"/>
      <c r="R100" s="189"/>
      <c r="S100" s="187">
        <f t="shared" si="8"/>
        <v>0</v>
      </c>
      <c r="T100" s="187"/>
      <c r="U100" s="187"/>
      <c r="V100" s="197"/>
      <c r="W100" s="52"/>
      <c r="Z100">
        <v>0</v>
      </c>
    </row>
    <row r="101" spans="1:26" ht="25.05" customHeight="1" x14ac:dyDescent="0.3">
      <c r="A101" s="179"/>
      <c r="B101" s="212">
        <v>20</v>
      </c>
      <c r="C101" s="188" t="s">
        <v>284</v>
      </c>
      <c r="D101" s="314" t="s">
        <v>285</v>
      </c>
      <c r="E101" s="314"/>
      <c r="F101" s="183" t="s">
        <v>90</v>
      </c>
      <c r="G101" s="184">
        <v>142.9</v>
      </c>
      <c r="H101" s="183"/>
      <c r="I101" s="183">
        <f t="shared" si="5"/>
        <v>0</v>
      </c>
      <c r="J101" s="185">
        <f t="shared" si="6"/>
        <v>2392.15</v>
      </c>
      <c r="K101" s="186">
        <f t="shared" si="7"/>
        <v>0</v>
      </c>
      <c r="L101" s="186"/>
      <c r="M101" s="186">
        <f>ROUND(G101*(H101),2)</f>
        <v>0</v>
      </c>
      <c r="N101" s="186">
        <v>16.739999999999998</v>
      </c>
      <c r="O101" s="186"/>
      <c r="P101" s="189"/>
      <c r="Q101" s="189"/>
      <c r="R101" s="189"/>
      <c r="S101" s="187">
        <f t="shared" si="8"/>
        <v>0</v>
      </c>
      <c r="T101" s="187"/>
      <c r="U101" s="187"/>
      <c r="V101" s="197"/>
      <c r="W101" s="52"/>
      <c r="Z101">
        <v>0</v>
      </c>
    </row>
    <row r="102" spans="1:26" x14ac:dyDescent="0.3">
      <c r="A102" s="9"/>
      <c r="B102" s="210"/>
      <c r="C102" s="172">
        <v>5</v>
      </c>
      <c r="D102" s="310" t="s">
        <v>133</v>
      </c>
      <c r="E102" s="310"/>
      <c r="F102" s="138"/>
      <c r="G102" s="171"/>
      <c r="H102" s="138"/>
      <c r="I102" s="140">
        <f>ROUND((SUM(I94:I101))/1,2)</f>
        <v>0</v>
      </c>
      <c r="J102" s="139"/>
      <c r="K102" s="139"/>
      <c r="L102" s="139">
        <f>ROUND((SUM(L94:L101))/1,2)</f>
        <v>0</v>
      </c>
      <c r="M102" s="139">
        <f>ROUND((SUM(M94:M101))/1,2)</f>
        <v>0</v>
      </c>
      <c r="N102" s="139"/>
      <c r="O102" s="139"/>
      <c r="P102" s="139"/>
      <c r="Q102" s="9"/>
      <c r="R102" s="9"/>
      <c r="S102" s="9">
        <f>ROUND((SUM(S94:S101))/1,2)</f>
        <v>357.26</v>
      </c>
      <c r="T102" s="9"/>
      <c r="U102" s="9"/>
      <c r="V102" s="198">
        <f>ROUND((SUM(V94:V101))/1,2)</f>
        <v>0</v>
      </c>
      <c r="W102" s="215"/>
      <c r="X102" s="137"/>
      <c r="Y102" s="137"/>
      <c r="Z102" s="137"/>
    </row>
    <row r="103" spans="1:26" x14ac:dyDescent="0.3">
      <c r="A103" s="1"/>
      <c r="B103" s="206"/>
      <c r="C103" s="1"/>
      <c r="D103" s="1"/>
      <c r="E103" s="131"/>
      <c r="F103" s="131"/>
      <c r="G103" s="165"/>
      <c r="H103" s="131"/>
      <c r="I103" s="131"/>
      <c r="J103" s="132"/>
      <c r="K103" s="132"/>
      <c r="L103" s="132"/>
      <c r="M103" s="132"/>
      <c r="N103" s="132"/>
      <c r="O103" s="132"/>
      <c r="P103" s="132"/>
      <c r="Q103" s="1"/>
      <c r="R103" s="1"/>
      <c r="S103" s="1"/>
      <c r="T103" s="1"/>
      <c r="U103" s="1"/>
      <c r="V103" s="199"/>
      <c r="W103" s="52"/>
    </row>
    <row r="104" spans="1:26" x14ac:dyDescent="0.3">
      <c r="A104" s="9"/>
      <c r="B104" s="210"/>
      <c r="C104" s="172">
        <v>9</v>
      </c>
      <c r="D104" s="310" t="s">
        <v>150</v>
      </c>
      <c r="E104" s="310"/>
      <c r="F104" s="138"/>
      <c r="G104" s="171"/>
      <c r="H104" s="138"/>
      <c r="I104" s="138"/>
      <c r="J104" s="139"/>
      <c r="K104" s="139"/>
      <c r="L104" s="139"/>
      <c r="M104" s="139"/>
      <c r="N104" s="139"/>
      <c r="O104" s="139"/>
      <c r="P104" s="139"/>
      <c r="Q104" s="9"/>
      <c r="R104" s="9"/>
      <c r="S104" s="9"/>
      <c r="T104" s="9"/>
      <c r="U104" s="9"/>
      <c r="V104" s="195"/>
      <c r="W104" s="215"/>
      <c r="X104" s="137"/>
      <c r="Y104" s="137"/>
      <c r="Z104" s="137"/>
    </row>
    <row r="105" spans="1:26" ht="25.05" customHeight="1" x14ac:dyDescent="0.3">
      <c r="A105" s="179"/>
      <c r="B105" s="211">
        <v>21</v>
      </c>
      <c r="C105" s="180" t="s">
        <v>163</v>
      </c>
      <c r="D105" s="313" t="s">
        <v>164</v>
      </c>
      <c r="E105" s="313"/>
      <c r="F105" s="174" t="s">
        <v>97</v>
      </c>
      <c r="G105" s="175">
        <v>495.3</v>
      </c>
      <c r="H105" s="174"/>
      <c r="I105" s="174">
        <f>ROUND(G105*(H105),2)</f>
        <v>0</v>
      </c>
      <c r="J105" s="176">
        <f>ROUND(G105*(N105),2)</f>
        <v>2833.12</v>
      </c>
      <c r="K105" s="177">
        <f>ROUND(G105*(O105),2)</f>
        <v>0</v>
      </c>
      <c r="L105" s="177">
        <f>ROUND(G105*(H105),2)</f>
        <v>0</v>
      </c>
      <c r="M105" s="177"/>
      <c r="N105" s="177">
        <v>5.72</v>
      </c>
      <c r="O105" s="177"/>
      <c r="P105" s="181">
        <v>9.7960000000000005E-2</v>
      </c>
      <c r="Q105" s="181"/>
      <c r="R105" s="181">
        <v>9.7960000000000005E-2</v>
      </c>
      <c r="S105" s="178">
        <f>ROUND(G105*(P105),3)</f>
        <v>48.52</v>
      </c>
      <c r="T105" s="178"/>
      <c r="U105" s="178"/>
      <c r="V105" s="196"/>
      <c r="W105" s="52"/>
      <c r="Z105">
        <v>0</v>
      </c>
    </row>
    <row r="106" spans="1:26" ht="25.05" customHeight="1" x14ac:dyDescent="0.3">
      <c r="A106" s="179"/>
      <c r="B106" s="212">
        <v>22</v>
      </c>
      <c r="C106" s="188" t="s">
        <v>165</v>
      </c>
      <c r="D106" s="314" t="s">
        <v>222</v>
      </c>
      <c r="E106" s="314"/>
      <c r="F106" s="183" t="s">
        <v>147</v>
      </c>
      <c r="G106" s="184">
        <v>1000.506</v>
      </c>
      <c r="H106" s="183"/>
      <c r="I106" s="183">
        <f>ROUND(G106*(H106),2)</f>
        <v>0</v>
      </c>
      <c r="J106" s="185">
        <f>ROUND(G106*(N106),2)</f>
        <v>1550.78</v>
      </c>
      <c r="K106" s="186">
        <f>ROUND(G106*(O106),2)</f>
        <v>0</v>
      </c>
      <c r="L106" s="186"/>
      <c r="M106" s="186">
        <f>ROUND(G106*(H106),2)</f>
        <v>0</v>
      </c>
      <c r="N106" s="186">
        <v>1.55</v>
      </c>
      <c r="O106" s="186"/>
      <c r="P106" s="189"/>
      <c r="Q106" s="189"/>
      <c r="R106" s="189"/>
      <c r="S106" s="187">
        <f>ROUND(G106*(P106),3)</f>
        <v>0</v>
      </c>
      <c r="T106" s="187"/>
      <c r="U106" s="187"/>
      <c r="V106" s="197"/>
      <c r="W106" s="52"/>
      <c r="Z106">
        <v>0</v>
      </c>
    </row>
    <row r="107" spans="1:26" x14ac:dyDescent="0.3">
      <c r="A107" s="9"/>
      <c r="B107" s="210"/>
      <c r="C107" s="172">
        <v>9</v>
      </c>
      <c r="D107" s="310" t="s">
        <v>150</v>
      </c>
      <c r="E107" s="310"/>
      <c r="F107" s="138"/>
      <c r="G107" s="171"/>
      <c r="H107" s="138"/>
      <c r="I107" s="140">
        <f>ROUND((SUM(I104:I106))/1,2)</f>
        <v>0</v>
      </c>
      <c r="J107" s="139"/>
      <c r="K107" s="139"/>
      <c r="L107" s="139">
        <f>ROUND((SUM(L104:L106))/1,2)</f>
        <v>0</v>
      </c>
      <c r="M107" s="139">
        <f>ROUND((SUM(M104:M106))/1,2)</f>
        <v>0</v>
      </c>
      <c r="N107" s="139"/>
      <c r="O107" s="139"/>
      <c r="P107" s="139"/>
      <c r="Q107" s="9"/>
      <c r="R107" s="9"/>
      <c r="S107" s="9">
        <f>ROUND((SUM(S104:S106))/1,2)</f>
        <v>48.52</v>
      </c>
      <c r="T107" s="9"/>
      <c r="U107" s="9"/>
      <c r="V107" s="198">
        <f>ROUND((SUM(V104:V106))/1,2)</f>
        <v>0</v>
      </c>
      <c r="W107" s="215"/>
      <c r="X107" s="137"/>
      <c r="Y107" s="137"/>
      <c r="Z107" s="137"/>
    </row>
    <row r="108" spans="1:26" x14ac:dyDescent="0.3">
      <c r="A108" s="1"/>
      <c r="B108" s="206"/>
      <c r="C108" s="1"/>
      <c r="D108" s="1"/>
      <c r="E108" s="131"/>
      <c r="F108" s="131"/>
      <c r="G108" s="165"/>
      <c r="H108" s="131"/>
      <c r="I108" s="131"/>
      <c r="J108" s="132"/>
      <c r="K108" s="132"/>
      <c r="L108" s="132"/>
      <c r="M108" s="132"/>
      <c r="N108" s="132"/>
      <c r="O108" s="132"/>
      <c r="P108" s="132"/>
      <c r="Q108" s="1"/>
      <c r="R108" s="1"/>
      <c r="S108" s="1"/>
      <c r="T108" s="1"/>
      <c r="U108" s="1"/>
      <c r="V108" s="199"/>
      <c r="W108" s="52"/>
    </row>
    <row r="109" spans="1:26" x14ac:dyDescent="0.3">
      <c r="A109" s="9"/>
      <c r="B109" s="210"/>
      <c r="C109" s="172">
        <v>99</v>
      </c>
      <c r="D109" s="310" t="s">
        <v>186</v>
      </c>
      <c r="E109" s="310"/>
      <c r="F109" s="138"/>
      <c r="G109" s="171"/>
      <c r="H109" s="138"/>
      <c r="I109" s="138"/>
      <c r="J109" s="139"/>
      <c r="K109" s="139"/>
      <c r="L109" s="139"/>
      <c r="M109" s="139"/>
      <c r="N109" s="139"/>
      <c r="O109" s="139"/>
      <c r="P109" s="139"/>
      <c r="Q109" s="9"/>
      <c r="R109" s="9"/>
      <c r="S109" s="9"/>
      <c r="T109" s="9"/>
      <c r="U109" s="9"/>
      <c r="V109" s="195"/>
      <c r="W109" s="215"/>
      <c r="X109" s="137"/>
      <c r="Y109" s="137"/>
      <c r="Z109" s="137"/>
    </row>
    <row r="110" spans="1:26" ht="25.05" customHeight="1" x14ac:dyDescent="0.3">
      <c r="A110" s="179"/>
      <c r="B110" s="211">
        <v>23</v>
      </c>
      <c r="C110" s="180" t="s">
        <v>211</v>
      </c>
      <c r="D110" s="313" t="s">
        <v>212</v>
      </c>
      <c r="E110" s="313"/>
      <c r="F110" s="174" t="s">
        <v>175</v>
      </c>
      <c r="G110" s="175">
        <v>568.51</v>
      </c>
      <c r="H110" s="174"/>
      <c r="I110" s="174">
        <f>ROUND(G110*(H110),2)</f>
        <v>0</v>
      </c>
      <c r="J110" s="176">
        <f>ROUND(G110*(N110),2)</f>
        <v>4195.6000000000004</v>
      </c>
      <c r="K110" s="177">
        <f>ROUND(G110*(O110),2)</f>
        <v>0</v>
      </c>
      <c r="L110" s="177">
        <f>ROUND(G110*(H110),2)</f>
        <v>0</v>
      </c>
      <c r="M110" s="177"/>
      <c r="N110" s="177">
        <v>7.38</v>
      </c>
      <c r="O110" s="177"/>
      <c r="P110" s="181"/>
      <c r="Q110" s="181"/>
      <c r="R110" s="181"/>
      <c r="S110" s="178">
        <f>ROUND(G110*(P110),3)</f>
        <v>0</v>
      </c>
      <c r="T110" s="178"/>
      <c r="U110" s="178"/>
      <c r="V110" s="196"/>
      <c r="W110" s="52"/>
      <c r="Z110">
        <v>0</v>
      </c>
    </row>
    <row r="111" spans="1:26" x14ac:dyDescent="0.3">
      <c r="A111" s="9"/>
      <c r="B111" s="210"/>
      <c r="C111" s="172">
        <v>99</v>
      </c>
      <c r="D111" s="310" t="s">
        <v>186</v>
      </c>
      <c r="E111" s="310"/>
      <c r="F111" s="138"/>
      <c r="G111" s="171"/>
      <c r="H111" s="138"/>
      <c r="I111" s="140">
        <f>ROUND((SUM(I109:I110))/1,2)</f>
        <v>0</v>
      </c>
      <c r="J111" s="139"/>
      <c r="K111" s="139"/>
      <c r="L111" s="139">
        <f>ROUND((SUM(L109:L110))/1,2)</f>
        <v>0</v>
      </c>
      <c r="M111" s="139">
        <f>ROUND((SUM(M109:M110))/1,2)</f>
        <v>0</v>
      </c>
      <c r="N111" s="139"/>
      <c r="O111" s="139"/>
      <c r="P111" s="190"/>
      <c r="Q111" s="1"/>
      <c r="R111" s="1"/>
      <c r="S111" s="190">
        <f>ROUND((SUM(S109:S110))/1,2)</f>
        <v>0</v>
      </c>
      <c r="T111" s="2"/>
      <c r="U111" s="2"/>
      <c r="V111" s="198">
        <f>ROUND((SUM(V109:V110))/1,2)</f>
        <v>0</v>
      </c>
      <c r="W111" s="52"/>
    </row>
    <row r="112" spans="1:26" x14ac:dyDescent="0.3">
      <c r="A112" s="1"/>
      <c r="B112" s="206"/>
      <c r="C112" s="1"/>
      <c r="D112" s="1"/>
      <c r="E112" s="131"/>
      <c r="F112" s="131"/>
      <c r="G112" s="165"/>
      <c r="H112" s="131"/>
      <c r="I112" s="131"/>
      <c r="J112" s="132"/>
      <c r="K112" s="132"/>
      <c r="L112" s="132"/>
      <c r="M112" s="132"/>
      <c r="N112" s="132"/>
      <c r="O112" s="132"/>
      <c r="P112" s="132"/>
      <c r="Q112" s="1"/>
      <c r="R112" s="1"/>
      <c r="S112" s="1"/>
      <c r="T112" s="1"/>
      <c r="U112" s="1"/>
      <c r="V112" s="199"/>
      <c r="W112" s="52"/>
    </row>
    <row r="113" spans="1:26" x14ac:dyDescent="0.3">
      <c r="A113" s="9"/>
      <c r="B113" s="210"/>
      <c r="C113" s="9"/>
      <c r="D113" s="311" t="s">
        <v>64</v>
      </c>
      <c r="E113" s="311"/>
      <c r="F113" s="138"/>
      <c r="G113" s="171"/>
      <c r="H113" s="138"/>
      <c r="I113" s="140">
        <f>ROUND((SUM(I77:I112))/2,2)</f>
        <v>0</v>
      </c>
      <c r="J113" s="139"/>
      <c r="K113" s="139"/>
      <c r="L113" s="139">
        <f>ROUND((SUM(L77:L112))/2,2)</f>
        <v>0</v>
      </c>
      <c r="M113" s="139">
        <f>ROUND((SUM(M77:M112))/2,2)</f>
        <v>0</v>
      </c>
      <c r="N113" s="139"/>
      <c r="O113" s="139"/>
      <c r="P113" s="190"/>
      <c r="Q113" s="1"/>
      <c r="R113" s="1"/>
      <c r="S113" s="190">
        <f>ROUND((SUM(S77:S112))/2,2)</f>
        <v>405.78</v>
      </c>
      <c r="T113" s="1"/>
      <c r="U113" s="1"/>
      <c r="V113" s="198">
        <f>ROUND((SUM(V77:V112))/2,2)</f>
        <v>0</v>
      </c>
      <c r="W113" s="52"/>
    </row>
    <row r="114" spans="1:26" x14ac:dyDescent="0.3">
      <c r="A114" s="1"/>
      <c r="B114" s="213"/>
      <c r="C114" s="191"/>
      <c r="D114" s="312" t="s">
        <v>71</v>
      </c>
      <c r="E114" s="312"/>
      <c r="F114" s="193"/>
      <c r="G114" s="192"/>
      <c r="H114" s="193"/>
      <c r="I114" s="193">
        <f>ROUND((SUM(I77:I113))/3,2)</f>
        <v>0</v>
      </c>
      <c r="J114" s="217"/>
      <c r="K114" s="217">
        <f>ROUND((SUM(K77:K113))/3,2)</f>
        <v>0</v>
      </c>
      <c r="L114" s="217">
        <f>ROUND((SUM(L77:L113))/3,2)</f>
        <v>0</v>
      </c>
      <c r="M114" s="217">
        <f>ROUND((SUM(M77:M113))/3,2)</f>
        <v>0</v>
      </c>
      <c r="N114" s="217"/>
      <c r="O114" s="217"/>
      <c r="P114" s="192"/>
      <c r="Q114" s="191"/>
      <c r="R114" s="191"/>
      <c r="S114" s="192">
        <f>ROUND((SUM(S77:S113))/3,2)</f>
        <v>405.78</v>
      </c>
      <c r="T114" s="191"/>
      <c r="U114" s="191"/>
      <c r="V114" s="200">
        <f>ROUND((SUM(V77:V113))/3,2)</f>
        <v>0</v>
      </c>
      <c r="W114" s="52"/>
      <c r="Y114">
        <f>(SUM(Y77:Y113))</f>
        <v>0</v>
      </c>
      <c r="Z114">
        <f>(SUM(Z77:Z113))</f>
        <v>0</v>
      </c>
    </row>
  </sheetData>
  <mergeCells count="81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6:H26"/>
    <mergeCell ref="F27:H27"/>
    <mergeCell ref="F28:G28"/>
    <mergeCell ref="F29:G29"/>
    <mergeCell ref="F30:G30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H1:I1"/>
    <mergeCell ref="B68:E68"/>
    <mergeCell ref="B69:E69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D88:E88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101:E101"/>
    <mergeCell ref="D89:E89"/>
    <mergeCell ref="D90:E90"/>
    <mergeCell ref="D91:E91"/>
    <mergeCell ref="D92:E92"/>
    <mergeCell ref="D94:E94"/>
    <mergeCell ref="D95:E95"/>
    <mergeCell ref="D96:E96"/>
    <mergeCell ref="D97:E97"/>
    <mergeCell ref="D98:E98"/>
    <mergeCell ref="D99:E99"/>
    <mergeCell ref="D100:E100"/>
    <mergeCell ref="D110:E110"/>
    <mergeCell ref="D111:E111"/>
    <mergeCell ref="D113:E113"/>
    <mergeCell ref="D114:E114"/>
    <mergeCell ref="D102:E102"/>
    <mergeCell ref="D104:E104"/>
    <mergeCell ref="D105:E105"/>
    <mergeCell ref="D106:E106"/>
    <mergeCell ref="D107:E107"/>
    <mergeCell ref="D109:E109"/>
  </mergeCells>
  <hyperlinks>
    <hyperlink ref="B1:C1" location="A2:A2" tooltip="Klikni na prechod ku Kryciemu listu..." display="Krycí list rozpočtu" xr:uid="{2C4DC055-B22B-4A67-AD2D-FC113AC3EF4D}"/>
    <hyperlink ref="E1:F1" location="A54:A54" tooltip="Klikni na prechod ku rekapitulácii..." display="Rekapitulácia rozpočtu" xr:uid="{C03C200E-D919-4857-AB5E-44EEF7494C8B}"/>
    <hyperlink ref="H1:I1" location="B76:B76" tooltip="Klikni na prechod ku Rozpočet..." display="Rozpočet" xr:uid="{B8E68873-3AA5-4750-A2C3-7FF6481D1449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Zlepšenie základnej technickej infraštruktúry v obci Sačurov / SO 04.2 Chodník ulica Davidovská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A1AD4-65C6-4CE7-B831-0A1FD86DDC6B}">
  <dimension ref="A1:AA145"/>
  <sheetViews>
    <sheetView workbookViewId="0">
      <pane ySplit="1" topLeftCell="A64" activePane="bottomLeft" state="frozen"/>
      <selection pane="bottomLeft" activeCell="H141" sqref="H81:H141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8867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7" t="s">
        <v>20</v>
      </c>
      <c r="C1" s="330"/>
      <c r="D1" s="11"/>
      <c r="E1" s="378" t="s">
        <v>0</v>
      </c>
      <c r="F1" s="379"/>
      <c r="G1" s="12"/>
      <c r="H1" s="329" t="s">
        <v>72</v>
      </c>
      <c r="I1" s="330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80" t="s">
        <v>20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/>
      <c r="R2" s="382"/>
      <c r="S2" s="382"/>
      <c r="T2" s="382"/>
      <c r="U2" s="382"/>
      <c r="V2" s="383"/>
      <c r="W2" s="52"/>
    </row>
    <row r="3" spans="1:23" ht="18" customHeight="1" x14ac:dyDescent="0.3">
      <c r="A3" s="14"/>
      <c r="B3" s="384" t="s">
        <v>1</v>
      </c>
      <c r="C3" s="385"/>
      <c r="D3" s="385"/>
      <c r="E3" s="385"/>
      <c r="F3" s="385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7"/>
      <c r="W3" s="52"/>
    </row>
    <row r="4" spans="1:23" ht="18" customHeight="1" x14ac:dyDescent="0.3">
      <c r="A4" s="14"/>
      <c r="B4" s="42" t="s">
        <v>286</v>
      </c>
      <c r="C4" s="31"/>
      <c r="D4" s="24"/>
      <c r="E4" s="24"/>
      <c r="F4" s="43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24</v>
      </c>
      <c r="C6" s="31"/>
      <c r="D6" s="43" t="s">
        <v>25</v>
      </c>
      <c r="E6" s="24"/>
      <c r="F6" s="43" t="s">
        <v>26</v>
      </c>
      <c r="G6" s="43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8" t="s">
        <v>28</v>
      </c>
      <c r="C7" s="389"/>
      <c r="D7" s="389"/>
      <c r="E7" s="389"/>
      <c r="F7" s="389"/>
      <c r="G7" s="389"/>
      <c r="H7" s="390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31</v>
      </c>
      <c r="C8" s="45"/>
      <c r="D8" s="27"/>
      <c r="E8" s="27"/>
      <c r="F8" s="49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8" t="s">
        <v>29</v>
      </c>
      <c r="C9" s="369"/>
      <c r="D9" s="369"/>
      <c r="E9" s="369"/>
      <c r="F9" s="369"/>
      <c r="G9" s="369"/>
      <c r="H9" s="370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31</v>
      </c>
      <c r="C10" s="31"/>
      <c r="D10" s="24"/>
      <c r="E10" s="24"/>
      <c r="F10" s="43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8" t="s">
        <v>30</v>
      </c>
      <c r="C11" s="369"/>
      <c r="D11" s="369"/>
      <c r="E11" s="369"/>
      <c r="F11" s="369"/>
      <c r="G11" s="369"/>
      <c r="H11" s="370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31</v>
      </c>
      <c r="C12" s="31"/>
      <c r="D12" s="24"/>
      <c r="E12" s="24"/>
      <c r="F12" s="43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53</v>
      </c>
      <c r="D14" s="60" t="s">
        <v>54</v>
      </c>
      <c r="E14" s="65" t="s">
        <v>55</v>
      </c>
      <c r="F14" s="371" t="s">
        <v>39</v>
      </c>
      <c r="G14" s="372"/>
      <c r="H14" s="36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33</v>
      </c>
      <c r="C15" s="62">
        <f>'SO 15588'!E62</f>
        <v>0</v>
      </c>
      <c r="D15" s="57">
        <f>'SO 15588'!F62</f>
        <v>0</v>
      </c>
      <c r="E15" s="66">
        <f>'SO 15588'!G62</f>
        <v>0</v>
      </c>
      <c r="F15" s="373"/>
      <c r="G15" s="365"/>
      <c r="H15" s="348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34</v>
      </c>
      <c r="C16" s="90"/>
      <c r="D16" s="91"/>
      <c r="E16" s="92"/>
      <c r="F16" s="374" t="s">
        <v>40</v>
      </c>
      <c r="G16" s="365"/>
      <c r="H16" s="348"/>
      <c r="I16" s="24"/>
      <c r="J16" s="24"/>
      <c r="K16" s="25"/>
      <c r="L16" s="25"/>
      <c r="M16" s="25"/>
      <c r="N16" s="25"/>
      <c r="O16" s="72"/>
      <c r="P16" s="82">
        <f>(SUM(Z79:Z144))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35</v>
      </c>
      <c r="C17" s="62"/>
      <c r="D17" s="57"/>
      <c r="E17" s="66"/>
      <c r="F17" s="375" t="s">
        <v>41</v>
      </c>
      <c r="G17" s="365"/>
      <c r="H17" s="348"/>
      <c r="I17" s="24"/>
      <c r="J17" s="24"/>
      <c r="K17" s="25"/>
      <c r="L17" s="25"/>
      <c r="M17" s="25"/>
      <c r="N17" s="25"/>
      <c r="O17" s="72"/>
      <c r="P17" s="82">
        <f>(SUM(Y79:Y144))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36</v>
      </c>
      <c r="C18" s="63"/>
      <c r="D18" s="58"/>
      <c r="E18" s="67"/>
      <c r="F18" s="376"/>
      <c r="G18" s="367"/>
      <c r="H18" s="348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37</v>
      </c>
      <c r="C19" s="64"/>
      <c r="D19" s="59"/>
      <c r="E19" s="67"/>
      <c r="F19" s="360"/>
      <c r="G19" s="347"/>
      <c r="H19" s="36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38</v>
      </c>
      <c r="C20" s="56"/>
      <c r="D20" s="93"/>
      <c r="E20" s="94">
        <f>SUM(E15:E19)</f>
        <v>0</v>
      </c>
      <c r="F20" s="349" t="s">
        <v>38</v>
      </c>
      <c r="G20" s="362"/>
      <c r="H20" s="36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47</v>
      </c>
      <c r="C21" s="50"/>
      <c r="D21" s="89"/>
      <c r="E21" s="68">
        <f>((E15*U22*0)+(E16*V22*0)+(E17*W22*0))/100</f>
        <v>0</v>
      </c>
      <c r="F21" s="364" t="s">
        <v>50</v>
      </c>
      <c r="G21" s="365"/>
      <c r="H21" s="348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48</v>
      </c>
      <c r="C22" s="33"/>
      <c r="D22" s="70"/>
      <c r="E22" s="69">
        <f>((E15*U23*0)+(E16*V23*0)+(E17*W23*0))/100</f>
        <v>0</v>
      </c>
      <c r="F22" s="364" t="s">
        <v>51</v>
      </c>
      <c r="G22" s="365"/>
      <c r="H22" s="348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49</v>
      </c>
      <c r="C23" s="33"/>
      <c r="D23" s="70"/>
      <c r="E23" s="69">
        <f>((E15*U24*0)+(E16*V24*0)+(E17*W24*0))/100</f>
        <v>0</v>
      </c>
      <c r="F23" s="364" t="s">
        <v>52</v>
      </c>
      <c r="G23" s="365"/>
      <c r="H23" s="348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6"/>
      <c r="G24" s="367"/>
      <c r="H24" s="348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6" t="s">
        <v>38</v>
      </c>
      <c r="G25" s="347"/>
      <c r="H25" s="348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58</v>
      </c>
      <c r="C26" s="96"/>
      <c r="D26" s="98"/>
      <c r="E26" s="104"/>
      <c r="F26" s="349" t="s">
        <v>42</v>
      </c>
      <c r="G26" s="350"/>
      <c r="H26" s="351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2" t="s">
        <v>43</v>
      </c>
      <c r="G27" s="335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44</v>
      </c>
      <c r="G28" s="355"/>
      <c r="H28" s="216">
        <f>P27-SUM('SO 15588'!K79:'SO 15588'!K144)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45</v>
      </c>
      <c r="G29" s="357"/>
      <c r="H29" s="32">
        <f>SUM('SO 15588'!K79:'SO 15588'!K144)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46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5"/>
      <c r="G31" s="336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56</v>
      </c>
      <c r="C32" s="100"/>
      <c r="D32" s="18"/>
      <c r="E32" s="109" t="s">
        <v>57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9" t="s">
        <v>0</v>
      </c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1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15" t="s">
        <v>28</v>
      </c>
      <c r="C46" s="316"/>
      <c r="D46" s="316"/>
      <c r="E46" s="317"/>
      <c r="F46" s="342" t="s">
        <v>25</v>
      </c>
      <c r="G46" s="316"/>
      <c r="H46" s="317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15" t="s">
        <v>29</v>
      </c>
      <c r="C47" s="316"/>
      <c r="D47" s="316"/>
      <c r="E47" s="317"/>
      <c r="F47" s="342" t="s">
        <v>23</v>
      </c>
      <c r="G47" s="316"/>
      <c r="H47" s="317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15" t="s">
        <v>30</v>
      </c>
      <c r="C48" s="316"/>
      <c r="D48" s="316"/>
      <c r="E48" s="317"/>
      <c r="F48" s="342" t="s">
        <v>62</v>
      </c>
      <c r="G48" s="316"/>
      <c r="H48" s="317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43" t="s">
        <v>1</v>
      </c>
      <c r="C49" s="344"/>
      <c r="D49" s="344"/>
      <c r="E49" s="344"/>
      <c r="F49" s="344"/>
      <c r="G49" s="344"/>
      <c r="H49" s="344"/>
      <c r="I49" s="34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286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7" t="s">
        <v>59</v>
      </c>
      <c r="C54" s="338"/>
      <c r="D54" s="127"/>
      <c r="E54" s="127" t="s">
        <v>53</v>
      </c>
      <c r="F54" s="127" t="s">
        <v>54</v>
      </c>
      <c r="G54" s="127" t="s">
        <v>38</v>
      </c>
      <c r="H54" s="127" t="s">
        <v>60</v>
      </c>
      <c r="I54" s="127" t="s">
        <v>61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4" t="s">
        <v>64</v>
      </c>
      <c r="C55" s="321"/>
      <c r="D55" s="32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22" t="s">
        <v>65</v>
      </c>
      <c r="C56" s="323"/>
      <c r="D56" s="323"/>
      <c r="E56" s="138">
        <f>'SO 15588'!L99</f>
        <v>0</v>
      </c>
      <c r="F56" s="138">
        <f>'SO 15588'!M99</f>
        <v>0</v>
      </c>
      <c r="G56" s="138">
        <f>'SO 15588'!I99</f>
        <v>0</v>
      </c>
      <c r="H56" s="139">
        <f>'SO 15588'!S99</f>
        <v>0</v>
      </c>
      <c r="I56" s="139">
        <f>'SO 15588'!V99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22" t="s">
        <v>66</v>
      </c>
      <c r="C57" s="323"/>
      <c r="D57" s="323"/>
      <c r="E57" s="138">
        <f>'SO 15588'!L103</f>
        <v>0</v>
      </c>
      <c r="F57" s="138">
        <f>'SO 15588'!M103</f>
        <v>0</v>
      </c>
      <c r="G57" s="138">
        <f>'SO 15588'!I103</f>
        <v>0</v>
      </c>
      <c r="H57" s="139">
        <f>'SO 15588'!S103</f>
        <v>129.1</v>
      </c>
      <c r="I57" s="139">
        <f>'SO 15588'!V103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22" t="s">
        <v>67</v>
      </c>
      <c r="C58" s="323"/>
      <c r="D58" s="323"/>
      <c r="E58" s="138">
        <f>'SO 15588'!L112</f>
        <v>0</v>
      </c>
      <c r="F58" s="138">
        <f>'SO 15588'!M112</f>
        <v>0</v>
      </c>
      <c r="G58" s="138">
        <f>'SO 15588'!I112</f>
        <v>0</v>
      </c>
      <c r="H58" s="139">
        <f>'SO 15588'!S112</f>
        <v>3342.38</v>
      </c>
      <c r="I58" s="139">
        <f>'SO 15588'!V112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22" t="s">
        <v>68</v>
      </c>
      <c r="C59" s="323"/>
      <c r="D59" s="323"/>
      <c r="E59" s="138">
        <f>'SO 15588'!L119</f>
        <v>0</v>
      </c>
      <c r="F59" s="138">
        <f>'SO 15588'!M119</f>
        <v>0</v>
      </c>
      <c r="G59" s="138">
        <f>'SO 15588'!I119</f>
        <v>0</v>
      </c>
      <c r="H59" s="139">
        <f>'SO 15588'!S119</f>
        <v>13.5</v>
      </c>
      <c r="I59" s="139">
        <f>'SO 15588'!V119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22" t="s">
        <v>69</v>
      </c>
      <c r="C60" s="323"/>
      <c r="D60" s="323"/>
      <c r="E60" s="138">
        <f>'SO 15588'!L138</f>
        <v>0</v>
      </c>
      <c r="F60" s="138">
        <f>'SO 15588'!M138</f>
        <v>0</v>
      </c>
      <c r="G60" s="138">
        <f>'SO 15588'!I138</f>
        <v>0</v>
      </c>
      <c r="H60" s="139">
        <f>'SO 15588'!S138</f>
        <v>15.46</v>
      </c>
      <c r="I60" s="139">
        <f>'SO 15588'!V138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9"/>
      <c r="B61" s="322" t="s">
        <v>70</v>
      </c>
      <c r="C61" s="323"/>
      <c r="D61" s="323"/>
      <c r="E61" s="138">
        <f>'SO 15588'!L142</f>
        <v>0</v>
      </c>
      <c r="F61" s="138">
        <f>'SO 15588'!M142</f>
        <v>0</v>
      </c>
      <c r="G61" s="138">
        <f>'SO 15588'!I142</f>
        <v>0</v>
      </c>
      <c r="H61" s="139">
        <f>'SO 15588'!S142</f>
        <v>0</v>
      </c>
      <c r="I61" s="139">
        <f>'SO 15588'!V142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5"/>
      <c r="X61" s="137"/>
      <c r="Y61" s="137"/>
      <c r="Z61" s="137"/>
    </row>
    <row r="62" spans="1:26" x14ac:dyDescent="0.3">
      <c r="A62" s="9"/>
      <c r="B62" s="324" t="s">
        <v>64</v>
      </c>
      <c r="C62" s="311"/>
      <c r="D62" s="311"/>
      <c r="E62" s="140">
        <f>'SO 15588'!L144</f>
        <v>0</v>
      </c>
      <c r="F62" s="140">
        <f>'SO 15588'!M144</f>
        <v>0</v>
      </c>
      <c r="G62" s="140">
        <f>'SO 15588'!I144</f>
        <v>0</v>
      </c>
      <c r="H62" s="141">
        <f>'SO 15588'!S144</f>
        <v>3500.45</v>
      </c>
      <c r="I62" s="141">
        <f>'SO 15588'!V144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5"/>
      <c r="X62" s="137"/>
      <c r="Y62" s="137"/>
      <c r="Z62" s="137"/>
    </row>
    <row r="63" spans="1:26" x14ac:dyDescent="0.3">
      <c r="A63" s="1"/>
      <c r="B63" s="206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2"/>
    </row>
    <row r="64" spans="1:26" x14ac:dyDescent="0.3">
      <c r="A64" s="142"/>
      <c r="B64" s="325" t="s">
        <v>71</v>
      </c>
      <c r="C64" s="326"/>
      <c r="D64" s="326"/>
      <c r="E64" s="144">
        <f>'SO 15588'!L145</f>
        <v>0</v>
      </c>
      <c r="F64" s="144">
        <f>'SO 15588'!M145</f>
        <v>0</v>
      </c>
      <c r="G64" s="144">
        <f>'SO 15588'!I145</f>
        <v>0</v>
      </c>
      <c r="H64" s="145">
        <f>'SO 15588'!S145</f>
        <v>3500.45</v>
      </c>
      <c r="I64" s="145">
        <f>'SO 15588'!V145</f>
        <v>0</v>
      </c>
      <c r="J64" s="146"/>
      <c r="K64" s="146"/>
      <c r="L64" s="146"/>
      <c r="M64" s="146"/>
      <c r="N64" s="146"/>
      <c r="O64" s="146"/>
      <c r="P64" s="146"/>
      <c r="Q64" s="147"/>
      <c r="R64" s="147"/>
      <c r="S64" s="147"/>
      <c r="T64" s="147"/>
      <c r="U64" s="147"/>
      <c r="V64" s="152"/>
      <c r="W64" s="215"/>
      <c r="X64" s="143"/>
      <c r="Y64" s="143"/>
      <c r="Z64" s="143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41"/>
      <c r="C66" s="3"/>
      <c r="D66" s="3"/>
      <c r="E66" s="13"/>
      <c r="F66" s="13"/>
      <c r="G66" s="13"/>
      <c r="H66" s="153"/>
      <c r="I66" s="153"/>
      <c r="J66" s="153"/>
      <c r="K66" s="153"/>
      <c r="L66" s="153"/>
      <c r="M66" s="153"/>
      <c r="N66" s="153"/>
      <c r="O66" s="153"/>
      <c r="P66" s="153"/>
      <c r="Q66" s="10"/>
      <c r="R66" s="10"/>
      <c r="S66" s="10"/>
      <c r="T66" s="10"/>
      <c r="U66" s="10"/>
      <c r="V66" s="10"/>
      <c r="W66" s="52"/>
    </row>
    <row r="67" spans="1:26" x14ac:dyDescent="0.3">
      <c r="A67" s="14"/>
      <c r="B67" s="37"/>
      <c r="C67" s="8"/>
      <c r="D67" s="8"/>
      <c r="E67" s="26"/>
      <c r="F67" s="26"/>
      <c r="G67" s="26"/>
      <c r="H67" s="154"/>
      <c r="I67" s="154"/>
      <c r="J67" s="154"/>
      <c r="K67" s="154"/>
      <c r="L67" s="154"/>
      <c r="M67" s="154"/>
      <c r="N67" s="154"/>
      <c r="O67" s="154"/>
      <c r="P67" s="154"/>
      <c r="Q67" s="15"/>
      <c r="R67" s="15"/>
      <c r="S67" s="15"/>
      <c r="T67" s="15"/>
      <c r="U67" s="15"/>
      <c r="V67" s="15"/>
      <c r="W67" s="52"/>
    </row>
    <row r="68" spans="1:26" ht="34.950000000000003" customHeight="1" x14ac:dyDescent="0.3">
      <c r="A68" s="1"/>
      <c r="B68" s="327" t="s">
        <v>72</v>
      </c>
      <c r="C68" s="328"/>
      <c r="D68" s="328"/>
      <c r="E68" s="328"/>
      <c r="F68" s="328"/>
      <c r="G68" s="328"/>
      <c r="H68" s="328"/>
      <c r="I68" s="328"/>
      <c r="J68" s="328"/>
      <c r="K68" s="328"/>
      <c r="L68" s="328"/>
      <c r="M68" s="328"/>
      <c r="N68" s="328"/>
      <c r="O68" s="328"/>
      <c r="P68" s="328"/>
      <c r="Q68" s="328"/>
      <c r="R68" s="328"/>
      <c r="S68" s="328"/>
      <c r="T68" s="328"/>
      <c r="U68" s="328"/>
      <c r="V68" s="328"/>
      <c r="W68" s="52"/>
    </row>
    <row r="69" spans="1:26" x14ac:dyDescent="0.3">
      <c r="A69" s="14"/>
      <c r="B69" s="95"/>
      <c r="C69" s="18"/>
      <c r="D69" s="18"/>
      <c r="E69" s="97"/>
      <c r="F69" s="97"/>
      <c r="G69" s="97"/>
      <c r="H69" s="168"/>
      <c r="I69" s="168"/>
      <c r="J69" s="168"/>
      <c r="K69" s="168"/>
      <c r="L69" s="168"/>
      <c r="M69" s="168"/>
      <c r="N69" s="168"/>
      <c r="O69" s="168"/>
      <c r="P69" s="168"/>
      <c r="Q69" s="19"/>
      <c r="R69" s="19"/>
      <c r="S69" s="19"/>
      <c r="T69" s="19"/>
      <c r="U69" s="19"/>
      <c r="V69" s="19"/>
      <c r="W69" s="52"/>
    </row>
    <row r="70" spans="1:26" ht="19.95" customHeight="1" x14ac:dyDescent="0.3">
      <c r="A70" s="201"/>
      <c r="B70" s="331" t="s">
        <v>28</v>
      </c>
      <c r="C70" s="332"/>
      <c r="D70" s="332"/>
      <c r="E70" s="333"/>
      <c r="F70" s="166"/>
      <c r="G70" s="166"/>
      <c r="H70" s="167" t="s">
        <v>83</v>
      </c>
      <c r="I70" s="318" t="s">
        <v>84</v>
      </c>
      <c r="J70" s="319"/>
      <c r="K70" s="319"/>
      <c r="L70" s="319"/>
      <c r="M70" s="319"/>
      <c r="N70" s="319"/>
      <c r="O70" s="319"/>
      <c r="P70" s="320"/>
      <c r="Q70" s="17"/>
      <c r="R70" s="17"/>
      <c r="S70" s="17"/>
      <c r="T70" s="17"/>
      <c r="U70" s="17"/>
      <c r="V70" s="17"/>
      <c r="W70" s="52"/>
    </row>
    <row r="71" spans="1:26" ht="19.95" customHeight="1" x14ac:dyDescent="0.3">
      <c r="A71" s="201"/>
      <c r="B71" s="315" t="s">
        <v>29</v>
      </c>
      <c r="C71" s="316"/>
      <c r="D71" s="316"/>
      <c r="E71" s="317"/>
      <c r="F71" s="162"/>
      <c r="G71" s="162"/>
      <c r="H71" s="163" t="s">
        <v>23</v>
      </c>
      <c r="I71" s="16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201"/>
      <c r="B72" s="315" t="s">
        <v>30</v>
      </c>
      <c r="C72" s="316"/>
      <c r="D72" s="316"/>
      <c r="E72" s="317"/>
      <c r="F72" s="162"/>
      <c r="G72" s="162"/>
      <c r="H72" s="163" t="s">
        <v>85</v>
      </c>
      <c r="I72" s="163" t="s">
        <v>27</v>
      </c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205" t="s">
        <v>86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205" t="s">
        <v>286</v>
      </c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41"/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14"/>
      <c r="B77" s="207" t="s">
        <v>63</v>
      </c>
      <c r="C77" s="164"/>
      <c r="D77" s="164"/>
      <c r="E77" s="13"/>
      <c r="F77" s="13"/>
      <c r="G77" s="13"/>
      <c r="H77" s="153"/>
      <c r="I77" s="153"/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x14ac:dyDescent="0.3">
      <c r="A78" s="2"/>
      <c r="B78" s="208" t="s">
        <v>73</v>
      </c>
      <c r="C78" s="127" t="s">
        <v>74</v>
      </c>
      <c r="D78" s="127" t="s">
        <v>75</v>
      </c>
      <c r="E78" s="155"/>
      <c r="F78" s="155" t="s">
        <v>76</v>
      </c>
      <c r="G78" s="155" t="s">
        <v>77</v>
      </c>
      <c r="H78" s="156" t="s">
        <v>78</v>
      </c>
      <c r="I78" s="156" t="s">
        <v>79</v>
      </c>
      <c r="J78" s="156"/>
      <c r="K78" s="156"/>
      <c r="L78" s="156"/>
      <c r="M78" s="156"/>
      <c r="N78" s="156"/>
      <c r="O78" s="156"/>
      <c r="P78" s="156" t="s">
        <v>80</v>
      </c>
      <c r="Q78" s="157"/>
      <c r="R78" s="157"/>
      <c r="S78" s="127" t="s">
        <v>81</v>
      </c>
      <c r="T78" s="158"/>
      <c r="U78" s="158"/>
      <c r="V78" s="127" t="s">
        <v>82</v>
      </c>
      <c r="W78" s="52"/>
    </row>
    <row r="79" spans="1:26" x14ac:dyDescent="0.3">
      <c r="A79" s="9"/>
      <c r="B79" s="209"/>
      <c r="C79" s="169"/>
      <c r="D79" s="321" t="s">
        <v>64</v>
      </c>
      <c r="E79" s="321"/>
      <c r="F79" s="134"/>
      <c r="G79" s="170"/>
      <c r="H79" s="134"/>
      <c r="I79" s="134"/>
      <c r="J79" s="135"/>
      <c r="K79" s="135"/>
      <c r="L79" s="135"/>
      <c r="M79" s="135"/>
      <c r="N79" s="135"/>
      <c r="O79" s="135"/>
      <c r="P79" s="135"/>
      <c r="Q79" s="133"/>
      <c r="R79" s="133"/>
      <c r="S79" s="133"/>
      <c r="T79" s="133"/>
      <c r="U79" s="133"/>
      <c r="V79" s="194"/>
      <c r="W79" s="215"/>
      <c r="X79" s="137"/>
      <c r="Y79" s="137"/>
      <c r="Z79" s="137"/>
    </row>
    <row r="80" spans="1:26" x14ac:dyDescent="0.3">
      <c r="A80" s="9"/>
      <c r="B80" s="210"/>
      <c r="C80" s="172">
        <v>1</v>
      </c>
      <c r="D80" s="310" t="s">
        <v>87</v>
      </c>
      <c r="E80" s="310"/>
      <c r="F80" s="138"/>
      <c r="G80" s="171"/>
      <c r="H80" s="138"/>
      <c r="I80" s="138"/>
      <c r="J80" s="139"/>
      <c r="K80" s="139"/>
      <c r="L80" s="139"/>
      <c r="M80" s="139"/>
      <c r="N80" s="139"/>
      <c r="O80" s="139"/>
      <c r="P80" s="139"/>
      <c r="Q80" s="9"/>
      <c r="R80" s="9"/>
      <c r="S80" s="9"/>
      <c r="T80" s="9"/>
      <c r="U80" s="9"/>
      <c r="V80" s="195"/>
      <c r="W80" s="215"/>
      <c r="X80" s="137"/>
      <c r="Y80" s="137"/>
      <c r="Z80" s="137"/>
    </row>
    <row r="81" spans="1:26" ht="25.05" customHeight="1" x14ac:dyDescent="0.3">
      <c r="A81" s="179"/>
      <c r="B81" s="211">
        <v>1</v>
      </c>
      <c r="C81" s="180" t="s">
        <v>287</v>
      </c>
      <c r="D81" s="313" t="s">
        <v>288</v>
      </c>
      <c r="E81" s="313"/>
      <c r="F81" s="174" t="s">
        <v>90</v>
      </c>
      <c r="G81" s="175">
        <v>980</v>
      </c>
      <c r="H81" s="174"/>
      <c r="I81" s="174">
        <f t="shared" ref="I81:I98" si="0">ROUND(G81*(H81),2)</f>
        <v>0</v>
      </c>
      <c r="J81" s="176">
        <f t="shared" ref="J81:J98" si="1">ROUND(G81*(N81),2)</f>
        <v>1734.6</v>
      </c>
      <c r="K81" s="177">
        <f t="shared" ref="K81:K98" si="2">ROUND(G81*(O81),2)</f>
        <v>0</v>
      </c>
      <c r="L81" s="177">
        <f t="shared" ref="L81:L95" si="3">ROUND(G81*(H81),2)</f>
        <v>0</v>
      </c>
      <c r="M81" s="177"/>
      <c r="N81" s="177">
        <v>1.77</v>
      </c>
      <c r="O81" s="177"/>
      <c r="P81" s="181"/>
      <c r="Q81" s="181"/>
      <c r="R81" s="181"/>
      <c r="S81" s="178">
        <f t="shared" ref="S81:S98" si="4">ROUND(G81*(P81),3)</f>
        <v>0</v>
      </c>
      <c r="T81" s="178"/>
      <c r="U81" s="178"/>
      <c r="V81" s="196"/>
      <c r="W81" s="52"/>
      <c r="Z81">
        <v>0</v>
      </c>
    </row>
    <row r="82" spans="1:26" ht="25.05" customHeight="1" x14ac:dyDescent="0.3">
      <c r="A82" s="179"/>
      <c r="B82" s="211">
        <v>2</v>
      </c>
      <c r="C82" s="180" t="s">
        <v>93</v>
      </c>
      <c r="D82" s="313" t="s">
        <v>94</v>
      </c>
      <c r="E82" s="313"/>
      <c r="F82" s="174" t="s">
        <v>90</v>
      </c>
      <c r="G82" s="175">
        <v>343</v>
      </c>
      <c r="H82" s="174"/>
      <c r="I82" s="174">
        <f t="shared" si="0"/>
        <v>0</v>
      </c>
      <c r="J82" s="176">
        <f t="shared" si="1"/>
        <v>445.9</v>
      </c>
      <c r="K82" s="177">
        <f t="shared" si="2"/>
        <v>0</v>
      </c>
      <c r="L82" s="177">
        <f t="shared" si="3"/>
        <v>0</v>
      </c>
      <c r="M82" s="177"/>
      <c r="N82" s="177">
        <v>1.3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6"/>
      <c r="W82" s="52"/>
      <c r="Z82">
        <v>0</v>
      </c>
    </row>
    <row r="83" spans="1:26" ht="25.05" customHeight="1" x14ac:dyDescent="0.3">
      <c r="A83" s="179"/>
      <c r="B83" s="211">
        <v>3</v>
      </c>
      <c r="C83" s="180" t="s">
        <v>98</v>
      </c>
      <c r="D83" s="313" t="s">
        <v>99</v>
      </c>
      <c r="E83" s="313"/>
      <c r="F83" s="174" t="s">
        <v>90</v>
      </c>
      <c r="G83" s="175">
        <v>343</v>
      </c>
      <c r="H83" s="174"/>
      <c r="I83" s="174">
        <f t="shared" si="0"/>
        <v>0</v>
      </c>
      <c r="J83" s="176">
        <f t="shared" si="1"/>
        <v>425.32</v>
      </c>
      <c r="K83" s="177">
        <f t="shared" si="2"/>
        <v>0</v>
      </c>
      <c r="L83" s="177">
        <f t="shared" si="3"/>
        <v>0</v>
      </c>
      <c r="M83" s="177"/>
      <c r="N83" s="177">
        <v>1.24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6"/>
      <c r="W83" s="52"/>
      <c r="Z83">
        <v>0</v>
      </c>
    </row>
    <row r="84" spans="1:26" ht="25.05" customHeight="1" x14ac:dyDescent="0.3">
      <c r="A84" s="179"/>
      <c r="B84" s="211">
        <v>4</v>
      </c>
      <c r="C84" s="180" t="s">
        <v>252</v>
      </c>
      <c r="D84" s="313" t="s">
        <v>253</v>
      </c>
      <c r="E84" s="313"/>
      <c r="F84" s="174" t="s">
        <v>90</v>
      </c>
      <c r="G84" s="175">
        <v>3</v>
      </c>
      <c r="H84" s="174"/>
      <c r="I84" s="174">
        <f t="shared" si="0"/>
        <v>0</v>
      </c>
      <c r="J84" s="176">
        <f t="shared" si="1"/>
        <v>16.32</v>
      </c>
      <c r="K84" s="177">
        <f t="shared" si="2"/>
        <v>0</v>
      </c>
      <c r="L84" s="177">
        <f t="shared" si="3"/>
        <v>0</v>
      </c>
      <c r="M84" s="177"/>
      <c r="N84" s="177">
        <v>5.44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6"/>
      <c r="W84" s="52"/>
      <c r="Z84">
        <v>0</v>
      </c>
    </row>
    <row r="85" spans="1:26" ht="25.05" customHeight="1" x14ac:dyDescent="0.3">
      <c r="A85" s="179"/>
      <c r="B85" s="211">
        <v>5</v>
      </c>
      <c r="C85" s="180" t="s">
        <v>100</v>
      </c>
      <c r="D85" s="313" t="s">
        <v>101</v>
      </c>
      <c r="E85" s="313"/>
      <c r="F85" s="174" t="s">
        <v>102</v>
      </c>
      <c r="G85" s="175">
        <v>690</v>
      </c>
      <c r="H85" s="174"/>
      <c r="I85" s="174">
        <f t="shared" si="0"/>
        <v>0</v>
      </c>
      <c r="J85" s="176">
        <f t="shared" si="1"/>
        <v>634.79999999999995</v>
      </c>
      <c r="K85" s="177">
        <f t="shared" si="2"/>
        <v>0</v>
      </c>
      <c r="L85" s="177">
        <f t="shared" si="3"/>
        <v>0</v>
      </c>
      <c r="M85" s="177"/>
      <c r="N85" s="177">
        <v>0.92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6"/>
      <c r="W85" s="52"/>
      <c r="Z85">
        <v>0</v>
      </c>
    </row>
    <row r="86" spans="1:26" ht="25.05" customHeight="1" x14ac:dyDescent="0.3">
      <c r="A86" s="179"/>
      <c r="B86" s="211">
        <v>6</v>
      </c>
      <c r="C86" s="180" t="s">
        <v>103</v>
      </c>
      <c r="D86" s="313" t="s">
        <v>104</v>
      </c>
      <c r="E86" s="313"/>
      <c r="F86" s="174" t="s">
        <v>102</v>
      </c>
      <c r="G86" s="175">
        <v>778</v>
      </c>
      <c r="H86" s="174"/>
      <c r="I86" s="174">
        <f t="shared" si="0"/>
        <v>0</v>
      </c>
      <c r="J86" s="176">
        <f t="shared" si="1"/>
        <v>2458.48</v>
      </c>
      <c r="K86" s="177">
        <f t="shared" si="2"/>
        <v>0</v>
      </c>
      <c r="L86" s="177">
        <f t="shared" si="3"/>
        <v>0</v>
      </c>
      <c r="M86" s="177"/>
      <c r="N86" s="177">
        <v>3.16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7</v>
      </c>
      <c r="C87" s="180" t="s">
        <v>105</v>
      </c>
      <c r="D87" s="313" t="s">
        <v>106</v>
      </c>
      <c r="E87" s="313"/>
      <c r="F87" s="174" t="s">
        <v>102</v>
      </c>
      <c r="G87" s="175">
        <v>778</v>
      </c>
      <c r="H87" s="174"/>
      <c r="I87" s="174">
        <f t="shared" si="0"/>
        <v>0</v>
      </c>
      <c r="J87" s="176">
        <f t="shared" si="1"/>
        <v>801.34</v>
      </c>
      <c r="K87" s="177">
        <f t="shared" si="2"/>
        <v>0</v>
      </c>
      <c r="L87" s="177">
        <f t="shared" si="3"/>
        <v>0</v>
      </c>
      <c r="M87" s="177"/>
      <c r="N87" s="177">
        <v>1.03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8</v>
      </c>
      <c r="C88" s="180" t="s">
        <v>107</v>
      </c>
      <c r="D88" s="313" t="s">
        <v>108</v>
      </c>
      <c r="E88" s="313"/>
      <c r="F88" s="174" t="s">
        <v>102</v>
      </c>
      <c r="G88" s="175">
        <v>92.5</v>
      </c>
      <c r="H88" s="174"/>
      <c r="I88" s="174">
        <f t="shared" si="0"/>
        <v>0</v>
      </c>
      <c r="J88" s="176">
        <f t="shared" si="1"/>
        <v>2786.1</v>
      </c>
      <c r="K88" s="177">
        <f t="shared" si="2"/>
        <v>0</v>
      </c>
      <c r="L88" s="177">
        <f t="shared" si="3"/>
        <v>0</v>
      </c>
      <c r="M88" s="177"/>
      <c r="N88" s="177">
        <v>30.12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34.950000000000003" customHeight="1" x14ac:dyDescent="0.3">
      <c r="A89" s="179"/>
      <c r="B89" s="211">
        <v>9</v>
      </c>
      <c r="C89" s="180" t="s">
        <v>109</v>
      </c>
      <c r="D89" s="313" t="s">
        <v>110</v>
      </c>
      <c r="E89" s="313"/>
      <c r="F89" s="174" t="s">
        <v>102</v>
      </c>
      <c r="G89" s="175">
        <v>92.5</v>
      </c>
      <c r="H89" s="174"/>
      <c r="I89" s="174">
        <f t="shared" si="0"/>
        <v>0</v>
      </c>
      <c r="J89" s="176">
        <f t="shared" si="1"/>
        <v>788.1</v>
      </c>
      <c r="K89" s="177">
        <f t="shared" si="2"/>
        <v>0</v>
      </c>
      <c r="L89" s="177">
        <f t="shared" si="3"/>
        <v>0</v>
      </c>
      <c r="M89" s="177"/>
      <c r="N89" s="177">
        <v>8.52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6"/>
      <c r="W89" s="52"/>
      <c r="Z89">
        <v>0</v>
      </c>
    </row>
    <row r="90" spans="1:26" ht="25.05" customHeight="1" x14ac:dyDescent="0.3">
      <c r="A90" s="179"/>
      <c r="B90" s="211">
        <v>10</v>
      </c>
      <c r="C90" s="180" t="s">
        <v>111</v>
      </c>
      <c r="D90" s="313" t="s">
        <v>112</v>
      </c>
      <c r="E90" s="313"/>
      <c r="F90" s="174" t="s">
        <v>102</v>
      </c>
      <c r="G90" s="175">
        <v>1506.8</v>
      </c>
      <c r="H90" s="174"/>
      <c r="I90" s="174">
        <f t="shared" si="0"/>
        <v>0</v>
      </c>
      <c r="J90" s="176">
        <f t="shared" si="1"/>
        <v>2350.61</v>
      </c>
      <c r="K90" s="177">
        <f t="shared" si="2"/>
        <v>0</v>
      </c>
      <c r="L90" s="177">
        <f t="shared" si="3"/>
        <v>0</v>
      </c>
      <c r="M90" s="177"/>
      <c r="N90" s="177">
        <v>1.56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6"/>
      <c r="W90" s="52"/>
      <c r="Z90">
        <v>0</v>
      </c>
    </row>
    <row r="91" spans="1:26" ht="25.05" customHeight="1" x14ac:dyDescent="0.3">
      <c r="A91" s="179"/>
      <c r="B91" s="211">
        <v>11</v>
      </c>
      <c r="C91" s="180" t="s">
        <v>113</v>
      </c>
      <c r="D91" s="313" t="s">
        <v>114</v>
      </c>
      <c r="E91" s="313"/>
      <c r="F91" s="174" t="s">
        <v>102</v>
      </c>
      <c r="G91" s="175">
        <v>1506.8</v>
      </c>
      <c r="H91" s="174"/>
      <c r="I91" s="174">
        <f t="shared" si="0"/>
        <v>0</v>
      </c>
      <c r="J91" s="176">
        <f t="shared" si="1"/>
        <v>5123.12</v>
      </c>
      <c r="K91" s="177">
        <f t="shared" si="2"/>
        <v>0</v>
      </c>
      <c r="L91" s="177">
        <f t="shared" si="3"/>
        <v>0</v>
      </c>
      <c r="M91" s="177"/>
      <c r="N91" s="177">
        <v>3.4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ht="25.05" customHeight="1" x14ac:dyDescent="0.3">
      <c r="A92" s="179"/>
      <c r="B92" s="211">
        <v>12</v>
      </c>
      <c r="C92" s="180" t="s">
        <v>115</v>
      </c>
      <c r="D92" s="313" t="s">
        <v>116</v>
      </c>
      <c r="E92" s="313"/>
      <c r="F92" s="174" t="s">
        <v>102</v>
      </c>
      <c r="G92" s="175">
        <v>30</v>
      </c>
      <c r="H92" s="174"/>
      <c r="I92" s="174">
        <f t="shared" si="0"/>
        <v>0</v>
      </c>
      <c r="J92" s="176">
        <f t="shared" si="1"/>
        <v>45.3</v>
      </c>
      <c r="K92" s="177">
        <f t="shared" si="2"/>
        <v>0</v>
      </c>
      <c r="L92" s="177">
        <f t="shared" si="3"/>
        <v>0</v>
      </c>
      <c r="M92" s="177"/>
      <c r="N92" s="177">
        <v>1.51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6"/>
      <c r="W92" s="52"/>
      <c r="Z92">
        <v>0</v>
      </c>
    </row>
    <row r="93" spans="1:26" ht="25.05" customHeight="1" x14ac:dyDescent="0.3">
      <c r="A93" s="179"/>
      <c r="B93" s="211">
        <v>13</v>
      </c>
      <c r="C93" s="180" t="s">
        <v>117</v>
      </c>
      <c r="D93" s="313" t="s">
        <v>118</v>
      </c>
      <c r="E93" s="313"/>
      <c r="F93" s="174" t="s">
        <v>102</v>
      </c>
      <c r="G93" s="175">
        <v>1506.8</v>
      </c>
      <c r="H93" s="174"/>
      <c r="I93" s="174">
        <f t="shared" si="0"/>
        <v>0</v>
      </c>
      <c r="J93" s="176">
        <f t="shared" si="1"/>
        <v>964.35</v>
      </c>
      <c r="K93" s="177">
        <f t="shared" si="2"/>
        <v>0</v>
      </c>
      <c r="L93" s="177">
        <f t="shared" si="3"/>
        <v>0</v>
      </c>
      <c r="M93" s="177"/>
      <c r="N93" s="177">
        <v>0.64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6"/>
      <c r="W93" s="52"/>
      <c r="Z93">
        <v>0</v>
      </c>
    </row>
    <row r="94" spans="1:26" ht="25.05" customHeight="1" x14ac:dyDescent="0.3">
      <c r="A94" s="179"/>
      <c r="B94" s="211">
        <v>14</v>
      </c>
      <c r="C94" s="180" t="s">
        <v>254</v>
      </c>
      <c r="D94" s="313" t="s">
        <v>255</v>
      </c>
      <c r="E94" s="313"/>
      <c r="F94" s="174" t="s">
        <v>97</v>
      </c>
      <c r="G94" s="175">
        <v>11</v>
      </c>
      <c r="H94" s="174"/>
      <c r="I94" s="174">
        <f t="shared" si="0"/>
        <v>0</v>
      </c>
      <c r="J94" s="176">
        <f t="shared" si="1"/>
        <v>4.84</v>
      </c>
      <c r="K94" s="177">
        <f t="shared" si="2"/>
        <v>0</v>
      </c>
      <c r="L94" s="177">
        <f t="shared" si="3"/>
        <v>0</v>
      </c>
      <c r="M94" s="177"/>
      <c r="N94" s="177">
        <v>0.44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6"/>
      <c r="W94" s="52"/>
      <c r="Z94">
        <v>0</v>
      </c>
    </row>
    <row r="95" spans="1:26" ht="25.05" customHeight="1" x14ac:dyDescent="0.3">
      <c r="A95" s="179"/>
      <c r="B95" s="211">
        <v>15</v>
      </c>
      <c r="C95" s="180" t="s">
        <v>119</v>
      </c>
      <c r="D95" s="313" t="s">
        <v>120</v>
      </c>
      <c r="E95" s="313"/>
      <c r="F95" s="174" t="s">
        <v>90</v>
      </c>
      <c r="G95" s="175">
        <v>127</v>
      </c>
      <c r="H95" s="174"/>
      <c r="I95" s="174">
        <f t="shared" si="0"/>
        <v>0</v>
      </c>
      <c r="J95" s="176">
        <f t="shared" si="1"/>
        <v>95.25</v>
      </c>
      <c r="K95" s="177">
        <f t="shared" si="2"/>
        <v>0</v>
      </c>
      <c r="L95" s="177">
        <f t="shared" si="3"/>
        <v>0</v>
      </c>
      <c r="M95" s="177"/>
      <c r="N95" s="177">
        <v>0.75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96"/>
      <c r="W95" s="52"/>
      <c r="Z95">
        <v>0</v>
      </c>
    </row>
    <row r="96" spans="1:26" ht="25.05" customHeight="1" x14ac:dyDescent="0.3">
      <c r="A96" s="179"/>
      <c r="B96" s="212">
        <v>16</v>
      </c>
      <c r="C96" s="188" t="s">
        <v>121</v>
      </c>
      <c r="D96" s="314" t="s">
        <v>122</v>
      </c>
      <c r="E96" s="314"/>
      <c r="F96" s="183" t="s">
        <v>123</v>
      </c>
      <c r="G96" s="184">
        <v>6.35</v>
      </c>
      <c r="H96" s="183"/>
      <c r="I96" s="183">
        <f t="shared" si="0"/>
        <v>0</v>
      </c>
      <c r="J96" s="185">
        <f t="shared" si="1"/>
        <v>44.7</v>
      </c>
      <c r="K96" s="186">
        <f t="shared" si="2"/>
        <v>0</v>
      </c>
      <c r="L96" s="186"/>
      <c r="M96" s="186">
        <f>ROUND(G96*(H96),2)</f>
        <v>0</v>
      </c>
      <c r="N96" s="186">
        <v>7.04</v>
      </c>
      <c r="O96" s="186"/>
      <c r="P96" s="189"/>
      <c r="Q96" s="189"/>
      <c r="R96" s="189"/>
      <c r="S96" s="187">
        <f t="shared" si="4"/>
        <v>0</v>
      </c>
      <c r="T96" s="187"/>
      <c r="U96" s="187"/>
      <c r="V96" s="197"/>
      <c r="W96" s="52"/>
      <c r="Z96">
        <v>0</v>
      </c>
    </row>
    <row r="97" spans="1:26" ht="25.05" customHeight="1" x14ac:dyDescent="0.3">
      <c r="A97" s="179"/>
      <c r="B97" s="211">
        <v>17</v>
      </c>
      <c r="C97" s="180" t="s">
        <v>124</v>
      </c>
      <c r="D97" s="313" t="s">
        <v>125</v>
      </c>
      <c r="E97" s="313"/>
      <c r="F97" s="174" t="s">
        <v>90</v>
      </c>
      <c r="G97" s="175">
        <v>3566</v>
      </c>
      <c r="H97" s="174"/>
      <c r="I97" s="174">
        <f t="shared" si="0"/>
        <v>0</v>
      </c>
      <c r="J97" s="176">
        <f t="shared" si="1"/>
        <v>1462.06</v>
      </c>
      <c r="K97" s="177">
        <f t="shared" si="2"/>
        <v>0</v>
      </c>
      <c r="L97" s="177">
        <f>ROUND(G97*(H97),2)</f>
        <v>0</v>
      </c>
      <c r="M97" s="177"/>
      <c r="N97" s="177">
        <v>0.41</v>
      </c>
      <c r="O97" s="177"/>
      <c r="P97" s="181"/>
      <c r="Q97" s="181"/>
      <c r="R97" s="181"/>
      <c r="S97" s="178">
        <f t="shared" si="4"/>
        <v>0</v>
      </c>
      <c r="T97" s="178"/>
      <c r="U97" s="178"/>
      <c r="V97" s="196"/>
      <c r="W97" s="52"/>
      <c r="Z97">
        <v>0</v>
      </c>
    </row>
    <row r="98" spans="1:26" ht="25.05" customHeight="1" x14ac:dyDescent="0.3">
      <c r="A98" s="179"/>
      <c r="B98" s="211">
        <v>18</v>
      </c>
      <c r="C98" s="180" t="s">
        <v>126</v>
      </c>
      <c r="D98" s="313" t="s">
        <v>127</v>
      </c>
      <c r="E98" s="313"/>
      <c r="F98" s="174" t="s">
        <v>90</v>
      </c>
      <c r="G98" s="175">
        <v>127</v>
      </c>
      <c r="H98" s="174"/>
      <c r="I98" s="174">
        <f t="shared" si="0"/>
        <v>0</v>
      </c>
      <c r="J98" s="176">
        <f t="shared" si="1"/>
        <v>171.45</v>
      </c>
      <c r="K98" s="177">
        <f t="shared" si="2"/>
        <v>0</v>
      </c>
      <c r="L98" s="177">
        <f>ROUND(G98*(H98),2)</f>
        <v>0</v>
      </c>
      <c r="M98" s="177"/>
      <c r="N98" s="177">
        <v>1.35</v>
      </c>
      <c r="O98" s="177"/>
      <c r="P98" s="181"/>
      <c r="Q98" s="181"/>
      <c r="R98" s="181"/>
      <c r="S98" s="178">
        <f t="shared" si="4"/>
        <v>0</v>
      </c>
      <c r="T98" s="178"/>
      <c r="U98" s="178"/>
      <c r="V98" s="196"/>
      <c r="W98" s="52"/>
      <c r="Z98">
        <v>0</v>
      </c>
    </row>
    <row r="99" spans="1:26" x14ac:dyDescent="0.3">
      <c r="A99" s="9"/>
      <c r="B99" s="210"/>
      <c r="C99" s="172">
        <v>1</v>
      </c>
      <c r="D99" s="310" t="s">
        <v>87</v>
      </c>
      <c r="E99" s="310"/>
      <c r="F99" s="138"/>
      <c r="G99" s="171"/>
      <c r="H99" s="138"/>
      <c r="I99" s="140">
        <f>ROUND((SUM(I80:I98))/1,2)</f>
        <v>0</v>
      </c>
      <c r="J99" s="139"/>
      <c r="K99" s="139"/>
      <c r="L99" s="139">
        <f>ROUND((SUM(L80:L98))/1,2)</f>
        <v>0</v>
      </c>
      <c r="M99" s="139">
        <f>ROUND((SUM(M80:M98))/1,2)</f>
        <v>0</v>
      </c>
      <c r="N99" s="139"/>
      <c r="O99" s="139"/>
      <c r="P99" s="139"/>
      <c r="Q99" s="9"/>
      <c r="R99" s="9"/>
      <c r="S99" s="9">
        <f>ROUND((SUM(S80:S98))/1,2)</f>
        <v>0</v>
      </c>
      <c r="T99" s="9"/>
      <c r="U99" s="9"/>
      <c r="V99" s="198">
        <f>ROUND((SUM(V80:V98))/1,2)</f>
        <v>0</v>
      </c>
      <c r="W99" s="215"/>
      <c r="X99" s="137"/>
      <c r="Y99" s="137"/>
      <c r="Z99" s="137"/>
    </row>
    <row r="100" spans="1:26" x14ac:dyDescent="0.3">
      <c r="A100" s="1"/>
      <c r="B100" s="206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9"/>
      <c r="W100" s="52"/>
    </row>
    <row r="101" spans="1:26" x14ac:dyDescent="0.3">
      <c r="A101" s="9"/>
      <c r="B101" s="210"/>
      <c r="C101" s="172">
        <v>2</v>
      </c>
      <c r="D101" s="310" t="s">
        <v>130</v>
      </c>
      <c r="E101" s="310"/>
      <c r="F101" s="138"/>
      <c r="G101" s="171"/>
      <c r="H101" s="138"/>
      <c r="I101" s="138"/>
      <c r="J101" s="139"/>
      <c r="K101" s="139"/>
      <c r="L101" s="139"/>
      <c r="M101" s="139"/>
      <c r="N101" s="139"/>
      <c r="O101" s="139"/>
      <c r="P101" s="139"/>
      <c r="Q101" s="9"/>
      <c r="R101" s="9"/>
      <c r="S101" s="9"/>
      <c r="T101" s="9"/>
      <c r="U101" s="9"/>
      <c r="V101" s="195"/>
      <c r="W101" s="215"/>
      <c r="X101" s="137"/>
      <c r="Y101" s="137"/>
      <c r="Z101" s="137"/>
    </row>
    <row r="102" spans="1:26" ht="25.05" customHeight="1" x14ac:dyDescent="0.3">
      <c r="A102" s="179"/>
      <c r="B102" s="211">
        <v>19</v>
      </c>
      <c r="C102" s="180" t="s">
        <v>131</v>
      </c>
      <c r="D102" s="313" t="s">
        <v>132</v>
      </c>
      <c r="E102" s="313"/>
      <c r="F102" s="174" t="s">
        <v>97</v>
      </c>
      <c r="G102" s="175">
        <v>518</v>
      </c>
      <c r="H102" s="174"/>
      <c r="I102" s="174">
        <f>ROUND(G102*(H102),2)</f>
        <v>0</v>
      </c>
      <c r="J102" s="176">
        <f>ROUND(G102*(N102),2)</f>
        <v>4848.4799999999996</v>
      </c>
      <c r="K102" s="177">
        <f>ROUND(G102*(O102),2)</f>
        <v>0</v>
      </c>
      <c r="L102" s="177">
        <f>ROUND(G102*(H102),2)</f>
        <v>0</v>
      </c>
      <c r="M102" s="177"/>
      <c r="N102" s="177">
        <v>9.36</v>
      </c>
      <c r="O102" s="177"/>
      <c r="P102" s="181">
        <v>0.24923000000000001</v>
      </c>
      <c r="Q102" s="181"/>
      <c r="R102" s="181">
        <v>0.24923000000000001</v>
      </c>
      <c r="S102" s="178">
        <f>ROUND(G102*(P102),3)</f>
        <v>129.101</v>
      </c>
      <c r="T102" s="178"/>
      <c r="U102" s="178"/>
      <c r="V102" s="196"/>
      <c r="W102" s="52"/>
      <c r="Z102">
        <v>0</v>
      </c>
    </row>
    <row r="103" spans="1:26" x14ac:dyDescent="0.3">
      <c r="A103" s="9"/>
      <c r="B103" s="210"/>
      <c r="C103" s="172">
        <v>2</v>
      </c>
      <c r="D103" s="310" t="s">
        <v>130</v>
      </c>
      <c r="E103" s="310"/>
      <c r="F103" s="138"/>
      <c r="G103" s="171"/>
      <c r="H103" s="138"/>
      <c r="I103" s="140">
        <f>ROUND((SUM(I101:I102))/1,2)</f>
        <v>0</v>
      </c>
      <c r="J103" s="139"/>
      <c r="K103" s="139"/>
      <c r="L103" s="139">
        <f>ROUND((SUM(L101:L102))/1,2)</f>
        <v>0</v>
      </c>
      <c r="M103" s="139">
        <f>ROUND((SUM(M101:M102))/1,2)</f>
        <v>0</v>
      </c>
      <c r="N103" s="139"/>
      <c r="O103" s="139"/>
      <c r="P103" s="139"/>
      <c r="Q103" s="9"/>
      <c r="R103" s="9"/>
      <c r="S103" s="9">
        <f>ROUND((SUM(S101:S102))/1,2)</f>
        <v>129.1</v>
      </c>
      <c r="T103" s="9"/>
      <c r="U103" s="9"/>
      <c r="V103" s="198">
        <f>ROUND((SUM(V101:V102))/1,2)</f>
        <v>0</v>
      </c>
      <c r="W103" s="215"/>
      <c r="X103" s="137"/>
      <c r="Y103" s="137"/>
      <c r="Z103" s="137"/>
    </row>
    <row r="104" spans="1:26" x14ac:dyDescent="0.3">
      <c r="A104" s="1"/>
      <c r="B104" s="206"/>
      <c r="C104" s="1"/>
      <c r="D104" s="1"/>
      <c r="E104" s="131"/>
      <c r="F104" s="131"/>
      <c r="G104" s="165"/>
      <c r="H104" s="131"/>
      <c r="I104" s="131"/>
      <c r="J104" s="132"/>
      <c r="K104" s="132"/>
      <c r="L104" s="132"/>
      <c r="M104" s="132"/>
      <c r="N104" s="132"/>
      <c r="O104" s="132"/>
      <c r="P104" s="132"/>
      <c r="Q104" s="1"/>
      <c r="R104" s="1"/>
      <c r="S104" s="1"/>
      <c r="T104" s="1"/>
      <c r="U104" s="1"/>
      <c r="V104" s="199"/>
      <c r="W104" s="52"/>
    </row>
    <row r="105" spans="1:26" x14ac:dyDescent="0.3">
      <c r="A105" s="9"/>
      <c r="B105" s="210"/>
      <c r="C105" s="172">
        <v>5</v>
      </c>
      <c r="D105" s="310" t="s">
        <v>133</v>
      </c>
      <c r="E105" s="310"/>
      <c r="F105" s="138"/>
      <c r="G105" s="171"/>
      <c r="H105" s="138"/>
      <c r="I105" s="138"/>
      <c r="J105" s="139"/>
      <c r="K105" s="139"/>
      <c r="L105" s="139"/>
      <c r="M105" s="139"/>
      <c r="N105" s="139"/>
      <c r="O105" s="139"/>
      <c r="P105" s="139"/>
      <c r="Q105" s="9"/>
      <c r="R105" s="9"/>
      <c r="S105" s="9"/>
      <c r="T105" s="9"/>
      <c r="U105" s="9"/>
      <c r="V105" s="195"/>
      <c r="W105" s="215"/>
      <c r="X105" s="137"/>
      <c r="Y105" s="137"/>
      <c r="Z105" s="137"/>
    </row>
    <row r="106" spans="1:26" ht="25.05" customHeight="1" x14ac:dyDescent="0.3">
      <c r="A106" s="179"/>
      <c r="B106" s="211">
        <v>20</v>
      </c>
      <c r="C106" s="180" t="s">
        <v>134</v>
      </c>
      <c r="D106" s="313" t="s">
        <v>135</v>
      </c>
      <c r="E106" s="313"/>
      <c r="F106" s="174" t="s">
        <v>90</v>
      </c>
      <c r="G106" s="175">
        <v>3826</v>
      </c>
      <c r="H106" s="174"/>
      <c r="I106" s="174">
        <f t="shared" ref="I106:I111" si="5">ROUND(G106*(H106),2)</f>
        <v>0</v>
      </c>
      <c r="J106" s="176">
        <f t="shared" ref="J106:J111" si="6">ROUND(G106*(N106),2)</f>
        <v>37188.720000000001</v>
      </c>
      <c r="K106" s="177">
        <f t="shared" ref="K106:K111" si="7">ROUND(G106*(O106),2)</f>
        <v>0</v>
      </c>
      <c r="L106" s="177">
        <f t="shared" ref="L106:L111" si="8">ROUND(G106*(H106),2)</f>
        <v>0</v>
      </c>
      <c r="M106" s="177"/>
      <c r="N106" s="177">
        <v>9.7200000000000006</v>
      </c>
      <c r="O106" s="177"/>
      <c r="P106" s="181">
        <v>0.48573999999999995</v>
      </c>
      <c r="Q106" s="181"/>
      <c r="R106" s="181">
        <v>0.48573999999999995</v>
      </c>
      <c r="S106" s="178">
        <f t="shared" ref="S106:S111" si="9">ROUND(G106*(P106),3)</f>
        <v>1858.441</v>
      </c>
      <c r="T106" s="178"/>
      <c r="U106" s="178"/>
      <c r="V106" s="196"/>
      <c r="W106" s="52"/>
      <c r="Z106">
        <v>0</v>
      </c>
    </row>
    <row r="107" spans="1:26" ht="25.05" customHeight="1" x14ac:dyDescent="0.3">
      <c r="A107" s="179"/>
      <c r="B107" s="211">
        <v>21</v>
      </c>
      <c r="C107" s="180" t="s">
        <v>136</v>
      </c>
      <c r="D107" s="313" t="s">
        <v>137</v>
      </c>
      <c r="E107" s="313"/>
      <c r="F107" s="174" t="s">
        <v>90</v>
      </c>
      <c r="G107" s="175">
        <v>3826</v>
      </c>
      <c r="H107" s="174"/>
      <c r="I107" s="174">
        <f t="shared" si="5"/>
        <v>0</v>
      </c>
      <c r="J107" s="176">
        <f t="shared" si="6"/>
        <v>23491.64</v>
      </c>
      <c r="K107" s="177">
        <f t="shared" si="7"/>
        <v>0</v>
      </c>
      <c r="L107" s="177">
        <f t="shared" si="8"/>
        <v>0</v>
      </c>
      <c r="M107" s="177"/>
      <c r="N107" s="177">
        <v>6.14</v>
      </c>
      <c r="O107" s="177"/>
      <c r="P107" s="181">
        <v>0.37080000000000002</v>
      </c>
      <c r="Q107" s="181"/>
      <c r="R107" s="181">
        <v>0.37080000000000002</v>
      </c>
      <c r="S107" s="178">
        <f t="shared" si="9"/>
        <v>1418.681</v>
      </c>
      <c r="T107" s="178"/>
      <c r="U107" s="178"/>
      <c r="V107" s="196"/>
      <c r="W107" s="52"/>
      <c r="Z107">
        <v>0</v>
      </c>
    </row>
    <row r="108" spans="1:26" ht="34.950000000000003" customHeight="1" x14ac:dyDescent="0.3">
      <c r="A108" s="179"/>
      <c r="B108" s="211">
        <v>22</v>
      </c>
      <c r="C108" s="180" t="s">
        <v>256</v>
      </c>
      <c r="D108" s="313" t="s">
        <v>257</v>
      </c>
      <c r="E108" s="313"/>
      <c r="F108" s="174" t="s">
        <v>90</v>
      </c>
      <c r="G108" s="175">
        <v>302</v>
      </c>
      <c r="H108" s="174"/>
      <c r="I108" s="174">
        <f t="shared" si="5"/>
        <v>0</v>
      </c>
      <c r="J108" s="176">
        <f t="shared" si="6"/>
        <v>809.36</v>
      </c>
      <c r="K108" s="177">
        <f t="shared" si="7"/>
        <v>0</v>
      </c>
      <c r="L108" s="177">
        <f t="shared" si="8"/>
        <v>0</v>
      </c>
      <c r="M108" s="177"/>
      <c r="N108" s="177">
        <v>2.68</v>
      </c>
      <c r="O108" s="177"/>
      <c r="P108" s="181">
        <v>0.2024</v>
      </c>
      <c r="Q108" s="181"/>
      <c r="R108" s="181">
        <v>0.2024</v>
      </c>
      <c r="S108" s="178">
        <f t="shared" si="9"/>
        <v>61.125</v>
      </c>
      <c r="T108" s="178"/>
      <c r="U108" s="178"/>
      <c r="V108" s="196"/>
      <c r="W108" s="52"/>
      <c r="Z108">
        <v>0</v>
      </c>
    </row>
    <row r="109" spans="1:26" ht="25.05" customHeight="1" x14ac:dyDescent="0.3">
      <c r="A109" s="179"/>
      <c r="B109" s="211">
        <v>23</v>
      </c>
      <c r="C109" s="180" t="s">
        <v>138</v>
      </c>
      <c r="D109" s="313" t="s">
        <v>139</v>
      </c>
      <c r="E109" s="313"/>
      <c r="F109" s="174" t="s">
        <v>90</v>
      </c>
      <c r="G109" s="175">
        <v>6782</v>
      </c>
      <c r="H109" s="174"/>
      <c r="I109" s="174">
        <f t="shared" si="5"/>
        <v>0</v>
      </c>
      <c r="J109" s="176">
        <f t="shared" si="6"/>
        <v>3797.92</v>
      </c>
      <c r="K109" s="177">
        <f t="shared" si="7"/>
        <v>0</v>
      </c>
      <c r="L109" s="177">
        <f t="shared" si="8"/>
        <v>0</v>
      </c>
      <c r="M109" s="177"/>
      <c r="N109" s="177">
        <v>0.56000000000000005</v>
      </c>
      <c r="O109" s="177"/>
      <c r="P109" s="181">
        <v>6.0999999999999997E-4</v>
      </c>
      <c r="Q109" s="181"/>
      <c r="R109" s="181">
        <v>6.0999999999999997E-4</v>
      </c>
      <c r="S109" s="178">
        <f t="shared" si="9"/>
        <v>4.1369999999999996</v>
      </c>
      <c r="T109" s="178"/>
      <c r="U109" s="178"/>
      <c r="V109" s="196"/>
      <c r="W109" s="52"/>
      <c r="Z109">
        <v>0</v>
      </c>
    </row>
    <row r="110" spans="1:26" ht="34.950000000000003" customHeight="1" x14ac:dyDescent="0.3">
      <c r="A110" s="179"/>
      <c r="B110" s="211">
        <v>24</v>
      </c>
      <c r="C110" s="180" t="s">
        <v>140</v>
      </c>
      <c r="D110" s="313" t="s">
        <v>141</v>
      </c>
      <c r="E110" s="313"/>
      <c r="F110" s="174" t="s">
        <v>90</v>
      </c>
      <c r="G110" s="175">
        <v>3391</v>
      </c>
      <c r="H110" s="174"/>
      <c r="I110" s="174">
        <f t="shared" si="5"/>
        <v>0</v>
      </c>
      <c r="J110" s="176">
        <f t="shared" si="6"/>
        <v>43777.81</v>
      </c>
      <c r="K110" s="177">
        <f t="shared" si="7"/>
        <v>0</v>
      </c>
      <c r="L110" s="177">
        <f t="shared" si="8"/>
        <v>0</v>
      </c>
      <c r="M110" s="177"/>
      <c r="N110" s="177">
        <v>12.91</v>
      </c>
      <c r="O110" s="177"/>
      <c r="P110" s="181"/>
      <c r="Q110" s="181"/>
      <c r="R110" s="181"/>
      <c r="S110" s="178">
        <f t="shared" si="9"/>
        <v>0</v>
      </c>
      <c r="T110" s="178"/>
      <c r="U110" s="178"/>
      <c r="V110" s="196"/>
      <c r="W110" s="52"/>
      <c r="Z110">
        <v>0</v>
      </c>
    </row>
    <row r="111" spans="1:26" ht="34.950000000000003" customHeight="1" x14ac:dyDescent="0.3">
      <c r="A111" s="179"/>
      <c r="B111" s="211">
        <v>25</v>
      </c>
      <c r="C111" s="180" t="s">
        <v>142</v>
      </c>
      <c r="D111" s="313" t="s">
        <v>143</v>
      </c>
      <c r="E111" s="313"/>
      <c r="F111" s="174" t="s">
        <v>90</v>
      </c>
      <c r="G111" s="175">
        <v>3391</v>
      </c>
      <c r="H111" s="174"/>
      <c r="I111" s="174">
        <f t="shared" si="5"/>
        <v>0</v>
      </c>
      <c r="J111" s="176">
        <f t="shared" si="6"/>
        <v>49847.7</v>
      </c>
      <c r="K111" s="177">
        <f t="shared" si="7"/>
        <v>0</v>
      </c>
      <c r="L111" s="177">
        <f t="shared" si="8"/>
        <v>0</v>
      </c>
      <c r="M111" s="177"/>
      <c r="N111" s="177">
        <v>14.7</v>
      </c>
      <c r="O111" s="177"/>
      <c r="P111" s="181"/>
      <c r="Q111" s="181"/>
      <c r="R111" s="181"/>
      <c r="S111" s="178">
        <f t="shared" si="9"/>
        <v>0</v>
      </c>
      <c r="T111" s="178"/>
      <c r="U111" s="178"/>
      <c r="V111" s="196"/>
      <c r="W111" s="52"/>
      <c r="Z111">
        <v>0</v>
      </c>
    </row>
    <row r="112" spans="1:26" x14ac:dyDescent="0.3">
      <c r="A112" s="9"/>
      <c r="B112" s="210"/>
      <c r="C112" s="172">
        <v>5</v>
      </c>
      <c r="D112" s="310" t="s">
        <v>133</v>
      </c>
      <c r="E112" s="310"/>
      <c r="F112" s="138"/>
      <c r="G112" s="171"/>
      <c r="H112" s="138"/>
      <c r="I112" s="140">
        <f>ROUND((SUM(I105:I111))/1,2)</f>
        <v>0</v>
      </c>
      <c r="J112" s="139"/>
      <c r="K112" s="139"/>
      <c r="L112" s="139">
        <f>ROUND((SUM(L105:L111))/1,2)</f>
        <v>0</v>
      </c>
      <c r="M112" s="139">
        <f>ROUND((SUM(M105:M111))/1,2)</f>
        <v>0</v>
      </c>
      <c r="N112" s="139"/>
      <c r="O112" s="139"/>
      <c r="P112" s="139"/>
      <c r="Q112" s="9"/>
      <c r="R112" s="9"/>
      <c r="S112" s="9">
        <f>ROUND((SUM(S105:S111))/1,2)</f>
        <v>3342.38</v>
      </c>
      <c r="T112" s="9"/>
      <c r="U112" s="9"/>
      <c r="V112" s="198">
        <f>ROUND((SUM(V105:V111))/1,2)</f>
        <v>0</v>
      </c>
      <c r="W112" s="215"/>
      <c r="X112" s="137"/>
      <c r="Y112" s="137"/>
      <c r="Z112" s="137"/>
    </row>
    <row r="113" spans="1:26" x14ac:dyDescent="0.3">
      <c r="A113" s="1"/>
      <c r="B113" s="206"/>
      <c r="C113" s="1"/>
      <c r="D113" s="1"/>
      <c r="E113" s="131"/>
      <c r="F113" s="131"/>
      <c r="G113" s="165"/>
      <c r="H113" s="131"/>
      <c r="I113" s="131"/>
      <c r="J113" s="132"/>
      <c r="K113" s="132"/>
      <c r="L113" s="132"/>
      <c r="M113" s="132"/>
      <c r="N113" s="132"/>
      <c r="O113" s="132"/>
      <c r="P113" s="132"/>
      <c r="Q113" s="1"/>
      <c r="R113" s="1"/>
      <c r="S113" s="1"/>
      <c r="T113" s="1"/>
      <c r="U113" s="1"/>
      <c r="V113" s="199"/>
      <c r="W113" s="52"/>
    </row>
    <row r="114" spans="1:26" x14ac:dyDescent="0.3">
      <c r="A114" s="9"/>
      <c r="B114" s="210"/>
      <c r="C114" s="172">
        <v>8</v>
      </c>
      <c r="D114" s="310" t="s">
        <v>144</v>
      </c>
      <c r="E114" s="310"/>
      <c r="F114" s="138"/>
      <c r="G114" s="171"/>
      <c r="H114" s="138"/>
      <c r="I114" s="138"/>
      <c r="J114" s="139"/>
      <c r="K114" s="139"/>
      <c r="L114" s="139"/>
      <c r="M114" s="139"/>
      <c r="N114" s="139"/>
      <c r="O114" s="139"/>
      <c r="P114" s="139"/>
      <c r="Q114" s="9"/>
      <c r="R114" s="9"/>
      <c r="S114" s="9"/>
      <c r="T114" s="9"/>
      <c r="U114" s="9"/>
      <c r="V114" s="195"/>
      <c r="W114" s="215"/>
      <c r="X114" s="137"/>
      <c r="Y114" s="137"/>
      <c r="Z114" s="137"/>
    </row>
    <row r="115" spans="1:26" ht="25.05" customHeight="1" x14ac:dyDescent="0.3">
      <c r="A115" s="179"/>
      <c r="B115" s="211">
        <v>26</v>
      </c>
      <c r="C115" s="180" t="s">
        <v>258</v>
      </c>
      <c r="D115" s="313" t="s">
        <v>259</v>
      </c>
      <c r="E115" s="313"/>
      <c r="F115" s="174" t="s">
        <v>97</v>
      </c>
      <c r="G115" s="175">
        <v>24.2</v>
      </c>
      <c r="H115" s="174"/>
      <c r="I115" s="174">
        <f>ROUND(G115*(H115),2)</f>
        <v>0</v>
      </c>
      <c r="J115" s="176">
        <f>ROUND(G115*(N115),2)</f>
        <v>49.85</v>
      </c>
      <c r="K115" s="177">
        <f>ROUND(G115*(O115),2)</f>
        <v>0</v>
      </c>
      <c r="L115" s="177">
        <f>ROUND(G115*(H115),2)</f>
        <v>0</v>
      </c>
      <c r="M115" s="177"/>
      <c r="N115" s="177">
        <v>2.06</v>
      </c>
      <c r="O115" s="177"/>
      <c r="P115" s="181"/>
      <c r="Q115" s="181"/>
      <c r="R115" s="181"/>
      <c r="S115" s="178">
        <f>ROUND(G115*(P115),3)</f>
        <v>0</v>
      </c>
      <c r="T115" s="178"/>
      <c r="U115" s="178"/>
      <c r="V115" s="196"/>
      <c r="W115" s="52"/>
      <c r="Z115">
        <v>0</v>
      </c>
    </row>
    <row r="116" spans="1:26" ht="25.05" customHeight="1" x14ac:dyDescent="0.3">
      <c r="A116" s="179"/>
      <c r="B116" s="212">
        <v>27</v>
      </c>
      <c r="C116" s="188" t="s">
        <v>260</v>
      </c>
      <c r="D116" s="314" t="s">
        <v>261</v>
      </c>
      <c r="E116" s="314"/>
      <c r="F116" s="183" t="s">
        <v>97</v>
      </c>
      <c r="G116" s="184">
        <v>24.2</v>
      </c>
      <c r="H116" s="183"/>
      <c r="I116" s="183">
        <f>ROUND(G116*(H116),2)</f>
        <v>0</v>
      </c>
      <c r="J116" s="185">
        <f>ROUND(G116*(N116),2)</f>
        <v>2428.71</v>
      </c>
      <c r="K116" s="186">
        <f>ROUND(G116*(O116),2)</f>
        <v>0</v>
      </c>
      <c r="L116" s="186"/>
      <c r="M116" s="186">
        <f>ROUND(G116*(H116),2)</f>
        <v>0</v>
      </c>
      <c r="N116" s="186">
        <v>100.36</v>
      </c>
      <c r="O116" s="186"/>
      <c r="P116" s="189"/>
      <c r="Q116" s="189"/>
      <c r="R116" s="189"/>
      <c r="S116" s="187">
        <f>ROUND(G116*(P116),3)</f>
        <v>0</v>
      </c>
      <c r="T116" s="187"/>
      <c r="U116" s="187"/>
      <c r="V116" s="197"/>
      <c r="W116" s="52"/>
      <c r="Z116">
        <v>0</v>
      </c>
    </row>
    <row r="117" spans="1:26" ht="25.05" customHeight="1" x14ac:dyDescent="0.3">
      <c r="A117" s="179"/>
      <c r="B117" s="211">
        <v>28</v>
      </c>
      <c r="C117" s="180" t="s">
        <v>262</v>
      </c>
      <c r="D117" s="313" t="s">
        <v>263</v>
      </c>
      <c r="E117" s="313"/>
      <c r="F117" s="174" t="s">
        <v>147</v>
      </c>
      <c r="G117" s="175">
        <v>6</v>
      </c>
      <c r="H117" s="174"/>
      <c r="I117" s="174">
        <f>ROUND(G117*(H117),2)</f>
        <v>0</v>
      </c>
      <c r="J117" s="176">
        <f>ROUND(G117*(N117),2)</f>
        <v>3281.1</v>
      </c>
      <c r="K117" s="177">
        <f>ROUND(G117*(O117),2)</f>
        <v>0</v>
      </c>
      <c r="L117" s="177">
        <f>ROUND(G117*(H117),2)</f>
        <v>0</v>
      </c>
      <c r="M117" s="177"/>
      <c r="N117" s="177">
        <v>546.85</v>
      </c>
      <c r="O117" s="177"/>
      <c r="P117" s="181">
        <v>2.2505500000000001</v>
      </c>
      <c r="Q117" s="181"/>
      <c r="R117" s="181">
        <v>2.2505500000000001</v>
      </c>
      <c r="S117" s="178">
        <f>ROUND(G117*(P117),3)</f>
        <v>13.503</v>
      </c>
      <c r="T117" s="178"/>
      <c r="U117" s="178"/>
      <c r="V117" s="196"/>
      <c r="W117" s="52"/>
      <c r="Z117">
        <v>0</v>
      </c>
    </row>
    <row r="118" spans="1:26" ht="25.05" customHeight="1" x14ac:dyDescent="0.3">
      <c r="A118" s="179"/>
      <c r="B118" s="212">
        <v>29</v>
      </c>
      <c r="C118" s="188" t="s">
        <v>264</v>
      </c>
      <c r="D118" s="314" t="s">
        <v>265</v>
      </c>
      <c r="E118" s="314"/>
      <c r="F118" s="183" t="s">
        <v>147</v>
      </c>
      <c r="G118" s="184">
        <v>6</v>
      </c>
      <c r="H118" s="183"/>
      <c r="I118" s="183">
        <f>ROUND(G118*(H118),2)</f>
        <v>0</v>
      </c>
      <c r="J118" s="185">
        <f>ROUND(G118*(N118),2)</f>
        <v>328.38</v>
      </c>
      <c r="K118" s="186">
        <f>ROUND(G118*(O118),2)</f>
        <v>0</v>
      </c>
      <c r="L118" s="186"/>
      <c r="M118" s="186">
        <f>ROUND(G118*(H118),2)</f>
        <v>0</v>
      </c>
      <c r="N118" s="186">
        <v>54.73</v>
      </c>
      <c r="O118" s="186"/>
      <c r="P118" s="189"/>
      <c r="Q118" s="189"/>
      <c r="R118" s="189"/>
      <c r="S118" s="187">
        <f>ROUND(G118*(P118),3)</f>
        <v>0</v>
      </c>
      <c r="T118" s="187"/>
      <c r="U118" s="187"/>
      <c r="V118" s="197"/>
      <c r="W118" s="52"/>
      <c r="Z118">
        <v>0</v>
      </c>
    </row>
    <row r="119" spans="1:26" x14ac:dyDescent="0.3">
      <c r="A119" s="9"/>
      <c r="B119" s="210"/>
      <c r="C119" s="172">
        <v>8</v>
      </c>
      <c r="D119" s="310" t="s">
        <v>144</v>
      </c>
      <c r="E119" s="310"/>
      <c r="F119" s="138"/>
      <c r="G119" s="171"/>
      <c r="H119" s="138"/>
      <c r="I119" s="140">
        <f>ROUND((SUM(I114:I118))/1,2)</f>
        <v>0</v>
      </c>
      <c r="J119" s="139"/>
      <c r="K119" s="139"/>
      <c r="L119" s="139">
        <f>ROUND((SUM(L114:L118))/1,2)</f>
        <v>0</v>
      </c>
      <c r="M119" s="139">
        <f>ROUND((SUM(M114:M118))/1,2)</f>
        <v>0</v>
      </c>
      <c r="N119" s="139"/>
      <c r="O119" s="139"/>
      <c r="P119" s="139"/>
      <c r="Q119" s="9"/>
      <c r="R119" s="9"/>
      <c r="S119" s="9">
        <f>ROUND((SUM(S114:S118))/1,2)</f>
        <v>13.5</v>
      </c>
      <c r="T119" s="9"/>
      <c r="U119" s="9"/>
      <c r="V119" s="198">
        <f>ROUND((SUM(V114:V118))/1,2)</f>
        <v>0</v>
      </c>
      <c r="W119" s="215"/>
      <c r="X119" s="137"/>
      <c r="Y119" s="137"/>
      <c r="Z119" s="137"/>
    </row>
    <row r="120" spans="1:26" x14ac:dyDescent="0.3">
      <c r="A120" s="1"/>
      <c r="B120" s="206"/>
      <c r="C120" s="1"/>
      <c r="D120" s="1"/>
      <c r="E120" s="131"/>
      <c r="F120" s="131"/>
      <c r="G120" s="165"/>
      <c r="H120" s="131"/>
      <c r="I120" s="131"/>
      <c r="J120" s="132"/>
      <c r="K120" s="132"/>
      <c r="L120" s="132"/>
      <c r="M120" s="132"/>
      <c r="N120" s="132"/>
      <c r="O120" s="132"/>
      <c r="P120" s="132"/>
      <c r="Q120" s="1"/>
      <c r="R120" s="1"/>
      <c r="S120" s="1"/>
      <c r="T120" s="1"/>
      <c r="U120" s="1"/>
      <c r="V120" s="199"/>
      <c r="W120" s="52"/>
    </row>
    <row r="121" spans="1:26" x14ac:dyDescent="0.3">
      <c r="A121" s="9"/>
      <c r="B121" s="210"/>
      <c r="C121" s="172">
        <v>9</v>
      </c>
      <c r="D121" s="310" t="s">
        <v>150</v>
      </c>
      <c r="E121" s="310"/>
      <c r="F121" s="138"/>
      <c r="G121" s="171"/>
      <c r="H121" s="138"/>
      <c r="I121" s="138"/>
      <c r="J121" s="139"/>
      <c r="K121" s="139"/>
      <c r="L121" s="139"/>
      <c r="M121" s="139"/>
      <c r="N121" s="139"/>
      <c r="O121" s="139"/>
      <c r="P121" s="139"/>
      <c r="Q121" s="9"/>
      <c r="R121" s="9"/>
      <c r="S121" s="9"/>
      <c r="T121" s="9"/>
      <c r="U121" s="9"/>
      <c r="V121" s="195"/>
      <c r="W121" s="215"/>
      <c r="X121" s="137"/>
      <c r="Y121" s="137"/>
      <c r="Z121" s="137"/>
    </row>
    <row r="122" spans="1:26" ht="25.05" customHeight="1" x14ac:dyDescent="0.3">
      <c r="A122" s="179"/>
      <c r="B122" s="211">
        <v>30</v>
      </c>
      <c r="C122" s="180" t="s">
        <v>151</v>
      </c>
      <c r="D122" s="313" t="s">
        <v>152</v>
      </c>
      <c r="E122" s="313"/>
      <c r="F122" s="174" t="s">
        <v>147</v>
      </c>
      <c r="G122" s="175">
        <v>4</v>
      </c>
      <c r="H122" s="174"/>
      <c r="I122" s="174">
        <f t="shared" ref="I122:I137" si="10">ROUND(G122*(H122),2)</f>
        <v>0</v>
      </c>
      <c r="J122" s="176">
        <f t="shared" ref="J122:J137" si="11">ROUND(G122*(N122),2)</f>
        <v>75.12</v>
      </c>
      <c r="K122" s="177">
        <f t="shared" ref="K122:K137" si="12">ROUND(G122*(O122),2)</f>
        <v>0</v>
      </c>
      <c r="L122" s="177">
        <f>ROUND(G122*(H122),2)</f>
        <v>0</v>
      </c>
      <c r="M122" s="177"/>
      <c r="N122" s="177">
        <v>18.78</v>
      </c>
      <c r="O122" s="177"/>
      <c r="P122" s="181">
        <v>0.22684000000000001</v>
      </c>
      <c r="Q122" s="181"/>
      <c r="R122" s="181">
        <v>0.22684000000000001</v>
      </c>
      <c r="S122" s="178">
        <f t="shared" ref="S122:S137" si="13">ROUND(G122*(P122),3)</f>
        <v>0.90700000000000003</v>
      </c>
      <c r="T122" s="178"/>
      <c r="U122" s="178"/>
      <c r="V122" s="196"/>
      <c r="W122" s="52"/>
      <c r="Z122">
        <v>0</v>
      </c>
    </row>
    <row r="123" spans="1:26" ht="25.05" customHeight="1" x14ac:dyDescent="0.3">
      <c r="A123" s="179"/>
      <c r="B123" s="212">
        <v>31</v>
      </c>
      <c r="C123" s="188" t="s">
        <v>153</v>
      </c>
      <c r="D123" s="314" t="s">
        <v>154</v>
      </c>
      <c r="E123" s="314"/>
      <c r="F123" s="183" t="s">
        <v>147</v>
      </c>
      <c r="G123" s="184">
        <v>1</v>
      </c>
      <c r="H123" s="183"/>
      <c r="I123" s="183">
        <f t="shared" si="10"/>
        <v>0</v>
      </c>
      <c r="J123" s="185">
        <f t="shared" si="11"/>
        <v>104.23</v>
      </c>
      <c r="K123" s="186">
        <f t="shared" si="12"/>
        <v>0</v>
      </c>
      <c r="L123" s="186"/>
      <c r="M123" s="186">
        <f>ROUND(G123*(H123),2)</f>
        <v>0</v>
      </c>
      <c r="N123" s="186">
        <v>104.23</v>
      </c>
      <c r="O123" s="186"/>
      <c r="P123" s="189"/>
      <c r="Q123" s="189"/>
      <c r="R123" s="189"/>
      <c r="S123" s="187">
        <f t="shared" si="13"/>
        <v>0</v>
      </c>
      <c r="T123" s="187"/>
      <c r="U123" s="187"/>
      <c r="V123" s="197"/>
      <c r="W123" s="52"/>
      <c r="Z123">
        <v>0</v>
      </c>
    </row>
    <row r="124" spans="1:26" ht="25.05" customHeight="1" x14ac:dyDescent="0.3">
      <c r="A124" s="179"/>
      <c r="B124" s="212">
        <v>32</v>
      </c>
      <c r="C124" s="188" t="s">
        <v>289</v>
      </c>
      <c r="D124" s="314" t="s">
        <v>290</v>
      </c>
      <c r="E124" s="314"/>
      <c r="F124" s="183" t="s">
        <v>147</v>
      </c>
      <c r="G124" s="184">
        <v>1</v>
      </c>
      <c r="H124" s="183"/>
      <c r="I124" s="183">
        <f t="shared" si="10"/>
        <v>0</v>
      </c>
      <c r="J124" s="185">
        <f t="shared" si="11"/>
        <v>83.81</v>
      </c>
      <c r="K124" s="186">
        <f t="shared" si="12"/>
        <v>0</v>
      </c>
      <c r="L124" s="186"/>
      <c r="M124" s="186">
        <f>ROUND(G124*(H124),2)</f>
        <v>0</v>
      </c>
      <c r="N124" s="186">
        <v>83.81</v>
      </c>
      <c r="O124" s="186"/>
      <c r="P124" s="189"/>
      <c r="Q124" s="189"/>
      <c r="R124" s="189"/>
      <c r="S124" s="187">
        <f t="shared" si="13"/>
        <v>0</v>
      </c>
      <c r="T124" s="187"/>
      <c r="U124" s="187"/>
      <c r="V124" s="197"/>
      <c r="W124" s="52"/>
      <c r="Z124">
        <v>0</v>
      </c>
    </row>
    <row r="125" spans="1:26" ht="25.05" customHeight="1" x14ac:dyDescent="0.3">
      <c r="A125" s="179"/>
      <c r="B125" s="212">
        <v>33</v>
      </c>
      <c r="C125" s="188" t="s">
        <v>291</v>
      </c>
      <c r="D125" s="314" t="s">
        <v>292</v>
      </c>
      <c r="E125" s="314"/>
      <c r="F125" s="183" t="s">
        <v>147</v>
      </c>
      <c r="G125" s="184">
        <v>1</v>
      </c>
      <c r="H125" s="183"/>
      <c r="I125" s="183">
        <f t="shared" si="10"/>
        <v>0</v>
      </c>
      <c r="J125" s="185">
        <f t="shared" si="11"/>
        <v>59.09</v>
      </c>
      <c r="K125" s="186">
        <f t="shared" si="12"/>
        <v>0</v>
      </c>
      <c r="L125" s="186"/>
      <c r="M125" s="186">
        <f>ROUND(G125*(H125),2)</f>
        <v>0</v>
      </c>
      <c r="N125" s="186">
        <v>59.09</v>
      </c>
      <c r="O125" s="186"/>
      <c r="P125" s="189"/>
      <c r="Q125" s="189"/>
      <c r="R125" s="189"/>
      <c r="S125" s="187">
        <f t="shared" si="13"/>
        <v>0</v>
      </c>
      <c r="T125" s="187"/>
      <c r="U125" s="187"/>
      <c r="V125" s="197"/>
      <c r="W125" s="52"/>
      <c r="Z125">
        <v>0</v>
      </c>
    </row>
    <row r="126" spans="1:26" ht="34.950000000000003" customHeight="1" x14ac:dyDescent="0.3">
      <c r="A126" s="179"/>
      <c r="B126" s="212">
        <v>34</v>
      </c>
      <c r="C126" s="188" t="s">
        <v>293</v>
      </c>
      <c r="D126" s="314" t="s">
        <v>294</v>
      </c>
      <c r="E126" s="314"/>
      <c r="F126" s="182" t="s">
        <v>147</v>
      </c>
      <c r="G126" s="184">
        <v>1</v>
      </c>
      <c r="H126" s="183"/>
      <c r="I126" s="183">
        <f t="shared" si="10"/>
        <v>0</v>
      </c>
      <c r="J126" s="182">
        <f t="shared" si="11"/>
        <v>51.77</v>
      </c>
      <c r="K126" s="187">
        <f t="shared" si="12"/>
        <v>0</v>
      </c>
      <c r="L126" s="187"/>
      <c r="M126" s="187">
        <f>ROUND(G126*(H126),2)</f>
        <v>0</v>
      </c>
      <c r="N126" s="187">
        <v>51.77</v>
      </c>
      <c r="O126" s="187"/>
      <c r="P126" s="189"/>
      <c r="Q126" s="189"/>
      <c r="R126" s="189"/>
      <c r="S126" s="187">
        <f t="shared" si="13"/>
        <v>0</v>
      </c>
      <c r="T126" s="187"/>
      <c r="U126" s="187"/>
      <c r="V126" s="197"/>
      <c r="W126" s="52"/>
      <c r="Z126">
        <v>0</v>
      </c>
    </row>
    <row r="127" spans="1:26" ht="25.05" customHeight="1" x14ac:dyDescent="0.3">
      <c r="A127" s="179"/>
      <c r="B127" s="211">
        <v>35</v>
      </c>
      <c r="C127" s="180" t="s">
        <v>167</v>
      </c>
      <c r="D127" s="313" t="s">
        <v>168</v>
      </c>
      <c r="E127" s="313"/>
      <c r="F127" s="173" t="s">
        <v>97</v>
      </c>
      <c r="G127" s="175">
        <v>583.79999999999995</v>
      </c>
      <c r="H127" s="174"/>
      <c r="I127" s="174">
        <f t="shared" si="10"/>
        <v>0</v>
      </c>
      <c r="J127" s="173">
        <f t="shared" si="11"/>
        <v>4612.0200000000004</v>
      </c>
      <c r="K127" s="178">
        <f t="shared" si="12"/>
        <v>0</v>
      </c>
      <c r="L127" s="178">
        <f>ROUND(G127*(H127),2)</f>
        <v>0</v>
      </c>
      <c r="M127" s="178"/>
      <c r="N127" s="178">
        <v>7.9</v>
      </c>
      <c r="O127" s="178"/>
      <c r="P127" s="181"/>
      <c r="Q127" s="181"/>
      <c r="R127" s="181"/>
      <c r="S127" s="178">
        <f t="shared" si="13"/>
        <v>0</v>
      </c>
      <c r="T127" s="178"/>
      <c r="U127" s="178"/>
      <c r="V127" s="196"/>
      <c r="W127" s="52"/>
      <c r="Z127">
        <v>0</v>
      </c>
    </row>
    <row r="128" spans="1:26" ht="25.05" customHeight="1" x14ac:dyDescent="0.3">
      <c r="A128" s="179"/>
      <c r="B128" s="212">
        <v>36</v>
      </c>
      <c r="C128" s="188" t="s">
        <v>169</v>
      </c>
      <c r="D128" s="314" t="s">
        <v>295</v>
      </c>
      <c r="E128" s="314"/>
      <c r="F128" s="182" t="s">
        <v>147</v>
      </c>
      <c r="G128" s="184">
        <v>1768.914</v>
      </c>
      <c r="H128" s="183"/>
      <c r="I128" s="183">
        <f t="shared" si="10"/>
        <v>0</v>
      </c>
      <c r="J128" s="182">
        <f t="shared" si="11"/>
        <v>5908.17</v>
      </c>
      <c r="K128" s="187">
        <f t="shared" si="12"/>
        <v>0</v>
      </c>
      <c r="L128" s="187"/>
      <c r="M128" s="187">
        <f>ROUND(G128*(H128),2)</f>
        <v>0</v>
      </c>
      <c r="N128" s="187">
        <v>3.34</v>
      </c>
      <c r="O128" s="187"/>
      <c r="P128" s="189"/>
      <c r="Q128" s="189"/>
      <c r="R128" s="189"/>
      <c r="S128" s="187">
        <f t="shared" si="13"/>
        <v>0</v>
      </c>
      <c r="T128" s="187"/>
      <c r="U128" s="187"/>
      <c r="V128" s="197"/>
      <c r="W128" s="52"/>
      <c r="Z128">
        <v>0</v>
      </c>
    </row>
    <row r="129" spans="1:26" ht="25.05" customHeight="1" x14ac:dyDescent="0.3">
      <c r="A129" s="179"/>
      <c r="B129" s="211">
        <v>37</v>
      </c>
      <c r="C129" s="180" t="s">
        <v>271</v>
      </c>
      <c r="D129" s="313" t="s">
        <v>272</v>
      </c>
      <c r="E129" s="313"/>
      <c r="F129" s="173" t="s">
        <v>147</v>
      </c>
      <c r="G129" s="175">
        <v>1</v>
      </c>
      <c r="H129" s="174"/>
      <c r="I129" s="174">
        <f t="shared" si="10"/>
        <v>0</v>
      </c>
      <c r="J129" s="173">
        <f t="shared" si="11"/>
        <v>715.79</v>
      </c>
      <c r="K129" s="178">
        <f t="shared" si="12"/>
        <v>0</v>
      </c>
      <c r="L129" s="178">
        <f>ROUND(G129*(H129),2)</f>
        <v>0</v>
      </c>
      <c r="M129" s="178"/>
      <c r="N129" s="178">
        <v>715.79</v>
      </c>
      <c r="O129" s="178"/>
      <c r="P129" s="181">
        <v>14.55747</v>
      </c>
      <c r="Q129" s="181"/>
      <c r="R129" s="181">
        <v>14.55747</v>
      </c>
      <c r="S129" s="178">
        <f t="shared" si="13"/>
        <v>14.557</v>
      </c>
      <c r="T129" s="178"/>
      <c r="U129" s="178"/>
      <c r="V129" s="196"/>
      <c r="W129" s="52"/>
      <c r="Z129">
        <v>0</v>
      </c>
    </row>
    <row r="130" spans="1:26" ht="25.05" customHeight="1" x14ac:dyDescent="0.3">
      <c r="A130" s="179"/>
      <c r="B130" s="211">
        <v>38</v>
      </c>
      <c r="C130" s="180" t="s">
        <v>273</v>
      </c>
      <c r="D130" s="313" t="s">
        <v>274</v>
      </c>
      <c r="E130" s="313"/>
      <c r="F130" s="173" t="s">
        <v>97</v>
      </c>
      <c r="G130" s="175">
        <v>8</v>
      </c>
      <c r="H130" s="174"/>
      <c r="I130" s="174">
        <f t="shared" si="10"/>
        <v>0</v>
      </c>
      <c r="J130" s="173">
        <f t="shared" si="11"/>
        <v>55.2</v>
      </c>
      <c r="K130" s="178">
        <f t="shared" si="12"/>
        <v>0</v>
      </c>
      <c r="L130" s="178">
        <f>ROUND(G130*(H130),2)</f>
        <v>0</v>
      </c>
      <c r="M130" s="178"/>
      <c r="N130" s="178">
        <v>6.9</v>
      </c>
      <c r="O130" s="178"/>
      <c r="P130" s="181"/>
      <c r="Q130" s="181"/>
      <c r="R130" s="181"/>
      <c r="S130" s="178">
        <f t="shared" si="13"/>
        <v>0</v>
      </c>
      <c r="T130" s="178"/>
      <c r="U130" s="178"/>
      <c r="V130" s="196"/>
      <c r="W130" s="52"/>
      <c r="Z130">
        <v>0</v>
      </c>
    </row>
    <row r="131" spans="1:26" ht="25.05" customHeight="1" x14ac:dyDescent="0.3">
      <c r="A131" s="179"/>
      <c r="B131" s="212">
        <v>39</v>
      </c>
      <c r="C131" s="188" t="s">
        <v>275</v>
      </c>
      <c r="D131" s="314" t="s">
        <v>276</v>
      </c>
      <c r="E131" s="314"/>
      <c r="F131" s="182" t="s">
        <v>147</v>
      </c>
      <c r="G131" s="184">
        <v>2</v>
      </c>
      <c r="H131" s="183"/>
      <c r="I131" s="183">
        <f t="shared" si="10"/>
        <v>0</v>
      </c>
      <c r="J131" s="182">
        <f t="shared" si="11"/>
        <v>854.64</v>
      </c>
      <c r="K131" s="187">
        <f t="shared" si="12"/>
        <v>0</v>
      </c>
      <c r="L131" s="187"/>
      <c r="M131" s="187">
        <f>ROUND(G131*(H131),2)</f>
        <v>0</v>
      </c>
      <c r="N131" s="187">
        <v>427.32</v>
      </c>
      <c r="O131" s="187"/>
      <c r="P131" s="189"/>
      <c r="Q131" s="189"/>
      <c r="R131" s="189"/>
      <c r="S131" s="187">
        <f t="shared" si="13"/>
        <v>0</v>
      </c>
      <c r="T131" s="187"/>
      <c r="U131" s="187"/>
      <c r="V131" s="197"/>
      <c r="W131" s="52"/>
      <c r="Z131">
        <v>0</v>
      </c>
    </row>
    <row r="132" spans="1:26" ht="25.05" customHeight="1" x14ac:dyDescent="0.3">
      <c r="A132" s="179"/>
      <c r="B132" s="211">
        <v>40</v>
      </c>
      <c r="C132" s="180" t="s">
        <v>173</v>
      </c>
      <c r="D132" s="313" t="s">
        <v>174</v>
      </c>
      <c r="E132" s="313"/>
      <c r="F132" s="173" t="s">
        <v>175</v>
      </c>
      <c r="G132" s="175">
        <v>235.083</v>
      </c>
      <c r="H132" s="174"/>
      <c r="I132" s="174">
        <f t="shared" si="10"/>
        <v>0</v>
      </c>
      <c r="J132" s="173">
        <f t="shared" si="11"/>
        <v>977.95</v>
      </c>
      <c r="K132" s="178">
        <f t="shared" si="12"/>
        <v>0</v>
      </c>
      <c r="L132" s="178">
        <f t="shared" ref="L132:L137" si="14">ROUND(G132*(H132),2)</f>
        <v>0</v>
      </c>
      <c r="M132" s="178"/>
      <c r="N132" s="178">
        <v>4.16</v>
      </c>
      <c r="O132" s="178"/>
      <c r="P132" s="181"/>
      <c r="Q132" s="181"/>
      <c r="R132" s="181"/>
      <c r="S132" s="178">
        <f t="shared" si="13"/>
        <v>0</v>
      </c>
      <c r="T132" s="178"/>
      <c r="U132" s="178"/>
      <c r="V132" s="196"/>
      <c r="W132" s="52"/>
      <c r="Z132">
        <v>0</v>
      </c>
    </row>
    <row r="133" spans="1:26" ht="25.05" customHeight="1" x14ac:dyDescent="0.3">
      <c r="A133" s="179"/>
      <c r="B133" s="211">
        <v>41</v>
      </c>
      <c r="C133" s="180" t="s">
        <v>176</v>
      </c>
      <c r="D133" s="313" t="s">
        <v>177</v>
      </c>
      <c r="E133" s="313"/>
      <c r="F133" s="173" t="s">
        <v>175</v>
      </c>
      <c r="G133" s="175">
        <v>235.083</v>
      </c>
      <c r="H133" s="174"/>
      <c r="I133" s="174">
        <f t="shared" si="10"/>
        <v>0</v>
      </c>
      <c r="J133" s="173">
        <f t="shared" si="11"/>
        <v>115.19</v>
      </c>
      <c r="K133" s="178">
        <f t="shared" si="12"/>
        <v>0</v>
      </c>
      <c r="L133" s="178">
        <f t="shared" si="14"/>
        <v>0</v>
      </c>
      <c r="M133" s="178"/>
      <c r="N133" s="178">
        <v>0.49</v>
      </c>
      <c r="O133" s="178"/>
      <c r="P133" s="181"/>
      <c r="Q133" s="181"/>
      <c r="R133" s="181"/>
      <c r="S133" s="178">
        <f t="shared" si="13"/>
        <v>0</v>
      </c>
      <c r="T133" s="178"/>
      <c r="U133" s="178"/>
      <c r="V133" s="196"/>
      <c r="W133" s="52"/>
      <c r="Z133">
        <v>0</v>
      </c>
    </row>
    <row r="134" spans="1:26" ht="25.05" customHeight="1" x14ac:dyDescent="0.3">
      <c r="A134" s="179"/>
      <c r="B134" s="211">
        <v>42</v>
      </c>
      <c r="C134" s="180" t="s">
        <v>178</v>
      </c>
      <c r="D134" s="313" t="s">
        <v>179</v>
      </c>
      <c r="E134" s="313"/>
      <c r="F134" s="173" t="s">
        <v>175</v>
      </c>
      <c r="G134" s="175">
        <v>1.5</v>
      </c>
      <c r="H134" s="174"/>
      <c r="I134" s="174">
        <f t="shared" si="10"/>
        <v>0</v>
      </c>
      <c r="J134" s="173">
        <f t="shared" si="11"/>
        <v>27</v>
      </c>
      <c r="K134" s="178">
        <f t="shared" si="12"/>
        <v>0</v>
      </c>
      <c r="L134" s="178">
        <f t="shared" si="14"/>
        <v>0</v>
      </c>
      <c r="M134" s="178"/>
      <c r="N134" s="178">
        <v>18</v>
      </c>
      <c r="O134" s="178"/>
      <c r="P134" s="181"/>
      <c r="Q134" s="181"/>
      <c r="R134" s="181"/>
      <c r="S134" s="178">
        <f t="shared" si="13"/>
        <v>0</v>
      </c>
      <c r="T134" s="178"/>
      <c r="U134" s="178"/>
      <c r="V134" s="196"/>
      <c r="W134" s="52"/>
      <c r="Z134">
        <v>0</v>
      </c>
    </row>
    <row r="135" spans="1:26" ht="25.05" customHeight="1" x14ac:dyDescent="0.3">
      <c r="A135" s="179"/>
      <c r="B135" s="211">
        <v>43</v>
      </c>
      <c r="C135" s="180" t="s">
        <v>180</v>
      </c>
      <c r="D135" s="313" t="s">
        <v>181</v>
      </c>
      <c r="E135" s="313"/>
      <c r="F135" s="173" t="s">
        <v>175</v>
      </c>
      <c r="G135" s="175">
        <v>62.082999999999998</v>
      </c>
      <c r="H135" s="174"/>
      <c r="I135" s="174">
        <f t="shared" si="10"/>
        <v>0</v>
      </c>
      <c r="J135" s="173">
        <f t="shared" si="11"/>
        <v>1862.49</v>
      </c>
      <c r="K135" s="178">
        <f t="shared" si="12"/>
        <v>0</v>
      </c>
      <c r="L135" s="178">
        <f t="shared" si="14"/>
        <v>0</v>
      </c>
      <c r="M135" s="178"/>
      <c r="N135" s="178">
        <v>30</v>
      </c>
      <c r="O135" s="178"/>
      <c r="P135" s="181"/>
      <c r="Q135" s="181"/>
      <c r="R135" s="181"/>
      <c r="S135" s="178">
        <f t="shared" si="13"/>
        <v>0</v>
      </c>
      <c r="T135" s="178"/>
      <c r="U135" s="178"/>
      <c r="V135" s="196"/>
      <c r="W135" s="52"/>
      <c r="Z135">
        <v>0</v>
      </c>
    </row>
    <row r="136" spans="1:26" ht="25.05" customHeight="1" x14ac:dyDescent="0.3">
      <c r="A136" s="179"/>
      <c r="B136" s="211">
        <v>44</v>
      </c>
      <c r="C136" s="180" t="s">
        <v>182</v>
      </c>
      <c r="D136" s="313" t="s">
        <v>183</v>
      </c>
      <c r="E136" s="313"/>
      <c r="F136" s="173" t="s">
        <v>175</v>
      </c>
      <c r="G136" s="175">
        <v>192.08</v>
      </c>
      <c r="H136" s="174"/>
      <c r="I136" s="174">
        <f t="shared" si="10"/>
        <v>0</v>
      </c>
      <c r="J136" s="173">
        <f t="shared" si="11"/>
        <v>5378.24</v>
      </c>
      <c r="K136" s="178">
        <f t="shared" si="12"/>
        <v>0</v>
      </c>
      <c r="L136" s="178">
        <f t="shared" si="14"/>
        <v>0</v>
      </c>
      <c r="M136" s="178"/>
      <c r="N136" s="178">
        <v>28</v>
      </c>
      <c r="O136" s="178"/>
      <c r="P136" s="181"/>
      <c r="Q136" s="181"/>
      <c r="R136" s="181"/>
      <c r="S136" s="178">
        <f t="shared" si="13"/>
        <v>0</v>
      </c>
      <c r="T136" s="178"/>
      <c r="U136" s="178"/>
      <c r="V136" s="196"/>
      <c r="W136" s="52"/>
      <c r="Z136">
        <v>0</v>
      </c>
    </row>
    <row r="137" spans="1:26" ht="25.05" customHeight="1" x14ac:dyDescent="0.3">
      <c r="A137" s="179"/>
      <c r="B137" s="211">
        <v>45</v>
      </c>
      <c r="C137" s="180" t="s">
        <v>184</v>
      </c>
      <c r="D137" s="313" t="s">
        <v>185</v>
      </c>
      <c r="E137" s="313"/>
      <c r="F137" s="173" t="s">
        <v>175</v>
      </c>
      <c r="G137" s="175">
        <v>235.083</v>
      </c>
      <c r="H137" s="174"/>
      <c r="I137" s="174">
        <f t="shared" si="10"/>
        <v>0</v>
      </c>
      <c r="J137" s="173">
        <f t="shared" si="11"/>
        <v>103.44</v>
      </c>
      <c r="K137" s="178">
        <f t="shared" si="12"/>
        <v>0</v>
      </c>
      <c r="L137" s="178">
        <f t="shared" si="14"/>
        <v>0</v>
      </c>
      <c r="M137" s="178"/>
      <c r="N137" s="178">
        <v>0.44</v>
      </c>
      <c r="O137" s="178"/>
      <c r="P137" s="181"/>
      <c r="Q137" s="181"/>
      <c r="R137" s="181"/>
      <c r="S137" s="178">
        <f t="shared" si="13"/>
        <v>0</v>
      </c>
      <c r="T137" s="178"/>
      <c r="U137" s="178"/>
      <c r="V137" s="196"/>
      <c r="W137" s="52"/>
      <c r="Z137">
        <v>0</v>
      </c>
    </row>
    <row r="138" spans="1:26" x14ac:dyDescent="0.3">
      <c r="A138" s="9"/>
      <c r="B138" s="210"/>
      <c r="C138" s="172">
        <v>9</v>
      </c>
      <c r="D138" s="310" t="s">
        <v>150</v>
      </c>
      <c r="E138" s="310"/>
      <c r="F138" s="9"/>
      <c r="G138" s="171"/>
      <c r="H138" s="138"/>
      <c r="I138" s="140">
        <f>ROUND((SUM(I121:I137))/1,2)</f>
        <v>0</v>
      </c>
      <c r="J138" s="9"/>
      <c r="K138" s="9"/>
      <c r="L138" s="9">
        <f>ROUND((SUM(L121:L137))/1,2)</f>
        <v>0</v>
      </c>
      <c r="M138" s="9">
        <f>ROUND((SUM(M121:M137))/1,2)</f>
        <v>0</v>
      </c>
      <c r="N138" s="9"/>
      <c r="O138" s="9"/>
      <c r="P138" s="9"/>
      <c r="Q138" s="9"/>
      <c r="R138" s="9"/>
      <c r="S138" s="9">
        <f>ROUND((SUM(S121:S137))/1,2)</f>
        <v>15.46</v>
      </c>
      <c r="T138" s="9"/>
      <c r="U138" s="9"/>
      <c r="V138" s="198">
        <f>ROUND((SUM(V121:V137))/1,2)</f>
        <v>0</v>
      </c>
      <c r="W138" s="215"/>
      <c r="X138" s="137"/>
      <c r="Y138" s="137"/>
      <c r="Z138" s="137"/>
    </row>
    <row r="139" spans="1:26" x14ac:dyDescent="0.3">
      <c r="A139" s="1"/>
      <c r="B139" s="206"/>
      <c r="C139" s="1"/>
      <c r="D139" s="1"/>
      <c r="E139" s="1"/>
      <c r="F139" s="1"/>
      <c r="G139" s="165"/>
      <c r="H139" s="131"/>
      <c r="I139" s="13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99"/>
      <c r="W139" s="52"/>
    </row>
    <row r="140" spans="1:26" x14ac:dyDescent="0.3">
      <c r="A140" s="9"/>
      <c r="B140" s="210"/>
      <c r="C140" s="172">
        <v>99</v>
      </c>
      <c r="D140" s="310" t="s">
        <v>186</v>
      </c>
      <c r="E140" s="310"/>
      <c r="F140" s="9"/>
      <c r="G140" s="171"/>
      <c r="H140" s="138"/>
      <c r="I140" s="138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95"/>
      <c r="W140" s="215"/>
      <c r="X140" s="137"/>
      <c r="Y140" s="137"/>
      <c r="Z140" s="137"/>
    </row>
    <row r="141" spans="1:26" ht="25.05" customHeight="1" x14ac:dyDescent="0.3">
      <c r="A141" s="179"/>
      <c r="B141" s="211">
        <v>46</v>
      </c>
      <c r="C141" s="180" t="s">
        <v>187</v>
      </c>
      <c r="D141" s="313" t="s">
        <v>188</v>
      </c>
      <c r="E141" s="313"/>
      <c r="F141" s="173" t="s">
        <v>175</v>
      </c>
      <c r="G141" s="175">
        <v>4595.7969999999996</v>
      </c>
      <c r="H141" s="174"/>
      <c r="I141" s="174">
        <f>ROUND(G141*(H141),2)</f>
        <v>0</v>
      </c>
      <c r="J141" s="173">
        <f>ROUND(G141*(N141),2)</f>
        <v>9099.68</v>
      </c>
      <c r="K141" s="178">
        <f>ROUND(G141*(O141),2)</f>
        <v>0</v>
      </c>
      <c r="L141" s="178">
        <f>ROUND(G141*(H141),2)</f>
        <v>0</v>
      </c>
      <c r="M141" s="178"/>
      <c r="N141" s="178">
        <v>1.98</v>
      </c>
      <c r="O141" s="178"/>
      <c r="P141" s="181"/>
      <c r="Q141" s="181"/>
      <c r="R141" s="181"/>
      <c r="S141" s="178">
        <f>ROUND(G141*(P141),3)</f>
        <v>0</v>
      </c>
      <c r="T141" s="178"/>
      <c r="U141" s="178"/>
      <c r="V141" s="196"/>
      <c r="W141" s="52"/>
      <c r="Z141">
        <v>0</v>
      </c>
    </row>
    <row r="142" spans="1:26" x14ac:dyDescent="0.3">
      <c r="A142" s="9"/>
      <c r="B142" s="210"/>
      <c r="C142" s="172">
        <v>99</v>
      </c>
      <c r="D142" s="310" t="s">
        <v>186</v>
      </c>
      <c r="E142" s="310"/>
      <c r="F142" s="9"/>
      <c r="G142" s="171"/>
      <c r="H142" s="138"/>
      <c r="I142" s="140">
        <f>ROUND((SUM(I140:I141))/1,2)</f>
        <v>0</v>
      </c>
      <c r="J142" s="9"/>
      <c r="K142" s="9"/>
      <c r="L142" s="9">
        <f>ROUND((SUM(L140:L141))/1,2)</f>
        <v>0</v>
      </c>
      <c r="M142" s="9">
        <f>ROUND((SUM(M140:M141))/1,2)</f>
        <v>0</v>
      </c>
      <c r="N142" s="9"/>
      <c r="O142" s="9"/>
      <c r="P142" s="190"/>
      <c r="Q142" s="1"/>
      <c r="R142" s="1"/>
      <c r="S142" s="190">
        <f>ROUND((SUM(S140:S141))/1,2)</f>
        <v>0</v>
      </c>
      <c r="T142" s="2"/>
      <c r="U142" s="2"/>
      <c r="V142" s="198">
        <f>ROUND((SUM(V140:V141))/1,2)</f>
        <v>0</v>
      </c>
      <c r="W142" s="52"/>
    </row>
    <row r="143" spans="1:26" x14ac:dyDescent="0.3">
      <c r="A143" s="1"/>
      <c r="B143" s="206"/>
      <c r="C143" s="1"/>
      <c r="D143" s="1"/>
      <c r="E143" s="1"/>
      <c r="F143" s="1"/>
      <c r="G143" s="165"/>
      <c r="H143" s="131"/>
      <c r="I143" s="13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99"/>
      <c r="W143" s="52"/>
    </row>
    <row r="144" spans="1:26" x14ac:dyDescent="0.3">
      <c r="A144" s="9"/>
      <c r="B144" s="210"/>
      <c r="C144" s="9"/>
      <c r="D144" s="311" t="s">
        <v>64</v>
      </c>
      <c r="E144" s="311"/>
      <c r="F144" s="9"/>
      <c r="G144" s="171"/>
      <c r="H144" s="138"/>
      <c r="I144" s="140">
        <f>ROUND((SUM(I79:I143))/2,2)</f>
        <v>0</v>
      </c>
      <c r="J144" s="9"/>
      <c r="K144" s="9"/>
      <c r="L144" s="9">
        <f>ROUND((SUM(L79:L143))/2,2)</f>
        <v>0</v>
      </c>
      <c r="M144" s="9">
        <f>ROUND((SUM(M79:M143))/2,2)</f>
        <v>0</v>
      </c>
      <c r="N144" s="9"/>
      <c r="O144" s="9"/>
      <c r="P144" s="190"/>
      <c r="Q144" s="1"/>
      <c r="R144" s="1"/>
      <c r="S144" s="190">
        <f>ROUND((SUM(S79:S143))/2,2)</f>
        <v>3500.45</v>
      </c>
      <c r="T144" s="1"/>
      <c r="U144" s="1"/>
      <c r="V144" s="198">
        <f>ROUND((SUM(V79:V143))/2,2)</f>
        <v>0</v>
      </c>
      <c r="W144" s="52"/>
    </row>
    <row r="145" spans="1:26" x14ac:dyDescent="0.3">
      <c r="A145" s="1"/>
      <c r="B145" s="213"/>
      <c r="C145" s="191"/>
      <c r="D145" s="312" t="s">
        <v>71</v>
      </c>
      <c r="E145" s="312"/>
      <c r="F145" s="191"/>
      <c r="G145" s="192"/>
      <c r="H145" s="193"/>
      <c r="I145" s="193">
        <f>ROUND((SUM(I79:I144))/3,2)</f>
        <v>0</v>
      </c>
      <c r="J145" s="191"/>
      <c r="K145" s="191">
        <f>ROUND((SUM(K79:K144))/3,2)</f>
        <v>0</v>
      </c>
      <c r="L145" s="191">
        <f>ROUND((SUM(L79:L144))/3,2)</f>
        <v>0</v>
      </c>
      <c r="M145" s="191">
        <f>ROUND((SUM(M79:M144))/3,2)</f>
        <v>0</v>
      </c>
      <c r="N145" s="191"/>
      <c r="O145" s="191"/>
      <c r="P145" s="192"/>
      <c r="Q145" s="191"/>
      <c r="R145" s="191"/>
      <c r="S145" s="192">
        <f>ROUND((SUM(S79:S144))/3,2)</f>
        <v>3500.45</v>
      </c>
      <c r="T145" s="191"/>
      <c r="U145" s="191"/>
      <c r="V145" s="200">
        <f>ROUND((SUM(V79:V144))/3,2)</f>
        <v>0</v>
      </c>
      <c r="W145" s="52"/>
      <c r="Y145">
        <f>(SUM(Y79:Y144))</f>
        <v>0</v>
      </c>
      <c r="Z145">
        <f>(SUM(Z79:Z144))</f>
        <v>0</v>
      </c>
    </row>
  </sheetData>
  <mergeCells count="110"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H1:I1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B71:E71"/>
    <mergeCell ref="B72:E72"/>
    <mergeCell ref="I70:P70"/>
    <mergeCell ref="D79:E79"/>
    <mergeCell ref="D80:E80"/>
    <mergeCell ref="D81:E81"/>
    <mergeCell ref="B61:D61"/>
    <mergeCell ref="B62:D62"/>
    <mergeCell ref="B64:D64"/>
    <mergeCell ref="B68:V68"/>
    <mergeCell ref="D88:E88"/>
    <mergeCell ref="D89:E8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D101:E101"/>
    <mergeCell ref="D102:E102"/>
    <mergeCell ref="D103:E103"/>
    <mergeCell ref="D105:E105"/>
    <mergeCell ref="D106:E106"/>
    <mergeCell ref="D107:E107"/>
    <mergeCell ref="D94:E94"/>
    <mergeCell ref="D95:E95"/>
    <mergeCell ref="D96:E96"/>
    <mergeCell ref="D97:E97"/>
    <mergeCell ref="D98:E98"/>
    <mergeCell ref="D99:E99"/>
    <mergeCell ref="D115:E115"/>
    <mergeCell ref="D116:E116"/>
    <mergeCell ref="D117:E117"/>
    <mergeCell ref="D118:E118"/>
    <mergeCell ref="D119:E119"/>
    <mergeCell ref="D121:E121"/>
    <mergeCell ref="D108:E108"/>
    <mergeCell ref="D109:E109"/>
    <mergeCell ref="D110:E110"/>
    <mergeCell ref="D111:E111"/>
    <mergeCell ref="D112:E112"/>
    <mergeCell ref="D114:E114"/>
    <mergeCell ref="D128:E128"/>
    <mergeCell ref="D129:E129"/>
    <mergeCell ref="D130:E130"/>
    <mergeCell ref="D131:E131"/>
    <mergeCell ref="D132:E132"/>
    <mergeCell ref="D133:E133"/>
    <mergeCell ref="D122:E122"/>
    <mergeCell ref="D123:E123"/>
    <mergeCell ref="D124:E124"/>
    <mergeCell ref="D125:E125"/>
    <mergeCell ref="D126:E126"/>
    <mergeCell ref="D127:E127"/>
    <mergeCell ref="D141:E141"/>
    <mergeCell ref="D142:E142"/>
    <mergeCell ref="D144:E144"/>
    <mergeCell ref="D145:E145"/>
    <mergeCell ref="D134:E134"/>
    <mergeCell ref="D135:E135"/>
    <mergeCell ref="D136:E136"/>
    <mergeCell ref="D137:E137"/>
    <mergeCell ref="D138:E138"/>
    <mergeCell ref="D140:E140"/>
  </mergeCells>
  <hyperlinks>
    <hyperlink ref="B1:C1" location="A2:A2" tooltip="Klikni na prechod ku Kryciemu listu..." display="Krycí list rozpočtu" xr:uid="{B847F8D8-CEAF-45D2-A18E-D37307C90E96}"/>
    <hyperlink ref="E1:F1" location="A54:A54" tooltip="Klikni na prechod ku rekapitulácii..." display="Rekapitulácia rozpočtu" xr:uid="{0043E4A3-A065-484C-9341-2E6FAC58B3CE}"/>
    <hyperlink ref="H1:I1" location="B78:B78" tooltip="Klikni na prechod ku Rozpočet..." display="Rozpočet" xr:uid="{E824A4F0-2413-4214-9680-FCE8A3A5D5FD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Zlepšenie základnej technickej infraštruktúry v obci Sačurov / SO 05.1 Miestna komunikácia ulica Cintorínska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8</vt:i4>
      </vt:variant>
    </vt:vector>
  </HeadingPairs>
  <TitlesOfParts>
    <vt:vector size="18" baseType="lpstr">
      <vt:lpstr>Rekapitulácia</vt:lpstr>
      <vt:lpstr>Krycí list stavby</vt:lpstr>
      <vt:lpstr>SO 15575</vt:lpstr>
      <vt:lpstr>SO 15583</vt:lpstr>
      <vt:lpstr>SO 15584</vt:lpstr>
      <vt:lpstr>SO 15585</vt:lpstr>
      <vt:lpstr>SO 15586</vt:lpstr>
      <vt:lpstr>SO 15587</vt:lpstr>
      <vt:lpstr>SO 15588</vt:lpstr>
      <vt:lpstr>SO 15589</vt:lpstr>
      <vt:lpstr>'SO 15575'!Oblasť_tlače</vt:lpstr>
      <vt:lpstr>'SO 15583'!Oblasť_tlače</vt:lpstr>
      <vt:lpstr>'SO 15584'!Oblasť_tlače</vt:lpstr>
      <vt:lpstr>'SO 15585'!Oblasť_tlače</vt:lpstr>
      <vt:lpstr>'SO 15586'!Oblasť_tlače</vt:lpstr>
      <vt:lpstr>'SO 15587'!Oblasť_tlače</vt:lpstr>
      <vt:lpstr>'SO 15588'!Oblasť_tlače</vt:lpstr>
      <vt:lpstr>'SO 15589'!Oblasť_tlače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dcterms:created xsi:type="dcterms:W3CDTF">2022-01-27T17:05:48Z</dcterms:created>
  <dcterms:modified xsi:type="dcterms:W3CDTF">2022-01-27T17:30:41Z</dcterms:modified>
</cp:coreProperties>
</file>