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katarina.sinska\Documents\2022 PRACA\01B  Drinková čermánsky fudb.klub NR\2 VV zadanie 19.1.2022\"/>
    </mc:Choice>
  </mc:AlternateContent>
  <xr:revisionPtr revIDLastSave="0" documentId="13_ncr:1_{B533D972-A567-48D2-8282-BADAA55006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SO01.1 - SO01.1 Búracie p..." sheetId="2" r:id="rId2"/>
    <sheet name="SO01.2A - SO01.2A Stavebn..." sheetId="3" r:id="rId3"/>
    <sheet name="SO01.2B - SO012B Stavebná..." sheetId="4" r:id="rId4"/>
    <sheet name="SO01.C - SO01.C  Stavebná..." sheetId="5" r:id="rId5"/>
    <sheet name="SO01.3 - SO01.3 Zdravotec..." sheetId="6" r:id="rId6"/>
    <sheet name="SO01.4 - SO01.4 Ústredné ..." sheetId="7" r:id="rId7"/>
    <sheet name="SO01.5 - SO01.5 Elektroin..." sheetId="8" r:id="rId8"/>
    <sheet name="Zoznam figúr" sheetId="9" r:id="rId9"/>
  </sheets>
  <definedNames>
    <definedName name="_xlnm._FilterDatabase" localSheetId="1" hidden="1">'SO01.1 - SO01.1 Búracie p...'!$C$136:$K$413</definedName>
    <definedName name="_xlnm._FilterDatabase" localSheetId="2" hidden="1">'SO01.2A - SO01.2A Stavebn...'!$C$138:$K$794</definedName>
    <definedName name="_xlnm._FilterDatabase" localSheetId="3" hidden="1">'SO01.2B - SO012B Stavebná...'!$C$131:$K$434</definedName>
    <definedName name="_xlnm._FilterDatabase" localSheetId="5" hidden="1">'SO01.3 - SO01.3 Zdravotec...'!$C$133:$K$513</definedName>
    <definedName name="_xlnm._FilterDatabase" localSheetId="6" hidden="1">'SO01.4 - SO01.4 Ústredné ...'!$C$130:$K$224</definedName>
    <definedName name="_xlnm._FilterDatabase" localSheetId="7" hidden="1">'SO01.5 - SO01.5 Elektroin...'!$C$127:$K$250</definedName>
    <definedName name="_xlnm._FilterDatabase" localSheetId="4" hidden="1">'SO01.C - SO01.C  Stavebná...'!$C$129:$K$315</definedName>
    <definedName name="_xlnm.Print_Titles" localSheetId="0">'Rekapitulácia stavby'!$92:$92</definedName>
    <definedName name="_xlnm.Print_Titles" localSheetId="1">'SO01.1 - SO01.1 Búracie p...'!$136:$136</definedName>
    <definedName name="_xlnm.Print_Titles" localSheetId="2">'SO01.2A - SO01.2A Stavebn...'!$138:$138</definedName>
    <definedName name="_xlnm.Print_Titles" localSheetId="3">'SO01.2B - SO012B Stavebná...'!$131:$131</definedName>
    <definedName name="_xlnm.Print_Titles" localSheetId="5">'SO01.3 - SO01.3 Zdravotec...'!$133:$133</definedName>
    <definedName name="_xlnm.Print_Titles" localSheetId="6">'SO01.4 - SO01.4 Ústredné ...'!$130:$130</definedName>
    <definedName name="_xlnm.Print_Titles" localSheetId="7">'SO01.5 - SO01.5 Elektroin...'!$127:$127</definedName>
    <definedName name="_xlnm.Print_Titles" localSheetId="4">'SO01.C - SO01.C  Stavebná...'!$129:$129</definedName>
    <definedName name="_xlnm.Print_Titles" localSheetId="8">'Zoznam figúr'!$9:$9</definedName>
    <definedName name="_xlnm.Print_Area" localSheetId="0">'Rekapitulácia stavby'!$D$4:$AO$76,'Rekapitulácia stavby'!$C$82:$AQ$103</definedName>
    <definedName name="_xlnm.Print_Area" localSheetId="1">'SO01.1 - SO01.1 Búracie p...'!$C$4:$J$76,'SO01.1 - SO01.1 Búracie p...'!$C$82:$J$116,'SO01.1 - SO01.1 Búracie p...'!$C$122:$J$413</definedName>
    <definedName name="_xlnm.Print_Area" localSheetId="2">'SO01.2A - SO01.2A Stavebn...'!$C$4:$J$76,'SO01.2A - SO01.2A Stavebn...'!$C$82:$J$118,'SO01.2A - SO01.2A Stavebn...'!$C$124:$J$794</definedName>
    <definedName name="_xlnm.Print_Area" localSheetId="3">'SO01.2B - SO012B Stavebná...'!$C$4:$J$76,'SO01.2B - SO012B Stavebná...'!$C$82:$J$111,'SO01.2B - SO012B Stavebná...'!$C$117:$J$434</definedName>
    <definedName name="_xlnm.Print_Area" localSheetId="5">'SO01.3 - SO01.3 Zdravotec...'!$C$4:$J$76,'SO01.3 - SO01.3 Zdravotec...'!$C$82:$J$113,'SO01.3 - SO01.3 Zdravotec...'!$C$119:$J$513</definedName>
    <definedName name="_xlnm.Print_Area" localSheetId="6">'SO01.4 - SO01.4 Ústredné ...'!$C$4:$J$76,'SO01.4 - SO01.4 Ústredné ...'!$C$82:$J$110,'SO01.4 - SO01.4 Ústredné ...'!$C$116:$J$224</definedName>
    <definedName name="_xlnm.Print_Area" localSheetId="7">'SO01.5 - SO01.5 Elektroin...'!$C$4:$J$76,'SO01.5 - SO01.5 Elektroin...'!$C$82:$J$107,'SO01.5 - SO01.5 Elektroin...'!$C$113:$J$250</definedName>
    <definedName name="_xlnm.Print_Area" localSheetId="4">'SO01.C - SO01.C  Stavebná...'!$C$4:$J$76,'SO01.C - SO01.C  Stavebná...'!$C$82:$J$109,'SO01.C - SO01.C  Stavebná...'!$C$115:$J$315</definedName>
    <definedName name="_xlnm.Print_Area" localSheetId="8">'Zoznam figúr'!$C$4:$G$363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J39" i="8"/>
  <c r="J38" i="8"/>
  <c r="AY102" i="1"/>
  <c r="J37" i="8"/>
  <c r="AX102" i="1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0" i="8"/>
  <c r="BH240" i="8"/>
  <c r="BG240" i="8"/>
  <c r="BE240" i="8"/>
  <c r="T240" i="8"/>
  <c r="R240" i="8"/>
  <c r="P240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4" i="8"/>
  <c r="F124" i="8"/>
  <c r="F122" i="8"/>
  <c r="E120" i="8"/>
  <c r="J93" i="8"/>
  <c r="F93" i="8"/>
  <c r="F91" i="8"/>
  <c r="E89" i="8"/>
  <c r="J26" i="8"/>
  <c r="E26" i="8"/>
  <c r="J125" i="8"/>
  <c r="J25" i="8"/>
  <c r="J20" i="8"/>
  <c r="E20" i="8"/>
  <c r="F94" i="8"/>
  <c r="J19" i="8"/>
  <c r="J14" i="8"/>
  <c r="J122" i="8" s="1"/>
  <c r="E7" i="8"/>
  <c r="E85" i="8"/>
  <c r="J39" i="7"/>
  <c r="J38" i="7"/>
  <c r="AY101" i="1"/>
  <c r="J37" i="7"/>
  <c r="AX101" i="1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0" i="7"/>
  <c r="BH210" i="7"/>
  <c r="BG210" i="7"/>
  <c r="BE210" i="7"/>
  <c r="T210" i="7"/>
  <c r="R210" i="7"/>
  <c r="P210" i="7"/>
  <c r="BI208" i="7"/>
  <c r="BH208" i="7"/>
  <c r="BG208" i="7"/>
  <c r="BE208" i="7"/>
  <c r="T208" i="7"/>
  <c r="R208" i="7"/>
  <c r="P208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T133" i="7"/>
  <c r="T132" i="7"/>
  <c r="R134" i="7"/>
  <c r="R133" i="7"/>
  <c r="R132" i="7"/>
  <c r="P134" i="7"/>
  <c r="P133" i="7" s="1"/>
  <c r="P132" i="7" s="1"/>
  <c r="J128" i="7"/>
  <c r="J127" i="7"/>
  <c r="F127" i="7"/>
  <c r="F125" i="7"/>
  <c r="E123" i="7"/>
  <c r="J94" i="7"/>
  <c r="J93" i="7"/>
  <c r="F93" i="7"/>
  <c r="F91" i="7"/>
  <c r="E89" i="7"/>
  <c r="J20" i="7"/>
  <c r="E20" i="7"/>
  <c r="F128" i="7"/>
  <c r="J19" i="7"/>
  <c r="J14" i="7"/>
  <c r="J125" i="7" s="1"/>
  <c r="E7" i="7"/>
  <c r="E119" i="7"/>
  <c r="J39" i="6"/>
  <c r="J38" i="6"/>
  <c r="AY100" i="1"/>
  <c r="J37" i="6"/>
  <c r="AX100" i="1" s="1"/>
  <c r="BI513" i="6"/>
  <c r="BH513" i="6"/>
  <c r="BG513" i="6"/>
  <c r="BE513" i="6"/>
  <c r="T513" i="6"/>
  <c r="R513" i="6"/>
  <c r="P513" i="6"/>
  <c r="BI512" i="6"/>
  <c r="BH512" i="6"/>
  <c r="BG512" i="6"/>
  <c r="BE512" i="6"/>
  <c r="T512" i="6"/>
  <c r="R512" i="6"/>
  <c r="P512" i="6"/>
  <c r="BI511" i="6"/>
  <c r="BH511" i="6"/>
  <c r="BG511" i="6"/>
  <c r="BE511" i="6"/>
  <c r="T511" i="6"/>
  <c r="R511" i="6"/>
  <c r="P511" i="6"/>
  <c r="BI510" i="6"/>
  <c r="BH510" i="6"/>
  <c r="BG510" i="6"/>
  <c r="BE510" i="6"/>
  <c r="T510" i="6"/>
  <c r="R510" i="6"/>
  <c r="P510" i="6"/>
  <c r="BI509" i="6"/>
  <c r="BH509" i="6"/>
  <c r="BG509" i="6"/>
  <c r="BE509" i="6"/>
  <c r="T509" i="6"/>
  <c r="R509" i="6"/>
  <c r="P509" i="6"/>
  <c r="BI508" i="6"/>
  <c r="BH508" i="6"/>
  <c r="BG508" i="6"/>
  <c r="BE508" i="6"/>
  <c r="T508" i="6"/>
  <c r="R508" i="6"/>
  <c r="P508" i="6"/>
  <c r="BI507" i="6"/>
  <c r="BH507" i="6"/>
  <c r="BG507" i="6"/>
  <c r="BE507" i="6"/>
  <c r="T507" i="6"/>
  <c r="R507" i="6"/>
  <c r="P507" i="6"/>
  <c r="BI506" i="6"/>
  <c r="BH506" i="6"/>
  <c r="BG506" i="6"/>
  <c r="BE506" i="6"/>
  <c r="T506" i="6"/>
  <c r="R506" i="6"/>
  <c r="P506" i="6"/>
  <c r="BI505" i="6"/>
  <c r="BH505" i="6"/>
  <c r="BG505" i="6"/>
  <c r="BE505" i="6"/>
  <c r="T505" i="6"/>
  <c r="R505" i="6"/>
  <c r="P505" i="6"/>
  <c r="BI504" i="6"/>
  <c r="BH504" i="6"/>
  <c r="BG504" i="6"/>
  <c r="BE504" i="6"/>
  <c r="T504" i="6"/>
  <c r="R504" i="6"/>
  <c r="P504" i="6"/>
  <c r="BI502" i="6"/>
  <c r="BH502" i="6"/>
  <c r="BG502" i="6"/>
  <c r="BE502" i="6"/>
  <c r="T502" i="6"/>
  <c r="R502" i="6"/>
  <c r="P502" i="6"/>
  <c r="BI501" i="6"/>
  <c r="BH501" i="6"/>
  <c r="BG501" i="6"/>
  <c r="BE501" i="6"/>
  <c r="T501" i="6"/>
  <c r="R501" i="6"/>
  <c r="P501" i="6"/>
  <c r="BI499" i="6"/>
  <c r="BH499" i="6"/>
  <c r="BG499" i="6"/>
  <c r="BE499" i="6"/>
  <c r="T499" i="6"/>
  <c r="R499" i="6"/>
  <c r="P499" i="6"/>
  <c r="BI497" i="6"/>
  <c r="BH497" i="6"/>
  <c r="BG497" i="6"/>
  <c r="BE497" i="6"/>
  <c r="T497" i="6"/>
  <c r="R497" i="6"/>
  <c r="P497" i="6"/>
  <c r="BI495" i="6"/>
  <c r="BH495" i="6"/>
  <c r="BG495" i="6"/>
  <c r="BE495" i="6"/>
  <c r="T495" i="6"/>
  <c r="R495" i="6"/>
  <c r="P495" i="6"/>
  <c r="BI493" i="6"/>
  <c r="BH493" i="6"/>
  <c r="BG493" i="6"/>
  <c r="BE493" i="6"/>
  <c r="T493" i="6"/>
  <c r="R493" i="6"/>
  <c r="P493" i="6"/>
  <c r="BI491" i="6"/>
  <c r="BH491" i="6"/>
  <c r="BG491" i="6"/>
  <c r="BE491" i="6"/>
  <c r="T491" i="6"/>
  <c r="R491" i="6"/>
  <c r="P491" i="6"/>
  <c r="BI489" i="6"/>
  <c r="BH489" i="6"/>
  <c r="BG489" i="6"/>
  <c r="BE489" i="6"/>
  <c r="T489" i="6"/>
  <c r="R489" i="6"/>
  <c r="P489" i="6"/>
  <c r="BI488" i="6"/>
  <c r="BH488" i="6"/>
  <c r="BG488" i="6"/>
  <c r="BE488" i="6"/>
  <c r="T488" i="6"/>
  <c r="R488" i="6"/>
  <c r="P488" i="6"/>
  <c r="BI486" i="6"/>
  <c r="BH486" i="6"/>
  <c r="BG486" i="6"/>
  <c r="BE486" i="6"/>
  <c r="T486" i="6"/>
  <c r="R486" i="6"/>
  <c r="P486" i="6"/>
  <c r="BI484" i="6"/>
  <c r="BH484" i="6"/>
  <c r="BG484" i="6"/>
  <c r="BE484" i="6"/>
  <c r="T484" i="6"/>
  <c r="R484" i="6"/>
  <c r="P484" i="6"/>
  <c r="BI482" i="6"/>
  <c r="BH482" i="6"/>
  <c r="BG482" i="6"/>
  <c r="BE482" i="6"/>
  <c r="T482" i="6"/>
  <c r="R482" i="6"/>
  <c r="P482" i="6"/>
  <c r="BI480" i="6"/>
  <c r="BH480" i="6"/>
  <c r="BG480" i="6"/>
  <c r="BE480" i="6"/>
  <c r="T480" i="6"/>
  <c r="R480" i="6"/>
  <c r="P480" i="6"/>
  <c r="BI478" i="6"/>
  <c r="BH478" i="6"/>
  <c r="BG478" i="6"/>
  <c r="BE478" i="6"/>
  <c r="T478" i="6"/>
  <c r="R478" i="6"/>
  <c r="P478" i="6"/>
  <c r="BI476" i="6"/>
  <c r="BH476" i="6"/>
  <c r="BG476" i="6"/>
  <c r="BE476" i="6"/>
  <c r="T476" i="6"/>
  <c r="R476" i="6"/>
  <c r="P476" i="6"/>
  <c r="BI466" i="6"/>
  <c r="BH466" i="6"/>
  <c r="BG466" i="6"/>
  <c r="BE466" i="6"/>
  <c r="T466" i="6"/>
  <c r="R466" i="6"/>
  <c r="P466" i="6"/>
  <c r="BI456" i="6"/>
  <c r="BH456" i="6"/>
  <c r="BG456" i="6"/>
  <c r="BE456" i="6"/>
  <c r="T456" i="6"/>
  <c r="R456" i="6"/>
  <c r="P456" i="6"/>
  <c r="BI454" i="6"/>
  <c r="BH454" i="6"/>
  <c r="BG454" i="6"/>
  <c r="BE454" i="6"/>
  <c r="T454" i="6"/>
  <c r="R454" i="6"/>
  <c r="P454" i="6"/>
  <c r="BI450" i="6"/>
  <c r="BH450" i="6"/>
  <c r="BG450" i="6"/>
  <c r="BE450" i="6"/>
  <c r="T450" i="6"/>
  <c r="R450" i="6"/>
  <c r="P450" i="6"/>
  <c r="BI448" i="6"/>
  <c r="BH448" i="6"/>
  <c r="BG448" i="6"/>
  <c r="BE448" i="6"/>
  <c r="T448" i="6"/>
  <c r="R448" i="6"/>
  <c r="P448" i="6"/>
  <c r="BI442" i="6"/>
  <c r="BH442" i="6"/>
  <c r="BG442" i="6"/>
  <c r="BE442" i="6"/>
  <c r="T442" i="6"/>
  <c r="R442" i="6"/>
  <c r="P442" i="6"/>
  <c r="BI440" i="6"/>
  <c r="BH440" i="6"/>
  <c r="BG440" i="6"/>
  <c r="BE440" i="6"/>
  <c r="T440" i="6"/>
  <c r="R440" i="6"/>
  <c r="P440" i="6"/>
  <c r="BI438" i="6"/>
  <c r="BH438" i="6"/>
  <c r="BG438" i="6"/>
  <c r="BE438" i="6"/>
  <c r="T438" i="6"/>
  <c r="R438" i="6"/>
  <c r="P438" i="6"/>
  <c r="BI436" i="6"/>
  <c r="BH436" i="6"/>
  <c r="BG436" i="6"/>
  <c r="BE436" i="6"/>
  <c r="T436" i="6"/>
  <c r="R436" i="6"/>
  <c r="P436" i="6"/>
  <c r="BI424" i="6"/>
  <c r="BH424" i="6"/>
  <c r="BG424" i="6"/>
  <c r="BE424" i="6"/>
  <c r="T424" i="6"/>
  <c r="R424" i="6"/>
  <c r="P424" i="6"/>
  <c r="BI422" i="6"/>
  <c r="BH422" i="6"/>
  <c r="BG422" i="6"/>
  <c r="BE422" i="6"/>
  <c r="T422" i="6"/>
  <c r="R422" i="6"/>
  <c r="P422" i="6"/>
  <c r="BI410" i="6"/>
  <c r="BH410" i="6"/>
  <c r="BG410" i="6"/>
  <c r="BE410" i="6"/>
  <c r="T410" i="6"/>
  <c r="R410" i="6"/>
  <c r="P410" i="6"/>
  <c r="BI398" i="6"/>
  <c r="BH398" i="6"/>
  <c r="BG398" i="6"/>
  <c r="BE398" i="6"/>
  <c r="T398" i="6"/>
  <c r="R398" i="6"/>
  <c r="P398" i="6"/>
  <c r="BI395" i="6"/>
  <c r="BH395" i="6"/>
  <c r="BG395" i="6"/>
  <c r="BE395" i="6"/>
  <c r="T395" i="6"/>
  <c r="R395" i="6"/>
  <c r="P395" i="6"/>
  <c r="BI391" i="6"/>
  <c r="BH391" i="6"/>
  <c r="BG391" i="6"/>
  <c r="BE391" i="6"/>
  <c r="T391" i="6"/>
  <c r="R391" i="6"/>
  <c r="P391" i="6"/>
  <c r="BI389" i="6"/>
  <c r="BH389" i="6"/>
  <c r="BG389" i="6"/>
  <c r="BE389" i="6"/>
  <c r="T389" i="6"/>
  <c r="R389" i="6"/>
  <c r="P389" i="6"/>
  <c r="BI387" i="6"/>
  <c r="BH387" i="6"/>
  <c r="BG387" i="6"/>
  <c r="BE387" i="6"/>
  <c r="T387" i="6"/>
  <c r="R387" i="6"/>
  <c r="P387" i="6"/>
  <c r="BI386" i="6"/>
  <c r="BH386" i="6"/>
  <c r="BG386" i="6"/>
  <c r="BE386" i="6"/>
  <c r="T386" i="6"/>
  <c r="R386" i="6"/>
  <c r="P386" i="6"/>
  <c r="BI385" i="6"/>
  <c r="BH385" i="6"/>
  <c r="BG385" i="6"/>
  <c r="BE385" i="6"/>
  <c r="T385" i="6"/>
  <c r="R385" i="6"/>
  <c r="P385" i="6"/>
  <c r="BI383" i="6"/>
  <c r="BH383" i="6"/>
  <c r="BG383" i="6"/>
  <c r="BE383" i="6"/>
  <c r="T383" i="6"/>
  <c r="R383" i="6"/>
  <c r="P383" i="6"/>
  <c r="BI381" i="6"/>
  <c r="BH381" i="6"/>
  <c r="BG381" i="6"/>
  <c r="BE381" i="6"/>
  <c r="T381" i="6"/>
  <c r="R381" i="6"/>
  <c r="P381" i="6"/>
  <c r="BI379" i="6"/>
  <c r="BH379" i="6"/>
  <c r="BG379" i="6"/>
  <c r="BE379" i="6"/>
  <c r="T379" i="6"/>
  <c r="R379" i="6"/>
  <c r="P379" i="6"/>
  <c r="BI378" i="6"/>
  <c r="BH378" i="6"/>
  <c r="BG378" i="6"/>
  <c r="BE378" i="6"/>
  <c r="T378" i="6"/>
  <c r="R378" i="6"/>
  <c r="P378" i="6"/>
  <c r="BI376" i="6"/>
  <c r="BH376" i="6"/>
  <c r="BG376" i="6"/>
  <c r="BE376" i="6"/>
  <c r="T376" i="6"/>
  <c r="R376" i="6"/>
  <c r="P376" i="6"/>
  <c r="BI374" i="6"/>
  <c r="BH374" i="6"/>
  <c r="BG374" i="6"/>
  <c r="BE374" i="6"/>
  <c r="T374" i="6"/>
  <c r="R374" i="6"/>
  <c r="P374" i="6"/>
  <c r="BI372" i="6"/>
  <c r="BH372" i="6"/>
  <c r="BG372" i="6"/>
  <c r="BE372" i="6"/>
  <c r="T372" i="6"/>
  <c r="R372" i="6"/>
  <c r="P372" i="6"/>
  <c r="BI371" i="6"/>
  <c r="BH371" i="6"/>
  <c r="BG371" i="6"/>
  <c r="BE371" i="6"/>
  <c r="T371" i="6"/>
  <c r="R371" i="6"/>
  <c r="P371" i="6"/>
  <c r="BI370" i="6"/>
  <c r="BH370" i="6"/>
  <c r="BG370" i="6"/>
  <c r="BE370" i="6"/>
  <c r="T370" i="6"/>
  <c r="R370" i="6"/>
  <c r="P370" i="6"/>
  <c r="BI369" i="6"/>
  <c r="BH369" i="6"/>
  <c r="BG369" i="6"/>
  <c r="BE369" i="6"/>
  <c r="T369" i="6"/>
  <c r="R369" i="6"/>
  <c r="P369" i="6"/>
  <c r="BI368" i="6"/>
  <c r="BH368" i="6"/>
  <c r="BG368" i="6"/>
  <c r="BE368" i="6"/>
  <c r="T368" i="6"/>
  <c r="R368" i="6"/>
  <c r="P368" i="6"/>
  <c r="BI361" i="6"/>
  <c r="BH361" i="6"/>
  <c r="BG361" i="6"/>
  <c r="BE361" i="6"/>
  <c r="T361" i="6"/>
  <c r="R361" i="6"/>
  <c r="P361" i="6"/>
  <c r="BI359" i="6"/>
  <c r="BH359" i="6"/>
  <c r="BG359" i="6"/>
  <c r="BE359" i="6"/>
  <c r="T359" i="6"/>
  <c r="R359" i="6"/>
  <c r="P359" i="6"/>
  <c r="BI357" i="6"/>
  <c r="BH357" i="6"/>
  <c r="BG357" i="6"/>
  <c r="BE357" i="6"/>
  <c r="T357" i="6"/>
  <c r="R357" i="6"/>
  <c r="P357" i="6"/>
  <c r="BI355" i="6"/>
  <c r="BH355" i="6"/>
  <c r="BG355" i="6"/>
  <c r="BE355" i="6"/>
  <c r="T355" i="6"/>
  <c r="R355" i="6"/>
  <c r="P355" i="6"/>
  <c r="BI353" i="6"/>
  <c r="BH353" i="6"/>
  <c r="BG353" i="6"/>
  <c r="BE353" i="6"/>
  <c r="T353" i="6"/>
  <c r="R353" i="6"/>
  <c r="P353" i="6"/>
  <c r="BI351" i="6"/>
  <c r="BH351" i="6"/>
  <c r="BG351" i="6"/>
  <c r="BE351" i="6"/>
  <c r="T351" i="6"/>
  <c r="R351" i="6"/>
  <c r="P351" i="6"/>
  <c r="BI349" i="6"/>
  <c r="BH349" i="6"/>
  <c r="BG349" i="6"/>
  <c r="BE349" i="6"/>
  <c r="T349" i="6"/>
  <c r="R349" i="6"/>
  <c r="P349" i="6"/>
  <c r="BI346" i="6"/>
  <c r="BH346" i="6"/>
  <c r="BG346" i="6"/>
  <c r="BE346" i="6"/>
  <c r="T346" i="6"/>
  <c r="R346" i="6"/>
  <c r="P346" i="6"/>
  <c r="BI344" i="6"/>
  <c r="BH344" i="6"/>
  <c r="BG344" i="6"/>
  <c r="BE344" i="6"/>
  <c r="T344" i="6"/>
  <c r="R344" i="6"/>
  <c r="P344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39" i="6"/>
  <c r="BH339" i="6"/>
  <c r="BG339" i="6"/>
  <c r="BE339" i="6"/>
  <c r="T339" i="6"/>
  <c r="R339" i="6"/>
  <c r="P339" i="6"/>
  <c r="BI337" i="6"/>
  <c r="BH337" i="6"/>
  <c r="BG337" i="6"/>
  <c r="BE337" i="6"/>
  <c r="T337" i="6"/>
  <c r="R337" i="6"/>
  <c r="P337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5" i="6"/>
  <c r="BH285" i="6"/>
  <c r="BG285" i="6"/>
  <c r="BE285" i="6"/>
  <c r="T285" i="6"/>
  <c r="R285" i="6"/>
  <c r="P285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5" i="6"/>
  <c r="BH245" i="6"/>
  <c r="BG245" i="6"/>
  <c r="BE245" i="6"/>
  <c r="T245" i="6"/>
  <c r="R245" i="6"/>
  <c r="P245" i="6"/>
  <c r="BI241" i="6"/>
  <c r="BH241" i="6"/>
  <c r="BG241" i="6"/>
  <c r="BE241" i="6"/>
  <c r="T241" i="6"/>
  <c r="R241" i="6"/>
  <c r="P241" i="6"/>
  <c r="BI239" i="6"/>
  <c r="BH239" i="6"/>
  <c r="BG239" i="6"/>
  <c r="BE239" i="6"/>
  <c r="T239" i="6"/>
  <c r="R239" i="6"/>
  <c r="P239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29" i="6"/>
  <c r="BH229" i="6"/>
  <c r="BG229" i="6"/>
  <c r="BE229" i="6"/>
  <c r="T229" i="6"/>
  <c r="R229" i="6"/>
  <c r="P229" i="6"/>
  <c r="BI222" i="6"/>
  <c r="BH222" i="6"/>
  <c r="BG222" i="6"/>
  <c r="BE222" i="6"/>
  <c r="T222" i="6"/>
  <c r="R222" i="6"/>
  <c r="P222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1" i="6"/>
  <c r="BH211" i="6"/>
  <c r="BG211" i="6"/>
  <c r="BE211" i="6"/>
  <c r="T211" i="6"/>
  <c r="T210" i="6"/>
  <c r="R211" i="6"/>
  <c r="R210" i="6"/>
  <c r="P211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4" i="6"/>
  <c r="BH204" i="6"/>
  <c r="BG204" i="6"/>
  <c r="BE204" i="6"/>
  <c r="T204" i="6"/>
  <c r="R204" i="6"/>
  <c r="P204" i="6"/>
  <c r="BI199" i="6"/>
  <c r="BH199" i="6"/>
  <c r="BG199" i="6"/>
  <c r="BE199" i="6"/>
  <c r="T199" i="6"/>
  <c r="R199" i="6"/>
  <c r="P199" i="6"/>
  <c r="BI192" i="6"/>
  <c r="BH192" i="6"/>
  <c r="BG192" i="6"/>
  <c r="BE192" i="6"/>
  <c r="T192" i="6"/>
  <c r="R192" i="6"/>
  <c r="P192" i="6"/>
  <c r="BI186" i="6"/>
  <c r="BH186" i="6"/>
  <c r="BG186" i="6"/>
  <c r="BE186" i="6"/>
  <c r="T186" i="6"/>
  <c r="R186" i="6"/>
  <c r="P186" i="6"/>
  <c r="BI182" i="6"/>
  <c r="BH182" i="6"/>
  <c r="BG182" i="6"/>
  <c r="BE182" i="6"/>
  <c r="T182" i="6"/>
  <c r="R182" i="6"/>
  <c r="P182" i="6"/>
  <c r="BI178" i="6"/>
  <c r="BH178" i="6"/>
  <c r="BG178" i="6"/>
  <c r="BE178" i="6"/>
  <c r="T178" i="6"/>
  <c r="T177" i="6" s="1"/>
  <c r="R178" i="6"/>
  <c r="R177" i="6"/>
  <c r="P178" i="6"/>
  <c r="P177" i="6" s="1"/>
  <c r="BI175" i="6"/>
  <c r="BH175" i="6"/>
  <c r="BG175" i="6"/>
  <c r="BE175" i="6"/>
  <c r="T175" i="6"/>
  <c r="R175" i="6"/>
  <c r="P175" i="6"/>
  <c r="BI170" i="6"/>
  <c r="BH170" i="6"/>
  <c r="BG170" i="6"/>
  <c r="BE170" i="6"/>
  <c r="T170" i="6"/>
  <c r="R170" i="6"/>
  <c r="P170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37" i="6"/>
  <c r="BH137" i="6"/>
  <c r="BG137" i="6"/>
  <c r="BE137" i="6"/>
  <c r="T137" i="6"/>
  <c r="R137" i="6"/>
  <c r="P137" i="6"/>
  <c r="J131" i="6"/>
  <c r="J130" i="6"/>
  <c r="F130" i="6"/>
  <c r="F128" i="6"/>
  <c r="E126" i="6"/>
  <c r="J94" i="6"/>
  <c r="J93" i="6"/>
  <c r="F93" i="6"/>
  <c r="F91" i="6"/>
  <c r="E89" i="6"/>
  <c r="J20" i="6"/>
  <c r="E20" i="6"/>
  <c r="F94" i="6" s="1"/>
  <c r="J19" i="6"/>
  <c r="J14" i="6"/>
  <c r="J128" i="6" s="1"/>
  <c r="E7" i="6"/>
  <c r="E85" i="6" s="1"/>
  <c r="J39" i="5"/>
  <c r="J38" i="5"/>
  <c r="AY99" i="1"/>
  <c r="J37" i="5"/>
  <c r="AX99" i="1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1" i="5"/>
  <c r="BH311" i="5"/>
  <c r="BG311" i="5"/>
  <c r="BE311" i="5"/>
  <c r="T311" i="5"/>
  <c r="R311" i="5"/>
  <c r="P311" i="5"/>
  <c r="BI308" i="5"/>
  <c r="BH308" i="5"/>
  <c r="BG308" i="5"/>
  <c r="BE308" i="5"/>
  <c r="T308" i="5"/>
  <c r="R308" i="5"/>
  <c r="P308" i="5"/>
  <c r="BI305" i="5"/>
  <c r="BH305" i="5"/>
  <c r="BG305" i="5"/>
  <c r="BE305" i="5"/>
  <c r="T305" i="5"/>
  <c r="R305" i="5"/>
  <c r="P305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298" i="5"/>
  <c r="BH298" i="5"/>
  <c r="BG298" i="5"/>
  <c r="BE298" i="5"/>
  <c r="T298" i="5"/>
  <c r="R298" i="5"/>
  <c r="P298" i="5"/>
  <c r="BI295" i="5"/>
  <c r="BH295" i="5"/>
  <c r="BG295" i="5"/>
  <c r="BE295" i="5"/>
  <c r="T295" i="5"/>
  <c r="R295" i="5"/>
  <c r="P295" i="5"/>
  <c r="BI289" i="5"/>
  <c r="BH289" i="5"/>
  <c r="BG289" i="5"/>
  <c r="BE289" i="5"/>
  <c r="T289" i="5"/>
  <c r="R289" i="5"/>
  <c r="P289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1" i="5"/>
  <c r="BH281" i="5"/>
  <c r="BG281" i="5"/>
  <c r="BE281" i="5"/>
  <c r="T281" i="5"/>
  <c r="R281" i="5"/>
  <c r="P281" i="5"/>
  <c r="BI278" i="5"/>
  <c r="BH278" i="5"/>
  <c r="BG278" i="5"/>
  <c r="BE278" i="5"/>
  <c r="T278" i="5"/>
  <c r="R278" i="5"/>
  <c r="P278" i="5"/>
  <c r="BI275" i="5"/>
  <c r="BH275" i="5"/>
  <c r="BG275" i="5"/>
  <c r="BE275" i="5"/>
  <c r="T275" i="5"/>
  <c r="R275" i="5"/>
  <c r="P275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0" i="5"/>
  <c r="BH270" i="5"/>
  <c r="BG270" i="5"/>
  <c r="BE270" i="5"/>
  <c r="T270" i="5"/>
  <c r="R270" i="5"/>
  <c r="P270" i="5"/>
  <c r="BI268" i="5"/>
  <c r="BH268" i="5"/>
  <c r="BG268" i="5"/>
  <c r="BE268" i="5"/>
  <c r="T268" i="5"/>
  <c r="R268" i="5"/>
  <c r="P268" i="5"/>
  <c r="BI260" i="5"/>
  <c r="BH260" i="5"/>
  <c r="BG260" i="5"/>
  <c r="BE260" i="5"/>
  <c r="T260" i="5"/>
  <c r="R260" i="5"/>
  <c r="P260" i="5"/>
  <c r="BI258" i="5"/>
  <c r="BH258" i="5"/>
  <c r="BG258" i="5"/>
  <c r="BE258" i="5"/>
  <c r="T258" i="5"/>
  <c r="R258" i="5"/>
  <c r="P258" i="5"/>
  <c r="BI252" i="5"/>
  <c r="BH252" i="5"/>
  <c r="BG252" i="5"/>
  <c r="BE252" i="5"/>
  <c r="T252" i="5"/>
  <c r="R252" i="5"/>
  <c r="P252" i="5"/>
  <c r="BI250" i="5"/>
  <c r="BH250" i="5"/>
  <c r="BG250" i="5"/>
  <c r="BE250" i="5"/>
  <c r="T250" i="5"/>
  <c r="R250" i="5"/>
  <c r="P250" i="5"/>
  <c r="BI246" i="5"/>
  <c r="BH246" i="5"/>
  <c r="BG246" i="5"/>
  <c r="BE246" i="5"/>
  <c r="T246" i="5"/>
  <c r="R246" i="5"/>
  <c r="P246" i="5"/>
  <c r="BI243" i="5"/>
  <c r="BH243" i="5"/>
  <c r="BG243" i="5"/>
  <c r="BE243" i="5"/>
  <c r="T243" i="5"/>
  <c r="R243" i="5"/>
  <c r="P243" i="5"/>
  <c r="BI237" i="5"/>
  <c r="BH237" i="5"/>
  <c r="BG237" i="5"/>
  <c r="BE237" i="5"/>
  <c r="T237" i="5"/>
  <c r="R237" i="5"/>
  <c r="P237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6" i="5"/>
  <c r="BH176" i="5"/>
  <c r="BG176" i="5"/>
  <c r="BE176" i="5"/>
  <c r="T176" i="5"/>
  <c r="R176" i="5"/>
  <c r="P176" i="5"/>
  <c r="BI173" i="5"/>
  <c r="BH173" i="5"/>
  <c r="BG173" i="5"/>
  <c r="BE173" i="5"/>
  <c r="T173" i="5"/>
  <c r="T172" i="5" s="1"/>
  <c r="R173" i="5"/>
  <c r="R172" i="5"/>
  <c r="P173" i="5"/>
  <c r="P172" i="5" s="1"/>
  <c r="BI164" i="5"/>
  <c r="BH164" i="5"/>
  <c r="BG164" i="5"/>
  <c r="BE164" i="5"/>
  <c r="T164" i="5"/>
  <c r="T163" i="5"/>
  <c r="R164" i="5"/>
  <c r="R163" i="5" s="1"/>
  <c r="P164" i="5"/>
  <c r="P163" i="5"/>
  <c r="BI161" i="5"/>
  <c r="BH161" i="5"/>
  <c r="BG161" i="5"/>
  <c r="BE161" i="5"/>
  <c r="T161" i="5"/>
  <c r="R161" i="5"/>
  <c r="P161" i="5"/>
  <c r="BI157" i="5"/>
  <c r="BH157" i="5"/>
  <c r="BG157" i="5"/>
  <c r="BE157" i="5"/>
  <c r="T157" i="5"/>
  <c r="R157" i="5"/>
  <c r="P157" i="5"/>
  <c r="BI151" i="5"/>
  <c r="BH151" i="5"/>
  <c r="BG151" i="5"/>
  <c r="BE151" i="5"/>
  <c r="T151" i="5"/>
  <c r="R151" i="5"/>
  <c r="P151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3" i="5"/>
  <c r="BH133" i="5"/>
  <c r="BG133" i="5"/>
  <c r="BE133" i="5"/>
  <c r="T133" i="5"/>
  <c r="R133" i="5"/>
  <c r="P133" i="5"/>
  <c r="J127" i="5"/>
  <c r="J126" i="5"/>
  <c r="F126" i="5"/>
  <c r="F124" i="5"/>
  <c r="E122" i="5"/>
  <c r="J94" i="5"/>
  <c r="J93" i="5"/>
  <c r="F93" i="5"/>
  <c r="F91" i="5"/>
  <c r="E89" i="5"/>
  <c r="J20" i="5"/>
  <c r="E20" i="5"/>
  <c r="F94" i="5"/>
  <c r="J19" i="5"/>
  <c r="J14" i="5"/>
  <c r="J91" i="5" s="1"/>
  <c r="E7" i="5"/>
  <c r="E85" i="5" s="1"/>
  <c r="J39" i="4"/>
  <c r="J38" i="4"/>
  <c r="AY98" i="1"/>
  <c r="J37" i="4"/>
  <c r="AX98" i="1"/>
  <c r="BI434" i="4"/>
  <c r="BH434" i="4"/>
  <c r="BG434" i="4"/>
  <c r="BE434" i="4"/>
  <c r="T434" i="4"/>
  <c r="R434" i="4"/>
  <c r="P434" i="4"/>
  <c r="BI433" i="4"/>
  <c r="BH433" i="4"/>
  <c r="BG433" i="4"/>
  <c r="BE433" i="4"/>
  <c r="T433" i="4"/>
  <c r="R433" i="4"/>
  <c r="P433" i="4"/>
  <c r="BI432" i="4"/>
  <c r="BH432" i="4"/>
  <c r="BG432" i="4"/>
  <c r="BE432" i="4"/>
  <c r="T432" i="4"/>
  <c r="R432" i="4"/>
  <c r="P432" i="4"/>
  <c r="BI429" i="4"/>
  <c r="BH429" i="4"/>
  <c r="BG429" i="4"/>
  <c r="BE429" i="4"/>
  <c r="T429" i="4"/>
  <c r="R429" i="4"/>
  <c r="P429" i="4"/>
  <c r="BI428" i="4"/>
  <c r="BH428" i="4"/>
  <c r="BG428" i="4"/>
  <c r="BE428" i="4"/>
  <c r="T428" i="4"/>
  <c r="R428" i="4"/>
  <c r="P428" i="4"/>
  <c r="BI426" i="4"/>
  <c r="BH426" i="4"/>
  <c r="BG426" i="4"/>
  <c r="BE426" i="4"/>
  <c r="T426" i="4"/>
  <c r="R426" i="4"/>
  <c r="P426" i="4"/>
  <c r="BI423" i="4"/>
  <c r="BH423" i="4"/>
  <c r="BG423" i="4"/>
  <c r="BE423" i="4"/>
  <c r="T423" i="4"/>
  <c r="R423" i="4"/>
  <c r="P423" i="4"/>
  <c r="BI421" i="4"/>
  <c r="BH421" i="4"/>
  <c r="BG421" i="4"/>
  <c r="BE421" i="4"/>
  <c r="T421" i="4"/>
  <c r="R421" i="4"/>
  <c r="P421" i="4"/>
  <c r="BI420" i="4"/>
  <c r="BH420" i="4"/>
  <c r="BG420" i="4"/>
  <c r="BE420" i="4"/>
  <c r="T420" i="4"/>
  <c r="R420" i="4"/>
  <c r="P420" i="4"/>
  <c r="BI418" i="4"/>
  <c r="BH418" i="4"/>
  <c r="BG418" i="4"/>
  <c r="BE418" i="4"/>
  <c r="T418" i="4"/>
  <c r="R418" i="4"/>
  <c r="P418" i="4"/>
  <c r="BI412" i="4"/>
  <c r="BH412" i="4"/>
  <c r="BG412" i="4"/>
  <c r="BE412" i="4"/>
  <c r="T412" i="4"/>
  <c r="R412" i="4"/>
  <c r="P412" i="4"/>
  <c r="BI410" i="4"/>
  <c r="BH410" i="4"/>
  <c r="BG410" i="4"/>
  <c r="BE410" i="4"/>
  <c r="T410" i="4"/>
  <c r="R410" i="4"/>
  <c r="P410" i="4"/>
  <c r="BI409" i="4"/>
  <c r="BH409" i="4"/>
  <c r="BG409" i="4"/>
  <c r="BE409" i="4"/>
  <c r="T409" i="4"/>
  <c r="R409" i="4"/>
  <c r="P409" i="4"/>
  <c r="BI403" i="4"/>
  <c r="BH403" i="4"/>
  <c r="BG403" i="4"/>
  <c r="BE403" i="4"/>
  <c r="T403" i="4"/>
  <c r="R403" i="4"/>
  <c r="P403" i="4"/>
  <c r="BI400" i="4"/>
  <c r="BH400" i="4"/>
  <c r="BG400" i="4"/>
  <c r="BE400" i="4"/>
  <c r="T400" i="4"/>
  <c r="T399" i="4"/>
  <c r="R400" i="4"/>
  <c r="R399" i="4"/>
  <c r="P400" i="4"/>
  <c r="P399" i="4"/>
  <c r="BI395" i="4"/>
  <c r="BH395" i="4"/>
  <c r="BG395" i="4"/>
  <c r="BE395" i="4"/>
  <c r="T395" i="4"/>
  <c r="R395" i="4"/>
  <c r="P395" i="4"/>
  <c r="BI391" i="4"/>
  <c r="BH391" i="4"/>
  <c r="BG391" i="4"/>
  <c r="BE391" i="4"/>
  <c r="T391" i="4"/>
  <c r="R391" i="4"/>
  <c r="P391" i="4"/>
  <c r="BI383" i="4"/>
  <c r="BH383" i="4"/>
  <c r="BG383" i="4"/>
  <c r="BE383" i="4"/>
  <c r="T383" i="4"/>
  <c r="R383" i="4"/>
  <c r="P383" i="4"/>
  <c r="BI380" i="4"/>
  <c r="BH380" i="4"/>
  <c r="BG380" i="4"/>
  <c r="BE380" i="4"/>
  <c r="T380" i="4"/>
  <c r="R380" i="4"/>
  <c r="P380" i="4"/>
  <c r="BI376" i="4"/>
  <c r="BH376" i="4"/>
  <c r="BG376" i="4"/>
  <c r="BE376" i="4"/>
  <c r="T376" i="4"/>
  <c r="R376" i="4"/>
  <c r="P376" i="4"/>
  <c r="BI374" i="4"/>
  <c r="BH374" i="4"/>
  <c r="BG374" i="4"/>
  <c r="BE374" i="4"/>
  <c r="T374" i="4"/>
  <c r="R374" i="4"/>
  <c r="P374" i="4"/>
  <c r="BI372" i="4"/>
  <c r="BH372" i="4"/>
  <c r="BG372" i="4"/>
  <c r="BE372" i="4"/>
  <c r="T372" i="4"/>
  <c r="R372" i="4"/>
  <c r="P372" i="4"/>
  <c r="BI370" i="4"/>
  <c r="BH370" i="4"/>
  <c r="BG370" i="4"/>
  <c r="BE370" i="4"/>
  <c r="T370" i="4"/>
  <c r="R370" i="4"/>
  <c r="P370" i="4"/>
  <c r="BI368" i="4"/>
  <c r="BH368" i="4"/>
  <c r="BG368" i="4"/>
  <c r="BE368" i="4"/>
  <c r="T368" i="4"/>
  <c r="R368" i="4"/>
  <c r="P368" i="4"/>
  <c r="BI365" i="4"/>
  <c r="BH365" i="4"/>
  <c r="BG365" i="4"/>
  <c r="BE365" i="4"/>
  <c r="T365" i="4"/>
  <c r="R365" i="4"/>
  <c r="P365" i="4"/>
  <c r="BI364" i="4"/>
  <c r="BH364" i="4"/>
  <c r="BG364" i="4"/>
  <c r="BE364" i="4"/>
  <c r="T364" i="4"/>
  <c r="R364" i="4"/>
  <c r="P364" i="4"/>
  <c r="BI359" i="4"/>
  <c r="BH359" i="4"/>
  <c r="BG359" i="4"/>
  <c r="BE359" i="4"/>
  <c r="T359" i="4"/>
  <c r="R359" i="4"/>
  <c r="P359" i="4"/>
  <c r="BI347" i="4"/>
  <c r="BH347" i="4"/>
  <c r="BG347" i="4"/>
  <c r="BE347" i="4"/>
  <c r="T347" i="4"/>
  <c r="R347" i="4"/>
  <c r="P347" i="4"/>
  <c r="BI331" i="4"/>
  <c r="BH331" i="4"/>
  <c r="BG331" i="4"/>
  <c r="BE331" i="4"/>
  <c r="T331" i="4"/>
  <c r="R331" i="4"/>
  <c r="P331" i="4"/>
  <c r="BI324" i="4"/>
  <c r="BH324" i="4"/>
  <c r="BG324" i="4"/>
  <c r="BE324" i="4"/>
  <c r="T324" i="4"/>
  <c r="R324" i="4"/>
  <c r="P324" i="4"/>
  <c r="BI316" i="4"/>
  <c r="BH316" i="4"/>
  <c r="BG316" i="4"/>
  <c r="BE316" i="4"/>
  <c r="T316" i="4"/>
  <c r="R316" i="4"/>
  <c r="P316" i="4"/>
  <c r="BI308" i="4"/>
  <c r="BH308" i="4"/>
  <c r="BG308" i="4"/>
  <c r="BE308" i="4"/>
  <c r="T308" i="4"/>
  <c r="R308" i="4"/>
  <c r="P308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291" i="4"/>
  <c r="BH291" i="4"/>
  <c r="BG291" i="4"/>
  <c r="BE291" i="4"/>
  <c r="T291" i="4"/>
  <c r="R291" i="4"/>
  <c r="P291" i="4"/>
  <c r="BI281" i="4"/>
  <c r="BH281" i="4"/>
  <c r="BG281" i="4"/>
  <c r="BE281" i="4"/>
  <c r="T281" i="4"/>
  <c r="R281" i="4"/>
  <c r="P281" i="4"/>
  <c r="BI276" i="4"/>
  <c r="BH276" i="4"/>
  <c r="BG276" i="4"/>
  <c r="BE276" i="4"/>
  <c r="T276" i="4"/>
  <c r="R276" i="4"/>
  <c r="P276" i="4"/>
  <c r="BI260" i="4"/>
  <c r="BH260" i="4"/>
  <c r="BG260" i="4"/>
  <c r="BE260" i="4"/>
  <c r="T260" i="4"/>
  <c r="R260" i="4"/>
  <c r="P260" i="4"/>
  <c r="BI219" i="4"/>
  <c r="BH219" i="4"/>
  <c r="BG219" i="4"/>
  <c r="BE219" i="4"/>
  <c r="T219" i="4"/>
  <c r="R219" i="4"/>
  <c r="P219" i="4"/>
  <c r="BI203" i="4"/>
  <c r="BH203" i="4"/>
  <c r="BG203" i="4"/>
  <c r="BE203" i="4"/>
  <c r="T203" i="4"/>
  <c r="R203" i="4"/>
  <c r="P203" i="4"/>
  <c r="BI196" i="4"/>
  <c r="BH196" i="4"/>
  <c r="BG196" i="4"/>
  <c r="BE196" i="4"/>
  <c r="T196" i="4"/>
  <c r="R196" i="4"/>
  <c r="P196" i="4"/>
  <c r="BI193" i="4"/>
  <c r="BH193" i="4"/>
  <c r="BG193" i="4"/>
  <c r="BE193" i="4"/>
  <c r="T193" i="4"/>
  <c r="R193" i="4"/>
  <c r="P193" i="4"/>
  <c r="BI163" i="4"/>
  <c r="BH163" i="4"/>
  <c r="BG163" i="4"/>
  <c r="BE163" i="4"/>
  <c r="T163" i="4"/>
  <c r="R163" i="4"/>
  <c r="P163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1" i="4"/>
  <c r="BH151" i="4"/>
  <c r="BG151" i="4"/>
  <c r="BE151" i="4"/>
  <c r="T151" i="4"/>
  <c r="R151" i="4"/>
  <c r="P151" i="4"/>
  <c r="BI147" i="4"/>
  <c r="BH147" i="4"/>
  <c r="BG147" i="4"/>
  <c r="BE147" i="4"/>
  <c r="T147" i="4"/>
  <c r="R147" i="4"/>
  <c r="P147" i="4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5" i="4"/>
  <c r="BH135" i="4"/>
  <c r="BG135" i="4"/>
  <c r="BE135" i="4"/>
  <c r="T135" i="4"/>
  <c r="R135" i="4"/>
  <c r="P135" i="4"/>
  <c r="J129" i="4"/>
  <c r="J128" i="4"/>
  <c r="F128" i="4"/>
  <c r="F126" i="4"/>
  <c r="E124" i="4"/>
  <c r="J94" i="4"/>
  <c r="J93" i="4"/>
  <c r="F93" i="4"/>
  <c r="F91" i="4"/>
  <c r="E89" i="4"/>
  <c r="J20" i="4"/>
  <c r="E20" i="4"/>
  <c r="F129" i="4"/>
  <c r="J19" i="4"/>
  <c r="J14" i="4"/>
  <c r="J91" i="4" s="1"/>
  <c r="E7" i="4"/>
  <c r="E120" i="4" s="1"/>
  <c r="J39" i="3"/>
  <c r="J38" i="3"/>
  <c r="AY97" i="1"/>
  <c r="J37" i="3"/>
  <c r="AX97" i="1"/>
  <c r="BI787" i="3"/>
  <c r="BH787" i="3"/>
  <c r="BG787" i="3"/>
  <c r="BE787" i="3"/>
  <c r="T787" i="3"/>
  <c r="R787" i="3"/>
  <c r="P787" i="3"/>
  <c r="BI779" i="3"/>
  <c r="BH779" i="3"/>
  <c r="BG779" i="3"/>
  <c r="BE779" i="3"/>
  <c r="T779" i="3"/>
  <c r="R779" i="3"/>
  <c r="P779" i="3"/>
  <c r="BI777" i="3"/>
  <c r="BH777" i="3"/>
  <c r="BG777" i="3"/>
  <c r="BE777" i="3"/>
  <c r="T777" i="3"/>
  <c r="R777" i="3"/>
  <c r="P777" i="3"/>
  <c r="BI764" i="3"/>
  <c r="BH764" i="3"/>
  <c r="BG764" i="3"/>
  <c r="BE764" i="3"/>
  <c r="T764" i="3"/>
  <c r="R764" i="3"/>
  <c r="P764" i="3"/>
  <c r="BI752" i="3"/>
  <c r="BH752" i="3"/>
  <c r="BG752" i="3"/>
  <c r="BE752" i="3"/>
  <c r="T752" i="3"/>
  <c r="T751" i="3" s="1"/>
  <c r="R752" i="3"/>
  <c r="R751" i="3" s="1"/>
  <c r="P752" i="3"/>
  <c r="P751" i="3" s="1"/>
  <c r="BI750" i="3"/>
  <c r="BH750" i="3"/>
  <c r="BG750" i="3"/>
  <c r="BE750" i="3"/>
  <c r="T750" i="3"/>
  <c r="R750" i="3"/>
  <c r="P750" i="3"/>
  <c r="BI746" i="3"/>
  <c r="BH746" i="3"/>
  <c r="BG746" i="3"/>
  <c r="BE746" i="3"/>
  <c r="T746" i="3"/>
  <c r="R746" i="3"/>
  <c r="P746" i="3"/>
  <c r="BI726" i="3"/>
  <c r="BH726" i="3"/>
  <c r="BG726" i="3"/>
  <c r="BE726" i="3"/>
  <c r="T726" i="3"/>
  <c r="R726" i="3"/>
  <c r="P726" i="3"/>
  <c r="BI724" i="3"/>
  <c r="BH724" i="3"/>
  <c r="BG724" i="3"/>
  <c r="BE724" i="3"/>
  <c r="T724" i="3"/>
  <c r="R724" i="3"/>
  <c r="P724" i="3"/>
  <c r="BI721" i="3"/>
  <c r="BH721" i="3"/>
  <c r="BG721" i="3"/>
  <c r="BE721" i="3"/>
  <c r="T721" i="3"/>
  <c r="R721" i="3"/>
  <c r="P721" i="3"/>
  <c r="BI708" i="3"/>
  <c r="BH708" i="3"/>
  <c r="BG708" i="3"/>
  <c r="BE708" i="3"/>
  <c r="T708" i="3"/>
  <c r="R708" i="3"/>
  <c r="P708" i="3"/>
  <c r="BI704" i="3"/>
  <c r="BH704" i="3"/>
  <c r="BG704" i="3"/>
  <c r="BE704" i="3"/>
  <c r="T704" i="3"/>
  <c r="R704" i="3"/>
  <c r="P704" i="3"/>
  <c r="BI683" i="3"/>
  <c r="BH683" i="3"/>
  <c r="BG683" i="3"/>
  <c r="BE683" i="3"/>
  <c r="T683" i="3"/>
  <c r="R683" i="3"/>
  <c r="P683" i="3"/>
  <c r="BI681" i="3"/>
  <c r="BH681" i="3"/>
  <c r="BG681" i="3"/>
  <c r="BE681" i="3"/>
  <c r="T681" i="3"/>
  <c r="R681" i="3"/>
  <c r="P681" i="3"/>
  <c r="BI670" i="3"/>
  <c r="BH670" i="3"/>
  <c r="BG670" i="3"/>
  <c r="BE670" i="3"/>
  <c r="T670" i="3"/>
  <c r="R670" i="3"/>
  <c r="P670" i="3"/>
  <c r="BI663" i="3"/>
  <c r="BH663" i="3"/>
  <c r="BG663" i="3"/>
  <c r="BE663" i="3"/>
  <c r="T663" i="3"/>
  <c r="R663" i="3"/>
  <c r="P663" i="3"/>
  <c r="BI641" i="3"/>
  <c r="BH641" i="3"/>
  <c r="BG641" i="3"/>
  <c r="BE641" i="3"/>
  <c r="T641" i="3"/>
  <c r="R641" i="3"/>
  <c r="P641" i="3"/>
  <c r="BI639" i="3"/>
  <c r="BH639" i="3"/>
  <c r="BG639" i="3"/>
  <c r="BE639" i="3"/>
  <c r="T639" i="3"/>
  <c r="R639" i="3"/>
  <c r="P639" i="3"/>
  <c r="BI636" i="3"/>
  <c r="BH636" i="3"/>
  <c r="BG636" i="3"/>
  <c r="BE636" i="3"/>
  <c r="T636" i="3"/>
  <c r="R636" i="3"/>
  <c r="P636" i="3"/>
  <c r="BI633" i="3"/>
  <c r="BH633" i="3"/>
  <c r="BG633" i="3"/>
  <c r="BE633" i="3"/>
  <c r="T633" i="3"/>
  <c r="R633" i="3"/>
  <c r="P633" i="3"/>
  <c r="BI629" i="3"/>
  <c r="BH629" i="3"/>
  <c r="BG629" i="3"/>
  <c r="BE629" i="3"/>
  <c r="T629" i="3"/>
  <c r="R629" i="3"/>
  <c r="P629" i="3"/>
  <c r="BI628" i="3"/>
  <c r="BH628" i="3"/>
  <c r="BG628" i="3"/>
  <c r="BE628" i="3"/>
  <c r="T628" i="3"/>
  <c r="R628" i="3"/>
  <c r="P628" i="3"/>
  <c r="BI611" i="3"/>
  <c r="BH611" i="3"/>
  <c r="BG611" i="3"/>
  <c r="BE611" i="3"/>
  <c r="T611" i="3"/>
  <c r="R611" i="3"/>
  <c r="P611" i="3"/>
  <c r="BI605" i="3"/>
  <c r="BH605" i="3"/>
  <c r="BG605" i="3"/>
  <c r="BE605" i="3"/>
  <c r="T605" i="3"/>
  <c r="R605" i="3"/>
  <c r="P605" i="3"/>
  <c r="BI604" i="3"/>
  <c r="BH604" i="3"/>
  <c r="BG604" i="3"/>
  <c r="BE604" i="3"/>
  <c r="T604" i="3"/>
  <c r="R604" i="3"/>
  <c r="P604" i="3"/>
  <c r="BI598" i="3"/>
  <c r="BH598" i="3"/>
  <c r="BG598" i="3"/>
  <c r="BE598" i="3"/>
  <c r="T598" i="3"/>
  <c r="R598" i="3"/>
  <c r="P598" i="3"/>
  <c r="BI597" i="3"/>
  <c r="BH597" i="3"/>
  <c r="BG597" i="3"/>
  <c r="BE597" i="3"/>
  <c r="T597" i="3"/>
  <c r="R597" i="3"/>
  <c r="P597" i="3"/>
  <c r="BI586" i="3"/>
  <c r="BH586" i="3"/>
  <c r="BG586" i="3"/>
  <c r="BE586" i="3"/>
  <c r="T586" i="3"/>
  <c r="R586" i="3"/>
  <c r="P586" i="3"/>
  <c r="BI582" i="3"/>
  <c r="BH582" i="3"/>
  <c r="BG582" i="3"/>
  <c r="BE582" i="3"/>
  <c r="T582" i="3"/>
  <c r="R582" i="3"/>
  <c r="P582" i="3"/>
  <c r="BI578" i="3"/>
  <c r="BH578" i="3"/>
  <c r="BG578" i="3"/>
  <c r="BE578" i="3"/>
  <c r="T578" i="3"/>
  <c r="R578" i="3"/>
  <c r="P578" i="3"/>
  <c r="BI574" i="3"/>
  <c r="BH574" i="3"/>
  <c r="BG574" i="3"/>
  <c r="BE574" i="3"/>
  <c r="T574" i="3"/>
  <c r="R574" i="3"/>
  <c r="P574" i="3"/>
  <c r="BI561" i="3"/>
  <c r="BH561" i="3"/>
  <c r="BG561" i="3"/>
  <c r="BE561" i="3"/>
  <c r="T561" i="3"/>
  <c r="R561" i="3"/>
  <c r="P561" i="3"/>
  <c r="BI559" i="3"/>
  <c r="BH559" i="3"/>
  <c r="BG559" i="3"/>
  <c r="BE559" i="3"/>
  <c r="T559" i="3"/>
  <c r="R559" i="3"/>
  <c r="P559" i="3"/>
  <c r="BI557" i="3"/>
  <c r="BH557" i="3"/>
  <c r="BG557" i="3"/>
  <c r="BE557" i="3"/>
  <c r="T557" i="3"/>
  <c r="R557" i="3"/>
  <c r="P557" i="3"/>
  <c r="BI551" i="3"/>
  <c r="BH551" i="3"/>
  <c r="BG551" i="3"/>
  <c r="BE551" i="3"/>
  <c r="T551" i="3"/>
  <c r="R551" i="3"/>
  <c r="P551" i="3"/>
  <c r="BI549" i="3"/>
  <c r="BH549" i="3"/>
  <c r="BG549" i="3"/>
  <c r="BE549" i="3"/>
  <c r="T549" i="3"/>
  <c r="R549" i="3"/>
  <c r="P549" i="3"/>
  <c r="BI546" i="3"/>
  <c r="BH546" i="3"/>
  <c r="BG546" i="3"/>
  <c r="BE546" i="3"/>
  <c r="T546" i="3"/>
  <c r="R546" i="3"/>
  <c r="P546" i="3"/>
  <c r="BI543" i="3"/>
  <c r="BH543" i="3"/>
  <c r="BG543" i="3"/>
  <c r="BE543" i="3"/>
  <c r="T543" i="3"/>
  <c r="R543" i="3"/>
  <c r="P543" i="3"/>
  <c r="BI541" i="3"/>
  <c r="BH541" i="3"/>
  <c r="BG541" i="3"/>
  <c r="BE541" i="3"/>
  <c r="T541" i="3"/>
  <c r="R541" i="3"/>
  <c r="P541" i="3"/>
  <c r="BI539" i="3"/>
  <c r="BH539" i="3"/>
  <c r="BG539" i="3"/>
  <c r="BE539" i="3"/>
  <c r="T539" i="3"/>
  <c r="R539" i="3"/>
  <c r="P539" i="3"/>
  <c r="BI535" i="3"/>
  <c r="BH535" i="3"/>
  <c r="BG535" i="3"/>
  <c r="BE535" i="3"/>
  <c r="T535" i="3"/>
  <c r="R535" i="3"/>
  <c r="P535" i="3"/>
  <c r="BI533" i="3"/>
  <c r="BH533" i="3"/>
  <c r="BG533" i="3"/>
  <c r="BE533" i="3"/>
  <c r="T533" i="3"/>
  <c r="R533" i="3"/>
  <c r="P533" i="3"/>
  <c r="BI525" i="3"/>
  <c r="BH525" i="3"/>
  <c r="BG525" i="3"/>
  <c r="BE525" i="3"/>
  <c r="T525" i="3"/>
  <c r="R525" i="3"/>
  <c r="P525" i="3"/>
  <c r="BI523" i="3"/>
  <c r="BH523" i="3"/>
  <c r="BG523" i="3"/>
  <c r="BE523" i="3"/>
  <c r="T523" i="3"/>
  <c r="R523" i="3"/>
  <c r="P523" i="3"/>
  <c r="BI521" i="3"/>
  <c r="BH521" i="3"/>
  <c r="BG521" i="3"/>
  <c r="BE521" i="3"/>
  <c r="T521" i="3"/>
  <c r="R521" i="3"/>
  <c r="P521" i="3"/>
  <c r="BI512" i="3"/>
  <c r="BH512" i="3"/>
  <c r="BG512" i="3"/>
  <c r="BE512" i="3"/>
  <c r="T512" i="3"/>
  <c r="R512" i="3"/>
  <c r="P512" i="3"/>
  <c r="BI508" i="3"/>
  <c r="BH508" i="3"/>
  <c r="BG508" i="3"/>
  <c r="BE508" i="3"/>
  <c r="T508" i="3"/>
  <c r="R508" i="3"/>
  <c r="P508" i="3"/>
  <c r="BI501" i="3"/>
  <c r="BH501" i="3"/>
  <c r="BG501" i="3"/>
  <c r="BE501" i="3"/>
  <c r="T501" i="3"/>
  <c r="R501" i="3"/>
  <c r="P501" i="3"/>
  <c r="BI497" i="3"/>
  <c r="BH497" i="3"/>
  <c r="BG497" i="3"/>
  <c r="BE497" i="3"/>
  <c r="T497" i="3"/>
  <c r="R497" i="3"/>
  <c r="P497" i="3"/>
  <c r="BI492" i="3"/>
  <c r="BH492" i="3"/>
  <c r="BG492" i="3"/>
  <c r="BE492" i="3"/>
  <c r="T492" i="3"/>
  <c r="R492" i="3"/>
  <c r="P492" i="3"/>
  <c r="BI485" i="3"/>
  <c r="BH485" i="3"/>
  <c r="BG485" i="3"/>
  <c r="BE485" i="3"/>
  <c r="T485" i="3"/>
  <c r="R485" i="3"/>
  <c r="P485" i="3"/>
  <c r="BI478" i="3"/>
  <c r="BH478" i="3"/>
  <c r="BG478" i="3"/>
  <c r="BE478" i="3"/>
  <c r="T478" i="3"/>
  <c r="R478" i="3"/>
  <c r="P478" i="3"/>
  <c r="BI471" i="3"/>
  <c r="BH471" i="3"/>
  <c r="BG471" i="3"/>
  <c r="BE471" i="3"/>
  <c r="T471" i="3"/>
  <c r="R471" i="3"/>
  <c r="P471" i="3"/>
  <c r="BI469" i="3"/>
  <c r="BH469" i="3"/>
  <c r="BG469" i="3"/>
  <c r="BE469" i="3"/>
  <c r="T469" i="3"/>
  <c r="R469" i="3"/>
  <c r="P469" i="3"/>
  <c r="BI467" i="3"/>
  <c r="BH467" i="3"/>
  <c r="BG467" i="3"/>
  <c r="BE467" i="3"/>
  <c r="T467" i="3"/>
  <c r="R467" i="3"/>
  <c r="P467" i="3"/>
  <c r="BI464" i="3"/>
  <c r="BH464" i="3"/>
  <c r="BG464" i="3"/>
  <c r="BE464" i="3"/>
  <c r="T464" i="3"/>
  <c r="R464" i="3"/>
  <c r="P464" i="3"/>
  <c r="BI462" i="3"/>
  <c r="BH462" i="3"/>
  <c r="BG462" i="3"/>
  <c r="BE462" i="3"/>
  <c r="T462" i="3"/>
  <c r="R462" i="3"/>
  <c r="P462" i="3"/>
  <c r="BI459" i="3"/>
  <c r="BH459" i="3"/>
  <c r="BG459" i="3"/>
  <c r="BE459" i="3"/>
  <c r="T459" i="3"/>
  <c r="R459" i="3"/>
  <c r="P459" i="3"/>
  <c r="BI457" i="3"/>
  <c r="BH457" i="3"/>
  <c r="BG457" i="3"/>
  <c r="BE457" i="3"/>
  <c r="T457" i="3"/>
  <c r="R457" i="3"/>
  <c r="P457" i="3"/>
  <c r="BI454" i="3"/>
  <c r="BH454" i="3"/>
  <c r="BG454" i="3"/>
  <c r="BE454" i="3"/>
  <c r="T454" i="3"/>
  <c r="R454" i="3"/>
  <c r="P454" i="3"/>
  <c r="BI451" i="3"/>
  <c r="BH451" i="3"/>
  <c r="BG451" i="3"/>
  <c r="BE451" i="3"/>
  <c r="T451" i="3"/>
  <c r="R451" i="3"/>
  <c r="P451" i="3"/>
  <c r="BI448" i="3"/>
  <c r="BH448" i="3"/>
  <c r="BG448" i="3"/>
  <c r="BE448" i="3"/>
  <c r="T448" i="3"/>
  <c r="R448" i="3"/>
  <c r="P448" i="3"/>
  <c r="BI445" i="3"/>
  <c r="BH445" i="3"/>
  <c r="BG445" i="3"/>
  <c r="BE445" i="3"/>
  <c r="T445" i="3"/>
  <c r="R445" i="3"/>
  <c r="P445" i="3"/>
  <c r="BI438" i="3"/>
  <c r="BH438" i="3"/>
  <c r="BG438" i="3"/>
  <c r="BE438" i="3"/>
  <c r="T438" i="3"/>
  <c r="R438" i="3"/>
  <c r="P438" i="3"/>
  <c r="BI435" i="3"/>
  <c r="BH435" i="3"/>
  <c r="BG435" i="3"/>
  <c r="BE435" i="3"/>
  <c r="T435" i="3"/>
  <c r="R435" i="3"/>
  <c r="P435" i="3"/>
  <c r="BI431" i="3"/>
  <c r="BH431" i="3"/>
  <c r="BG431" i="3"/>
  <c r="BE431" i="3"/>
  <c r="T431" i="3"/>
  <c r="R431" i="3"/>
  <c r="P431" i="3"/>
  <c r="BI423" i="3"/>
  <c r="BH423" i="3"/>
  <c r="BG423" i="3"/>
  <c r="BE423" i="3"/>
  <c r="T423" i="3"/>
  <c r="R423" i="3"/>
  <c r="P423" i="3"/>
  <c r="BI415" i="3"/>
  <c r="BH415" i="3"/>
  <c r="BG415" i="3"/>
  <c r="BE415" i="3"/>
  <c r="T415" i="3"/>
  <c r="R415" i="3"/>
  <c r="P415" i="3"/>
  <c r="BI407" i="3"/>
  <c r="BH407" i="3"/>
  <c r="BG407" i="3"/>
  <c r="BE407" i="3"/>
  <c r="T407" i="3"/>
  <c r="R407" i="3"/>
  <c r="P407" i="3"/>
  <c r="BI401" i="3"/>
  <c r="BH401" i="3"/>
  <c r="BG401" i="3"/>
  <c r="BE401" i="3"/>
  <c r="T401" i="3"/>
  <c r="R401" i="3"/>
  <c r="P401" i="3"/>
  <c r="BI395" i="3"/>
  <c r="BH395" i="3"/>
  <c r="BG395" i="3"/>
  <c r="BE395" i="3"/>
  <c r="T395" i="3"/>
  <c r="R395" i="3"/>
  <c r="P395" i="3"/>
  <c r="BI391" i="3"/>
  <c r="BH391" i="3"/>
  <c r="BG391" i="3"/>
  <c r="BE391" i="3"/>
  <c r="T391" i="3"/>
  <c r="R391" i="3"/>
  <c r="P391" i="3"/>
  <c r="BI388" i="3"/>
  <c r="BH388" i="3"/>
  <c r="BG388" i="3"/>
  <c r="BE388" i="3"/>
  <c r="T388" i="3"/>
  <c r="R388" i="3"/>
  <c r="P388" i="3"/>
  <c r="BI381" i="3"/>
  <c r="BH381" i="3"/>
  <c r="BG381" i="3"/>
  <c r="BE381" i="3"/>
  <c r="T381" i="3"/>
  <c r="R381" i="3"/>
  <c r="P381" i="3"/>
  <c r="BI376" i="3"/>
  <c r="BH376" i="3"/>
  <c r="BG376" i="3"/>
  <c r="BE376" i="3"/>
  <c r="T376" i="3"/>
  <c r="R376" i="3"/>
  <c r="P376" i="3"/>
  <c r="BI371" i="3"/>
  <c r="BH371" i="3"/>
  <c r="BG371" i="3"/>
  <c r="BE371" i="3"/>
  <c r="T371" i="3"/>
  <c r="R371" i="3"/>
  <c r="P371" i="3"/>
  <c r="BI352" i="3"/>
  <c r="BH352" i="3"/>
  <c r="BG352" i="3"/>
  <c r="BE352" i="3"/>
  <c r="T352" i="3"/>
  <c r="R352" i="3"/>
  <c r="P352" i="3"/>
  <c r="BI350" i="3"/>
  <c r="BH350" i="3"/>
  <c r="BG350" i="3"/>
  <c r="BE350" i="3"/>
  <c r="T350" i="3"/>
  <c r="R350" i="3"/>
  <c r="P350" i="3"/>
  <c r="BI347" i="3"/>
  <c r="BH347" i="3"/>
  <c r="BG347" i="3"/>
  <c r="BE347" i="3"/>
  <c r="T347" i="3"/>
  <c r="R347" i="3"/>
  <c r="P347" i="3"/>
  <c r="BI342" i="3"/>
  <c r="BH342" i="3"/>
  <c r="BG342" i="3"/>
  <c r="BE342" i="3"/>
  <c r="T342" i="3"/>
  <c r="R342" i="3"/>
  <c r="P342" i="3"/>
  <c r="BI340" i="3"/>
  <c r="BH340" i="3"/>
  <c r="BG340" i="3"/>
  <c r="BE340" i="3"/>
  <c r="T340" i="3"/>
  <c r="R340" i="3"/>
  <c r="P340" i="3"/>
  <c r="BI337" i="3"/>
  <c r="BH337" i="3"/>
  <c r="BG337" i="3"/>
  <c r="BE337" i="3"/>
  <c r="T337" i="3"/>
  <c r="R337" i="3"/>
  <c r="P337" i="3"/>
  <c r="BI328" i="3"/>
  <c r="BH328" i="3"/>
  <c r="BG328" i="3"/>
  <c r="BE328" i="3"/>
  <c r="T328" i="3"/>
  <c r="R328" i="3"/>
  <c r="P328" i="3"/>
  <c r="BI325" i="3"/>
  <c r="BH325" i="3"/>
  <c r="BG325" i="3"/>
  <c r="BE325" i="3"/>
  <c r="T325" i="3"/>
  <c r="T324" i="3"/>
  <c r="R325" i="3"/>
  <c r="R324" i="3"/>
  <c r="P325" i="3"/>
  <c r="P324" i="3"/>
  <c r="BI321" i="3"/>
  <c r="BH321" i="3"/>
  <c r="BG321" i="3"/>
  <c r="BE321" i="3"/>
  <c r="T321" i="3"/>
  <c r="T320" i="3"/>
  <c r="R321" i="3"/>
  <c r="R320" i="3"/>
  <c r="P321" i="3"/>
  <c r="P320" i="3"/>
  <c r="BI317" i="3"/>
  <c r="BH317" i="3"/>
  <c r="BG317" i="3"/>
  <c r="BE317" i="3"/>
  <c r="T317" i="3"/>
  <c r="R317" i="3"/>
  <c r="P317" i="3"/>
  <c r="BI313" i="3"/>
  <c r="BH313" i="3"/>
  <c r="BG313" i="3"/>
  <c r="BE313" i="3"/>
  <c r="T313" i="3"/>
  <c r="R313" i="3"/>
  <c r="P313" i="3"/>
  <c r="BI303" i="3"/>
  <c r="BH303" i="3"/>
  <c r="BG303" i="3"/>
  <c r="BE303" i="3"/>
  <c r="T303" i="3"/>
  <c r="T302" i="3"/>
  <c r="R303" i="3"/>
  <c r="R302" i="3"/>
  <c r="P303" i="3"/>
  <c r="P302" i="3"/>
  <c r="BI299" i="3"/>
  <c r="BH299" i="3"/>
  <c r="BG299" i="3"/>
  <c r="BE299" i="3"/>
  <c r="T299" i="3"/>
  <c r="R299" i="3"/>
  <c r="P299" i="3"/>
  <c r="BI292" i="3"/>
  <c r="BH292" i="3"/>
  <c r="BG292" i="3"/>
  <c r="BE292" i="3"/>
  <c r="T292" i="3"/>
  <c r="R292" i="3"/>
  <c r="P292" i="3"/>
  <c r="BI281" i="3"/>
  <c r="BH281" i="3"/>
  <c r="BG281" i="3"/>
  <c r="BE281" i="3"/>
  <c r="T281" i="3"/>
  <c r="R281" i="3"/>
  <c r="P281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52" i="3"/>
  <c r="BH252" i="3"/>
  <c r="BG252" i="3"/>
  <c r="BE252" i="3"/>
  <c r="T252" i="3"/>
  <c r="R252" i="3"/>
  <c r="P252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01" i="3"/>
  <c r="BH201" i="3"/>
  <c r="BG201" i="3"/>
  <c r="BE201" i="3"/>
  <c r="T201" i="3"/>
  <c r="R201" i="3"/>
  <c r="P201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0" i="3"/>
  <c r="BH190" i="3"/>
  <c r="BG190" i="3"/>
  <c r="BE190" i="3"/>
  <c r="T190" i="3"/>
  <c r="R190" i="3"/>
  <c r="P190" i="3"/>
  <c r="BI181" i="3"/>
  <c r="BH181" i="3"/>
  <c r="BG181" i="3"/>
  <c r="BE181" i="3"/>
  <c r="T181" i="3"/>
  <c r="R181" i="3"/>
  <c r="P181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55" i="3"/>
  <c r="BH155" i="3"/>
  <c r="BG155" i="3"/>
  <c r="BE155" i="3"/>
  <c r="T155" i="3"/>
  <c r="R155" i="3"/>
  <c r="P155" i="3"/>
  <c r="BI148" i="3"/>
  <c r="BH148" i="3"/>
  <c r="BG148" i="3"/>
  <c r="BE148" i="3"/>
  <c r="T148" i="3"/>
  <c r="R148" i="3"/>
  <c r="P148" i="3"/>
  <c r="BI142" i="3"/>
  <c r="BH142" i="3"/>
  <c r="BG142" i="3"/>
  <c r="BE142" i="3"/>
  <c r="T142" i="3"/>
  <c r="R142" i="3"/>
  <c r="P142" i="3"/>
  <c r="J136" i="3"/>
  <c r="J135" i="3"/>
  <c r="F135" i="3"/>
  <c r="F133" i="3"/>
  <c r="E131" i="3"/>
  <c r="J94" i="3"/>
  <c r="J93" i="3"/>
  <c r="F93" i="3"/>
  <c r="F91" i="3"/>
  <c r="E89" i="3"/>
  <c r="J20" i="3"/>
  <c r="E20" i="3"/>
  <c r="F136" i="3"/>
  <c r="J19" i="3"/>
  <c r="J14" i="3"/>
  <c r="J91" i="3" s="1"/>
  <c r="E7" i="3"/>
  <c r="E127" i="3"/>
  <c r="J39" i="2"/>
  <c r="J38" i="2"/>
  <c r="AY96" i="1"/>
  <c r="J37" i="2"/>
  <c r="AX96" i="1" s="1"/>
  <c r="BI410" i="2"/>
  <c r="BH410" i="2"/>
  <c r="BG410" i="2"/>
  <c r="BE410" i="2"/>
  <c r="T410" i="2"/>
  <c r="R410" i="2"/>
  <c r="P410" i="2"/>
  <c r="BI393" i="2"/>
  <c r="BH393" i="2"/>
  <c r="BG393" i="2"/>
  <c r="BE393" i="2"/>
  <c r="T393" i="2"/>
  <c r="R393" i="2"/>
  <c r="P393" i="2"/>
  <c r="BI389" i="2"/>
  <c r="BH389" i="2"/>
  <c r="BG389" i="2"/>
  <c r="BE389" i="2"/>
  <c r="T389" i="2"/>
  <c r="R389" i="2"/>
  <c r="P389" i="2"/>
  <c r="BI385" i="2"/>
  <c r="BH385" i="2"/>
  <c r="BG385" i="2"/>
  <c r="BE385" i="2"/>
  <c r="T385" i="2"/>
  <c r="R385" i="2"/>
  <c r="P385" i="2"/>
  <c r="BI381" i="2"/>
  <c r="BH381" i="2"/>
  <c r="BG381" i="2"/>
  <c r="BE381" i="2"/>
  <c r="T381" i="2"/>
  <c r="R381" i="2"/>
  <c r="P381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T356" i="2" s="1"/>
  <c r="R357" i="2"/>
  <c r="R356" i="2"/>
  <c r="P357" i="2"/>
  <c r="P356" i="2" s="1"/>
  <c r="BI354" i="2"/>
  <c r="BH354" i="2"/>
  <c r="BG354" i="2"/>
  <c r="BE354" i="2"/>
  <c r="T354" i="2"/>
  <c r="T353" i="2"/>
  <c r="R354" i="2"/>
  <c r="R353" i="2" s="1"/>
  <c r="P354" i="2"/>
  <c r="P353" i="2"/>
  <c r="BI350" i="2"/>
  <c r="BH350" i="2"/>
  <c r="BG350" i="2"/>
  <c r="BE350" i="2"/>
  <c r="T350" i="2"/>
  <c r="T349" i="2" s="1"/>
  <c r="R350" i="2"/>
  <c r="R349" i="2"/>
  <c r="P350" i="2"/>
  <c r="P349" i="2" s="1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39" i="2"/>
  <c r="BH339" i="2"/>
  <c r="BG339" i="2"/>
  <c r="BE339" i="2"/>
  <c r="T339" i="2"/>
  <c r="R339" i="2"/>
  <c r="P339" i="2"/>
  <c r="BI319" i="2"/>
  <c r="BH319" i="2"/>
  <c r="BG319" i="2"/>
  <c r="BE319" i="2"/>
  <c r="T319" i="2"/>
  <c r="R319" i="2"/>
  <c r="P319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6" i="2"/>
  <c r="BH306" i="2"/>
  <c r="BG306" i="2"/>
  <c r="BE306" i="2"/>
  <c r="T306" i="2"/>
  <c r="R306" i="2"/>
  <c r="P306" i="2"/>
  <c r="BI302" i="2"/>
  <c r="BH302" i="2"/>
  <c r="BG302" i="2"/>
  <c r="BE302" i="2"/>
  <c r="T302" i="2"/>
  <c r="R302" i="2"/>
  <c r="P302" i="2"/>
  <c r="BI298" i="2"/>
  <c r="BH298" i="2"/>
  <c r="BG298" i="2"/>
  <c r="BE298" i="2"/>
  <c r="T298" i="2"/>
  <c r="R298" i="2"/>
  <c r="P298" i="2"/>
  <c r="BI294" i="2"/>
  <c r="BH294" i="2"/>
  <c r="BG294" i="2"/>
  <c r="BE294" i="2"/>
  <c r="T294" i="2"/>
  <c r="R294" i="2"/>
  <c r="P294" i="2"/>
  <c r="BI290" i="2"/>
  <c r="BH290" i="2"/>
  <c r="BG290" i="2"/>
  <c r="BE290" i="2"/>
  <c r="T290" i="2"/>
  <c r="T289" i="2"/>
  <c r="R290" i="2"/>
  <c r="R289" i="2"/>
  <c r="P290" i="2"/>
  <c r="P289" i="2"/>
  <c r="BI287" i="2"/>
  <c r="BH287" i="2"/>
  <c r="BG287" i="2"/>
  <c r="BE287" i="2"/>
  <c r="T287" i="2"/>
  <c r="T286" i="2"/>
  <c r="R287" i="2"/>
  <c r="R286" i="2"/>
  <c r="P287" i="2"/>
  <c r="P286" i="2"/>
  <c r="BI275" i="2"/>
  <c r="BH275" i="2"/>
  <c r="BG275" i="2"/>
  <c r="BE275" i="2"/>
  <c r="T275" i="2"/>
  <c r="R275" i="2"/>
  <c r="P275" i="2"/>
  <c r="BI271" i="2"/>
  <c r="BH271" i="2"/>
  <c r="BG271" i="2"/>
  <c r="BE271" i="2"/>
  <c r="T271" i="2"/>
  <c r="R271" i="2"/>
  <c r="P271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32" i="2"/>
  <c r="BH232" i="2"/>
  <c r="BG232" i="2"/>
  <c r="BE232" i="2"/>
  <c r="T232" i="2"/>
  <c r="R232" i="2"/>
  <c r="P232" i="2"/>
  <c r="BI198" i="2"/>
  <c r="BH198" i="2"/>
  <c r="BG198" i="2"/>
  <c r="BE198" i="2"/>
  <c r="T198" i="2"/>
  <c r="R198" i="2"/>
  <c r="P198" i="2"/>
  <c r="BI191" i="2"/>
  <c r="BH191" i="2"/>
  <c r="BG191" i="2"/>
  <c r="BE191" i="2"/>
  <c r="T191" i="2"/>
  <c r="R191" i="2"/>
  <c r="P191" i="2"/>
  <c r="BI186" i="2"/>
  <c r="BH186" i="2"/>
  <c r="BG186" i="2"/>
  <c r="BE186" i="2"/>
  <c r="T186" i="2"/>
  <c r="R186" i="2"/>
  <c r="P186" i="2"/>
  <c r="BI167" i="2"/>
  <c r="BH167" i="2"/>
  <c r="BG167" i="2"/>
  <c r="BE167" i="2"/>
  <c r="T167" i="2"/>
  <c r="R167" i="2"/>
  <c r="P167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48" i="2"/>
  <c r="BH148" i="2"/>
  <c r="BG148" i="2"/>
  <c r="BE148" i="2"/>
  <c r="T148" i="2"/>
  <c r="R148" i="2"/>
  <c r="P148" i="2"/>
  <c r="BI140" i="2"/>
  <c r="BH140" i="2"/>
  <c r="BG140" i="2"/>
  <c r="BE140" i="2"/>
  <c r="T140" i="2"/>
  <c r="R140" i="2"/>
  <c r="P140" i="2"/>
  <c r="J134" i="2"/>
  <c r="J133" i="2"/>
  <c r="F133" i="2"/>
  <c r="F131" i="2"/>
  <c r="E129" i="2"/>
  <c r="J94" i="2"/>
  <c r="J93" i="2"/>
  <c r="F93" i="2"/>
  <c r="F91" i="2"/>
  <c r="E89" i="2"/>
  <c r="J20" i="2"/>
  <c r="E20" i="2"/>
  <c r="F134" i="2"/>
  <c r="J19" i="2"/>
  <c r="J14" i="2"/>
  <c r="J131" i="2" s="1"/>
  <c r="E7" i="2"/>
  <c r="E125" i="2" s="1"/>
  <c r="L90" i="1"/>
  <c r="AM90" i="1"/>
  <c r="AM89" i="1"/>
  <c r="L89" i="1"/>
  <c r="AM87" i="1"/>
  <c r="L87" i="1"/>
  <c r="L85" i="1"/>
  <c r="L84" i="1"/>
  <c r="BK389" i="2"/>
  <c r="BK377" i="2"/>
  <c r="BK354" i="2"/>
  <c r="J319" i="2"/>
  <c r="J294" i="2"/>
  <c r="J253" i="2"/>
  <c r="J160" i="2"/>
  <c r="BK393" i="2"/>
  <c r="J360" i="2"/>
  <c r="BK298" i="2"/>
  <c r="J248" i="2"/>
  <c r="BK156" i="2"/>
  <c r="J381" i="2"/>
  <c r="BK372" i="2"/>
  <c r="BK347" i="2"/>
  <c r="BK314" i="2"/>
  <c r="J271" i="2"/>
  <c r="J302" i="2"/>
  <c r="BK290" i="2"/>
  <c r="BK198" i="2"/>
  <c r="AS95" i="1"/>
  <c r="J628" i="3"/>
  <c r="BK574" i="3"/>
  <c r="J541" i="3"/>
  <c r="BK478" i="3"/>
  <c r="J467" i="3"/>
  <c r="J423" i="3"/>
  <c r="BK391" i="3"/>
  <c r="BK342" i="3"/>
  <c r="BK328" i="3"/>
  <c r="BK197" i="3"/>
  <c r="BK161" i="3"/>
  <c r="BK787" i="3"/>
  <c r="BK721" i="3"/>
  <c r="BK633" i="3"/>
  <c r="BK586" i="3"/>
  <c r="J557" i="3"/>
  <c r="J543" i="3"/>
  <c r="J501" i="3"/>
  <c r="J451" i="3"/>
  <c r="J395" i="3"/>
  <c r="J342" i="3"/>
  <c r="BK313" i="3"/>
  <c r="BK246" i="3"/>
  <c r="J173" i="3"/>
  <c r="J764" i="3"/>
  <c r="J708" i="3"/>
  <c r="J670" i="3"/>
  <c r="BK629" i="3"/>
  <c r="BK578" i="3"/>
  <c r="BK541" i="3"/>
  <c r="J497" i="3"/>
  <c r="BK462" i="3"/>
  <c r="BK438" i="3"/>
  <c r="BK401" i="3"/>
  <c r="BK347" i="3"/>
  <c r="J299" i="3"/>
  <c r="J181" i="3"/>
  <c r="J779" i="3"/>
  <c r="BK663" i="3"/>
  <c r="J629" i="3"/>
  <c r="BK597" i="3"/>
  <c r="J551" i="3"/>
  <c r="J523" i="3"/>
  <c r="BK497" i="3"/>
  <c r="J469" i="3"/>
  <c r="BK445" i="3"/>
  <c r="J391" i="3"/>
  <c r="J352" i="3"/>
  <c r="BK303" i="3"/>
  <c r="J270" i="3"/>
  <c r="BK194" i="3"/>
  <c r="J423" i="4"/>
  <c r="BK383" i="4"/>
  <c r="BK365" i="4"/>
  <c r="BK316" i="4"/>
  <c r="J196" i="4"/>
  <c r="J135" i="4"/>
  <c r="BK423" i="4"/>
  <c r="BK403" i="4"/>
  <c r="BK368" i="4"/>
  <c r="J331" i="4"/>
  <c r="J163" i="4"/>
  <c r="BK418" i="4"/>
  <c r="J400" i="4"/>
  <c r="BK374" i="4"/>
  <c r="BK331" i="4"/>
  <c r="J276" i="4"/>
  <c r="J203" i="4"/>
  <c r="BK140" i="4"/>
  <c r="J433" i="4"/>
  <c r="J420" i="4"/>
  <c r="J383" i="4"/>
  <c r="BK347" i="4"/>
  <c r="J308" i="5"/>
  <c r="BK258" i="5"/>
  <c r="J220" i="5"/>
  <c r="BK218" i="5"/>
  <c r="BK190" i="5"/>
  <c r="BK289" i="5"/>
  <c r="J268" i="5"/>
  <c r="BK180" i="5"/>
  <c r="BK315" i="5"/>
  <c r="BK311" i="5"/>
  <c r="J295" i="5"/>
  <c r="J278" i="5"/>
  <c r="BK270" i="5"/>
  <c r="BK228" i="5"/>
  <c r="J208" i="5"/>
  <c r="BK164" i="5"/>
  <c r="J140" i="5"/>
  <c r="J311" i="5"/>
  <c r="J273" i="5"/>
  <c r="BK234" i="5"/>
  <c r="BK220" i="5"/>
  <c r="J180" i="5"/>
  <c r="BK173" i="5"/>
  <c r="BK140" i="5"/>
  <c r="BK505" i="6"/>
  <c r="BK497" i="6"/>
  <c r="J486" i="6"/>
  <c r="BK440" i="6"/>
  <c r="J391" i="6"/>
  <c r="BK385" i="6"/>
  <c r="J376" i="6"/>
  <c r="J346" i="6"/>
  <c r="J335" i="6"/>
  <c r="BK326" i="6"/>
  <c r="J321" i="6"/>
  <c r="BK311" i="6"/>
  <c r="J301" i="6"/>
  <c r="BK292" i="6"/>
  <c r="BK277" i="6"/>
  <c r="J266" i="6"/>
  <c r="J257" i="6"/>
  <c r="BK239" i="6"/>
  <c r="J222" i="6"/>
  <c r="J209" i="6"/>
  <c r="J182" i="6"/>
  <c r="J156" i="6"/>
  <c r="J510" i="6"/>
  <c r="BK504" i="6"/>
  <c r="J497" i="6"/>
  <c r="BK478" i="6"/>
  <c r="J466" i="6"/>
  <c r="BK337" i="6"/>
  <c r="J329" i="6"/>
  <c r="J324" i="6"/>
  <c r="J312" i="6"/>
  <c r="J303" i="6"/>
  <c r="BK299" i="6"/>
  <c r="BK287" i="6"/>
  <c r="BK279" i="6"/>
  <c r="BK267" i="6"/>
  <c r="BK257" i="6"/>
  <c r="BK253" i="6"/>
  <c r="J241" i="6"/>
  <c r="J233" i="6"/>
  <c r="BK206" i="6"/>
  <c r="BK182" i="6"/>
  <c r="BK161" i="6"/>
  <c r="BK513" i="6"/>
  <c r="J508" i="6"/>
  <c r="J491" i="6"/>
  <c r="BK454" i="6"/>
  <c r="BK424" i="6"/>
  <c r="BK386" i="6"/>
  <c r="J369" i="6"/>
  <c r="J355" i="6"/>
  <c r="BK346" i="6"/>
  <c r="J328" i="6"/>
  <c r="BK318" i="6"/>
  <c r="BK308" i="6"/>
  <c r="J302" i="6"/>
  <c r="J292" i="6"/>
  <c r="J281" i="6"/>
  <c r="J276" i="6"/>
  <c r="J265" i="6"/>
  <c r="J254" i="6"/>
  <c r="BK241" i="6"/>
  <c r="BK233" i="6"/>
  <c r="J211" i="6"/>
  <c r="BK204" i="6"/>
  <c r="J154" i="6"/>
  <c r="J505" i="6"/>
  <c r="BK491" i="6"/>
  <c r="J478" i="6"/>
  <c r="J450" i="6"/>
  <c r="BK410" i="6"/>
  <c r="BK374" i="6"/>
  <c r="BK369" i="6"/>
  <c r="BK344" i="6"/>
  <c r="BK330" i="6"/>
  <c r="BK322" i="6"/>
  <c r="J314" i="6"/>
  <c r="J310" i="6"/>
  <c r="BK303" i="6"/>
  <c r="J294" i="6"/>
  <c r="J280" i="6"/>
  <c r="J268" i="6"/>
  <c r="J260" i="6"/>
  <c r="BK252" i="6"/>
  <c r="J220" i="6"/>
  <c r="BK192" i="6"/>
  <c r="J150" i="6"/>
  <c r="J221" i="7"/>
  <c r="J215" i="7"/>
  <c r="J206" i="7"/>
  <c r="BK198" i="7"/>
  <c r="J192" i="7"/>
  <c r="J181" i="7"/>
  <c r="J176" i="7"/>
  <c r="BK169" i="7"/>
  <c r="J159" i="7"/>
  <c r="BK153" i="7"/>
  <c r="BK143" i="7"/>
  <c r="J224" i="7"/>
  <c r="J213" i="7"/>
  <c r="BK200" i="7"/>
  <c r="BK197" i="7"/>
  <c r="BK194" i="7"/>
  <c r="J188" i="7"/>
  <c r="J182" i="7"/>
  <c r="BK173" i="7"/>
  <c r="J168" i="7"/>
  <c r="J160" i="7"/>
  <c r="BK155" i="7"/>
  <c r="J146" i="7"/>
  <c r="BK142" i="7"/>
  <c r="BK203" i="7"/>
  <c r="BK192" i="7"/>
  <c r="BK177" i="7"/>
  <c r="J173" i="7"/>
  <c r="BK161" i="7"/>
  <c r="BK148" i="7"/>
  <c r="BK138" i="7"/>
  <c r="J223" i="7"/>
  <c r="J217" i="7"/>
  <c r="BK210" i="7"/>
  <c r="BK202" i="7"/>
  <c r="J187" i="7"/>
  <c r="J172" i="7"/>
  <c r="BK166" i="7"/>
  <c r="J153" i="7"/>
  <c r="BK141" i="7"/>
  <c r="J242" i="8"/>
  <c r="BK226" i="8"/>
  <c r="J219" i="8"/>
  <c r="J215" i="8"/>
  <c r="J195" i="8"/>
  <c r="J189" i="8"/>
  <c r="J184" i="8"/>
  <c r="BK166" i="8"/>
  <c r="BK160" i="8"/>
  <c r="BK152" i="8"/>
  <c r="BK145" i="8"/>
  <c r="J141" i="8"/>
  <c r="J135" i="8"/>
  <c r="BK247" i="8"/>
  <c r="J227" i="8"/>
  <c r="BK220" i="8"/>
  <c r="J211" i="8"/>
  <c r="BK207" i="8"/>
  <c r="BK190" i="8"/>
  <c r="J181" i="8"/>
  <c r="J176" i="8"/>
  <c r="J171" i="8"/>
  <c r="J160" i="8"/>
  <c r="BK154" i="8"/>
  <c r="BK135" i="8"/>
  <c r="J131" i="8"/>
  <c r="J247" i="8"/>
  <c r="BK235" i="8"/>
  <c r="J229" i="8"/>
  <c r="J223" i="8"/>
  <c r="J218" i="8"/>
  <c r="J206" i="8"/>
  <c r="BK202" i="8"/>
  <c r="BK195" i="8"/>
  <c r="BK192" i="8"/>
  <c r="BK178" i="8"/>
  <c r="BK173" i="8"/>
  <c r="BK162" i="8"/>
  <c r="J153" i="8"/>
  <c r="BK136" i="8"/>
  <c r="BK250" i="8"/>
  <c r="BK248" i="8"/>
  <c r="J235" i="8"/>
  <c r="BK231" i="8"/>
  <c r="BK228" i="8"/>
  <c r="J217" i="8"/>
  <c r="J210" i="8"/>
  <c r="BK205" i="8"/>
  <c r="BK197" i="8"/>
  <c r="J188" i="8"/>
  <c r="BK171" i="8"/>
  <c r="BK165" i="8"/>
  <c r="J159" i="8"/>
  <c r="J152" i="8"/>
  <c r="BK148" i="8"/>
  <c r="BK144" i="8"/>
  <c r="BK138" i="8"/>
  <c r="J393" i="2"/>
  <c r="BK360" i="2"/>
  <c r="J347" i="2"/>
  <c r="J306" i="2"/>
  <c r="J275" i="2"/>
  <c r="BK232" i="2"/>
  <c r="J410" i="2"/>
  <c r="J372" i="2"/>
  <c r="BK339" i="2"/>
  <c r="J287" i="2"/>
  <c r="J232" i="2"/>
  <c r="BK160" i="2"/>
  <c r="J385" i="2"/>
  <c r="J375" i="2"/>
  <c r="BK350" i="2"/>
  <c r="J339" i="2"/>
  <c r="BK275" i="2"/>
  <c r="J191" i="2"/>
  <c r="J140" i="2"/>
  <c r="BK256" i="2"/>
  <c r="J156" i="2"/>
  <c r="BK779" i="3"/>
  <c r="BK750" i="3"/>
  <c r="BK704" i="3"/>
  <c r="BK641" i="3"/>
  <c r="BK604" i="3"/>
  <c r="BK559" i="3"/>
  <c r="BK539" i="3"/>
  <c r="BK469" i="3"/>
  <c r="BK451" i="3"/>
  <c r="BK407" i="3"/>
  <c r="J381" i="3"/>
  <c r="BK340" i="3"/>
  <c r="BK325" i="3"/>
  <c r="BK270" i="3"/>
  <c r="BK173" i="3"/>
  <c r="BK764" i="3"/>
  <c r="J683" i="3"/>
  <c r="BK611" i="3"/>
  <c r="J559" i="3"/>
  <c r="BK533" i="3"/>
  <c r="J492" i="3"/>
  <c r="BK435" i="3"/>
  <c r="J401" i="3"/>
  <c r="J325" i="3"/>
  <c r="J249" i="3"/>
  <c r="J194" i="3"/>
  <c r="J148" i="3"/>
  <c r="J726" i="3"/>
  <c r="BK683" i="3"/>
  <c r="J611" i="3"/>
  <c r="BK543" i="3"/>
  <c r="J535" i="3"/>
  <c r="BK467" i="3"/>
  <c r="J459" i="3"/>
  <c r="J445" i="3"/>
  <c r="BK381" i="3"/>
  <c r="BK337" i="3"/>
  <c r="BK281" i="3"/>
  <c r="BK142" i="3"/>
  <c r="BK681" i="3"/>
  <c r="J636" i="3"/>
  <c r="J605" i="3"/>
  <c r="J586" i="3"/>
  <c r="BK535" i="3"/>
  <c r="J521" i="3"/>
  <c r="BK501" i="3"/>
  <c r="J471" i="3"/>
  <c r="BK457" i="3"/>
  <c r="J438" i="3"/>
  <c r="BK376" i="3"/>
  <c r="J350" i="3"/>
  <c r="BK292" i="3"/>
  <c r="BK252" i="3"/>
  <c r="BK190" i="3"/>
  <c r="J155" i="3"/>
  <c r="BK409" i="4"/>
  <c r="J368" i="4"/>
  <c r="J347" i="4"/>
  <c r="BK219" i="4"/>
  <c r="J143" i="4"/>
  <c r="J426" i="4"/>
  <c r="J409" i="4"/>
  <c r="BK370" i="4"/>
  <c r="BK303" i="4"/>
  <c r="BK147" i="4"/>
  <c r="J412" i="4"/>
  <c r="J403" i="4"/>
  <c r="BK376" i="4"/>
  <c r="J308" i="4"/>
  <c r="J219" i="4"/>
  <c r="J158" i="4"/>
  <c r="BK433" i="4"/>
  <c r="J429" i="4"/>
  <c r="BK412" i="4"/>
  <c r="J370" i="4"/>
  <c r="J324" i="4"/>
  <c r="BK308" i="4"/>
  <c r="BK304" i="4"/>
  <c r="J303" i="4"/>
  <c r="BK276" i="4"/>
  <c r="BK196" i="4"/>
  <c r="J160" i="4"/>
  <c r="J151" i="4"/>
  <c r="BK143" i="4"/>
  <c r="BK135" i="4"/>
  <c r="BK298" i="5"/>
  <c r="J281" i="5"/>
  <c r="BK275" i="5"/>
  <c r="J270" i="5"/>
  <c r="J243" i="5"/>
  <c r="J233" i="5"/>
  <c r="J214" i="5"/>
  <c r="J173" i="5"/>
  <c r="J146" i="5"/>
  <c r="J302" i="5"/>
  <c r="J272" i="5"/>
  <c r="J234" i="5"/>
  <c r="BK146" i="5"/>
  <c r="BK314" i="5"/>
  <c r="J298" i="5"/>
  <c r="J275" i="5"/>
  <c r="J237" i="5"/>
  <c r="BK229" i="5"/>
  <c r="BK209" i="5"/>
  <c r="BK157" i="5"/>
  <c r="J314" i="5"/>
  <c r="BK286" i="5"/>
  <c r="J258" i="5"/>
  <c r="BK250" i="5"/>
  <c r="J212" i="5"/>
  <c r="J190" i="5"/>
  <c r="J176" i="5"/>
  <c r="BK161" i="5"/>
  <c r="BK133" i="5"/>
  <c r="J509" i="6"/>
  <c r="J501" i="6"/>
  <c r="J482" i="6"/>
  <c r="J422" i="6"/>
  <c r="BK387" i="6"/>
  <c r="J379" i="6"/>
  <c r="BK368" i="6"/>
  <c r="J344" i="6"/>
  <c r="J333" i="6"/>
  <c r="BK329" i="6"/>
  <c r="J322" i="6"/>
  <c r="BK317" i="6"/>
  <c r="J306" i="6"/>
  <c r="J299" i="6"/>
  <c r="BK290" i="6"/>
  <c r="J279" i="6"/>
  <c r="BK268" i="6"/>
  <c r="BK258" i="6"/>
  <c r="J232" i="6"/>
  <c r="BK214" i="6"/>
  <c r="J206" i="6"/>
  <c r="BK158" i="6"/>
  <c r="BK152" i="6"/>
  <c r="BK508" i="6"/>
  <c r="J499" i="6"/>
  <c r="BK484" i="6"/>
  <c r="BK349" i="6"/>
  <c r="BK335" i="6"/>
  <c r="J326" i="6"/>
  <c r="BK315" i="6"/>
  <c r="J308" i="6"/>
  <c r="BK301" i="6"/>
  <c r="J297" i="6"/>
  <c r="BK285" i="6"/>
  <c r="J277" i="6"/>
  <c r="BK264" i="6"/>
  <c r="BK255" i="6"/>
  <c r="J250" i="6"/>
  <c r="BK237" i="6"/>
  <c r="BK232" i="6"/>
  <c r="BK199" i="6"/>
  <c r="J164" i="6"/>
  <c r="J152" i="6"/>
  <c r="J507" i="6"/>
  <c r="J480" i="6"/>
  <c r="J436" i="6"/>
  <c r="J387" i="6"/>
  <c r="J374" i="6"/>
  <c r="BK357" i="6"/>
  <c r="J351" i="6"/>
  <c r="J331" i="6"/>
  <c r="J323" i="6"/>
  <c r="BK310" i="6"/>
  <c r="BK306" i="6"/>
  <c r="BK296" i="6"/>
  <c r="J285" i="6"/>
  <c r="BK278" i="6"/>
  <c r="BK266" i="6"/>
  <c r="J251" i="6"/>
  <c r="J235" i="6"/>
  <c r="BK222" i="6"/>
  <c r="J208" i="6"/>
  <c r="J192" i="6"/>
  <c r="BK507" i="6"/>
  <c r="BK502" i="6"/>
  <c r="BK486" i="6"/>
  <c r="J454" i="6"/>
  <c r="J438" i="6"/>
  <c r="J389" i="6"/>
  <c r="J372" i="6"/>
  <c r="J368" i="6"/>
  <c r="J341" i="6"/>
  <c r="BK327" i="6"/>
  <c r="J318" i="6"/>
  <c r="J311" i="6"/>
  <c r="BK305" i="6"/>
  <c r="J295" i="6"/>
  <c r="J290" i="6"/>
  <c r="BK281" i="6"/>
  <c r="J274" i="6"/>
  <c r="J263" i="6"/>
  <c r="J255" i="6"/>
  <c r="BK234" i="6"/>
  <c r="J204" i="6"/>
  <c r="BK178" i="6"/>
  <c r="J158" i="6"/>
  <c r="BK222" i="7"/>
  <c r="BK217" i="7"/>
  <c r="J208" i="7"/>
  <c r="BK199" i="7"/>
  <c r="J194" i="7"/>
  <c r="J185" i="7"/>
  <c r="BK180" i="7"/>
  <c r="J170" i="7"/>
  <c r="BK160" i="7"/>
  <c r="J154" i="7"/>
  <c r="BK144" i="7"/>
  <c r="BK221" i="7"/>
  <c r="BK206" i="7"/>
  <c r="J202" i="7"/>
  <c r="J198" i="7"/>
  <c r="J193" i="7"/>
  <c r="BK187" i="7"/>
  <c r="BK179" i="7"/>
  <c r="J169" i="7"/>
  <c r="J164" i="7"/>
  <c r="BK157" i="7"/>
  <c r="BK149" i="7"/>
  <c r="J144" i="7"/>
  <c r="J201" i="7"/>
  <c r="BK193" i="7"/>
  <c r="BK178" i="7"/>
  <c r="J171" i="7"/>
  <c r="BK154" i="7"/>
  <c r="BK146" i="7"/>
  <c r="J137" i="7"/>
  <c r="J222" i="7"/>
  <c r="BK215" i="7"/>
  <c r="BK208" i="7"/>
  <c r="J196" i="7"/>
  <c r="J184" i="7"/>
  <c r="BK168" i="7"/>
  <c r="BK158" i="7"/>
  <c r="BK145" i="7"/>
  <c r="BK137" i="7"/>
  <c r="J232" i="8"/>
  <c r="BK221" i="8"/>
  <c r="BK204" i="8"/>
  <c r="J196" i="8"/>
  <c r="J190" i="8"/>
  <c r="BK186" i="8"/>
  <c r="J182" i="8"/>
  <c r="J169" i="8"/>
  <c r="BK158" i="8"/>
  <c r="J151" i="8"/>
  <c r="J144" i="8"/>
  <c r="J138" i="8"/>
  <c r="BK132" i="8"/>
  <c r="J246" i="8"/>
  <c r="J224" i="8"/>
  <c r="J221" i="8"/>
  <c r="BK214" i="8"/>
  <c r="BK209" i="8"/>
  <c r="J199" i="8"/>
  <c r="J183" i="8"/>
  <c r="J179" i="8"/>
  <c r="J173" i="8"/>
  <c r="J161" i="8"/>
  <c r="BK155" i="8"/>
  <c r="BK146" i="8"/>
  <c r="J249" i="8"/>
  <c r="J243" i="8"/>
  <c r="J236" i="8"/>
  <c r="J228" i="8"/>
  <c r="BK224" i="8"/>
  <c r="BK216" i="8"/>
  <c r="BK208" i="8"/>
  <c r="BK201" i="8"/>
  <c r="J193" i="8"/>
  <c r="BK182" i="8"/>
  <c r="J175" i="8"/>
  <c r="BK169" i="8"/>
  <c r="BK161" i="8"/>
  <c r="BK151" i="8"/>
  <c r="J134" i="8"/>
  <c r="J250" i="8"/>
  <c r="BK246" i="8"/>
  <c r="BK237" i="8"/>
  <c r="BK232" i="8"/>
  <c r="BK229" i="8"/>
  <c r="J220" i="8"/>
  <c r="BK212" i="8"/>
  <c r="BK206" i="8"/>
  <c r="BK199" i="8"/>
  <c r="BK193" i="8"/>
  <c r="BK183" i="8"/>
  <c r="J174" i="8"/>
  <c r="BK170" i="8"/>
  <c r="BK164" i="8"/>
  <c r="J155" i="8"/>
  <c r="BK149" i="8"/>
  <c r="J146" i="8"/>
  <c r="J139" i="8"/>
  <c r="J132" i="8"/>
  <c r="BK381" i="2"/>
  <c r="BK357" i="2"/>
  <c r="BK346" i="2"/>
  <c r="J310" i="2"/>
  <c r="J290" i="2"/>
  <c r="BK259" i="2"/>
  <c r="J186" i="2"/>
  <c r="BK385" i="2"/>
  <c r="J354" i="2"/>
  <c r="BK319" i="2"/>
  <c r="BK191" i="2"/>
  <c r="BK140" i="2"/>
  <c r="J377" i="2"/>
  <c r="J357" i="2"/>
  <c r="BK345" i="2"/>
  <c r="BK287" i="2"/>
  <c r="J198" i="2"/>
  <c r="J148" i="2"/>
  <c r="BK294" i="2"/>
  <c r="BK248" i="2"/>
  <c r="J787" i="3"/>
  <c r="BK752" i="3"/>
  <c r="J721" i="3"/>
  <c r="BK670" i="3"/>
  <c r="BK605" i="3"/>
  <c r="BK582" i="3"/>
  <c r="BK546" i="3"/>
  <c r="J512" i="3"/>
  <c r="BK459" i="3"/>
  <c r="BK415" i="3"/>
  <c r="J388" i="3"/>
  <c r="J376" i="3"/>
  <c r="J313" i="3"/>
  <c r="J252" i="3"/>
  <c r="J163" i="3"/>
  <c r="J142" i="3"/>
  <c r="J724" i="3"/>
  <c r="J639" i="3"/>
  <c r="J574" i="3"/>
  <c r="J549" i="3"/>
  <c r="BK523" i="3"/>
  <c r="J478" i="3"/>
  <c r="J431" i="3"/>
  <c r="BK352" i="3"/>
  <c r="J321" i="3"/>
  <c r="BK299" i="3"/>
  <c r="J201" i="3"/>
  <c r="J161" i="3"/>
  <c r="J750" i="3"/>
  <c r="BK724" i="3"/>
  <c r="J663" i="3"/>
  <c r="J597" i="3"/>
  <c r="BK561" i="3"/>
  <c r="J539" i="3"/>
  <c r="J485" i="3"/>
  <c r="J457" i="3"/>
  <c r="J407" i="3"/>
  <c r="J371" i="3"/>
  <c r="J340" i="3"/>
  <c r="J292" i="3"/>
  <c r="J167" i="3"/>
  <c r="J777" i="3"/>
  <c r="J641" i="3"/>
  <c r="J604" i="3"/>
  <c r="BK557" i="3"/>
  <c r="J533" i="3"/>
  <c r="BK512" i="3"/>
  <c r="BK492" i="3"/>
  <c r="J464" i="3"/>
  <c r="BK448" i="3"/>
  <c r="BK431" i="3"/>
  <c r="BK371" i="3"/>
  <c r="BK321" i="3"/>
  <c r="BK273" i="3"/>
  <c r="BK201" i="3"/>
  <c r="BK163" i="3"/>
  <c r="J410" i="4"/>
  <c r="J376" i="4"/>
  <c r="J364" i="4"/>
  <c r="BK260" i="4"/>
  <c r="BK151" i="4"/>
  <c r="BK428" i="4"/>
  <c r="BK421" i="4"/>
  <c r="BK400" i="4"/>
  <c r="J365" i="4"/>
  <c r="BK324" i="4"/>
  <c r="J291" i="4"/>
  <c r="J421" i="4"/>
  <c r="J395" i="4"/>
  <c r="J380" i="4"/>
  <c r="BK359" i="4"/>
  <c r="J281" i="4"/>
  <c r="BK163" i="4"/>
  <c r="BK434" i="4"/>
  <c r="BK426" i="4"/>
  <c r="BK391" i="4"/>
  <c r="BK295" i="5"/>
  <c r="BK246" i="5"/>
  <c r="J228" i="5"/>
  <c r="BK208" i="5"/>
  <c r="BK151" i="5"/>
  <c r="J305" i="5"/>
  <c r="J286" i="5"/>
  <c r="BK235" i="5"/>
  <c r="J179" i="5"/>
  <c r="J315" i="5"/>
  <c r="BK308" i="5"/>
  <c r="J289" i="5"/>
  <c r="BK272" i="5"/>
  <c r="J250" i="5"/>
  <c r="BK233" i="5"/>
  <c r="BK214" i="5"/>
  <c r="BK176" i="5"/>
  <c r="J143" i="5"/>
  <c r="J133" i="5"/>
  <c r="BK305" i="5"/>
  <c r="BK268" i="5"/>
  <c r="J252" i="5"/>
  <c r="BK230" i="5"/>
  <c r="J209" i="5"/>
  <c r="BK179" i="5"/>
  <c r="J151" i="5"/>
  <c r="BK511" i="6"/>
  <c r="J502" i="6"/>
  <c r="BK489" i="6"/>
  <c r="BK466" i="6"/>
  <c r="J395" i="6"/>
  <c r="J383" i="6"/>
  <c r="J349" i="6"/>
  <c r="BK339" i="6"/>
  <c r="J332" i="6"/>
  <c r="J325" i="6"/>
  <c r="BK319" i="6"/>
  <c r="BK313" i="6"/>
  <c r="J296" i="6"/>
  <c r="J282" i="6"/>
  <c r="J267" i="6"/>
  <c r="BK260" i="6"/>
  <c r="J253" i="6"/>
  <c r="J229" i="6"/>
  <c r="BK207" i="6"/>
  <c r="J175" i="6"/>
  <c r="BK154" i="6"/>
  <c r="BK509" i="6"/>
  <c r="BK501" i="6"/>
  <c r="J489" i="6"/>
  <c r="J476" i="6"/>
  <c r="BK342" i="6"/>
  <c r="BK332" i="6"/>
  <c r="J317" i="6"/>
  <c r="BK314" i="6"/>
  <c r="J305" i="6"/>
  <c r="J300" i="6"/>
  <c r="BK295" i="6"/>
  <c r="BK282" i="6"/>
  <c r="BK275" i="6"/>
  <c r="BK259" i="6"/>
  <c r="J252" i="6"/>
  <c r="BK236" i="6"/>
  <c r="BK220" i="6"/>
  <c r="J186" i="6"/>
  <c r="BK156" i="6"/>
  <c r="BK512" i="6"/>
  <c r="BK499" i="6"/>
  <c r="BK488" i="6"/>
  <c r="J440" i="6"/>
  <c r="BK422" i="6"/>
  <c r="BK383" i="6"/>
  <c r="BK361" i="6"/>
  <c r="J353" i="6"/>
  <c r="BK333" i="6"/>
  <c r="BK325" i="6"/>
  <c r="J319" i="6"/>
  <c r="BK312" i="6"/>
  <c r="BK307" i="6"/>
  <c r="BK294" i="6"/>
  <c r="BK288" i="6"/>
  <c r="BK274" i="6"/>
  <c r="BK256" i="6"/>
  <c r="BK245" i="6"/>
  <c r="J239" i="6"/>
  <c r="J214" i="6"/>
  <c r="J207" i="6"/>
  <c r="BK170" i="6"/>
  <c r="J137" i="6"/>
  <c r="BK506" i="6"/>
  <c r="BK495" i="6"/>
  <c r="BK482" i="6"/>
  <c r="BK456" i="6"/>
  <c r="BK442" i="6"/>
  <c r="BK379" i="6"/>
  <c r="BK370" i="6"/>
  <c r="BK355" i="6"/>
  <c r="BK331" i="6"/>
  <c r="BK324" i="6"/>
  <c r="J316" i="6"/>
  <c r="BK309" i="6"/>
  <c r="J298" i="6"/>
  <c r="J288" i="6"/>
  <c r="J278" i="6"/>
  <c r="BK265" i="6"/>
  <c r="J259" i="6"/>
  <c r="BK251" i="6"/>
  <c r="BK217" i="6"/>
  <c r="BK175" i="6"/>
  <c r="BK137" i="6"/>
  <c r="BK220" i="7"/>
  <c r="BK212" i="7"/>
  <c r="BK204" i="7"/>
  <c r="BK195" i="7"/>
  <c r="J191" i="7"/>
  <c r="BK184" i="7"/>
  <c r="J178" i="7"/>
  <c r="BK171" i="7"/>
  <c r="J161" i="7"/>
  <c r="J155" i="7"/>
  <c r="BK152" i="7"/>
  <c r="J142" i="7"/>
  <c r="BK218" i="7"/>
  <c r="BK205" i="7"/>
  <c r="J199" i="7"/>
  <c r="J195" i="7"/>
  <c r="J189" i="7"/>
  <c r="J183" i="7"/>
  <c r="J177" i="7"/>
  <c r="J166" i="7"/>
  <c r="J158" i="7"/>
  <c r="J152" i="7"/>
  <c r="J148" i="7"/>
  <c r="J145" i="7"/>
  <c r="J138" i="7"/>
  <c r="J197" i="7"/>
  <c r="BK183" i="7"/>
  <c r="BK176" i="7"/>
  <c r="J163" i="7"/>
  <c r="BK147" i="7"/>
  <c r="BK139" i="7"/>
  <c r="BK224" i="7"/>
  <c r="J216" i="7"/>
  <c r="J212" i="7"/>
  <c r="J204" i="7"/>
  <c r="BK190" i="7"/>
  <c r="BK181" i="7"/>
  <c r="J167" i="7"/>
  <c r="BK159" i="7"/>
  <c r="J149" i="7"/>
  <c r="J139" i="7"/>
  <c r="J237" i="8"/>
  <c r="J225" i="8"/>
  <c r="J216" i="8"/>
  <c r="J201" i="8"/>
  <c r="J192" i="8"/>
  <c r="BK188" i="8"/>
  <c r="BK185" i="8"/>
  <c r="J180" i="8"/>
  <c r="J163" i="8"/>
  <c r="J157" i="8"/>
  <c r="J149" i="8"/>
  <c r="J143" i="8"/>
  <c r="BK140" i="8"/>
  <c r="J137" i="8"/>
  <c r="BK131" i="8"/>
  <c r="BK236" i="8"/>
  <c r="BK223" i="8"/>
  <c r="BK217" i="8"/>
  <c r="BK210" i="8"/>
  <c r="J202" i="8"/>
  <c r="BK184" i="8"/>
  <c r="J177" i="8"/>
  <c r="J172" i="8"/>
  <c r="BK159" i="8"/>
  <c r="J150" i="8"/>
  <c r="BK141" i="8"/>
  <c r="BK133" i="8"/>
  <c r="BK242" i="8"/>
  <c r="BK233" i="8"/>
  <c r="BK225" i="8"/>
  <c r="BK219" i="8"/>
  <c r="J209" i="8"/>
  <c r="J204" i="8"/>
  <c r="J197" i="8"/>
  <c r="J186" i="8"/>
  <c r="BK176" i="8"/>
  <c r="J170" i="8"/>
  <c r="J164" i="8"/>
  <c r="J154" i="8"/>
  <c r="J140" i="8"/>
  <c r="J208" i="8"/>
  <c r="BK200" i="8"/>
  <c r="BK194" i="8"/>
  <c r="BK189" i="8"/>
  <c r="BK179" i="8"/>
  <c r="BK172" i="8"/>
  <c r="J166" i="8"/>
  <c r="BK163" i="8"/>
  <c r="BK153" i="8"/>
  <c r="J145" i="8"/>
  <c r="BK137" i="8"/>
  <c r="BK410" i="2"/>
  <c r="J370" i="2"/>
  <c r="J350" i="2"/>
  <c r="J314" i="2"/>
  <c r="BK302" i="2"/>
  <c r="BK271" i="2"/>
  <c r="BK167" i="2"/>
  <c r="BK375" i="2"/>
  <c r="J345" i="2"/>
  <c r="BK306" i="2"/>
  <c r="J256" i="2"/>
  <c r="J167" i="2"/>
  <c r="J389" i="2"/>
  <c r="BK370" i="2"/>
  <c r="J346" i="2"/>
  <c r="BK310" i="2"/>
  <c r="J259" i="2"/>
  <c r="BK186" i="2"/>
  <c r="J298" i="2"/>
  <c r="BK253" i="2"/>
  <c r="BK148" i="2"/>
  <c r="BK777" i="3"/>
  <c r="BK726" i="3"/>
  <c r="J681" i="3"/>
  <c r="BK636" i="3"/>
  <c r="BK598" i="3"/>
  <c r="BK549" i="3"/>
  <c r="BK521" i="3"/>
  <c r="BK471" i="3"/>
  <c r="BK454" i="3"/>
  <c r="BK395" i="3"/>
  <c r="J337" i="3"/>
  <c r="J303" i="3"/>
  <c r="J190" i="3"/>
  <c r="BK148" i="3"/>
  <c r="J752" i="3"/>
  <c r="BK708" i="3"/>
  <c r="BK628" i="3"/>
  <c r="J561" i="3"/>
  <c r="J546" i="3"/>
  <c r="BK525" i="3"/>
  <c r="J454" i="3"/>
  <c r="BK423" i="3"/>
  <c r="J347" i="3"/>
  <c r="J317" i="3"/>
  <c r="J273" i="3"/>
  <c r="J197" i="3"/>
  <c r="BK167" i="3"/>
  <c r="BK746" i="3"/>
  <c r="J704" i="3"/>
  <c r="BK639" i="3"/>
  <c r="J582" i="3"/>
  <c r="BK551" i="3"/>
  <c r="J508" i="3"/>
  <c r="BK464" i="3"/>
  <c r="J448" i="3"/>
  <c r="J415" i="3"/>
  <c r="BK350" i="3"/>
  <c r="BK317" i="3"/>
  <c r="BK249" i="3"/>
  <c r="BK155" i="3"/>
  <c r="J746" i="3"/>
  <c r="J633" i="3"/>
  <c r="J598" i="3"/>
  <c r="J578" i="3"/>
  <c r="J525" i="3"/>
  <c r="BK508" i="3"/>
  <c r="BK485" i="3"/>
  <c r="J462" i="3"/>
  <c r="J435" i="3"/>
  <c r="BK388" i="3"/>
  <c r="J328" i="3"/>
  <c r="J281" i="3"/>
  <c r="J246" i="3"/>
  <c r="BK181" i="3"/>
  <c r="J428" i="4"/>
  <c r="BK395" i="4"/>
  <c r="J374" i="4"/>
  <c r="J359" i="4"/>
  <c r="J304" i="4"/>
  <c r="J193" i="4"/>
  <c r="BK429" i="4"/>
  <c r="BK420" i="4"/>
  <c r="BK372" i="4"/>
  <c r="BK364" i="4"/>
  <c r="J316" i="4"/>
  <c r="J432" i="4"/>
  <c r="BK410" i="4"/>
  <c r="J391" i="4"/>
  <c r="J372" i="4"/>
  <c r="BK291" i="4"/>
  <c r="J260" i="4"/>
  <c r="BK160" i="4"/>
  <c r="J434" i="4"/>
  <c r="BK432" i="4"/>
  <c r="J418" i="4"/>
  <c r="BK380" i="4"/>
  <c r="BK281" i="4"/>
  <c r="BK203" i="4"/>
  <c r="BK193" i="4"/>
  <c r="BK158" i="4"/>
  <c r="J147" i="4"/>
  <c r="J140" i="4"/>
  <c r="J301" i="5"/>
  <c r="J287" i="5"/>
  <c r="BK278" i="5"/>
  <c r="BK273" i="5"/>
  <c r="BK260" i="5"/>
  <c r="BK237" i="5"/>
  <c r="BK212" i="5"/>
  <c r="J161" i="5"/>
  <c r="BK143" i="5"/>
  <c r="BK287" i="5"/>
  <c r="BK243" i="5"/>
  <c r="J230" i="5"/>
  <c r="J157" i="5"/>
  <c r="BK302" i="5"/>
  <c r="BK281" i="5"/>
  <c r="BK252" i="5"/>
  <c r="J235" i="5"/>
  <c r="J218" i="5"/>
  <c r="J188" i="5"/>
  <c r="J137" i="5"/>
  <c r="BK301" i="5"/>
  <c r="J260" i="5"/>
  <c r="J246" i="5"/>
  <c r="J229" i="5"/>
  <c r="BK188" i="5"/>
  <c r="J164" i="5"/>
  <c r="BK137" i="5"/>
  <c r="J512" i="6"/>
  <c r="J495" i="6"/>
  <c r="J484" i="6"/>
  <c r="J424" i="6"/>
  <c r="BK389" i="6"/>
  <c r="J378" i="6"/>
  <c r="BK353" i="6"/>
  <c r="J342" i="6"/>
  <c r="BK334" i="6"/>
  <c r="J330" i="6"/>
  <c r="BK323" i="6"/>
  <c r="BK316" i="6"/>
  <c r="BK304" i="6"/>
  <c r="BK297" i="6"/>
  <c r="J287" i="6"/>
  <c r="J275" i="6"/>
  <c r="BK261" i="6"/>
  <c r="J256" i="6"/>
  <c r="BK235" i="6"/>
  <c r="BK208" i="6"/>
  <c r="J170" i="6"/>
  <c r="J513" i="6"/>
  <c r="J506" i="6"/>
  <c r="BK493" i="6"/>
  <c r="J456" i="6"/>
  <c r="BK450" i="6"/>
  <c r="BK448" i="6"/>
  <c r="J442" i="6"/>
  <c r="BK436" i="6"/>
  <c r="J410" i="6"/>
  <c r="BK395" i="6"/>
  <c r="BK391" i="6"/>
  <c r="J386" i="6"/>
  <c r="J385" i="6"/>
  <c r="BK381" i="6"/>
  <c r="BK378" i="6"/>
  <c r="BK372" i="6"/>
  <c r="BK371" i="6"/>
  <c r="J370" i="6"/>
  <c r="J359" i="6"/>
  <c r="J357" i="6"/>
  <c r="BK351" i="6"/>
  <c r="J339" i="6"/>
  <c r="J334" i="6"/>
  <c r="BK320" i="6"/>
  <c r="J309" i="6"/>
  <c r="J304" i="6"/>
  <c r="BK298" i="6"/>
  <c r="J283" i="6"/>
  <c r="BK273" i="6"/>
  <c r="BK263" i="6"/>
  <c r="BK254" i="6"/>
  <c r="J245" i="6"/>
  <c r="J234" i="6"/>
  <c r="J217" i="6"/>
  <c r="J178" i="6"/>
  <c r="BK150" i="6"/>
  <c r="BK510" i="6"/>
  <c r="J493" i="6"/>
  <c r="BK476" i="6"/>
  <c r="BK438" i="6"/>
  <c r="J398" i="6"/>
  <c r="J381" i="6"/>
  <c r="BK359" i="6"/>
  <c r="BK341" i="6"/>
  <c r="J327" i="6"/>
  <c r="BK321" i="6"/>
  <c r="J315" i="6"/>
  <c r="BK300" i="6"/>
  <c r="J291" i="6"/>
  <c r="BK280" i="6"/>
  <c r="J273" i="6"/>
  <c r="J261" i="6"/>
  <c r="BK250" i="6"/>
  <c r="J236" i="6"/>
  <c r="BK229" i="6"/>
  <c r="BK209" i="6"/>
  <c r="J199" i="6"/>
  <c r="BK164" i="6"/>
  <c r="J511" i="6"/>
  <c r="J504" i="6"/>
  <c r="J488" i="6"/>
  <c r="BK480" i="6"/>
  <c r="J448" i="6"/>
  <c r="BK398" i="6"/>
  <c r="BK376" i="6"/>
  <c r="J371" i="6"/>
  <c r="J361" i="6"/>
  <c r="J337" i="6"/>
  <c r="BK328" i="6"/>
  <c r="J320" i="6"/>
  <c r="J313" i="6"/>
  <c r="J307" i="6"/>
  <c r="BK302" i="6"/>
  <c r="BK291" i="6"/>
  <c r="BK283" i="6"/>
  <c r="BK276" i="6"/>
  <c r="J264" i="6"/>
  <c r="J258" i="6"/>
  <c r="J237" i="6"/>
  <c r="BK211" i="6"/>
  <c r="BK186" i="6"/>
  <c r="J161" i="6"/>
  <c r="BK223" i="7"/>
  <c r="J218" i="7"/>
  <c r="J210" i="7"/>
  <c r="BK201" i="7"/>
  <c r="BK188" i="7"/>
  <c r="BK182" i="7"/>
  <c r="J179" i="7"/>
  <c r="BK174" i="7"/>
  <c r="J162" i="7"/>
  <c r="J156" i="7"/>
  <c r="BK150" i="7"/>
  <c r="BK140" i="7"/>
  <c r="BK216" i="7"/>
  <c r="J203" i="7"/>
  <c r="BK196" i="7"/>
  <c r="J190" i="7"/>
  <c r="J180" i="7"/>
  <c r="BK172" i="7"/>
  <c r="BK167" i="7"/>
  <c r="BK162" i="7"/>
  <c r="BK156" i="7"/>
  <c r="J147" i="7"/>
  <c r="J140" i="7"/>
  <c r="J200" i="7"/>
  <c r="BK189" i="7"/>
  <c r="J174" i="7"/>
  <c r="BK164" i="7"/>
  <c r="J157" i="7"/>
  <c r="J141" i="7"/>
  <c r="BK134" i="7"/>
  <c r="J220" i="7"/>
  <c r="BK213" i="7"/>
  <c r="J205" i="7"/>
  <c r="BK191" i="7"/>
  <c r="BK185" i="7"/>
  <c r="BK170" i="7"/>
  <c r="BK163" i="7"/>
  <c r="J150" i="7"/>
  <c r="J143" i="7"/>
  <c r="J134" i="7"/>
  <c r="J231" i="8"/>
  <c r="BK218" i="8"/>
  <c r="J212" i="8"/>
  <c r="J200" i="8"/>
  <c r="BK191" i="8"/>
  <c r="J187" i="8"/>
  <c r="BK181" i="8"/>
  <c r="J162" i="8"/>
  <c r="BK156" i="8"/>
  <c r="J148" i="8"/>
  <c r="J142" i="8"/>
  <c r="BK139" i="8"/>
  <c r="J240" i="8"/>
  <c r="J222" i="8"/>
  <c r="BK215" i="8"/>
  <c r="BK203" i="8"/>
  <c r="J185" i="8"/>
  <c r="BK180" i="8"/>
  <c r="BK175" i="8"/>
  <c r="J165" i="8"/>
  <c r="J158" i="8"/>
  <c r="BK147" i="8"/>
  <c r="BK134" i="8"/>
  <c r="J248" i="8"/>
  <c r="BK240" i="8"/>
  <c r="BK230" i="8"/>
  <c r="BK227" i="8"/>
  <c r="BK222" i="8"/>
  <c r="BK211" i="8"/>
  <c r="J205" i="8"/>
  <c r="J194" i="8"/>
  <c r="BK187" i="8"/>
  <c r="BK177" i="8"/>
  <c r="BK174" i="8"/>
  <c r="J168" i="8"/>
  <c r="J156" i="8"/>
  <c r="BK143" i="8"/>
  <c r="J133" i="8"/>
  <c r="BK249" i="8"/>
  <c r="BK243" i="8"/>
  <c r="J233" i="8"/>
  <c r="J230" i="8"/>
  <c r="J226" i="8"/>
  <c r="J214" i="8"/>
  <c r="J207" i="8"/>
  <c r="J203" i="8"/>
  <c r="BK196" i="8"/>
  <c r="J191" i="8"/>
  <c r="J178" i="8"/>
  <c r="BK168" i="8"/>
  <c r="BK157" i="8"/>
  <c r="BK150" i="8"/>
  <c r="J147" i="8"/>
  <c r="BK142" i="8"/>
  <c r="J136" i="8"/>
  <c r="BK139" i="2" l="1"/>
  <c r="J139" i="2"/>
  <c r="J100" i="2" s="1"/>
  <c r="BK159" i="2"/>
  <c r="J159" i="2" s="1"/>
  <c r="J101" i="2" s="1"/>
  <c r="T190" i="2"/>
  <c r="R247" i="2"/>
  <c r="BK293" i="2"/>
  <c r="J293" i="2"/>
  <c r="J106" i="2"/>
  <c r="BK318" i="2"/>
  <c r="J318" i="2" s="1"/>
  <c r="J107" i="2" s="1"/>
  <c r="P344" i="2"/>
  <c r="BK359" i="2"/>
  <c r="J359" i="2" s="1"/>
  <c r="J113" i="2" s="1"/>
  <c r="BK380" i="2"/>
  <c r="J380" i="2" s="1"/>
  <c r="J114" i="2" s="1"/>
  <c r="BK392" i="2"/>
  <c r="J392" i="2"/>
  <c r="J115" i="2"/>
  <c r="P141" i="3"/>
  <c r="BK189" i="3"/>
  <c r="J189" i="3" s="1"/>
  <c r="J101" i="3" s="1"/>
  <c r="R312" i="3"/>
  <c r="T327" i="3"/>
  <c r="T341" i="3"/>
  <c r="BK351" i="3"/>
  <c r="J351" i="3" s="1"/>
  <c r="J109" i="3" s="1"/>
  <c r="BK458" i="3"/>
  <c r="J458" i="3"/>
  <c r="J110" i="3" s="1"/>
  <c r="T470" i="3"/>
  <c r="BK550" i="3"/>
  <c r="J550" i="3" s="1"/>
  <c r="J112" i="3" s="1"/>
  <c r="P640" i="3"/>
  <c r="P682" i="3"/>
  <c r="BK725" i="3"/>
  <c r="J725" i="3" s="1"/>
  <c r="J115" i="3" s="1"/>
  <c r="T776" i="3"/>
  <c r="P134" i="4"/>
  <c r="R159" i="4"/>
  <c r="BK302" i="4"/>
  <c r="J302" i="4" s="1"/>
  <c r="J102" i="4" s="1"/>
  <c r="R358" i="4"/>
  <c r="P369" i="4"/>
  <c r="T382" i="4"/>
  <c r="P402" i="4"/>
  <c r="BK411" i="4"/>
  <c r="J411" i="4"/>
  <c r="J109" i="4" s="1"/>
  <c r="BK422" i="4"/>
  <c r="J422" i="4" s="1"/>
  <c r="J110" i="4" s="1"/>
  <c r="BK150" i="5"/>
  <c r="J150" i="5" s="1"/>
  <c r="J101" i="5" s="1"/>
  <c r="P136" i="6"/>
  <c r="BK181" i="6"/>
  <c r="J181" i="6" s="1"/>
  <c r="J102" i="6" s="1"/>
  <c r="P191" i="6"/>
  <c r="R213" i="6"/>
  <c r="T244" i="6"/>
  <c r="T262" i="6"/>
  <c r="BK293" i="6"/>
  <c r="J293" i="6" s="1"/>
  <c r="J109" i="6" s="1"/>
  <c r="P343" i="6"/>
  <c r="R390" i="6"/>
  <c r="P503" i="6"/>
  <c r="R136" i="7"/>
  <c r="P151" i="7"/>
  <c r="BK165" i="7"/>
  <c r="J165" i="7" s="1"/>
  <c r="J104" i="7" s="1"/>
  <c r="P175" i="7"/>
  <c r="T186" i="7"/>
  <c r="R207" i="7"/>
  <c r="R214" i="7"/>
  <c r="R219" i="7"/>
  <c r="BK130" i="8"/>
  <c r="BK167" i="8"/>
  <c r="J167" i="8" s="1"/>
  <c r="J101" i="8" s="1"/>
  <c r="BK198" i="8"/>
  <c r="J198" i="8" s="1"/>
  <c r="J102" i="8" s="1"/>
  <c r="BK213" i="8"/>
  <c r="J213" i="8"/>
  <c r="J103" i="8" s="1"/>
  <c r="P234" i="8"/>
  <c r="R139" i="2"/>
  <c r="P159" i="2"/>
  <c r="P190" i="2"/>
  <c r="BK247" i="2"/>
  <c r="J247" i="2"/>
  <c r="J103" i="2"/>
  <c r="R293" i="2"/>
  <c r="P318" i="2"/>
  <c r="BK344" i="2"/>
  <c r="J344" i="2"/>
  <c r="J108" i="2" s="1"/>
  <c r="T359" i="2"/>
  <c r="P380" i="2"/>
  <c r="P392" i="2"/>
  <c r="BK141" i="3"/>
  <c r="J141" i="3" s="1"/>
  <c r="J100" i="3" s="1"/>
  <c r="P189" i="3"/>
  <c r="BK312" i="3"/>
  <c r="J312" i="3" s="1"/>
  <c r="J103" i="3" s="1"/>
  <c r="R327" i="3"/>
  <c r="R341" i="3"/>
  <c r="R351" i="3"/>
  <c r="P458" i="3"/>
  <c r="P470" i="3"/>
  <c r="R550" i="3"/>
  <c r="R640" i="3"/>
  <c r="R682" i="3"/>
  <c r="T725" i="3"/>
  <c r="BK776" i="3"/>
  <c r="J776" i="3" s="1"/>
  <c r="J117" i="3" s="1"/>
  <c r="T134" i="4"/>
  <c r="P159" i="4"/>
  <c r="P302" i="4"/>
  <c r="P358" i="4"/>
  <c r="BK369" i="4"/>
  <c r="J369" i="4" s="1"/>
  <c r="J104" i="4" s="1"/>
  <c r="R382" i="4"/>
  <c r="R402" i="4"/>
  <c r="T411" i="4"/>
  <c r="R422" i="4"/>
  <c r="R132" i="5"/>
  <c r="T150" i="5"/>
  <c r="P175" i="5"/>
  <c r="BK236" i="5"/>
  <c r="J236" i="5"/>
  <c r="J106" i="5" s="1"/>
  <c r="T236" i="5"/>
  <c r="BK288" i="5"/>
  <c r="J288" i="5"/>
  <c r="J108" i="5" s="1"/>
  <c r="P288" i="5"/>
  <c r="BK136" i="6"/>
  <c r="J136" i="6"/>
  <c r="J100" i="6" s="1"/>
  <c r="R181" i="6"/>
  <c r="R191" i="6"/>
  <c r="T213" i="6"/>
  <c r="R244" i="6"/>
  <c r="P262" i="6"/>
  <c r="R293" i="6"/>
  <c r="T343" i="6"/>
  <c r="T390" i="6"/>
  <c r="T503" i="6"/>
  <c r="P136" i="7"/>
  <c r="BK151" i="7"/>
  <c r="J151" i="7" s="1"/>
  <c r="J103" i="7" s="1"/>
  <c r="P165" i="7"/>
  <c r="BK175" i="7"/>
  <c r="J175" i="7" s="1"/>
  <c r="J105" i="7" s="1"/>
  <c r="BK186" i="7"/>
  <c r="J186" i="7"/>
  <c r="J106" i="7" s="1"/>
  <c r="BK207" i="7"/>
  <c r="J207" i="7" s="1"/>
  <c r="J107" i="7" s="1"/>
  <c r="BK214" i="7"/>
  <c r="J214" i="7"/>
  <c r="J108" i="7" s="1"/>
  <c r="BK219" i="7"/>
  <c r="J219" i="7" s="1"/>
  <c r="J109" i="7" s="1"/>
  <c r="T130" i="8"/>
  <c r="T167" i="8"/>
  <c r="P198" i="8"/>
  <c r="P213" i="8"/>
  <c r="BK234" i="8"/>
  <c r="J234" i="8"/>
  <c r="J104" i="8" s="1"/>
  <c r="T234" i="8"/>
  <c r="R239" i="8"/>
  <c r="R238" i="8"/>
  <c r="P139" i="2"/>
  <c r="R159" i="2"/>
  <c r="R190" i="2"/>
  <c r="P247" i="2"/>
  <c r="P293" i="2"/>
  <c r="R318" i="2"/>
  <c r="R344" i="2"/>
  <c r="R359" i="2"/>
  <c r="R355" i="2" s="1"/>
  <c r="R380" i="2"/>
  <c r="T392" i="2"/>
  <c r="R141" i="3"/>
  <c r="R189" i="3"/>
  <c r="P312" i="3"/>
  <c r="P327" i="3"/>
  <c r="BK341" i="3"/>
  <c r="J341" i="3" s="1"/>
  <c r="J108" i="3" s="1"/>
  <c r="P351" i="3"/>
  <c r="R458" i="3"/>
  <c r="R470" i="3"/>
  <c r="T550" i="3"/>
  <c r="BK640" i="3"/>
  <c r="J640" i="3"/>
  <c r="J113" i="3" s="1"/>
  <c r="BK682" i="3"/>
  <c r="J682" i="3"/>
  <c r="J114" i="3"/>
  <c r="P725" i="3"/>
  <c r="R776" i="3"/>
  <c r="BK134" i="4"/>
  <c r="J134" i="4"/>
  <c r="J100" i="4" s="1"/>
  <c r="T159" i="4"/>
  <c r="R302" i="4"/>
  <c r="BK358" i="4"/>
  <c r="J358" i="4" s="1"/>
  <c r="J103" i="4" s="1"/>
  <c r="T369" i="4"/>
  <c r="P382" i="4"/>
  <c r="T402" i="4"/>
  <c r="R411" i="4"/>
  <c r="P422" i="4"/>
  <c r="BK132" i="5"/>
  <c r="J132" i="5" s="1"/>
  <c r="J100" i="5" s="1"/>
  <c r="T132" i="5"/>
  <c r="T131" i="5"/>
  <c r="R150" i="5"/>
  <c r="R175" i="5"/>
  <c r="P236" i="5"/>
  <c r="BK274" i="5"/>
  <c r="J274" i="5" s="1"/>
  <c r="J107" i="5" s="1"/>
  <c r="R274" i="5"/>
  <c r="T288" i="5"/>
  <c r="R136" i="6"/>
  <c r="R135" i="6"/>
  <c r="T181" i="6"/>
  <c r="T191" i="6"/>
  <c r="P213" i="6"/>
  <c r="BK244" i="6"/>
  <c r="J244" i="6"/>
  <c r="J107" i="6"/>
  <c r="R262" i="6"/>
  <c r="P293" i="6"/>
  <c r="BK343" i="6"/>
  <c r="J343" i="6" s="1"/>
  <c r="J110" i="6" s="1"/>
  <c r="P390" i="6"/>
  <c r="R503" i="6"/>
  <c r="BK136" i="7"/>
  <c r="BK135" i="7" s="1"/>
  <c r="J135" i="7" s="1"/>
  <c r="J101" i="7" s="1"/>
  <c r="T151" i="7"/>
  <c r="T165" i="7"/>
  <c r="R175" i="7"/>
  <c r="P186" i="7"/>
  <c r="T207" i="7"/>
  <c r="T214" i="7"/>
  <c r="T219" i="7"/>
  <c r="R130" i="8"/>
  <c r="R167" i="8"/>
  <c r="T198" i="8"/>
  <c r="R213" i="8"/>
  <c r="BK239" i="8"/>
  <c r="J239" i="8" s="1"/>
  <c r="J106" i="8" s="1"/>
  <c r="T239" i="8"/>
  <c r="T238" i="8"/>
  <c r="T139" i="2"/>
  <c r="T159" i="2"/>
  <c r="BK190" i="2"/>
  <c r="J190" i="2" s="1"/>
  <c r="J102" i="2" s="1"/>
  <c r="T247" i="2"/>
  <c r="T293" i="2"/>
  <c r="T318" i="2"/>
  <c r="T344" i="2"/>
  <c r="P359" i="2"/>
  <c r="P355" i="2"/>
  <c r="T380" i="2"/>
  <c r="T355" i="2" s="1"/>
  <c r="R392" i="2"/>
  <c r="T141" i="3"/>
  <c r="T189" i="3"/>
  <c r="T312" i="3"/>
  <c r="BK327" i="3"/>
  <c r="J327" i="3" s="1"/>
  <c r="J107" i="3" s="1"/>
  <c r="P341" i="3"/>
  <c r="T351" i="3"/>
  <c r="T458" i="3"/>
  <c r="BK470" i="3"/>
  <c r="J470" i="3" s="1"/>
  <c r="J111" i="3" s="1"/>
  <c r="P550" i="3"/>
  <c r="T640" i="3"/>
  <c r="T682" i="3"/>
  <c r="R725" i="3"/>
  <c r="P776" i="3"/>
  <c r="R134" i="4"/>
  <c r="BK159" i="4"/>
  <c r="J159" i="4" s="1"/>
  <c r="J101" i="4" s="1"/>
  <c r="T302" i="4"/>
  <c r="T358" i="4"/>
  <c r="R369" i="4"/>
  <c r="BK382" i="4"/>
  <c r="J382" i="4"/>
  <c r="J105" i="4" s="1"/>
  <c r="BK402" i="4"/>
  <c r="J402" i="4" s="1"/>
  <c r="J108" i="4" s="1"/>
  <c r="P411" i="4"/>
  <c r="T422" i="4"/>
  <c r="P132" i="5"/>
  <c r="P150" i="5"/>
  <c r="BK175" i="5"/>
  <c r="J175" i="5" s="1"/>
  <c r="J105" i="5" s="1"/>
  <c r="T175" i="5"/>
  <c r="T174" i="5" s="1"/>
  <c r="R236" i="5"/>
  <c r="P274" i="5"/>
  <c r="T274" i="5"/>
  <c r="R288" i="5"/>
  <c r="T136" i="6"/>
  <c r="T135" i="6" s="1"/>
  <c r="P181" i="6"/>
  <c r="BK191" i="6"/>
  <c r="J191" i="6" s="1"/>
  <c r="J103" i="6" s="1"/>
  <c r="BK213" i="6"/>
  <c r="P244" i="6"/>
  <c r="BK262" i="6"/>
  <c r="J262" i="6" s="1"/>
  <c r="J108" i="6" s="1"/>
  <c r="T293" i="6"/>
  <c r="R343" i="6"/>
  <c r="BK390" i="6"/>
  <c r="J390" i="6"/>
  <c r="J111" i="6" s="1"/>
  <c r="BK503" i="6"/>
  <c r="J503" i="6" s="1"/>
  <c r="J112" i="6" s="1"/>
  <c r="T136" i="7"/>
  <c r="R151" i="7"/>
  <c r="R165" i="7"/>
  <c r="T175" i="7"/>
  <c r="R186" i="7"/>
  <c r="P207" i="7"/>
  <c r="P214" i="7"/>
  <c r="P219" i="7"/>
  <c r="P130" i="8"/>
  <c r="P129" i="8" s="1"/>
  <c r="P167" i="8"/>
  <c r="R198" i="8"/>
  <c r="T213" i="8"/>
  <c r="R234" i="8"/>
  <c r="P239" i="8"/>
  <c r="P238" i="8"/>
  <c r="BK349" i="2"/>
  <c r="J349" i="2" s="1"/>
  <c r="J109" i="2" s="1"/>
  <c r="BK751" i="3"/>
  <c r="J751" i="3" s="1"/>
  <c r="J116" i="3" s="1"/>
  <c r="BK177" i="6"/>
  <c r="J177" i="6"/>
  <c r="J101" i="6" s="1"/>
  <c r="BK286" i="2"/>
  <c r="J286" i="2" s="1"/>
  <c r="J104" i="2" s="1"/>
  <c r="BK289" i="2"/>
  <c r="J289" i="2" s="1"/>
  <c r="J105" i="2" s="1"/>
  <c r="BK353" i="2"/>
  <c r="J353" i="2" s="1"/>
  <c r="J110" i="2" s="1"/>
  <c r="BK302" i="3"/>
  <c r="J302" i="3"/>
  <c r="J102" i="3" s="1"/>
  <c r="BK320" i="3"/>
  <c r="J320" i="3" s="1"/>
  <c r="J104" i="3" s="1"/>
  <c r="BK324" i="3"/>
  <c r="J324" i="3" s="1"/>
  <c r="J105" i="3" s="1"/>
  <c r="BK163" i="5"/>
  <c r="J163" i="5" s="1"/>
  <c r="J102" i="5" s="1"/>
  <c r="BK172" i="5"/>
  <c r="J172" i="5"/>
  <c r="J103" i="5" s="1"/>
  <c r="BK356" i="2"/>
  <c r="J356" i="2" s="1"/>
  <c r="J112" i="2" s="1"/>
  <c r="BK399" i="4"/>
  <c r="J399" i="4" s="1"/>
  <c r="J106" i="4" s="1"/>
  <c r="BK210" i="6"/>
  <c r="J210" i="6" s="1"/>
  <c r="J104" i="6" s="1"/>
  <c r="BK133" i="7"/>
  <c r="J133" i="7"/>
  <c r="J100" i="7" s="1"/>
  <c r="J136" i="7"/>
  <c r="J102" i="7" s="1"/>
  <c r="E116" i="8"/>
  <c r="BF132" i="8"/>
  <c r="BF138" i="8"/>
  <c r="BF140" i="8"/>
  <c r="BF158" i="8"/>
  <c r="BF165" i="8"/>
  <c r="BF166" i="8"/>
  <c r="BF168" i="8"/>
  <c r="BF173" i="8"/>
  <c r="BF187" i="8"/>
  <c r="BF188" i="8"/>
  <c r="BF189" i="8"/>
  <c r="BF199" i="8"/>
  <c r="BF206" i="8"/>
  <c r="BF209" i="8"/>
  <c r="BF219" i="8"/>
  <c r="BF224" i="8"/>
  <c r="BF225" i="8"/>
  <c r="BF230" i="8"/>
  <c r="BF233" i="8"/>
  <c r="BF249" i="8"/>
  <c r="BF250" i="8"/>
  <c r="BF137" i="8"/>
  <c r="BF139" i="8"/>
  <c r="BF152" i="8"/>
  <c r="BF153" i="8"/>
  <c r="BF155" i="8"/>
  <c r="BF161" i="8"/>
  <c r="BF174" i="8"/>
  <c r="BF185" i="8"/>
  <c r="BF192" i="8"/>
  <c r="BF196" i="8"/>
  <c r="BF200" i="8"/>
  <c r="BF202" i="8"/>
  <c r="BF204" i="8"/>
  <c r="BF205" i="8"/>
  <c r="BF210" i="8"/>
  <c r="BF212" i="8"/>
  <c r="BF221" i="8"/>
  <c r="BF222" i="8"/>
  <c r="BF227" i="8"/>
  <c r="BF228" i="8"/>
  <c r="BF235" i="8"/>
  <c r="BF242" i="8"/>
  <c r="BF247" i="8"/>
  <c r="BF248" i="8"/>
  <c r="J91" i="8"/>
  <c r="J94" i="8"/>
  <c r="F125" i="8"/>
  <c r="BF131" i="8"/>
  <c r="BF133" i="8"/>
  <c r="BF134" i="8"/>
  <c r="BF135" i="8"/>
  <c r="BF146" i="8"/>
  <c r="BF147" i="8"/>
  <c r="BF149" i="8"/>
  <c r="BF157" i="8"/>
  <c r="BF160" i="8"/>
  <c r="BF170" i="8"/>
  <c r="BF171" i="8"/>
  <c r="BF172" i="8"/>
  <c r="BF175" i="8"/>
  <c r="BF176" i="8"/>
  <c r="BF178" i="8"/>
  <c r="BF180" i="8"/>
  <c r="BF181" i="8"/>
  <c r="BF182" i="8"/>
  <c r="BF183" i="8"/>
  <c r="BF186" i="8"/>
  <c r="BF190" i="8"/>
  <c r="BF193" i="8"/>
  <c r="BF201" i="8"/>
  <c r="BF208" i="8"/>
  <c r="BF214" i="8"/>
  <c r="BF216" i="8"/>
  <c r="BF217" i="8"/>
  <c r="BF220" i="8"/>
  <c r="BF223" i="8"/>
  <c r="BF229" i="8"/>
  <c r="BF231" i="8"/>
  <c r="BF237" i="8"/>
  <c r="BF240" i="8"/>
  <c r="BF243" i="8"/>
  <c r="BF136" i="8"/>
  <c r="BF141" i="8"/>
  <c r="BF142" i="8"/>
  <c r="BF143" i="8"/>
  <c r="BF144" i="8"/>
  <c r="BF145" i="8"/>
  <c r="BF148" i="8"/>
  <c r="BF150" i="8"/>
  <c r="BF151" i="8"/>
  <c r="BF154" i="8"/>
  <c r="BF156" i="8"/>
  <c r="BF159" i="8"/>
  <c r="BF162" i="8"/>
  <c r="BF163" i="8"/>
  <c r="BF164" i="8"/>
  <c r="BF169" i="8"/>
  <c r="BF177" i="8"/>
  <c r="BF179" i="8"/>
  <c r="BF184" i="8"/>
  <c r="BF191" i="8"/>
  <c r="BF194" i="8"/>
  <c r="BF195" i="8"/>
  <c r="BF197" i="8"/>
  <c r="BF203" i="8"/>
  <c r="BF207" i="8"/>
  <c r="BF211" i="8"/>
  <c r="BF215" i="8"/>
  <c r="BF218" i="8"/>
  <c r="BF226" i="8"/>
  <c r="BF232" i="8"/>
  <c r="BF236" i="8"/>
  <c r="BF246" i="8"/>
  <c r="J213" i="6"/>
  <c r="J106" i="6"/>
  <c r="E85" i="7"/>
  <c r="F94" i="7"/>
  <c r="BF134" i="7"/>
  <c r="BF142" i="7"/>
  <c r="BF149" i="7"/>
  <c r="BF152" i="7"/>
  <c r="BF157" i="7"/>
  <c r="BF166" i="7"/>
  <c r="BF171" i="7"/>
  <c r="BF181" i="7"/>
  <c r="BF183" i="7"/>
  <c r="BF185" i="7"/>
  <c r="BF187" i="7"/>
  <c r="BF201" i="7"/>
  <c r="BF204" i="7"/>
  <c r="BF206" i="7"/>
  <c r="BF212" i="7"/>
  <c r="BF217" i="7"/>
  <c r="BF218" i="7"/>
  <c r="J91" i="7"/>
  <c r="BF137" i="7"/>
  <c r="BF141" i="7"/>
  <c r="BF144" i="7"/>
  <c r="BF147" i="7"/>
  <c r="BF159" i="7"/>
  <c r="BF170" i="7"/>
  <c r="BF172" i="7"/>
  <c r="BF173" i="7"/>
  <c r="BF199" i="7"/>
  <c r="BF138" i="7"/>
  <c r="BF145" i="7"/>
  <c r="BF146" i="7"/>
  <c r="BF150" i="7"/>
  <c r="BF164" i="7"/>
  <c r="BF167" i="7"/>
  <c r="BF168" i="7"/>
  <c r="BF174" i="7"/>
  <c r="BF179" i="7"/>
  <c r="BF188" i="7"/>
  <c r="BF190" i="7"/>
  <c r="BF192" i="7"/>
  <c r="BF194" i="7"/>
  <c r="BF197" i="7"/>
  <c r="BF203" i="7"/>
  <c r="BF208" i="7"/>
  <c r="BF210" i="7"/>
  <c r="BF215" i="7"/>
  <c r="BF216" i="7"/>
  <c r="BF220" i="7"/>
  <c r="BF221" i="7"/>
  <c r="BF222" i="7"/>
  <c r="BF139" i="7"/>
  <c r="BF140" i="7"/>
  <c r="BF143" i="7"/>
  <c r="BF148" i="7"/>
  <c r="BF153" i="7"/>
  <c r="BF154" i="7"/>
  <c r="BF155" i="7"/>
  <c r="BF156" i="7"/>
  <c r="BF158" i="7"/>
  <c r="BF160" i="7"/>
  <c r="BF161" i="7"/>
  <c r="BF162" i="7"/>
  <c r="BF163" i="7"/>
  <c r="BF169" i="7"/>
  <c r="BF176" i="7"/>
  <c r="BF177" i="7"/>
  <c r="BF178" i="7"/>
  <c r="BF180" i="7"/>
  <c r="BF182" i="7"/>
  <c r="BF184" i="7"/>
  <c r="BF189" i="7"/>
  <c r="BF191" i="7"/>
  <c r="BF193" i="7"/>
  <c r="BF195" i="7"/>
  <c r="BF196" i="7"/>
  <c r="BF198" i="7"/>
  <c r="BF200" i="7"/>
  <c r="BF202" i="7"/>
  <c r="BF205" i="7"/>
  <c r="BF213" i="7"/>
  <c r="BF223" i="7"/>
  <c r="BF224" i="7"/>
  <c r="BK131" i="5"/>
  <c r="J131" i="5"/>
  <c r="J99" i="5" s="1"/>
  <c r="J91" i="6"/>
  <c r="E122" i="6"/>
  <c r="BF137" i="6"/>
  <c r="BF158" i="6"/>
  <c r="BF199" i="6"/>
  <c r="BF222" i="6"/>
  <c r="BF254" i="6"/>
  <c r="BF257" i="6"/>
  <c r="BF258" i="6"/>
  <c r="BF259" i="6"/>
  <c r="BF260" i="6"/>
  <c r="BF263" i="6"/>
  <c r="BF267" i="6"/>
  <c r="BF273" i="6"/>
  <c r="BF277" i="6"/>
  <c r="BF280" i="6"/>
  <c r="BF287" i="6"/>
  <c r="BF288" i="6"/>
  <c r="BF292" i="6"/>
  <c r="BF294" i="6"/>
  <c r="BF306" i="6"/>
  <c r="BF313" i="6"/>
  <c r="BF315" i="6"/>
  <c r="BF317" i="6"/>
  <c r="BF320" i="6"/>
  <c r="BF327" i="6"/>
  <c r="BF328" i="6"/>
  <c r="BF334" i="6"/>
  <c r="BF335" i="6"/>
  <c r="BF339" i="6"/>
  <c r="BF351" i="6"/>
  <c r="BF361" i="6"/>
  <c r="BF371" i="6"/>
  <c r="BF398" i="6"/>
  <c r="BF440" i="6"/>
  <c r="BF442" i="6"/>
  <c r="BF486" i="6"/>
  <c r="BF501" i="6"/>
  <c r="BF502" i="6"/>
  <c r="BF504" i="6"/>
  <c r="BF506" i="6"/>
  <c r="BF509" i="6"/>
  <c r="F131" i="6"/>
  <c r="BF150" i="6"/>
  <c r="BF152" i="6"/>
  <c r="BF186" i="6"/>
  <c r="BF206" i="6"/>
  <c r="BF209" i="6"/>
  <c r="BF211" i="6"/>
  <c r="BF235" i="6"/>
  <c r="BF237" i="6"/>
  <c r="BF241" i="6"/>
  <c r="BF250" i="6"/>
  <c r="BF253" i="6"/>
  <c r="BF261" i="6"/>
  <c r="BF264" i="6"/>
  <c r="BF268" i="6"/>
  <c r="BF278" i="6"/>
  <c r="BF279" i="6"/>
  <c r="BF282" i="6"/>
  <c r="BF290" i="6"/>
  <c r="BF291" i="6"/>
  <c r="BF297" i="6"/>
  <c r="BF309" i="6"/>
  <c r="BF310" i="6"/>
  <c r="BF314" i="6"/>
  <c r="BF318" i="6"/>
  <c r="BF322" i="6"/>
  <c r="BF326" i="6"/>
  <c r="BF330" i="6"/>
  <c r="BF332" i="6"/>
  <c r="BF342" i="6"/>
  <c r="BF353" i="6"/>
  <c r="BF368" i="6"/>
  <c r="BF372" i="6"/>
  <c r="BF376" i="6"/>
  <c r="BF379" i="6"/>
  <c r="BF386" i="6"/>
  <c r="BF395" i="6"/>
  <c r="BF424" i="6"/>
  <c r="BF436" i="6"/>
  <c r="BF448" i="6"/>
  <c r="BF450" i="6"/>
  <c r="BF478" i="6"/>
  <c r="BF499" i="6"/>
  <c r="BF507" i="6"/>
  <c r="BF508" i="6"/>
  <c r="BF510" i="6"/>
  <c r="BF511" i="6"/>
  <c r="BF154" i="6"/>
  <c r="BF156" i="6"/>
  <c r="BF170" i="6"/>
  <c r="BF175" i="6"/>
  <c r="BF182" i="6"/>
  <c r="BF192" i="6"/>
  <c r="BF204" i="6"/>
  <c r="BF214" i="6"/>
  <c r="BF217" i="6"/>
  <c r="BF232" i="6"/>
  <c r="BF239" i="6"/>
  <c r="BF245" i="6"/>
  <c r="BF266" i="6"/>
  <c r="BF276" i="6"/>
  <c r="BF295" i="6"/>
  <c r="BF296" i="6"/>
  <c r="BF299" i="6"/>
  <c r="BF301" i="6"/>
  <c r="BF302" i="6"/>
  <c r="BF304" i="6"/>
  <c r="BF307" i="6"/>
  <c r="BF308" i="6"/>
  <c r="BF311" i="6"/>
  <c r="BF316" i="6"/>
  <c r="BF319" i="6"/>
  <c r="BF323" i="6"/>
  <c r="BF325" i="6"/>
  <c r="BF333" i="6"/>
  <c r="BF337" i="6"/>
  <c r="BF341" i="6"/>
  <c r="BF346" i="6"/>
  <c r="BF349" i="6"/>
  <c r="BF355" i="6"/>
  <c r="BF357" i="6"/>
  <c r="BF359" i="6"/>
  <c r="BF369" i="6"/>
  <c r="BF383" i="6"/>
  <c r="BF387" i="6"/>
  <c r="BF410" i="6"/>
  <c r="BF454" i="6"/>
  <c r="BF456" i="6"/>
  <c r="BF466" i="6"/>
  <c r="BF480" i="6"/>
  <c r="BF488" i="6"/>
  <c r="BF491" i="6"/>
  <c r="BF495" i="6"/>
  <c r="BF497" i="6"/>
  <c r="BF505" i="6"/>
  <c r="BF513" i="6"/>
  <c r="BF161" i="6"/>
  <c r="BF164" i="6"/>
  <c r="BF178" i="6"/>
  <c r="BF207" i="6"/>
  <c r="BF208" i="6"/>
  <c r="BF220" i="6"/>
  <c r="BF229" i="6"/>
  <c r="BF233" i="6"/>
  <c r="BF234" i="6"/>
  <c r="BF236" i="6"/>
  <c r="BF251" i="6"/>
  <c r="BF252" i="6"/>
  <c r="BF255" i="6"/>
  <c r="BF256" i="6"/>
  <c r="BF265" i="6"/>
  <c r="BF274" i="6"/>
  <c r="BF275" i="6"/>
  <c r="BF281" i="6"/>
  <c r="BF283" i="6"/>
  <c r="BF285" i="6"/>
  <c r="BF298" i="6"/>
  <c r="BF300" i="6"/>
  <c r="BF303" i="6"/>
  <c r="BF305" i="6"/>
  <c r="BF312" i="6"/>
  <c r="BF321" i="6"/>
  <c r="BF324" i="6"/>
  <c r="BF329" i="6"/>
  <c r="BF331" i="6"/>
  <c r="BF344" i="6"/>
  <c r="BF370" i="6"/>
  <c r="BF374" i="6"/>
  <c r="BF378" i="6"/>
  <c r="BF381" i="6"/>
  <c r="BF385" i="6"/>
  <c r="BF389" i="6"/>
  <c r="BF391" i="6"/>
  <c r="BF422" i="6"/>
  <c r="BF438" i="6"/>
  <c r="BF476" i="6"/>
  <c r="BF482" i="6"/>
  <c r="BF484" i="6"/>
  <c r="BF489" i="6"/>
  <c r="BF493" i="6"/>
  <c r="BF512" i="6"/>
  <c r="F127" i="5"/>
  <c r="BF161" i="5"/>
  <c r="BF188" i="5"/>
  <c r="BF212" i="5"/>
  <c r="BF233" i="5"/>
  <c r="BF235" i="5"/>
  <c r="BF272" i="5"/>
  <c r="BF308" i="5"/>
  <c r="E118" i="5"/>
  <c r="J124" i="5"/>
  <c r="BF133" i="5"/>
  <c r="BF137" i="5"/>
  <c r="BF140" i="5"/>
  <c r="BF157" i="5"/>
  <c r="BF164" i="5"/>
  <c r="BF173" i="5"/>
  <c r="BF180" i="5"/>
  <c r="BF209" i="5"/>
  <c r="BF214" i="5"/>
  <c r="BF218" i="5"/>
  <c r="BF220" i="5"/>
  <c r="BF229" i="5"/>
  <c r="BF243" i="5"/>
  <c r="BF258" i="5"/>
  <c r="BF275" i="5"/>
  <c r="BF281" i="5"/>
  <c r="BF289" i="5"/>
  <c r="BF295" i="5"/>
  <c r="BF311" i="5"/>
  <c r="BF314" i="5"/>
  <c r="BF315" i="5"/>
  <c r="BF151" i="5"/>
  <c r="BF176" i="5"/>
  <c r="BF179" i="5"/>
  <c r="BF228" i="5"/>
  <c r="BF246" i="5"/>
  <c r="BF260" i="5"/>
  <c r="BF287" i="5"/>
  <c r="BF143" i="5"/>
  <c r="BF146" i="5"/>
  <c r="BF190" i="5"/>
  <c r="BF208" i="5"/>
  <c r="BF230" i="5"/>
  <c r="BF234" i="5"/>
  <c r="BF237" i="5"/>
  <c r="BF250" i="5"/>
  <c r="BF252" i="5"/>
  <c r="BF268" i="5"/>
  <c r="BF270" i="5"/>
  <c r="BF273" i="5"/>
  <c r="BF278" i="5"/>
  <c r="BF286" i="5"/>
  <c r="BF298" i="5"/>
  <c r="BF301" i="5"/>
  <c r="BF302" i="5"/>
  <c r="BF305" i="5"/>
  <c r="BK140" i="3"/>
  <c r="J140" i="3" s="1"/>
  <c r="J99" i="3" s="1"/>
  <c r="E85" i="4"/>
  <c r="F94" i="4"/>
  <c r="J126" i="4"/>
  <c r="BF143" i="4"/>
  <c r="BF147" i="4"/>
  <c r="BF158" i="4"/>
  <c r="BF193" i="4"/>
  <c r="BF196" i="4"/>
  <c r="BF260" i="4"/>
  <c r="BF276" i="4"/>
  <c r="BF281" i="4"/>
  <c r="BF359" i="4"/>
  <c r="BF380" i="4"/>
  <c r="BF409" i="4"/>
  <c r="BF418" i="4"/>
  <c r="BF421" i="4"/>
  <c r="BF432" i="4"/>
  <c r="BF433" i="4"/>
  <c r="BF434" i="4"/>
  <c r="BF151" i="4"/>
  <c r="BF160" i="4"/>
  <c r="BF203" i="4"/>
  <c r="BF219" i="4"/>
  <c r="BF291" i="4"/>
  <c r="BF324" i="4"/>
  <c r="BF331" i="4"/>
  <c r="BF374" i="4"/>
  <c r="BF376" i="4"/>
  <c r="BF383" i="4"/>
  <c r="BF395" i="4"/>
  <c r="BF400" i="4"/>
  <c r="BF410" i="4"/>
  <c r="BF412" i="4"/>
  <c r="BF420" i="4"/>
  <c r="BF426" i="4"/>
  <c r="BF135" i="4"/>
  <c r="BF304" i="4"/>
  <c r="BF308" i="4"/>
  <c r="BF316" i="4"/>
  <c r="BF364" i="4"/>
  <c r="BF368" i="4"/>
  <c r="BF372" i="4"/>
  <c r="BF403" i="4"/>
  <c r="BF423" i="4"/>
  <c r="BF428" i="4"/>
  <c r="BF429" i="4"/>
  <c r="BF140" i="4"/>
  <c r="BF163" i="4"/>
  <c r="BF303" i="4"/>
  <c r="BF347" i="4"/>
  <c r="BF365" i="4"/>
  <c r="BF370" i="4"/>
  <c r="BF391" i="4"/>
  <c r="BK138" i="2"/>
  <c r="E85" i="3"/>
  <c r="J133" i="3"/>
  <c r="BF181" i="3"/>
  <c r="BF201" i="3"/>
  <c r="BF281" i="3"/>
  <c r="BF347" i="3"/>
  <c r="BF350" i="3"/>
  <c r="BF352" i="3"/>
  <c r="BF381" i="3"/>
  <c r="BF388" i="3"/>
  <c r="BF431" i="3"/>
  <c r="BF435" i="3"/>
  <c r="BF459" i="3"/>
  <c r="BF467" i="3"/>
  <c r="BF469" i="3"/>
  <c r="BF471" i="3"/>
  <c r="BF497" i="3"/>
  <c r="BF501" i="3"/>
  <c r="BF508" i="3"/>
  <c r="BF512" i="3"/>
  <c r="BF523" i="3"/>
  <c r="BF561" i="3"/>
  <c r="BF582" i="3"/>
  <c r="BF605" i="3"/>
  <c r="BF639" i="3"/>
  <c r="BF670" i="3"/>
  <c r="BF724" i="3"/>
  <c r="BF746" i="3"/>
  <c r="BK355" i="2"/>
  <c r="J355" i="2" s="1"/>
  <c r="J111" i="2" s="1"/>
  <c r="F94" i="3"/>
  <c r="BF148" i="3"/>
  <c r="BF163" i="3"/>
  <c r="BF249" i="3"/>
  <c r="BF270" i="3"/>
  <c r="BF292" i="3"/>
  <c r="BF321" i="3"/>
  <c r="BF337" i="3"/>
  <c r="BF391" i="3"/>
  <c r="BF395" i="3"/>
  <c r="BF401" i="3"/>
  <c r="BF423" i="3"/>
  <c r="BF454" i="3"/>
  <c r="BF457" i="3"/>
  <c r="BF464" i="3"/>
  <c r="BF478" i="3"/>
  <c r="BF492" i="3"/>
  <c r="BF535" i="3"/>
  <c r="BF539" i="3"/>
  <c r="BF578" i="3"/>
  <c r="BF586" i="3"/>
  <c r="BF597" i="3"/>
  <c r="BF641" i="3"/>
  <c r="BF683" i="3"/>
  <c r="BF704" i="3"/>
  <c r="BF764" i="3"/>
  <c r="BF777" i="3"/>
  <c r="BF787" i="3"/>
  <c r="BF142" i="3"/>
  <c r="BF161" i="3"/>
  <c r="BF167" i="3"/>
  <c r="BF173" i="3"/>
  <c r="BF190" i="3"/>
  <c r="BF194" i="3"/>
  <c r="BF246" i="3"/>
  <c r="BF252" i="3"/>
  <c r="BF317" i="3"/>
  <c r="BF325" i="3"/>
  <c r="BF342" i="3"/>
  <c r="BF438" i="3"/>
  <c r="BF445" i="3"/>
  <c r="BF451" i="3"/>
  <c r="BF485" i="3"/>
  <c r="BF521" i="3"/>
  <c r="BF533" i="3"/>
  <c r="BF543" i="3"/>
  <c r="BF546" i="3"/>
  <c r="BF549" i="3"/>
  <c r="BF551" i="3"/>
  <c r="BF557" i="3"/>
  <c r="BF574" i="3"/>
  <c r="BF598" i="3"/>
  <c r="BF604" i="3"/>
  <c r="BF633" i="3"/>
  <c r="BF636" i="3"/>
  <c r="BF681" i="3"/>
  <c r="BF721" i="3"/>
  <c r="BF726" i="3"/>
  <c r="BF155" i="3"/>
  <c r="BF197" i="3"/>
  <c r="BF273" i="3"/>
  <c r="BF299" i="3"/>
  <c r="BF303" i="3"/>
  <c r="BF313" i="3"/>
  <c r="BF328" i="3"/>
  <c r="BF340" i="3"/>
  <c r="BF371" i="3"/>
  <c r="BF376" i="3"/>
  <c r="BF407" i="3"/>
  <c r="BF415" i="3"/>
  <c r="BF448" i="3"/>
  <c r="BF462" i="3"/>
  <c r="BF525" i="3"/>
  <c r="BF541" i="3"/>
  <c r="BF559" i="3"/>
  <c r="BF611" i="3"/>
  <c r="BF628" i="3"/>
  <c r="BF629" i="3"/>
  <c r="BF663" i="3"/>
  <c r="BF708" i="3"/>
  <c r="BF750" i="3"/>
  <c r="BF752" i="3"/>
  <c r="BF779" i="3"/>
  <c r="BF156" i="2"/>
  <c r="BF186" i="2"/>
  <c r="BF191" i="2"/>
  <c r="F94" i="2"/>
  <c r="BF140" i="2"/>
  <c r="BF148" i="2"/>
  <c r="BF232" i="2"/>
  <c r="BF256" i="2"/>
  <c r="BF294" i="2"/>
  <c r="BF298" i="2"/>
  <c r="BF302" i="2"/>
  <c r="BF314" i="2"/>
  <c r="BF339" i="2"/>
  <c r="BF347" i="2"/>
  <c r="BF350" i="2"/>
  <c r="BF357" i="2"/>
  <c r="BF389" i="2"/>
  <c r="BF393" i="2"/>
  <c r="BF410" i="2"/>
  <c r="E85" i="2"/>
  <c r="J91" i="2"/>
  <c r="BF160" i="2"/>
  <c r="BF198" i="2"/>
  <c r="BF253" i="2"/>
  <c r="BF275" i="2"/>
  <c r="BF306" i="2"/>
  <c r="BF310" i="2"/>
  <c r="BF345" i="2"/>
  <c r="BF360" i="2"/>
  <c r="BF377" i="2"/>
  <c r="BF385" i="2"/>
  <c r="BF167" i="2"/>
  <c r="BF248" i="2"/>
  <c r="BF259" i="2"/>
  <c r="BF271" i="2"/>
  <c r="BF287" i="2"/>
  <c r="BF290" i="2"/>
  <c r="BF319" i="2"/>
  <c r="BF346" i="2"/>
  <c r="BF354" i="2"/>
  <c r="BF370" i="2"/>
  <c r="BF372" i="2"/>
  <c r="BF375" i="2"/>
  <c r="BF381" i="2"/>
  <c r="AS94" i="1"/>
  <c r="F38" i="2"/>
  <c r="BC96" i="1" s="1"/>
  <c r="F35" i="3"/>
  <c r="AZ97" i="1" s="1"/>
  <c r="F38" i="3"/>
  <c r="BC97" i="1" s="1"/>
  <c r="F37" i="5"/>
  <c r="BB99" i="1" s="1"/>
  <c r="F35" i="6"/>
  <c r="AZ100" i="1" s="1"/>
  <c r="F38" i="6"/>
  <c r="BC100" i="1" s="1"/>
  <c r="F37" i="8"/>
  <c r="BB102" i="1" s="1"/>
  <c r="F37" i="2"/>
  <c r="BB96" i="1" s="1"/>
  <c r="J35" i="3"/>
  <c r="AV97" i="1" s="1"/>
  <c r="F39" i="4"/>
  <c r="BD98" i="1" s="1"/>
  <c r="F35" i="4"/>
  <c r="AZ98" i="1" s="1"/>
  <c r="F39" i="5"/>
  <c r="BD99" i="1" s="1"/>
  <c r="F39" i="6"/>
  <c r="BD100" i="1" s="1"/>
  <c r="F38" i="7"/>
  <c r="BC101" i="1" s="1"/>
  <c r="F39" i="8"/>
  <c r="BD102" i="1" s="1"/>
  <c r="F39" i="2"/>
  <c r="BD96" i="1" s="1"/>
  <c r="F39" i="3"/>
  <c r="BD97" i="1" s="1"/>
  <c r="F37" i="4"/>
  <c r="BB98" i="1" s="1"/>
  <c r="F38" i="4"/>
  <c r="BC98" i="1" s="1"/>
  <c r="F38" i="5"/>
  <c r="BC99" i="1" s="1"/>
  <c r="F37" i="6"/>
  <c r="BB100" i="1" s="1"/>
  <c r="F35" i="7"/>
  <c r="AZ101" i="1" s="1"/>
  <c r="F39" i="7"/>
  <c r="BD101" i="1" s="1"/>
  <c r="F35" i="8"/>
  <c r="AZ102" i="1" s="1"/>
  <c r="F35" i="2"/>
  <c r="AZ96" i="1" s="1"/>
  <c r="J35" i="2"/>
  <c r="AV96" i="1" s="1"/>
  <c r="F37" i="3"/>
  <c r="BB97" i="1" s="1"/>
  <c r="J35" i="4"/>
  <c r="AV98" i="1" s="1"/>
  <c r="F35" i="5"/>
  <c r="AZ99" i="1" s="1"/>
  <c r="J35" i="5"/>
  <c r="AV99" i="1" s="1"/>
  <c r="J35" i="6"/>
  <c r="AV100" i="1" s="1"/>
  <c r="F37" i="7"/>
  <c r="BB101" i="1" s="1"/>
  <c r="J35" i="7"/>
  <c r="AV101" i="1" s="1"/>
  <c r="F38" i="8"/>
  <c r="BC102" i="1" s="1"/>
  <c r="J35" i="8"/>
  <c r="AV102" i="1" s="1"/>
  <c r="BK212" i="6" l="1"/>
  <c r="J212" i="6"/>
  <c r="J105" i="6"/>
  <c r="R129" i="8"/>
  <c r="R128" i="8" s="1"/>
  <c r="R174" i="5"/>
  <c r="P138" i="2"/>
  <c r="P137" i="2"/>
  <c r="AU96" i="1" s="1"/>
  <c r="P174" i="5"/>
  <c r="R212" i="6"/>
  <c r="R134" i="6" s="1"/>
  <c r="P401" i="4"/>
  <c r="P132" i="4" s="1"/>
  <c r="AU98" i="1" s="1"/>
  <c r="P133" i="4"/>
  <c r="R133" i="4"/>
  <c r="T401" i="4"/>
  <c r="P326" i="3"/>
  <c r="P135" i="7"/>
  <c r="P131" i="7"/>
  <c r="AU101" i="1" s="1"/>
  <c r="R131" i="5"/>
  <c r="R401" i="4"/>
  <c r="T133" i="4"/>
  <c r="T132" i="4" s="1"/>
  <c r="BK129" i="8"/>
  <c r="R135" i="7"/>
  <c r="R131" i="7"/>
  <c r="P140" i="3"/>
  <c r="P139" i="3"/>
  <c r="AU97" i="1"/>
  <c r="T138" i="2"/>
  <c r="T137" i="2" s="1"/>
  <c r="P212" i="6"/>
  <c r="R140" i="3"/>
  <c r="T212" i="6"/>
  <c r="T134" i="6" s="1"/>
  <c r="P128" i="8"/>
  <c r="AU102" i="1"/>
  <c r="T135" i="7"/>
  <c r="T131" i="7" s="1"/>
  <c r="P131" i="5"/>
  <c r="P130" i="5"/>
  <c r="AU99" i="1"/>
  <c r="T140" i="3"/>
  <c r="T130" i="5"/>
  <c r="T129" i="8"/>
  <c r="T128" i="8" s="1"/>
  <c r="R326" i="3"/>
  <c r="R138" i="2"/>
  <c r="R137" i="2"/>
  <c r="P135" i="6"/>
  <c r="P134" i="6"/>
  <c r="AU100" i="1"/>
  <c r="T326" i="3"/>
  <c r="J130" i="8"/>
  <c r="J100" i="8"/>
  <c r="BK326" i="3"/>
  <c r="J326" i="3"/>
  <c r="J106" i="3" s="1"/>
  <c r="BK401" i="4"/>
  <c r="J401" i="4"/>
  <c r="J107" i="4"/>
  <c r="BK174" i="5"/>
  <c r="J174" i="5"/>
  <c r="J104" i="5"/>
  <c r="BK132" i="7"/>
  <c r="J132" i="7" s="1"/>
  <c r="J99" i="7" s="1"/>
  <c r="BK133" i="4"/>
  <c r="J133" i="4"/>
  <c r="J99" i="4" s="1"/>
  <c r="BK135" i="6"/>
  <c r="J135" i="6"/>
  <c r="J99" i="6"/>
  <c r="BK238" i="8"/>
  <c r="J238" i="8"/>
  <c r="J105" i="8"/>
  <c r="BK130" i="5"/>
  <c r="J130" i="5" s="1"/>
  <c r="J98" i="5" s="1"/>
  <c r="BK139" i="3"/>
  <c r="J139" i="3"/>
  <c r="J98" i="3" s="1"/>
  <c r="BK137" i="2"/>
  <c r="J137" i="2"/>
  <c r="J32" i="2" s="1"/>
  <c r="AG96" i="1" s="1"/>
  <c r="J138" i="2"/>
  <c r="J99" i="2" s="1"/>
  <c r="J36" i="3"/>
  <c r="AW97" i="1"/>
  <c r="AT97" i="1"/>
  <c r="J36" i="5"/>
  <c r="AW99" i="1"/>
  <c r="AT99" i="1"/>
  <c r="J36" i="7"/>
  <c r="AW101" i="1" s="1"/>
  <c r="AT101" i="1" s="1"/>
  <c r="J36" i="8"/>
  <c r="AW102" i="1"/>
  <c r="AT102" i="1" s="1"/>
  <c r="BD95" i="1"/>
  <c r="BD94" i="1"/>
  <c r="W33" i="1"/>
  <c r="F36" i="3"/>
  <c r="BA97" i="1"/>
  <c r="F36" i="5"/>
  <c r="BA99" i="1" s="1"/>
  <c r="F36" i="7"/>
  <c r="BA101" i="1"/>
  <c r="F36" i="8"/>
  <c r="BA102" i="1" s="1"/>
  <c r="BB95" i="1"/>
  <c r="AX95" i="1"/>
  <c r="F36" i="2"/>
  <c r="BA96" i="1" s="1"/>
  <c r="J36" i="4"/>
  <c r="AW98" i="1"/>
  <c r="AT98" i="1" s="1"/>
  <c r="F36" i="6"/>
  <c r="BA100" i="1"/>
  <c r="BC95" i="1"/>
  <c r="BC94" i="1" s="1"/>
  <c r="AY94" i="1" s="1"/>
  <c r="J36" i="2"/>
  <c r="AW96" i="1"/>
  <c r="AT96" i="1" s="1"/>
  <c r="F36" i="4"/>
  <c r="BA98" i="1"/>
  <c r="J36" i="6"/>
  <c r="AW100" i="1" s="1"/>
  <c r="AT100" i="1" s="1"/>
  <c r="AZ95" i="1"/>
  <c r="AZ94" i="1"/>
  <c r="AV94" i="1" s="1"/>
  <c r="AK29" i="1" s="1"/>
  <c r="R139" i="3" l="1"/>
  <c r="BK128" i="8"/>
  <c r="J128" i="8"/>
  <c r="J98" i="8"/>
  <c r="T139" i="3"/>
  <c r="R132" i="4"/>
  <c r="R130" i="5"/>
  <c r="BK131" i="7"/>
  <c r="J131" i="7" s="1"/>
  <c r="J32" i="7" s="1"/>
  <c r="AG101" i="1" s="1"/>
  <c r="BK132" i="4"/>
  <c r="J132" i="4"/>
  <c r="J129" i="8"/>
  <c r="J99" i="8" s="1"/>
  <c r="BK134" i="6"/>
  <c r="J134" i="6"/>
  <c r="J98" i="6"/>
  <c r="AN96" i="1"/>
  <c r="J98" i="2"/>
  <c r="J41" i="2"/>
  <c r="BB94" i="1"/>
  <c r="W31" i="1"/>
  <c r="AU95" i="1"/>
  <c r="AU94" i="1" s="1"/>
  <c r="J32" i="3"/>
  <c r="AG97" i="1"/>
  <c r="AN97" i="1"/>
  <c r="AV95" i="1"/>
  <c r="BA95" i="1"/>
  <c r="AW95" i="1"/>
  <c r="J32" i="4"/>
  <c r="AG98" i="1" s="1"/>
  <c r="J32" i="5"/>
  <c r="AG99" i="1"/>
  <c r="AN99" i="1"/>
  <c r="AY95" i="1"/>
  <c r="W29" i="1"/>
  <c r="W32" i="1"/>
  <c r="J41" i="7" l="1"/>
  <c r="J41" i="4"/>
  <c r="J98" i="7"/>
  <c r="J98" i="4"/>
  <c r="J41" i="5"/>
  <c r="J41" i="3"/>
  <c r="AN101" i="1"/>
  <c r="AN98" i="1"/>
  <c r="BA94" i="1"/>
  <c r="W30" i="1"/>
  <c r="J32" i="8"/>
  <c r="AG102" i="1"/>
  <c r="J32" i="6"/>
  <c r="AG100" i="1"/>
  <c r="AN100" i="1"/>
  <c r="AX94" i="1"/>
  <c r="AT95" i="1"/>
  <c r="J41" i="8" l="1"/>
  <c r="J41" i="6"/>
  <c r="AN102" i="1"/>
  <c r="AG95" i="1"/>
  <c r="AG94" i="1" s="1"/>
  <c r="AK26" i="1" s="1"/>
  <c r="AK35" i="1" s="1"/>
  <c r="AW94" i="1"/>
  <c r="AK30" i="1"/>
  <c r="AN95" i="1" l="1"/>
  <c r="AT94" i="1"/>
  <c r="AN94" i="1"/>
</calcChain>
</file>

<file path=xl/sharedStrings.xml><?xml version="1.0" encoding="utf-8"?>
<sst xmlns="http://schemas.openxmlformats.org/spreadsheetml/2006/main" count="23429" uniqueCount="3014">
  <si>
    <t>Export Komplet</t>
  </si>
  <si>
    <t/>
  </si>
  <si>
    <t>2.0</t>
  </si>
  <si>
    <t>False</t>
  </si>
  <si>
    <t>{4fe27b5f-b1e1-4a53-81a1-1febff767d84}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</si>
  <si>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</si>
  <si>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</si>
  <si>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</si>
  <si>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</si>
  <si>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</si>
  <si>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</si>
  <si>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</si>
  <si>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</si>
  <si>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012022B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</si>
  <si>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</si>
  <si>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</si>
  <si>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ČERMÁŇSKY FUTBALOVÝ KLUB - rekonštrukcia  stavby</t>
  </si>
  <si>
    <t>JKSO:</t>
  </si>
  <si>
    <t>KS:</t>
  </si>
  <si>
    <t>Miesto:</t>
  </si>
  <si>
    <t>p.č.72460/2, Čermáň, Golianova ul70 NR</t>
  </si>
  <si>
    <t>Dátum:</t>
  </si>
  <si>
    <t>Objednávateľ:</t>
  </si>
  <si>
    <t>IČO:</t>
  </si>
  <si>
    <t>Čermáňsky futbalový klub,Golianova70,94901NITRA</t>
  </si>
  <si>
    <t>IČ DPH:</t>
  </si>
  <si>
    <t>Zhotoviteľ:</t>
  </si>
  <si>
    <t>Vyplň údaj</t>
  </si>
  <si>
    <t>Projektant:</t>
  </si>
  <si>
    <t>Pro-Casa s.r.o.Ing.Z.Drinková</t>
  </si>
  <si>
    <t>True</t>
  </si>
  <si>
    <t>Spracovateľ:</t>
  </si>
  <si>
    <t>K.Šinská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</si>
  <si>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</si>
  <si>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</si>
  <si>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</si>
  <si>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</si>
  <si>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</si>
  <si>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</si>
  <si>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</si>
  <si>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</si>
  <si>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</si>
  <si>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</si>
  <si>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</si>
  <si>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</si>
  <si>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</si>
  <si>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</si>
  <si>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</si>
  <si>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</si>
  <si>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</si>
  <si>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</si>
  <si>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</si>
  <si>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</si>
  <si>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</si>
  <si>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</si>
  <si>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</si>
  <si>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</si>
  <si>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</si>
  <si>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</si>
  <si>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</si>
  <si>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</si>
  <si>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</si>
  <si>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</si>
  <si>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</si>
  <si>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</si>
  <si>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</si>
  <si>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</si>
  <si>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</si>
  <si>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</si>
  <si>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</si>
  <si>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</si>
  <si>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</si>
  <si>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</si>
  <si>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</si>
  <si>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</si>
  <si>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</si>
  <si>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</si>
  <si>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</si>
  <si>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SO01</t>
  </si>
  <si>
    <t xml:space="preserve">SO01  REKONŠTRUKCIA   BUDOVY  </t>
  </si>
  <si>
    <t>STA</t>
  </si>
  <si>
    <t>1</t>
  </si>
  <si>
    <t>{35a422ab-0a6f-4260-9a24-0f369bc73bbb}</t>
  </si>
  <si>
    <t>/</t>
  </si>
  <si>
    <t>SO01.1</t>
  </si>
  <si>
    <t xml:space="preserve">SO01.1 Búracie práce - stavebná časť </t>
  </si>
  <si>
    <t>Časť</t>
  </si>
  <si>
    <t>2</t>
  </si>
  <si>
    <t>{bb68a341-1c3a-41b8-ba6c-2915a7442599}</t>
  </si>
  <si>
    <t>SO01.2A</t>
  </si>
  <si>
    <t xml:space="preserve">SO01.2A Stavebná časť  - nové konštrukcie  interier </t>
  </si>
  <si>
    <t>{c57bed35-77f2-4572-91e7-2279a38f9479}</t>
  </si>
  <si>
    <t>SO01.2B</t>
  </si>
  <si>
    <t>SO012B Stavebná časť - nové konštrukcie exterier , KZS</t>
  </si>
  <si>
    <t>{2264991f-d442-421e-b45b-de3fc1f82966}</t>
  </si>
  <si>
    <t>SO01.C</t>
  </si>
  <si>
    <t>SO01.C  Stavebná časť   strecha S1, S2</t>
  </si>
  <si>
    <t>{8248c1ac-07b1-4234-b24e-ebf335309e21}</t>
  </si>
  <si>
    <t>SO01.3</t>
  </si>
  <si>
    <t>SO01.3 Zdravotechnika</t>
  </si>
  <si>
    <t>{3c295e32-0f0f-4038-b405-06c582ae613c}</t>
  </si>
  <si>
    <t>SO01.4</t>
  </si>
  <si>
    <t xml:space="preserve">SO01.4 Ústredné vykurovanie </t>
  </si>
  <si>
    <t>{9c9b95b9-5ef3-4dda-acc3-78264819e632}</t>
  </si>
  <si>
    <t>SO01.5</t>
  </si>
  <si>
    <t>SO01.5 Elektroinštalácia</t>
  </si>
  <si>
    <t>{6228953a-4f4c-4b36-ba50-92074aa9789b}</t>
  </si>
  <si>
    <t>KRYCÍ LIST ROZPOČTU</t>
  </si>
  <si>
    <t>Objekt:</t>
  </si>
  <si>
    <t xml:space="preserve">SO01 - SO01  REKONŠTRUKCIA   BUDOVY  </t>
  </si>
  <si>
    <t>Časť:</t>
  </si>
  <si>
    <t xml:space="preserve">SO01.1 - SO01.1 Búracie práce - stavebná časť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</si>
  <si>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</si>
  <si>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</si>
  <si>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</si>
  <si>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</si>
  <si>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</si>
  <si>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</si>
  <si>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</si>
  <si>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</si>
  <si>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6.1 - Vnútorné omietky </t>
  </si>
  <si>
    <t xml:space="preserve">    9 - Ostatné konštrukcie a práce-búranie</t>
  </si>
  <si>
    <t xml:space="preserve">    91D - Dočasné dopravené značenie </t>
  </si>
  <si>
    <t xml:space="preserve">    94L - LEŠENIE pomocné </t>
  </si>
  <si>
    <t xml:space="preserve">    96B - BURACIE PRACE- výplne ext.</t>
  </si>
  <si>
    <t xml:space="preserve">    96C - BURACIE PRACE- výplne int.</t>
  </si>
  <si>
    <t xml:space="preserve">    97 - Presun sutí na stavenisku </t>
  </si>
  <si>
    <t xml:space="preserve">    979 - Poplatok za sute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</si>
  <si>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</si>
  <si>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</si>
  <si>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</si>
  <si>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</si>
  <si>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</si>
  <si>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</si>
  <si>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</si>
  <si>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</si>
  <si>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</si>
  <si>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</si>
  <si>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</si>
  <si>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</si>
  <si>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</si>
  <si>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</si>
  <si>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</si>
  <si>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</si>
  <si>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</si>
  <si>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</si>
  <si>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</si>
  <si>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</si>
  <si>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</si>
  <si>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</si>
  <si>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</si>
  <si>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</si>
  <si>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</si>
  <si>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</si>
  <si>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</si>
  <si>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519132212</t>
  </si>
  <si>
    <t>VV</t>
  </si>
  <si>
    <t>" vstup   .č.119</t>
  </si>
  <si>
    <t>2,8*0,8</t>
  </si>
  <si>
    <t xml:space="preserve">" asfalt okolo budovy  </t>
  </si>
  <si>
    <t>0,8*(36,05+6,8)</t>
  </si>
  <si>
    <t>0,8*15</t>
  </si>
  <si>
    <t>0,8*27,4</t>
  </si>
  <si>
    <t>Súčet</t>
  </si>
  <si>
    <t>113107141.S</t>
  </si>
  <si>
    <t>Odstránenie krytu v ploche do 200 m2 asfaltového, hr. vrstvy do 50 mm,  -0,09800t</t>
  </si>
  <si>
    <t>-1830954022</t>
  </si>
  <si>
    <t>3</t>
  </si>
  <si>
    <t>132111101.S</t>
  </si>
  <si>
    <t>Hĺbenie rýh šírky do 600 mm v  horninách tr. 1 a 2 súdržných - ručným náradím  s presunom  do kontajnera</t>
  </si>
  <si>
    <t>m3</t>
  </si>
  <si>
    <t>2030122479</t>
  </si>
  <si>
    <t xml:space="preserve">70,44*0,35  " pre zateplenie </t>
  </si>
  <si>
    <t>6</t>
  </si>
  <si>
    <t>Úpravy povrchov, podlahy, osadenie</t>
  </si>
  <si>
    <t>965043421.S</t>
  </si>
  <si>
    <t>Búranie betón s poterom -2,20000t</t>
  </si>
  <si>
    <t>672959523</t>
  </si>
  <si>
    <t>" odstrániť zdegradovanú vrstvu betónu hr.20mm</t>
  </si>
  <si>
    <t xml:space="preserve">0,02*13,8*4 " m.č.121,122,126,125  kupelne </t>
  </si>
  <si>
    <t xml:space="preserve">" vyburanie   odtok v sprchach </t>
  </si>
  <si>
    <t>0,25*(0,25*0,25)*12</t>
  </si>
  <si>
    <t xml:space="preserve">0,25*0,2*2 " žlab sprcha m.č.110 nove </t>
  </si>
  <si>
    <t>5</t>
  </si>
  <si>
    <t>632311001.S</t>
  </si>
  <si>
    <t>Brúsenie nerovností nových betónových podláh - zbrúsenie povlaku hrúbky do 2 mm</t>
  </si>
  <si>
    <t>642564313</t>
  </si>
  <si>
    <t xml:space="preserve">" brusenie podlah výšková nerovnosť  </t>
  </si>
  <si>
    <t>14,82+2,25+4,83</t>
  </si>
  <si>
    <t>31,80+11,2+5,53+5,22+10+11,62</t>
  </si>
  <si>
    <t>10,0+9,33+10,52+55,54+26,35</t>
  </si>
  <si>
    <t>13,8+13,8+26,35+26,35+13,8+13,8</t>
  </si>
  <si>
    <t>26,35</t>
  </si>
  <si>
    <t>Medzisúčet</t>
  </si>
  <si>
    <t>" zbrusenie schodov  ext.</t>
  </si>
  <si>
    <t xml:space="preserve">1,26*1,25 "podesta </t>
  </si>
  <si>
    <t>(0,3*1,26)*4  "nastupnica</t>
  </si>
  <si>
    <t xml:space="preserve">0,2*1,26*4"podstupnica </t>
  </si>
  <si>
    <t>0,3*2*6</t>
  </si>
  <si>
    <t>0,2*2*6</t>
  </si>
  <si>
    <t>1,4*1,2</t>
  </si>
  <si>
    <t>Súčet  prízemie v.č.A02</t>
  </si>
  <si>
    <t>632311091.S</t>
  </si>
  <si>
    <t>Príplatok k brúseniu nerovností nových betónových podláh - za každý ďalší 1 mm hrúbky</t>
  </si>
  <si>
    <t>-1426087518</t>
  </si>
  <si>
    <t>" brusenie podlah výšková nerovnosť    celkom do 5mm</t>
  </si>
  <si>
    <t>343,26*3</t>
  </si>
  <si>
    <t>6.1</t>
  </si>
  <si>
    <t xml:space="preserve">Vnútorné omietky </t>
  </si>
  <si>
    <t>7</t>
  </si>
  <si>
    <t>978020191.S</t>
  </si>
  <si>
    <t>Otlčenie omietok stropov vnútorných cementových v rozsahu do 100 %,  -0,06400t</t>
  </si>
  <si>
    <t>1397374706</t>
  </si>
  <si>
    <t>8</t>
  </si>
  <si>
    <t>978021191.S</t>
  </si>
  <si>
    <t>Otlčenie omietok stien vnútorných cementových v rozsahu do 100 %,  -0,06100t</t>
  </si>
  <si>
    <t>1247901600</t>
  </si>
  <si>
    <t>2,95*((7,5+0,18+2,64)*2+(4,24*2))  "m.č.110,111</t>
  </si>
  <si>
    <t>-(0,9*1,5)*4</t>
  </si>
  <si>
    <t>-(0,8*2)</t>
  </si>
  <si>
    <t>2,95*(4,24*2+1,2*2) "mč.111</t>
  </si>
  <si>
    <t>-1*2,1</t>
  </si>
  <si>
    <t>-1,2*2,5</t>
  </si>
  <si>
    <t>2,95*(4,24*2+1,23*2)  "m.č.113</t>
  </si>
  <si>
    <t>-0,9*1,5</t>
  </si>
  <si>
    <t>-0,7*2</t>
  </si>
  <si>
    <t>2,95*((2,74+0,18+2,36+0,18+2,2+0,15+2,48)*2)+2,95*(4,24*2)  "m.č.115,1165,117,118</t>
  </si>
  <si>
    <t>-(0,8*2)*4</t>
  </si>
  <si>
    <t>2,95*(26,7*2+2,08+2) "m.č.119</t>
  </si>
  <si>
    <t>-1,46*2,15</t>
  </si>
  <si>
    <t>-1,5*2</t>
  </si>
  <si>
    <t>(0,8*2)*4</t>
  </si>
  <si>
    <t>2,5*(7,32*2+3,6*2)  "m.č.120</t>
  </si>
  <si>
    <t>-(0,9*1,5)*3</t>
  </si>
  <si>
    <t>-0,8*2</t>
  </si>
  <si>
    <t>(2,95-2,1)*(5,52*2+2,5*2)  "m.č.121</t>
  </si>
  <si>
    <t>(2,95-2,1)*(5,52*2+2,5*2)  "m.č.122</t>
  </si>
  <si>
    <t>2,95*(7,32*2+3,6*2)  "m.č.123</t>
  </si>
  <si>
    <t>2,95*(7,32*2+3,6*2)  "m.č.124</t>
  </si>
  <si>
    <t>(2,95-2,1)*(5,52*2+2,5*2)  "m.č.125</t>
  </si>
  <si>
    <t>(2,95-2,1)*(5,52*2+2,5*2)  "m.č.126</t>
  </si>
  <si>
    <t>2,95*(7,32*2+3,6*2)  "m.č.127</t>
  </si>
  <si>
    <t xml:space="preserve">Súčet  v.č.A02 prízemie </t>
  </si>
  <si>
    <t>9</t>
  </si>
  <si>
    <t>978059531.S</t>
  </si>
  <si>
    <t>Odsekanie a odobratie obkladov stien z obkladačiek vnútorných vrátane podkladovej omietky nad 2 m2,  -0,06800t</t>
  </si>
  <si>
    <t>-51033288</t>
  </si>
  <si>
    <t xml:space="preserve">" KO  obitie </t>
  </si>
  <si>
    <t xml:space="preserve">1,65*(4,24+2,74)+(1*2,7 )  "m.č.115  kuch. +linka </t>
  </si>
  <si>
    <t xml:space="preserve">" obklad v šatni v. 1,35m </t>
  </si>
  <si>
    <t>1,35*(4,24+1,16+4,24)  "m.č.116</t>
  </si>
  <si>
    <t>2,1*(5,52+5,52+2,5+2,5)  "m.č.126</t>
  </si>
  <si>
    <t>2,1*(5,52+5,52+2,5+2,5)  "m.č.125</t>
  </si>
  <si>
    <t>2,1*(5,52+5,52+2,5+2,5)  "m.č.122</t>
  </si>
  <si>
    <t>2,1*(5,52+5,52+2,5+2,5)  "m.č.121</t>
  </si>
  <si>
    <t>Medzisúčet  1NP v.č A02</t>
  </si>
  <si>
    <t>Ostatné konštrukcie a práce-búranie</t>
  </si>
  <si>
    <t>10</t>
  </si>
  <si>
    <t>962031132.S</t>
  </si>
  <si>
    <t>Búranie priečok alebo vybúranie otvorov plochy nad 4 m2 z tehál pálených, plných alebo dutých hr. do 150 mm,  -0,19600t</t>
  </si>
  <si>
    <t>960443322</t>
  </si>
  <si>
    <t>2,95*(4,24+4,24+4,24+0,32)  "m.č.115/116, 116/117,117/118</t>
  </si>
  <si>
    <t>2,95*4,24  "m..110/111</t>
  </si>
  <si>
    <t xml:space="preserve">Medzisúčet  v.č.A-02 Búrcie práce </t>
  </si>
  <si>
    <t>11</t>
  </si>
  <si>
    <t>962032231.S</t>
  </si>
  <si>
    <t>Búranie muriva alebo vybúranie otvorov plochy nad 4 m2 nadzákladového z tehál pálených, vápenopieskových, cementových na maltu,  -1,90500t</t>
  </si>
  <si>
    <t>152426170</t>
  </si>
  <si>
    <t>0,33*(1*2,2) " m.č.110/119  nové otv. dvere</t>
  </si>
  <si>
    <t xml:space="preserve">Súčet v.č.A02  1prízemie </t>
  </si>
  <si>
    <t>12</t>
  </si>
  <si>
    <t>962081141.S</t>
  </si>
  <si>
    <t>Búranie muriva priečok zo sklenených tvárnic, hr. do 150 mm,  -0,08200t</t>
  </si>
  <si>
    <t>-347435533</t>
  </si>
  <si>
    <t xml:space="preserve"> 2,08*2,9  " m.č.119</t>
  </si>
  <si>
    <t>13</t>
  </si>
  <si>
    <t>965081712.S</t>
  </si>
  <si>
    <t>Búranie dlažieb, bez podklad. lôžka z xylolit., alebo keramických dlaždíc hr. do 10 mm,  -0,02000t</t>
  </si>
  <si>
    <t>204196301</t>
  </si>
  <si>
    <t>" vyburanie dlažieb podlahy</t>
  </si>
  <si>
    <t>11,62 "m.č.115</t>
  </si>
  <si>
    <t>13,80  " m.č.121</t>
  </si>
  <si>
    <t>13,80  " m.č.122</t>
  </si>
  <si>
    <t>13,80 "m.č.125</t>
  </si>
  <si>
    <t>13,80 "m.č.126</t>
  </si>
  <si>
    <t xml:space="preserve">" m.č.114   rekonštr.   kanalizácie  /neodteká voda </t>
  </si>
  <si>
    <t xml:space="preserve">2,71*2  " vyburanie dlažieb  a podlahy pre  výmenu kanaliz. potrubia </t>
  </si>
  <si>
    <t>14</t>
  </si>
  <si>
    <t>967031132.S</t>
  </si>
  <si>
    <t>Prikresanie rovných ostení, bez odstupu, po hrubom vybúraní otvorov, v murive tehl. na maltu,  -0,05700t</t>
  </si>
  <si>
    <t>1724441836</t>
  </si>
  <si>
    <t>0,35*(0,9+0,9+1,5+1,5)*(11+12)  " 900/1500</t>
  </si>
  <si>
    <t>0,35*(0,9+0,9+0,6+0,6)*8  " 900/600</t>
  </si>
  <si>
    <t>15</t>
  </si>
  <si>
    <t>978059631.S</t>
  </si>
  <si>
    <t>Odsekanie a odobratie obkladov stien z obkladačiek vonkajších vrátane podkladovej omietky nad 2 m2,  -0,08900t</t>
  </si>
  <si>
    <t>-276460871</t>
  </si>
  <si>
    <t>" obitie soklov</t>
  </si>
  <si>
    <t>0,3*27,4</t>
  </si>
  <si>
    <t>0,3*15</t>
  </si>
  <si>
    <t>0,6*6,2</t>
  </si>
  <si>
    <t>0,6*6,8</t>
  </si>
  <si>
    <t>0,6*14,85</t>
  </si>
  <si>
    <t>1,2*6,8+0,6*(4,3+1,8+5,3+1,8)</t>
  </si>
  <si>
    <t>0,3*(8,2+1,8+5,3+1,8+4,3)</t>
  </si>
  <si>
    <t>0,07</t>
  </si>
  <si>
    <t>91D</t>
  </si>
  <si>
    <t xml:space="preserve">Dočasné dopravené značenie </t>
  </si>
  <si>
    <t>16</t>
  </si>
  <si>
    <t>914812211.S</t>
  </si>
  <si>
    <t xml:space="preserve">Montáž, prenajom a demontaž - dočasné dopravené zančenie /počas výstavby </t>
  </si>
  <si>
    <t>kpl</t>
  </si>
  <si>
    <t>-944848263</t>
  </si>
  <si>
    <t>94L</t>
  </si>
  <si>
    <t xml:space="preserve">LEŠENIE pomocné </t>
  </si>
  <si>
    <t>17</t>
  </si>
  <si>
    <t>941955004.S</t>
  </si>
  <si>
    <t xml:space="preserve">Lešenie ľahké pracovné pomocné posuvné  s výškou lešeňovej podlahy nad 2,50 do 3,5 m/montaž , demontaž </t>
  </si>
  <si>
    <t>1820261353</t>
  </si>
  <si>
    <t>100</t>
  </si>
  <si>
    <t>96B</t>
  </si>
  <si>
    <t>BURACIE PRACE- výplne ext.</t>
  </si>
  <si>
    <t>18</t>
  </si>
  <si>
    <t>968081113.S</t>
  </si>
  <si>
    <t>Vyvesenie plastového okenného krídla do suti plochy nad 1, 5 m2, -0,02000t</t>
  </si>
  <si>
    <t>ks</t>
  </si>
  <si>
    <t>1909566313</t>
  </si>
  <si>
    <t>(11+12)  " 900/1500</t>
  </si>
  <si>
    <t>8  " 900/600</t>
  </si>
  <si>
    <t>19</t>
  </si>
  <si>
    <t>968081115.S</t>
  </si>
  <si>
    <t>Demontáž okien plastových, 1 bm obvodu - 0,007t</t>
  </si>
  <si>
    <t>m</t>
  </si>
  <si>
    <t>644529008</t>
  </si>
  <si>
    <t>(0,9+0,9+1,5+1,5)*(11+12)  " 900/1500</t>
  </si>
  <si>
    <t>(0,9+0,9+0,6+0,6)*8  " 900/600</t>
  </si>
  <si>
    <t>968081126.S</t>
  </si>
  <si>
    <t>Vyvesenie plastového dverného krídla do suti plochy nad 2 m2, -0,03000t</t>
  </si>
  <si>
    <t>1513935289</t>
  </si>
  <si>
    <t>2  " vstup  m.č.119</t>
  </si>
  <si>
    <t>1 " m.č.109</t>
  </si>
  <si>
    <t>21</t>
  </si>
  <si>
    <t>968081116.S</t>
  </si>
  <si>
    <t>Demontáž dverí plastových vchodových, 1 bm obvodu - 0,012t</t>
  </si>
  <si>
    <t>789582765</t>
  </si>
  <si>
    <t>(1,46+1,46+2,15+2,15)  " vstup ext.</t>
  </si>
  <si>
    <t>(1+1+2+2)    "M.č.109</t>
  </si>
  <si>
    <t>22</t>
  </si>
  <si>
    <t>764410850.S</t>
  </si>
  <si>
    <t>Demontáž oplechovania parapetov rš od 100 do 330 mm,  -0,00135t</t>
  </si>
  <si>
    <t>59268141</t>
  </si>
  <si>
    <t>(11+12)*0,9  " 900/1500</t>
  </si>
  <si>
    <t>8*0,9  " 900/600</t>
  </si>
  <si>
    <t>23</t>
  </si>
  <si>
    <t>766694985.S</t>
  </si>
  <si>
    <t>Demontáž parapetnej dosky plastovej šírky do 300 mm, dĺžky do 1600 mm, -0,003t</t>
  </si>
  <si>
    <t>bm</t>
  </si>
  <si>
    <t>-561374997</t>
  </si>
  <si>
    <t>96C</t>
  </si>
  <si>
    <t>BURACIE PRACE- výplne int.</t>
  </si>
  <si>
    <t>24</t>
  </si>
  <si>
    <t>968061126.S</t>
  </si>
  <si>
    <t>Vyvesenie dreveného dverného krídla do suti  -0,02700t</t>
  </si>
  <si>
    <t>-706375416</t>
  </si>
  <si>
    <t>1 "m.č.127</t>
  </si>
  <si>
    <t>1 "m.č.126</t>
  </si>
  <si>
    <t>1 "m.č.125</t>
  </si>
  <si>
    <t>1 "m.č.124</t>
  </si>
  <si>
    <t>1 "m.č.123</t>
  </si>
  <si>
    <t>1 " m.č.122</t>
  </si>
  <si>
    <t>1 "m.č.121</t>
  </si>
  <si>
    <t>1 "m.č.120</t>
  </si>
  <si>
    <t>1 "m.č.118</t>
  </si>
  <si>
    <t>1    "m.č.117</t>
  </si>
  <si>
    <t>1 "m.č.116</t>
  </si>
  <si>
    <t>1 "m.č.115</t>
  </si>
  <si>
    <t>1 "m.č.113</t>
  </si>
  <si>
    <t>1   "m.č.111</t>
  </si>
  <si>
    <t>1  "m.č.110</t>
  </si>
  <si>
    <t>1 "  m.č.109</t>
  </si>
  <si>
    <t>1   "m.č.109</t>
  </si>
  <si>
    <t xml:space="preserve">Medzisúčet  v.č.A02   prízemie </t>
  </si>
  <si>
    <t>25</t>
  </si>
  <si>
    <t>968061116int</t>
  </si>
  <si>
    <t>Demontáž dverí drevených vr. zárubne  , 1 bm obvodu vr.zvesenia odpratanie do kontajnera - 0,012t</t>
  </si>
  <si>
    <t>-1131537418</t>
  </si>
  <si>
    <t xml:space="preserve">" zarubne a dvere  </t>
  </si>
  <si>
    <t>1*(2,1+2,1+1+1)  "m.č.110</t>
  </si>
  <si>
    <t>1*(2,1+2,1+1+1)  "m.č.117</t>
  </si>
  <si>
    <t>demdverí</t>
  </si>
  <si>
    <t>Súčet  v.č.A02</t>
  </si>
  <si>
    <t>97</t>
  </si>
  <si>
    <t xml:space="preserve">Presun sutí na stavenisku </t>
  </si>
  <si>
    <t>26</t>
  </si>
  <si>
    <t>979087112.S</t>
  </si>
  <si>
    <t>Nakladanie na dopravný prostriedok pre vodorovnú dopravu sutiny</t>
  </si>
  <si>
    <t>t</t>
  </si>
  <si>
    <t>1213186608</t>
  </si>
  <si>
    <t>27</t>
  </si>
  <si>
    <t>979082111.S</t>
  </si>
  <si>
    <t xml:space="preserve">Vnútrostavenisková doprava sutiny a vybúraných hmôt do 10 m  </t>
  </si>
  <si>
    <t>-1164481437</t>
  </si>
  <si>
    <t>28</t>
  </si>
  <si>
    <t>979082121.S</t>
  </si>
  <si>
    <t>Vnútrostavenisková doprava sutiny a vybúraných hmôt za každých ďalších 5 m (5x)</t>
  </si>
  <si>
    <t>1467789268</t>
  </si>
  <si>
    <t>123,081*5 'Prepočítané koeficientom množstva</t>
  </si>
  <si>
    <t>979</t>
  </si>
  <si>
    <t>Poplatok za sute</t>
  </si>
  <si>
    <t>29</t>
  </si>
  <si>
    <t>979089715.S</t>
  </si>
  <si>
    <t xml:space="preserve">Prenájom kontajneru 16 m3, vr. odvozu a likvidácie  odpad zo stavby </t>
  </si>
  <si>
    <t>-2140593811</t>
  </si>
  <si>
    <t>99</t>
  </si>
  <si>
    <t>Presun hmôt HSV</t>
  </si>
  <si>
    <t>30</t>
  </si>
  <si>
    <t>999281111.S</t>
  </si>
  <si>
    <t>Presun hmôt pre opravy a údržbu objektov vrátane vonkajších plášťov výšky do 25 m</t>
  </si>
  <si>
    <t>474825971</t>
  </si>
  <si>
    <t>PSV</t>
  </si>
  <si>
    <t>Práce a dodávky PSV</t>
  </si>
  <si>
    <t>764</t>
  </si>
  <si>
    <t>Konštrukcie klampiarske</t>
  </si>
  <si>
    <t>31</t>
  </si>
  <si>
    <t>HZS764</t>
  </si>
  <si>
    <t>Demontaž klampiarských prvkov  zo strechy a fasady</t>
  </si>
  <si>
    <t>hod</t>
  </si>
  <si>
    <t>512</t>
  </si>
  <si>
    <t>1596612297</t>
  </si>
  <si>
    <t>766</t>
  </si>
  <si>
    <t>Konštrukcie stolárske</t>
  </si>
  <si>
    <t>32</t>
  </si>
  <si>
    <t>766411821.S</t>
  </si>
  <si>
    <t>Demontáž obloženia stien panelmi, palub. doskami,  -0,01098t</t>
  </si>
  <si>
    <t>1124729672</t>
  </si>
  <si>
    <t>" drevenný obklad   po strop</t>
  </si>
  <si>
    <t>2,95*(4,24+4,24+2,2+2,2)  "m.č.117</t>
  </si>
  <si>
    <t>-(0,9*1,5)</t>
  </si>
  <si>
    <t>-(0,9*2)</t>
  </si>
  <si>
    <t>2,95*(4,24+4,24+2,48+2,48)  "m.č.118</t>
  </si>
  <si>
    <t xml:space="preserve">Medzisúčet  1NP v.č.A02   Buarcie práce </t>
  </si>
  <si>
    <t>33</t>
  </si>
  <si>
    <t>766811801.S</t>
  </si>
  <si>
    <t>Demontáž kuchynskej linky drevenej, spodnej skrinky     -0,0130t</t>
  </si>
  <si>
    <t>8039172</t>
  </si>
  <si>
    <t>2 "m.č.115</t>
  </si>
  <si>
    <t>34</t>
  </si>
  <si>
    <t>766811802.S</t>
  </si>
  <si>
    <t>Demontáž kuchynskej linky drevenej, hornej skrinky       -0,01000t</t>
  </si>
  <si>
    <t>-407485480</t>
  </si>
  <si>
    <t>35</t>
  </si>
  <si>
    <t>766811803.S</t>
  </si>
  <si>
    <t>Demontáž kuchynskej linky drevenej, pracovnej dosky     -0,02100t</t>
  </si>
  <si>
    <t>-585872028</t>
  </si>
  <si>
    <t>1  "m.č.115</t>
  </si>
  <si>
    <t>36</t>
  </si>
  <si>
    <t>766811804.S</t>
  </si>
  <si>
    <t>Demontáž kuchynskej linky drevenej, svetelnej rampy      -0,01800t</t>
  </si>
  <si>
    <t>482929374</t>
  </si>
  <si>
    <t>767</t>
  </si>
  <si>
    <t>Konštrukcie doplnkové kovové</t>
  </si>
  <si>
    <t>37</t>
  </si>
  <si>
    <t>767662r1</t>
  </si>
  <si>
    <t>Demontaž  mreží pevných skrutkovaním</t>
  </si>
  <si>
    <t>1500546243</t>
  </si>
  <si>
    <t>(0,9+0,9+1,5+1,5)*(11+4)  " 900/1500</t>
  </si>
  <si>
    <t>38</t>
  </si>
  <si>
    <t>7679148R1</t>
  </si>
  <si>
    <t>Demontáž zábradlia na schodisku -0,00900t</t>
  </si>
  <si>
    <t>-1245677752</t>
  </si>
  <si>
    <t>2,3</t>
  </si>
  <si>
    <t>1,8</t>
  </si>
  <si>
    <t>39</t>
  </si>
  <si>
    <t>HZS2</t>
  </si>
  <si>
    <t xml:space="preserve">Demontáž  prvkov z fasady , striešky , zvody a pod </t>
  </si>
  <si>
    <t>-1174288972</t>
  </si>
  <si>
    <t>776</t>
  </si>
  <si>
    <t>Podlahy povlakové</t>
  </si>
  <si>
    <t>40</t>
  </si>
  <si>
    <t>776511820.S</t>
  </si>
  <si>
    <t>Odstránenie povlakových podláh z nášľapnej plochy lepených s podložkou,vr.soklov  -0,00100t</t>
  </si>
  <si>
    <t>-885898134</t>
  </si>
  <si>
    <t xml:space="preserve">" odstránenie PVC     podlah </t>
  </si>
  <si>
    <t xml:space="preserve"> " vr. lepidla  hr20mm</t>
  </si>
  <si>
    <t>31,8 "m.č.110</t>
  </si>
  <si>
    <t>11,20 "m.č.111</t>
  </si>
  <si>
    <t>5,53 "m.č.112</t>
  </si>
  <si>
    <t>5,22 "m.č.113</t>
  </si>
  <si>
    <t>10 "   m.č.116</t>
  </si>
  <si>
    <t>9,33  " m.č.117</t>
  </si>
  <si>
    <t>10,52   "m.č.118</t>
  </si>
  <si>
    <t>55,54  "m.č.119</t>
  </si>
  <si>
    <t>26,35  " m.č.120</t>
  </si>
  <si>
    <t>26,35 "m.č.123</t>
  </si>
  <si>
    <t>26,35 "m.č.124</t>
  </si>
  <si>
    <t>26,35 "m.č.127</t>
  </si>
  <si>
    <t>Súčet    prízemie   v.č.A-02</t>
  </si>
  <si>
    <t>41</t>
  </si>
  <si>
    <t>776551830.S</t>
  </si>
  <si>
    <t>Odstránenie kobercov podláh voľne položených,  -0,00100t</t>
  </si>
  <si>
    <t>1651369404</t>
  </si>
  <si>
    <t xml:space="preserve">" kobercov volne položených </t>
  </si>
  <si>
    <t>Súčet       PRíZEMIE   v.č.A-02</t>
  </si>
  <si>
    <t>OMstien1NP2et</t>
  </si>
  <si>
    <t>omieta stien 1NP</t>
  </si>
  <si>
    <t>650,579</t>
  </si>
  <si>
    <t>OMstienYtong</t>
  </si>
  <si>
    <t>omietka stien yrong</t>
  </si>
  <si>
    <t>112,193</t>
  </si>
  <si>
    <t>OMstropy</t>
  </si>
  <si>
    <t xml:space="preserve">om stropov </t>
  </si>
  <si>
    <t>328,33</t>
  </si>
  <si>
    <t>P1aKDdlažba1np</t>
  </si>
  <si>
    <t xml:space="preserve">P1a keramická dlažba   mokré priestory wc ,sprcha </t>
  </si>
  <si>
    <t>76,83</t>
  </si>
  <si>
    <t>P1pvc1NP</t>
  </si>
  <si>
    <t xml:space="preserve">PVC lepene  </t>
  </si>
  <si>
    <t>229,6</t>
  </si>
  <si>
    <t>ST03KO1np</t>
  </si>
  <si>
    <t xml:space="preserve">ST03  KO  </t>
  </si>
  <si>
    <t>196</t>
  </si>
  <si>
    <t>OMstientechm</t>
  </si>
  <si>
    <t>omietka stien techn.miestmnosti</t>
  </si>
  <si>
    <t>52,24</t>
  </si>
  <si>
    <t xml:space="preserve">SO01.2A - SO01.2A Stavebná časť  - nové konštrukcie  interier </t>
  </si>
  <si>
    <t xml:space="preserve">    3 - Zvislé a kompletné konštrukcie</t>
  </si>
  <si>
    <t xml:space="preserve">    63p - Podlahy</t>
  </si>
  <si>
    <t xml:space="preserve">    711 - Izolácie proti vode a vlhkosti</t>
  </si>
  <si>
    <t xml:space="preserve">    763 - Konštrukcie - drevostavby</t>
  </si>
  <si>
    <t xml:space="preserve">    766Z - Konštrukcie stolárske</t>
  </si>
  <si>
    <t xml:space="preserve">    768P - PLASTOVÉ VÝPLNE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</si>
  <si>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</si>
  <si>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</si>
  <si>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</si>
  <si>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</si>
  <si>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Zvislé a kompletné konštrukcie</t>
  </si>
  <si>
    <t>311272563</t>
  </si>
  <si>
    <t>Murivo nosné (m3) z tvárnic YTONG Statik hr. 300 mm P4-550 PD, na MVC a maltu YTONG (300x249x499)</t>
  </si>
  <si>
    <t>367569416</t>
  </si>
  <si>
    <t>0,9*1,5*0,375  " okno m.č.110</t>
  </si>
  <si>
    <t>0,33*1*2,1  "m.č.118 ô zam. dvere otvor</t>
  </si>
  <si>
    <t>0,35*2,08*2,95</t>
  </si>
  <si>
    <t>-(1,2*0,9)  " O4</t>
  </si>
  <si>
    <t>342272102</t>
  </si>
  <si>
    <t>Priečky z tvárnic YTONG hr. 100 mm P2-500 hladkých, na MVC a maltu YTONG (100x249x599)</t>
  </si>
  <si>
    <t>1307212186</t>
  </si>
  <si>
    <t>2,95*4,24  " m.č.115</t>
  </si>
  <si>
    <t>-0,6*2</t>
  </si>
  <si>
    <t>2,95*4,24  "m.č.111</t>
  </si>
  <si>
    <t>342272104</t>
  </si>
  <si>
    <t>Priečky z tvárnic YTONG hr. 150 mm P2-500 hladkých, na MVC a maltu YTONG (150x249x599)</t>
  </si>
  <si>
    <t>-1846052406</t>
  </si>
  <si>
    <t>2,95*(4,24+1,97)  "m.č.118/116/117</t>
  </si>
  <si>
    <t>2,95*(4,24) "m.č.110/128</t>
  </si>
  <si>
    <t>317161551.S</t>
  </si>
  <si>
    <t>Pórobetónový preklad nosný šírky 300 mm, výšky 249 mm, dĺžky 1250 mm</t>
  </si>
  <si>
    <t>1517711715</t>
  </si>
  <si>
    <t>1 " D3</t>
  </si>
  <si>
    <t>317161121.S</t>
  </si>
  <si>
    <t>Pórobetónový preklad nenosný šírky 100 mm, výšky 250 mm, dĺžky 1000 mm</t>
  </si>
  <si>
    <t>-595597105</t>
  </si>
  <si>
    <t>1 " D4   m.č.111</t>
  </si>
  <si>
    <t>1" D6  m.č.115</t>
  </si>
  <si>
    <t>317161141.S</t>
  </si>
  <si>
    <t>Pórobetónový preklad nenosný šírky 150 mm, výšky 250 mm, dĺžky 1000 mm</t>
  </si>
  <si>
    <t>-1046001553</t>
  </si>
  <si>
    <t>1  " m.č.128   D4</t>
  </si>
  <si>
    <t>1  " D6 m.č.118</t>
  </si>
  <si>
    <t>342948112.S</t>
  </si>
  <si>
    <t xml:space="preserve">Ukotvenie priečok k murovaným konštrukciám </t>
  </si>
  <si>
    <t>384195661</t>
  </si>
  <si>
    <t>2,95*2 " m.č.115</t>
  </si>
  <si>
    <t>2,95*2  "m.č.111</t>
  </si>
  <si>
    <t>2,95*3 "m.č.118/116/117</t>
  </si>
  <si>
    <t>2,95*2"m.č.110/128</t>
  </si>
  <si>
    <t>342948115.S</t>
  </si>
  <si>
    <t>Ukončenie priečok hr. do 100 mm ku konštrukciam polyuretánovou penou</t>
  </si>
  <si>
    <t>-137733108</t>
  </si>
  <si>
    <t>4,24  " m.č.115</t>
  </si>
  <si>
    <t>4,24  "m.č.111</t>
  </si>
  <si>
    <t>(4,24+1,97)  "m.č.118/116/117</t>
  </si>
  <si>
    <t>(4,24) "m.č.110/128</t>
  </si>
  <si>
    <t>611460112.S</t>
  </si>
  <si>
    <t>Príprava vnútorného podkladu stropov na betónové podklady kontaktným mostíkom</t>
  </si>
  <si>
    <t>1404285461</t>
  </si>
  <si>
    <t xml:space="preserve">" stropy </t>
  </si>
  <si>
    <t>611461111</t>
  </si>
  <si>
    <t>Príprava vnútorného podkladu stropov napr. BAUMIT, cementový Prednástrek (Baumit Vorspritzer 2 mm), ručné nanášanie</t>
  </si>
  <si>
    <t>1296480017</t>
  </si>
  <si>
    <t>611460363.S</t>
  </si>
  <si>
    <t>Vnútorná omietka stropov vápennocementová jednovrstvová, hr. 10 mm</t>
  </si>
  <si>
    <t>-308356319</t>
  </si>
  <si>
    <t xml:space="preserve">" m.č.114  bez zmeny </t>
  </si>
  <si>
    <t>14,82+2,25+4,83+8,35+17,17+5,53+5,22+11,62+4,12+3,94+17,17+55,54+26,35+13,8+13,8+26,35+26,35+13,8+13,8+26,35+17,17</t>
  </si>
  <si>
    <t>612460372.S</t>
  </si>
  <si>
    <t>Vnútorná omietka stien vápennocementová tenkovrstvová, hr. 6 mm</t>
  </si>
  <si>
    <t>-389571650</t>
  </si>
  <si>
    <t>" nová omietka stien   nad obkladom soc.miestnosti</t>
  </si>
  <si>
    <t>(2,95-2,1)*(3,44*2+1,967*2) " m.č.110</t>
  </si>
  <si>
    <t>(2,95-1,5)*(4,24+3,44+1,23*2)  "m.č.113</t>
  </si>
  <si>
    <t>(2,95-2,1)*(1,49*2+1,97*2) "m.č.116</t>
  </si>
  <si>
    <t>(2,95-2,1)*(2*2+1,97+1,07) "m.č.117</t>
  </si>
  <si>
    <t>(2,95-2,1)*(4,72+5,572+2,5*2) "m.č.121</t>
  </si>
  <si>
    <t>(2,95-2,1)*(4,72+5,572+2,5*2) "m.č.122</t>
  </si>
  <si>
    <t>(2,95-2,1)*(4,72+5,572+2,5*2) "m.č.125</t>
  </si>
  <si>
    <t>(2,95-2,1)*(4,72+5,572+2,5*2) "m.č.126</t>
  </si>
  <si>
    <t xml:space="preserve">" steny   bez obkladov </t>
  </si>
  <si>
    <t xml:space="preserve">2,95*(1,2*2+4,24)  "m.č.111 1stena  NOVé MURIVO YTONG  nová omietka ytong +sklot.sieťka </t>
  </si>
  <si>
    <t>2,95*(4,24*2+1,2*2)  "m.č.112</t>
  </si>
  <si>
    <t xml:space="preserve">-1*2,1  " D10L </t>
  </si>
  <si>
    <t>2,95*(4,05*2+4,24*2) "  m.č.115</t>
  </si>
  <si>
    <t>2,95*(4,05*2+4,24*2) "m.č.118</t>
  </si>
  <si>
    <t>(0,9*1,5)*2</t>
  </si>
  <si>
    <t>2,95*(26,7*2+2,08*2) "m.č.119</t>
  </si>
  <si>
    <t>-1,2*0,9</t>
  </si>
  <si>
    <t>-1,5*2,15</t>
  </si>
  <si>
    <t>-(0,8*2)*9</t>
  </si>
  <si>
    <t>-(1*2,1)</t>
  </si>
  <si>
    <t>2,95*(3,6*2+7,32*2)  "m.č.120</t>
  </si>
  <si>
    <t>2,95*(3,6*2+7,32*2)  "m.č.123</t>
  </si>
  <si>
    <t>-(0,8*2)*2</t>
  </si>
  <si>
    <t>2,95*(3,6*2+7,32*2)  "m.č.124</t>
  </si>
  <si>
    <t>2,95*(3,6*2+7,32*2)  "m.č.127</t>
  </si>
  <si>
    <t>2,95*(4,05*2+4,24*2)  "m.č.128</t>
  </si>
  <si>
    <t>-(0,9*1,5)*2</t>
  </si>
  <si>
    <t>Medzisúčet  prízemie v.č.A05</t>
  </si>
  <si>
    <t>612465118</t>
  </si>
  <si>
    <t>Príprava vnútorného podkladu stien napr.BAUMIT, Uzatvárací základ (Baumit rGrund)</t>
  </si>
  <si>
    <t>-2030575161</t>
  </si>
  <si>
    <t>6124651R1</t>
  </si>
  <si>
    <t xml:space="preserve">Aplikácia spevn. základného náteru  napr. BAUMIT SANOVA PRIMER </t>
  </si>
  <si>
    <t>2068553225</t>
  </si>
  <si>
    <t>612468561.S</t>
  </si>
  <si>
    <t xml:space="preserve">Vnútorná stierka stien YTONG vápenná, hr. 2 mm+ sklotextilná mriežka </t>
  </si>
  <si>
    <t>-1367223349</t>
  </si>
  <si>
    <t xml:space="preserve">"ytong nové murivo </t>
  </si>
  <si>
    <t>" domurovanie obv. murivo</t>
  </si>
  <si>
    <t>0,9*1,5  " okno m.č.110</t>
  </si>
  <si>
    <t>1*2,1  "m.č.118 ô zam. dvere otvor</t>
  </si>
  <si>
    <t>2,08*2,95</t>
  </si>
  <si>
    <t>2,95*(4,24+1,97)*2  "m.č.118/116/117</t>
  </si>
  <si>
    <t>-0,6*2*2</t>
  </si>
  <si>
    <t>2,95*(4,24)*2 "m.č.110/128</t>
  </si>
  <si>
    <t>Medzisúčet  ytong hr.150mm</t>
  </si>
  <si>
    <t>2,95*4,24*2  " m.č.115</t>
  </si>
  <si>
    <t>2,95*4,24*2  "m.č.111</t>
  </si>
  <si>
    <t>-0,8*2*2</t>
  </si>
  <si>
    <t>Medzisúčet ytong hr.100mm</t>
  </si>
  <si>
    <t>612465113</t>
  </si>
  <si>
    <t xml:space="preserve">Príprava vnútorného podkladu stien  penetračný náter </t>
  </si>
  <si>
    <t>-97633317</t>
  </si>
  <si>
    <t>612462744</t>
  </si>
  <si>
    <t>Vnútorná sanačná omietka stien napr. BAUMIT NHL stierka, ručné nanášanie, hr. 3 mm</t>
  </si>
  <si>
    <t>2146470756</t>
  </si>
  <si>
    <t xml:space="preserve">" nová stierka vrchná časť   vyspravenie </t>
  </si>
  <si>
    <t>2,6*(3,45+3,45+4,18+4,18) "m.č107</t>
  </si>
  <si>
    <t>2,6*(1,9*2+1,17*2) "m.č.108</t>
  </si>
  <si>
    <t>-0,9*2</t>
  </si>
  <si>
    <t>Medzisúčet  prízemien   techn.miestnosti</t>
  </si>
  <si>
    <t>612425921.S</t>
  </si>
  <si>
    <t>Omietka vápenná vnútorného ostenia okenného alebo dverného hladká</t>
  </si>
  <si>
    <t>1533077712</t>
  </si>
  <si>
    <t xml:space="preserve">" cele ostwenie </t>
  </si>
  <si>
    <t>0,35*(1,5+0,9+1,5)*18</t>
  </si>
  <si>
    <t>0,35*(1,5+0,9+1,5)*4</t>
  </si>
  <si>
    <t>0,35*(0,6+0,9+0,6)*8</t>
  </si>
  <si>
    <t>0,35*(0,9+1,2+0,9)*1</t>
  </si>
  <si>
    <t>0,35*(2,2+1,46+2,2)</t>
  </si>
  <si>
    <t>0,35*(2,1+1+2,1)</t>
  </si>
  <si>
    <t>632451507.S</t>
  </si>
  <si>
    <t>Opravná a vyrovnávacia hmota na báze cementu,, vo vonkajších aj vnútorných priestoroch, hr. 20 mm</t>
  </si>
  <si>
    <t>1762204135</t>
  </si>
  <si>
    <t xml:space="preserve">"pod parapety </t>
  </si>
  <si>
    <t>0,35*0,9*18</t>
  </si>
  <si>
    <t>0,35*0,9*4</t>
  </si>
  <si>
    <t>0,35*0,9*8</t>
  </si>
  <si>
    <t>0,35*1,2*1</t>
  </si>
  <si>
    <t>612423521.S</t>
  </si>
  <si>
    <t>Omietka rýh v stenách maltou vápennou šírky ryhy do 150 mm omietkou hladkou/vyspr.drážkovania rozv.</t>
  </si>
  <si>
    <t>578002918</t>
  </si>
  <si>
    <t xml:space="preserve">250,2  " rozvody eli </t>
  </si>
  <si>
    <t>63p</t>
  </si>
  <si>
    <t>Podlahy</t>
  </si>
  <si>
    <t>632452249.S</t>
  </si>
  <si>
    <t>Cementový poter (vhodný aj ako spádový), pevnosti v tlaku 25 MPa, hr. 50 mm</t>
  </si>
  <si>
    <t>486989489</t>
  </si>
  <si>
    <t xml:space="preserve">" spadový poter v sprchy </t>
  </si>
  <si>
    <t>0,9*3  " m.č.121</t>
  </si>
  <si>
    <t>0,9*3  " m.č.122</t>
  </si>
  <si>
    <t>0,9*3  " m.č.125</t>
  </si>
  <si>
    <t>0,9*3  " m.č.126</t>
  </si>
  <si>
    <t>0,9*2  "m.č.110</t>
  </si>
  <si>
    <t>1,5*1,5 " výlevka m.č.113</t>
  </si>
  <si>
    <t>952901114.S</t>
  </si>
  <si>
    <t xml:space="preserve">Vyčistenie budov pri výške podlaží nad 4 m-odovzdanie do užívania </t>
  </si>
  <si>
    <t>-2131412906</t>
  </si>
  <si>
    <t xml:space="preserve">"príprava vyčistenie do užívania </t>
  </si>
  <si>
    <t>14,82+2,25+4,83+8,35+17,17+5,53+5,22+10,6+11,62+4,12+3,94+17,17+55,54+26,35+13,8+13,8+26,35+26,35+13,8+13,8+26,35+17,17</t>
  </si>
  <si>
    <t>979089714.S</t>
  </si>
  <si>
    <t xml:space="preserve">Prenájom kontajneru 10 m3  odpad zo stavby </t>
  </si>
  <si>
    <t>-1764473280</t>
  </si>
  <si>
    <t xml:space="preserve">2  "   likvidácia odpadu zo stavby , </t>
  </si>
  <si>
    <t>216289191</t>
  </si>
  <si>
    <t>-142582590</t>
  </si>
  <si>
    <t>711</t>
  </si>
  <si>
    <t>Izolácie proti vode a vlhkosti</t>
  </si>
  <si>
    <t>711111010.S</t>
  </si>
  <si>
    <t>Izolácia proti zemnej vlhkosti,povrchovej a tlakovej vode do 1,5bar jednozložkovým HI tmelom na báze cementu vodorovná   - KD</t>
  </si>
  <si>
    <t>465352731</t>
  </si>
  <si>
    <t xml:space="preserve">"podklad </t>
  </si>
  <si>
    <t xml:space="preserve">" hydroizolčná stierka   hr.5mm - mokré priestory  soc. </t>
  </si>
  <si>
    <t xml:space="preserve">" penetračný náter </t>
  </si>
  <si>
    <t xml:space="preserve">2,71*2  " m.č.114  </t>
  </si>
  <si>
    <t xml:space="preserve">Medzisúčet  rekonštr.  kanalizácie </t>
  </si>
  <si>
    <t>711113141.S</t>
  </si>
  <si>
    <t>Izolácia proti zemnej vlhkosti a povrchovej vodeI 2-zložkovou stierkou hydroizolačnou minerálnou pružnou hr. 2 mm na ploche zvislej  - KO</t>
  </si>
  <si>
    <t>883376890</t>
  </si>
  <si>
    <t>998711101.S</t>
  </si>
  <si>
    <t>Presun hmôt pre izoláciu proti vode v objektoch výšky do 6 m</t>
  </si>
  <si>
    <t>1673243120</t>
  </si>
  <si>
    <t>763</t>
  </si>
  <si>
    <t>Konštrukcie - drevostavby</t>
  </si>
  <si>
    <t>763136040.S</t>
  </si>
  <si>
    <t>Kazetový podhľad 600 x 600 mm, hrana polozapustená profil T15, konštrukcia poloskrytá, doska sadrokartónová biela hr. 10 mm</t>
  </si>
  <si>
    <t>2020872428</t>
  </si>
  <si>
    <t>"  zakryť rozvody vody vedené pod stropom</t>
  </si>
  <si>
    <t>1,2*4,24  "m.č.112</t>
  </si>
  <si>
    <t>2,08*26,7  "m.č.119</t>
  </si>
  <si>
    <t>763170032.S</t>
  </si>
  <si>
    <t>Revízne dvierka s pevnými pántmi pre SDK 400x400 mm</t>
  </si>
  <si>
    <t>-419104932</t>
  </si>
  <si>
    <t>998763101.S</t>
  </si>
  <si>
    <t>Presun hmôt pre drevostavby v objektoch výšky do 12 m</t>
  </si>
  <si>
    <t>-621346710</t>
  </si>
  <si>
    <t>766662112D1</t>
  </si>
  <si>
    <t>Montáž dverového krídla otočného 1kr. poldrážkového, do existujúcej zárubne, vrátane kovania - D1</t>
  </si>
  <si>
    <t>675329501</t>
  </si>
  <si>
    <t>" D1</t>
  </si>
  <si>
    <t>"  DVERE DREVENÉ INTERIÉROVÉ</t>
  </si>
  <si>
    <t>"   KRÍDLO: 800 / 1970 JEDNOKRÍDLOVÉ S POLDRÁŽKOU</t>
  </si>
  <si>
    <t>"    OTVÁRAVÉ, PLNÉ</t>
  </si>
  <si>
    <t xml:space="preserve">"    do pôvodnej zárubne </t>
  </si>
  <si>
    <t>"   KOVANIE: 2 x KĽUČKA, 1 x ZÁMOK</t>
  </si>
  <si>
    <t>"   PRAH: BEZ PRAHU</t>
  </si>
  <si>
    <t>"     FARBA: BIELA</t>
  </si>
  <si>
    <t>1  "m.č.127  L</t>
  </si>
  <si>
    <t>1  "m.č.124  P</t>
  </si>
  <si>
    <t>1  "m.č.123 L</t>
  </si>
  <si>
    <t>1 "m.č.120  P</t>
  </si>
  <si>
    <t>1  " m.č.118 L</t>
  </si>
  <si>
    <t>1 "m.č.111</t>
  </si>
  <si>
    <t>Medzisúčet v.č.A05</t>
  </si>
  <si>
    <t>M</t>
  </si>
  <si>
    <t>611D01</t>
  </si>
  <si>
    <t xml:space="preserve">Dvere laminát  MDF   800/1970mm hladké , plné  - biela  /pôv.záruben </t>
  </si>
  <si>
    <t>-1711321988</t>
  </si>
  <si>
    <t xml:space="preserve">" BEZ PRAHU    </t>
  </si>
  <si>
    <t>7+1</t>
  </si>
  <si>
    <t>549150000600</t>
  </si>
  <si>
    <t>Kľučka dverová a rozeta 2x, nehrdzavejúca oceľ, povrch nerez brúsený +zámok</t>
  </si>
  <si>
    <t>1933850504</t>
  </si>
  <si>
    <t>766662112D2</t>
  </si>
  <si>
    <t xml:space="preserve">Montáž dverového krídla otoč. 1kr. poldrážkového, do existujúcej zárubne, vrátane kovania - D2 </t>
  </si>
  <si>
    <t>1393512957</t>
  </si>
  <si>
    <t>" D2</t>
  </si>
  <si>
    <t>1 "m.č.122</t>
  </si>
  <si>
    <t>611D2</t>
  </si>
  <si>
    <t>Dvere laminát  MDF   800/1970mm hladké , plné  - biela(do novej  oc. zárubne)</t>
  </si>
  <si>
    <t>1115279156</t>
  </si>
  <si>
    <t>4  " D2</t>
  </si>
  <si>
    <t>1763794499</t>
  </si>
  <si>
    <t xml:space="preserve">" D2 </t>
  </si>
  <si>
    <t>766662112D3</t>
  </si>
  <si>
    <t>Montáž dverového krídla otočného 1kr. poldrážkového, do existujúcej zárubne, vr. kovania - D3,D6</t>
  </si>
  <si>
    <t>-627351737</t>
  </si>
  <si>
    <t xml:space="preserve">" D03     dvere </t>
  </si>
  <si>
    <t>" bez prahu</t>
  </si>
  <si>
    <t xml:space="preserve">"  polodrážkou  otv. plné   </t>
  </si>
  <si>
    <t>1 " m.č.128</t>
  </si>
  <si>
    <t>611D3</t>
  </si>
  <si>
    <t>Dvere laminát  MDF   600/1970mm hladké , plné     - biela  (do novej oc. zárubne)</t>
  </si>
  <si>
    <t>-1446172964</t>
  </si>
  <si>
    <t>611D6</t>
  </si>
  <si>
    <t>-763652295</t>
  </si>
  <si>
    <t xml:space="preserve">" D06    dvere </t>
  </si>
  <si>
    <t>1 " m.č.118</t>
  </si>
  <si>
    <t>1 " m.č.115</t>
  </si>
  <si>
    <t>-466086964</t>
  </si>
  <si>
    <t>" D3</t>
  </si>
  <si>
    <t>" D6</t>
  </si>
  <si>
    <t>42</t>
  </si>
  <si>
    <t>766662112D4</t>
  </si>
  <si>
    <t>Montáž dverového krídla otočného 1kr. poldrážkového, do existujúcej zárubne, vrátane kovania - D4</t>
  </si>
  <si>
    <t>-470933803</t>
  </si>
  <si>
    <t xml:space="preserve">" D04     dvere </t>
  </si>
  <si>
    <t>" 1 ks   polodrážkou  otv. plné   WC zámok     m.č.105</t>
  </si>
  <si>
    <t>1 "  L m.č.111  šatna</t>
  </si>
  <si>
    <t>1 "  P m.č.128 šatna</t>
  </si>
  <si>
    <t xml:space="preserve">Medzisúčet  </t>
  </si>
  <si>
    <t>43</t>
  </si>
  <si>
    <t>611D4</t>
  </si>
  <si>
    <t xml:space="preserve">Dvere laminát  MDF 800/1970mm hladké , plné  - biela  (do novej  oc. zárubne ) </t>
  </si>
  <si>
    <t>-1987124228</t>
  </si>
  <si>
    <t xml:space="preserve">1 " D4L m.č.111 </t>
  </si>
  <si>
    <t>1 " m.č.128 D4P</t>
  </si>
  <si>
    <t>44</t>
  </si>
  <si>
    <t>54915000061</t>
  </si>
  <si>
    <t>Kľučka dverová 2x, nehrzavejúca oceľ ,povrch nerez brúsený ovrch nerez brúsený+zámok</t>
  </si>
  <si>
    <t>-754634429</t>
  </si>
  <si>
    <t>45</t>
  </si>
  <si>
    <t>766662112D5</t>
  </si>
  <si>
    <t>Montáž dverového krídla otočného 1kr. poldrážkového, do existujúcej zárubne, vrátane kovania - D5</t>
  </si>
  <si>
    <t>-2047967071</t>
  </si>
  <si>
    <t xml:space="preserve">" D05     dvere </t>
  </si>
  <si>
    <t xml:space="preserve">" 1 ks   polodrážkou  otv. plné   WC zámok    pre imobilných </t>
  </si>
  <si>
    <t>1 " D5P m.č.117</t>
  </si>
  <si>
    <t>46</t>
  </si>
  <si>
    <t>611D5</t>
  </si>
  <si>
    <t xml:space="preserve">Dvere laminát  MDF 900/1970mm hladké , plné  - biela  (do novej  oc. zárubne ) </t>
  </si>
  <si>
    <t>1260017369</t>
  </si>
  <si>
    <t>1 "D5 P  imobilný , kovanie pre imobilných  m.č.117</t>
  </si>
  <si>
    <t>47</t>
  </si>
  <si>
    <t>54915000062</t>
  </si>
  <si>
    <t>Kovanie madlo pre imobilných , nehrzavejúca oceľ ,povrch nerez brúsený ovrch nerez brúsený+WC zámok</t>
  </si>
  <si>
    <t>1828693719</t>
  </si>
  <si>
    <t>1  "m.č.117</t>
  </si>
  <si>
    <t>48</t>
  </si>
  <si>
    <t>766821006.S</t>
  </si>
  <si>
    <t>Montáž vstavanej skrine, korpusu dvojdverovej šatníkovej</t>
  </si>
  <si>
    <t>2003058788</t>
  </si>
  <si>
    <t>40  " N3</t>
  </si>
  <si>
    <t>49</t>
  </si>
  <si>
    <t>615180000300.S</t>
  </si>
  <si>
    <t>Vstavaná skriňa - otvorená bez dverí    dl.1000/1800mm š.600/400mm</t>
  </si>
  <si>
    <t>-1615417867</t>
  </si>
  <si>
    <t xml:space="preserve">40  " do šatní </t>
  </si>
  <si>
    <t>50</t>
  </si>
  <si>
    <t>998766101.S</t>
  </si>
  <si>
    <t>Presun hmot pre konštrukcie stolárske v objektoch výšky do 6 m</t>
  </si>
  <si>
    <t>-540000300</t>
  </si>
  <si>
    <t>766Z</t>
  </si>
  <si>
    <t>51</t>
  </si>
  <si>
    <t>766811R1</t>
  </si>
  <si>
    <t>Montáž  Lavice s vešiakmi  - ukotvená do podahy  dl.1900mm hl.410mm v.1750mm - N1  v.č.A11</t>
  </si>
  <si>
    <t>1936959256</t>
  </si>
  <si>
    <t>1,9*8 " N1</t>
  </si>
  <si>
    <t>52</t>
  </si>
  <si>
    <t>615N1</t>
  </si>
  <si>
    <t xml:space="preserve">Lavica drevenná šatnová s vešiakmi  dl.1900mm š.410mm v.1750mm </t>
  </si>
  <si>
    <t>1404342961</t>
  </si>
  <si>
    <t>8   " N1</t>
  </si>
  <si>
    <t>53</t>
  </si>
  <si>
    <t>766811R2</t>
  </si>
  <si>
    <t>Montáž  Lavice   bez vešiakov  - ukotvená do podahy  dl.1500mm hl.360mm v.400mm - N2  v.č.A11</t>
  </si>
  <si>
    <t>-685495064</t>
  </si>
  <si>
    <t>1,5*16   " N2</t>
  </si>
  <si>
    <t>54</t>
  </si>
  <si>
    <t>615N2</t>
  </si>
  <si>
    <t xml:space="preserve">Lavica drevenná šatnová   dl.1500mm š.360mm v.400mm </t>
  </si>
  <si>
    <t>1615268256</t>
  </si>
  <si>
    <t>16  " N2</t>
  </si>
  <si>
    <t>55</t>
  </si>
  <si>
    <t>-1251416792</t>
  </si>
  <si>
    <t>56</t>
  </si>
  <si>
    <t>767163035.S</t>
  </si>
  <si>
    <t>Montáž zábradlia hliníkového na sikmé a  rovné  výplň rebrovanie, kotvenie do podlahy a steny</t>
  </si>
  <si>
    <t>-1720844566</t>
  </si>
  <si>
    <t>1+1,3  "A1 zábradlie na sch. ext.</t>
  </si>
  <si>
    <t>"  vstup do m.č.101</t>
  </si>
  <si>
    <t>1,8 " m.č. vstup 109</t>
  </si>
  <si>
    <t>57</t>
  </si>
  <si>
    <t>553520002900.S</t>
  </si>
  <si>
    <t>Zábradlie ext.vertikálna výplň rebrovanie, výška do 1200 mm, hliníkové eloxované, kotvenie do podlahy, vhodné do exteriéru  - A1, A2  v.č.A11</t>
  </si>
  <si>
    <t>816032409</t>
  </si>
  <si>
    <t>58</t>
  </si>
  <si>
    <t>767340055.S</t>
  </si>
  <si>
    <t xml:space="preserve">Montáž hliníkovej pergoly kotvenej do steny, oblúková strecha z polykarbonátu </t>
  </si>
  <si>
    <t>437480205</t>
  </si>
  <si>
    <t>0,9*1,5  " B1 vstup do m.č. 101</t>
  </si>
  <si>
    <t>0,9*1,5  " B1 vstup do m.č. 109</t>
  </si>
  <si>
    <t>0,9*2  " B2  vstup do m.č.119</t>
  </si>
  <si>
    <t>Súčet  v.č.A05, A11</t>
  </si>
  <si>
    <t>59</t>
  </si>
  <si>
    <t>5535B1</t>
  </si>
  <si>
    <t>Pergola hliníková 900/1500, strešná krytina polykarbonát, oblúková strecha / 2ks</t>
  </si>
  <si>
    <t>-1703188675</t>
  </si>
  <si>
    <t>0,9*1,5</t>
  </si>
  <si>
    <t>60</t>
  </si>
  <si>
    <t>5535B2</t>
  </si>
  <si>
    <t>Pergola hliníková 900/2000, strešná krytina polykarbonát, oblúková strecha  /1ks</t>
  </si>
  <si>
    <t>-1883404242</t>
  </si>
  <si>
    <t>0,9*2,0  " m.č.119</t>
  </si>
  <si>
    <t>61</t>
  </si>
  <si>
    <t>767646280.S</t>
  </si>
  <si>
    <t>Montáž  oceľových  zárubní  1kr.dverí  - 800x1970mm - D3</t>
  </si>
  <si>
    <t>1543390198</t>
  </si>
  <si>
    <t>" záruben  oc.  CGH 80/197 pre hr.steny  330mm</t>
  </si>
  <si>
    <t xml:space="preserve">" MUROVANá stena </t>
  </si>
  <si>
    <t>1 "  m.č.128</t>
  </si>
  <si>
    <t>62</t>
  </si>
  <si>
    <t>553D2P</t>
  </si>
  <si>
    <t>Zárubňa oceľová,  CGH  800/1970 mm (otvor 900/2020mm)  hr.330mm  - biela</t>
  </si>
  <si>
    <t>-823906893</t>
  </si>
  <si>
    <t>1 "m.č.128</t>
  </si>
  <si>
    <t>63</t>
  </si>
  <si>
    <t>767646280.S1</t>
  </si>
  <si>
    <t>Montáž  oceľových  zárubní  1kr.dverí  - 800x1970mm - D4</t>
  </si>
  <si>
    <t>-1550622813</t>
  </si>
  <si>
    <t>" D4</t>
  </si>
  <si>
    <t>" záruben  oc.  CGH 80/197 pre hr.steny 100mm</t>
  </si>
  <si>
    <t xml:space="preserve">" MUROVANá PRIEčKA </t>
  </si>
  <si>
    <t>1 "  L  m.č.111</t>
  </si>
  <si>
    <t>1 " P   m.č.128</t>
  </si>
  <si>
    <t>64</t>
  </si>
  <si>
    <t>553D4P</t>
  </si>
  <si>
    <t>Zárubňa oceľová,  CGH  800/1970 mm (otvor 900/2020mm)  hr.100mm  - biela</t>
  </si>
  <si>
    <t>-709140576</t>
  </si>
  <si>
    <t>65</t>
  </si>
  <si>
    <t>553D4L</t>
  </si>
  <si>
    <t>-766281877</t>
  </si>
  <si>
    <t>1 " m.č.111  L D4</t>
  </si>
  <si>
    <t>66</t>
  </si>
  <si>
    <t>767646280.S1x</t>
  </si>
  <si>
    <t>Montáž  oceľových  zárubní  1kr.dverí  - 900x1970mm - D5</t>
  </si>
  <si>
    <t>730000769</t>
  </si>
  <si>
    <t>" D5</t>
  </si>
  <si>
    <t>" záruben  oc.  CGH90/197 pre hr.steny 330mm</t>
  </si>
  <si>
    <t>1 "m.č.117</t>
  </si>
  <si>
    <t>67</t>
  </si>
  <si>
    <t>553D5</t>
  </si>
  <si>
    <t>Zárubňa oceľová,  CGH  900/1970 mm (otvor1000/2020mm)  hr.330mm  - biela</t>
  </si>
  <si>
    <t>717261601</t>
  </si>
  <si>
    <t>1 " m.č.117  D5</t>
  </si>
  <si>
    <t>68</t>
  </si>
  <si>
    <t>767643110.S</t>
  </si>
  <si>
    <t>Montáž dverí kovových kyvných jednokrídlových  vr. dverí , kovania , klučiek - D7,D8</t>
  </si>
  <si>
    <t>274588780</t>
  </si>
  <si>
    <t>1  " m.č.107  kotolna</t>
  </si>
  <si>
    <t xml:space="preserve">1 " m.č.109  plynmerna </t>
  </si>
  <si>
    <t>69</t>
  </si>
  <si>
    <t>553D7</t>
  </si>
  <si>
    <t>Dvere ocelové plné zateplené otočné 1200/2000mm, vetracie otvory , prah 20mm , zamok , kovanie  atyp  farba šedá - D7</t>
  </si>
  <si>
    <t>-1461349172</t>
  </si>
  <si>
    <t>1 " D7  m.č.107</t>
  </si>
  <si>
    <t>70</t>
  </si>
  <si>
    <t>553D8</t>
  </si>
  <si>
    <t>Dvere ocelové plné otočné 900/2000mm, vetracie otvory , prah 20mm , zamok , kovanie  atyp  farba šedá - D8</t>
  </si>
  <si>
    <t>1094909681</t>
  </si>
  <si>
    <t>1 " D8  m.č.108</t>
  </si>
  <si>
    <t>71</t>
  </si>
  <si>
    <t>767662110.S</t>
  </si>
  <si>
    <t>Montáž mreží pevných skrutkovaním</t>
  </si>
  <si>
    <t>-80635638</t>
  </si>
  <si>
    <t xml:space="preserve">(0,9*1,1)*22  " C7  bezp. mreže na okna </t>
  </si>
  <si>
    <t>72</t>
  </si>
  <si>
    <t>611C7</t>
  </si>
  <si>
    <t xml:space="preserve">Mreža  bezpečnostná na okna pevná  Pz vr. náterov  - C7  </t>
  </si>
  <si>
    <t>-1258350139</t>
  </si>
  <si>
    <t>73</t>
  </si>
  <si>
    <t>998767101.S</t>
  </si>
  <si>
    <t>Presun hmôt pre kovové stavebné doplnkové konštrukcie v objektoch výšky do 6 m</t>
  </si>
  <si>
    <t>621155938</t>
  </si>
  <si>
    <t>768P</t>
  </si>
  <si>
    <t>PLASTOVÉ VÝPLNE</t>
  </si>
  <si>
    <t>74</t>
  </si>
  <si>
    <t>766621400.S</t>
  </si>
  <si>
    <t>Montáž okien plastových s hydroizolačnými ISO páskami (exteriérová a interiérová)</t>
  </si>
  <si>
    <t>492310803</t>
  </si>
  <si>
    <t>(0,9+0,9+1,5+1,5)*18 " O1</t>
  </si>
  <si>
    <t>(0,9+0,9+1,5+1,5)*4  " O2</t>
  </si>
  <si>
    <t>(0,9+0,9+0,6+0,6)*8  " O3</t>
  </si>
  <si>
    <t>(1,2+1,2+0,9+0,9)*1 " O4</t>
  </si>
  <si>
    <t>75</t>
  </si>
  <si>
    <t>283290006100.S</t>
  </si>
  <si>
    <t>Tesniaca paropriepustná fólia polymér-flísová, š. 290 mm, dĺ. 30 m, pre tesnenie pripájacej škáry okenného rámu a muriva z exteriéru</t>
  </si>
  <si>
    <t>1503377280</t>
  </si>
  <si>
    <t>133,8</t>
  </si>
  <si>
    <t>76</t>
  </si>
  <si>
    <t>283290006200.S</t>
  </si>
  <si>
    <t>Tesniaca paronepriepustná fólia polymér-flísová, š. 70 mm, dĺ. 30 m, pre tesnenie pripájacej škáry okenného rámu a muriva z interiéru</t>
  </si>
  <si>
    <t>47768973</t>
  </si>
  <si>
    <t>77</t>
  </si>
  <si>
    <t>611O1</t>
  </si>
  <si>
    <t xml:space="preserve">EXT.PLAST OKNO 1kr.OS 900/1500  - v.č.A11  vid popis </t>
  </si>
  <si>
    <t>-1687931781</t>
  </si>
  <si>
    <t>" farba biela  trojsklo 4-20-4-20-4 hladké číre +teplý rámik U=0,5W/(m2.K)</t>
  </si>
  <si>
    <t xml:space="preserve">" termoizolačný podkladový profil </t>
  </si>
  <si>
    <t xml:space="preserve">" celoobvodové bezpečnostné kovanie  , EPDM tesnenie </t>
  </si>
  <si>
    <t xml:space="preserve">" bezpečnostné klučky AL </t>
  </si>
  <si>
    <t>" Ug=0,5W/(m2.K)   , Uf=0,96W/m2.K)</t>
  </si>
  <si>
    <t>" Ug=0,5W/(m2.K) , Uf=0,96W/(m2.K)</t>
  </si>
  <si>
    <t xml:space="preserve">" Uw=0,85W/(m2.K) </t>
  </si>
  <si>
    <t xml:space="preserve">"oplechovanie vonkajšieho parapetu okien +príponky </t>
  </si>
  <si>
    <t>"poplastovaný Al plech hr.2mm R:Š. 400mm</t>
  </si>
  <si>
    <t>" O1</t>
  </si>
  <si>
    <t xml:space="preserve">Súčet  v.č. A11  výkaz plast. okien </t>
  </si>
  <si>
    <t>78</t>
  </si>
  <si>
    <t>611O2</t>
  </si>
  <si>
    <t xml:space="preserve">EXT.PLAST OKNO 1kr.OS 900/150mm - v.č.A11  vid popis  /mliečne sklo do WC a do sprchy vr. mikroventilácie </t>
  </si>
  <si>
    <t>-121126241</t>
  </si>
  <si>
    <t>" O2</t>
  </si>
  <si>
    <t xml:space="preserve">4  </t>
  </si>
  <si>
    <t>79</t>
  </si>
  <si>
    <t>611O3</t>
  </si>
  <si>
    <t xml:space="preserve">EXT.PLAST OKNO 1kr.OS+O  900/600mm  - v.č.A11 vid popis mliečne sklo vr. mikroventilácie </t>
  </si>
  <si>
    <t>-955960528</t>
  </si>
  <si>
    <t>" O3</t>
  </si>
  <si>
    <t>80</t>
  </si>
  <si>
    <t>611O4</t>
  </si>
  <si>
    <t xml:space="preserve">EXT.PLAST OKNO 1kr.OS+O  1200/900mm  - v.č.A11 vid popis </t>
  </si>
  <si>
    <t>-1368129626</t>
  </si>
  <si>
    <t>" O4</t>
  </si>
  <si>
    <t>1  " chodba  m.č.119/109</t>
  </si>
  <si>
    <t>81</t>
  </si>
  <si>
    <t>767661561.S</t>
  </si>
  <si>
    <t xml:space="preserve">Montáž interierovej hliníkovej žalúzie </t>
  </si>
  <si>
    <t>-695793185</t>
  </si>
  <si>
    <t xml:space="preserve">"int.žalúzie  zlaté </t>
  </si>
  <si>
    <t>0,9*1,5 "m.č.111</t>
  </si>
  <si>
    <t>0,9*1,5 "m.č.115</t>
  </si>
  <si>
    <t>2*(0,9*1,5) "m.č.118</t>
  </si>
  <si>
    <t>3*(0,9*1,5) "m.č.120</t>
  </si>
  <si>
    <t>3*(0,9*1,5) "m.č.123</t>
  </si>
  <si>
    <t>3*(0,9*1,5) "m.č.124</t>
  </si>
  <si>
    <t>3*(0,9*1,5) "m.č.127</t>
  </si>
  <si>
    <t>3*(0,9*1,5) "m.č.128</t>
  </si>
  <si>
    <t>82</t>
  </si>
  <si>
    <t>611530071000.S</t>
  </si>
  <si>
    <t>Žalúzie interiérové hliníkové MAX 25, šxl 1000x1000 mm</t>
  </si>
  <si>
    <t>-1548323793</t>
  </si>
  <si>
    <t>83</t>
  </si>
  <si>
    <t>766694111.S</t>
  </si>
  <si>
    <t>Montáž parapetnej dosky drevenej šírky do 300 mm, dĺžky do 1000 mm</t>
  </si>
  <si>
    <t>-1990550095</t>
  </si>
  <si>
    <t>0,9*18</t>
  </si>
  <si>
    <t>0,9*4</t>
  </si>
  <si>
    <t>0,9*8</t>
  </si>
  <si>
    <t>1,2*1</t>
  </si>
  <si>
    <t>84</t>
  </si>
  <si>
    <t>611550000300</t>
  </si>
  <si>
    <t xml:space="preserve">Parapetná doska Standard vnútorná, šírka 295 mm, z drevotriesky laminovanej, farba biela, vr.krytiek </t>
  </si>
  <si>
    <t>521910530</t>
  </si>
  <si>
    <t>85</t>
  </si>
  <si>
    <t>764410460.S</t>
  </si>
  <si>
    <t>Oplechovanie parapetov z pozinkovaného farbeného PZf plechu, vrátane rohov r.š. 400 mm</t>
  </si>
  <si>
    <t>1826182650</t>
  </si>
  <si>
    <t>86</t>
  </si>
  <si>
    <t>767660005.S</t>
  </si>
  <si>
    <t>Montáž siete proti hmyzu na okno, pevnej úchytkami na tesnenie</t>
  </si>
  <si>
    <t>-1098614867</t>
  </si>
  <si>
    <t>(0,96*1,5)*1  "m.č.110</t>
  </si>
  <si>
    <t>(0,96*1,5)*1  "m.č.111</t>
  </si>
  <si>
    <t>(0,96*1,5)*1  "m.č.113</t>
  </si>
  <si>
    <t>(0,96*1,5)*1  "m.č.114</t>
  </si>
  <si>
    <t>(0,96*1,5)*1  "m.č.115</t>
  </si>
  <si>
    <t>(0,96*1,5)*1  "m.č.116</t>
  </si>
  <si>
    <t>(0,96*1,5)*1  "m.č.118</t>
  </si>
  <si>
    <t>(0,96*1,5)*1  "m.č.120</t>
  </si>
  <si>
    <t>(0,96*1,5)*1  "m.č.123</t>
  </si>
  <si>
    <t>(0,96*1,5)*1  "m.č.124</t>
  </si>
  <si>
    <t>(0,96*1,5)*1  "m.č.127</t>
  </si>
  <si>
    <t>(0,96*1,5)*1  "m.č.128</t>
  </si>
  <si>
    <t>(0,9*0,6)*4  " m.č.121,122,125,126</t>
  </si>
  <si>
    <t>87</t>
  </si>
  <si>
    <t>553420000005.S</t>
  </si>
  <si>
    <t>Okenná sieť proti hmyzu pevná s vnútorným lemom na rám okna, reverzibilná z interiéru, farba biela</t>
  </si>
  <si>
    <t>931066249</t>
  </si>
  <si>
    <t>88</t>
  </si>
  <si>
    <t>766641161.S</t>
  </si>
  <si>
    <t>Montáž dverí plastových, vchodových, vr.zárubní  1 m obvodu dverí  v.č.A11</t>
  </si>
  <si>
    <t>-513039985</t>
  </si>
  <si>
    <t>(2,2+2,2+1,46+1,46)  " D9L</t>
  </si>
  <si>
    <t>(2,1+2,1+1+1)  " D10L</t>
  </si>
  <si>
    <t>89</t>
  </si>
  <si>
    <t>611D9</t>
  </si>
  <si>
    <t>D9 - PLAST  EXT  dvere + bočný panel   900+350/2200mm / presklenná čať900/1230+200/1230mm  vid popis čast presklenná bezp.sklo , dvere Uw=1,2W(m2.K), bezp. zámok, kovanie 2xklučka, obojstr. EPDM tesnenie ,samozatvárač  -BIELE</t>
  </si>
  <si>
    <t>1964499512</t>
  </si>
  <si>
    <t>1  " D9L  vstup m.č.119</t>
  </si>
  <si>
    <t>90</t>
  </si>
  <si>
    <t>611D10L</t>
  </si>
  <si>
    <t xml:space="preserve">D10 - PLAST  EXT  dvere + bočný panel   1000/2100mm presklenná čať1000/1130mm + samozatvárač  Uw=1,2W/(m2.K) - vid popis </t>
  </si>
  <si>
    <t>444166461</t>
  </si>
  <si>
    <t>1 "  D10 L m.č.112</t>
  </si>
  <si>
    <t>91</t>
  </si>
  <si>
    <t>1195228122</t>
  </si>
  <si>
    <t>771</t>
  </si>
  <si>
    <t>Podlahy z dlaždíc</t>
  </si>
  <si>
    <t>92</t>
  </si>
  <si>
    <t>771571132.S</t>
  </si>
  <si>
    <t>Montáž podláh z dlaždíc keramických do malty v obmedzenom priestore veľ. 300 x 300/10mm vr. škárovania - P1a soc.priestory</t>
  </si>
  <si>
    <t>-615672302</t>
  </si>
  <si>
    <t>"   P1a  soc. priestory</t>
  </si>
  <si>
    <t xml:space="preserve">" keramická dlažba  8-10mm rozmer a farbu určí ivestor </t>
  </si>
  <si>
    <t>" lepiaca malta hr.5mm</t>
  </si>
  <si>
    <t xml:space="preserve">"pôv. konštrukcia </t>
  </si>
  <si>
    <t>"  zbavený nečistot</t>
  </si>
  <si>
    <t>"poter v spade  5mm</t>
  </si>
  <si>
    <t>8,35 "m.č.110</t>
  </si>
  <si>
    <t>5,22 " m.č.113</t>
  </si>
  <si>
    <t>4,12 "m.č.116</t>
  </si>
  <si>
    <t>3,94 " m.č.117</t>
  </si>
  <si>
    <t>13,80 "m.č.121</t>
  </si>
  <si>
    <t>13,80 "m.č.122</t>
  </si>
  <si>
    <t>93</t>
  </si>
  <si>
    <t>597740001910</t>
  </si>
  <si>
    <t xml:space="preserve">Dlaždice keramické napr.TAURUS COLOR, lxvxhr 298x298x9 mm, svetlo sivá, RAKO/farbu určí investor </t>
  </si>
  <si>
    <t>-1689389719</t>
  </si>
  <si>
    <t xml:space="preserve">"KD   keramická dlažba hr.8-10mm , neglazovaná resp. glazovaná (odol.proti opotrebovaniu min PEI4, </t>
  </si>
  <si>
    <t xml:space="preserve">" napr. RAKO PIAZZETTA, dlaždica spekaná , neglazovaná  béžová , povrch ABS </t>
  </si>
  <si>
    <t xml:space="preserve">" podla výberu investora </t>
  </si>
  <si>
    <t>P1aKDdlažba1np*1,05</t>
  </si>
  <si>
    <t>0,328</t>
  </si>
  <si>
    <t>94</t>
  </si>
  <si>
    <t>611990001900.S</t>
  </si>
  <si>
    <t>Lišta prechodová skrutkovacia, šírka 45 mm</t>
  </si>
  <si>
    <t>-1222976910</t>
  </si>
  <si>
    <t xml:space="preserve"> "prechod PVC /dlažba</t>
  </si>
  <si>
    <t>0,8 "m.č.126</t>
  </si>
  <si>
    <t>0,8 "mč. 1.25</t>
  </si>
  <si>
    <t>0,8 " m.č.122</t>
  </si>
  <si>
    <t>0,8    "  m.č.121</t>
  </si>
  <si>
    <t>0,9 "m.č.117</t>
  </si>
  <si>
    <t>0,6+0,6 " m.č.118,115</t>
  </si>
  <si>
    <t>0,8 "mč. 113</t>
  </si>
  <si>
    <t>0,8+0,8 "m.č.110</t>
  </si>
  <si>
    <t>95</t>
  </si>
  <si>
    <t>998771101.S</t>
  </si>
  <si>
    <t>Presun hmôt pre podlahy z dlaždíc v objektoch výšky do 6m</t>
  </si>
  <si>
    <t>-140606594</t>
  </si>
  <si>
    <t>96</t>
  </si>
  <si>
    <t>776541100.S</t>
  </si>
  <si>
    <t>Lepenie povlakových podláh PVC  lepených k podkladu , zvárané spoje, vr.soklov- P1</t>
  </si>
  <si>
    <t>-1143122645</t>
  </si>
  <si>
    <t>" P1  PVC</t>
  </si>
  <si>
    <t>"   PVC ZÁŤAŽOVÁ PODLAHA LEPENÁ K PODKLADU.</t>
  </si>
  <si>
    <t>"   ZÁŤAŽOVÁ TRIEDA MIN. 33. SPOJE ZVÁRANÉ</t>
  </si>
  <si>
    <t>"   DISPERZNÉ AKRYLÁTOVÉ LEPIDLO</t>
  </si>
  <si>
    <t xml:space="preserve">"podklad : </t>
  </si>
  <si>
    <t xml:space="preserve">"  SAMONIVELIZAČNÁ STIERKA 20 mm  alt.anhydritový poter </t>
  </si>
  <si>
    <t>"   PENETRAČNÝ NÁTER</t>
  </si>
  <si>
    <t>"   (V PRÍPADE POTREBY PREBRÚSIŤ)</t>
  </si>
  <si>
    <t>17,17 "m.č.111</t>
  </si>
  <si>
    <t>11,62  " m..115</t>
  </si>
  <si>
    <t>17,17  " m.č.118</t>
  </si>
  <si>
    <t>55,54 "m.č.119</t>
  </si>
  <si>
    <t>26,35 "m.č.120</t>
  </si>
  <si>
    <t>26,35  " m.č.123</t>
  </si>
  <si>
    <t>17,17 "m.č.128</t>
  </si>
  <si>
    <t>Medzisúčet  prízemie  v.č.A03</t>
  </si>
  <si>
    <t>284110000510</t>
  </si>
  <si>
    <t>Podlaha PVC heterogénna akustická napr.Tapiflex Stairs, hr.2 mm, trieda záťaže 33, tlmenie hluku 19 dB, spoje zvárané , disp.lepidlo akrylátové</t>
  </si>
  <si>
    <t>-539647371</t>
  </si>
  <si>
    <t>P1pvc1NP*1,05</t>
  </si>
  <si>
    <t>233,226*0,2*1,05</t>
  </si>
  <si>
    <t>98</t>
  </si>
  <si>
    <t>283410017900</t>
  </si>
  <si>
    <t>Soklová PVC lišta DSL  ochranný lem hr.5 mm</t>
  </si>
  <si>
    <t>-1580040664</t>
  </si>
  <si>
    <t>4,05*2+4,24*2  "m.č.111</t>
  </si>
  <si>
    <t>1,2*2+4,24*2 "m.č.112</t>
  </si>
  <si>
    <t>4,05*2+4,24*2 "m.č.115</t>
  </si>
  <si>
    <t>4,05*2+4,24*2 "m.č.118</t>
  </si>
  <si>
    <t>26,7*2+2,08*2 "m.č.119</t>
  </si>
  <si>
    <t>3,6*2+7,32*2 "m.č.120</t>
  </si>
  <si>
    <t>3,6*2+7,32*2 "m.č.123</t>
  </si>
  <si>
    <t>3,6*2+7,32*2 "m.č.124</t>
  </si>
  <si>
    <t>3,6*2+7,32*2 "m.č.127</t>
  </si>
  <si>
    <t>4,05*2+4,24*2 " m.č.128</t>
  </si>
  <si>
    <t>222,12*1,05 'Prepočítané koeficientom množstva</t>
  </si>
  <si>
    <t>77699212R1.S</t>
  </si>
  <si>
    <t xml:space="preserve">Vyspravenie podkladu nivelačnou stierkou hr. 20 mm, vr.penetrácie a vyčistenie podkladu </t>
  </si>
  <si>
    <t>-1558008222</t>
  </si>
  <si>
    <t>998776101.S</t>
  </si>
  <si>
    <t>Presun hmôt pre podlahy povlakové v objektoch výšky do 6 m</t>
  </si>
  <si>
    <t>927130671</t>
  </si>
  <si>
    <t>781</t>
  </si>
  <si>
    <t>Obklady</t>
  </si>
  <si>
    <t>101</t>
  </si>
  <si>
    <t>781441017.S</t>
  </si>
  <si>
    <t>Montáž obkladov vnútor. stien z obkladačiek kladených do malty napr. FLEXTOP BAUMACOL FLEXTOP hr.5mm +penetračný náter , veľ. 300x200 mm - KO</t>
  </si>
  <si>
    <t>1362957012</t>
  </si>
  <si>
    <t xml:space="preserve">" KO  </t>
  </si>
  <si>
    <t xml:space="preserve">" ST03   podklad PP pôv.tehla, a porobet.priečka </t>
  </si>
  <si>
    <t>"  NALEPENIE KERAMICKÉHO OBKLADU HR. 10 mm</t>
  </si>
  <si>
    <t>"    APLIKÁCIA FLEXIBILNEJ LEPIACEJ MALTY BAUMIT BAUMACOL FLEXTOP HR. 5 mm</t>
  </si>
  <si>
    <t xml:space="preserve">  "  APLIKÁCIA PENETRAČNÉHO NÁTERU BAUMIT GRUND</t>
  </si>
  <si>
    <t xml:space="preserve"> "     APLIKÁCIA SPEVŇUJÚCEHO ZÁKLADNÉHO NÁTERU BAUMIT SANOVA PRIMER</t>
  </si>
  <si>
    <t>"  OČISTENIE POVRCHU STIEN</t>
  </si>
  <si>
    <t>2,1*(3,44*2+1,967*2) " m.č.110</t>
  </si>
  <si>
    <t>1,5*(4,24+3,44+1,23*2)  "m.č.113</t>
  </si>
  <si>
    <t>2,1*(1,49*2+1,97*2) "m.č.116</t>
  </si>
  <si>
    <t>2,1*(2*2+1,97+1,07) "m.č.117</t>
  </si>
  <si>
    <t>2,1*(4,72+5,572+2,5*2) "m.č.121</t>
  </si>
  <si>
    <t>2,1*(4,72+5,572+2,5*2) "m.č.122</t>
  </si>
  <si>
    <t>2,1*(4,72+5,572+2,5*2) "m.č.125</t>
  </si>
  <si>
    <t>2,1*(4,72+5,572+2,5*2) "m.č.126</t>
  </si>
  <si>
    <t>0,313</t>
  </si>
  <si>
    <t>Medzisúčet  ST03  1NP  A05 nový stav</t>
  </si>
  <si>
    <t>102</t>
  </si>
  <si>
    <t>597640000700.S</t>
  </si>
  <si>
    <t xml:space="preserve">Obkladačky keramické glazované jednofarebné hladké lxv 300x200 vr.rohových lišt napr.RAKO PIAZZETTA svetlobéžová (výber inv) </t>
  </si>
  <si>
    <t>1742830188</t>
  </si>
  <si>
    <t>ST03KO1np*1,05</t>
  </si>
  <si>
    <t>0,2</t>
  </si>
  <si>
    <t>103</t>
  </si>
  <si>
    <t>998781101.S</t>
  </si>
  <si>
    <t>Presun hmôt pre obklady keramické v objektoch výšky do 6 m</t>
  </si>
  <si>
    <t>311621848</t>
  </si>
  <si>
    <t>783</t>
  </si>
  <si>
    <t>Nátery</t>
  </si>
  <si>
    <t>104</t>
  </si>
  <si>
    <t>783814210.S</t>
  </si>
  <si>
    <t xml:space="preserve">Nátery olejové farby bielej betónových povrchov stien dvojnásobné/umávateľný </t>
  </si>
  <si>
    <t>-1445861626</t>
  </si>
  <si>
    <t>" náter v šatniach   biela  umávateľná</t>
  </si>
  <si>
    <t>1,5*(4,05+3,25+3,44+4,24)  "m.č.111</t>
  </si>
  <si>
    <t>1,5*(4,05+3,25+3,44+4,24)  "m.č.115</t>
  </si>
  <si>
    <t>1,5*(4,05+3,25+3,44+4,24)  "m.č.118</t>
  </si>
  <si>
    <t>1,5*(7,32+6,52+3,6+2,8)    " m.č.120</t>
  </si>
  <si>
    <t>1,5*(7,32+6,52+3,6+2,8)   " m.č.123</t>
  </si>
  <si>
    <t>1,5*(7,32+6,52+3,6+2,8)  " m.č.124</t>
  </si>
  <si>
    <t>1,5*(7,32+6,52+3,6+2,8)   " m.č.127</t>
  </si>
  <si>
    <t>1,5*(4,24+3,44+4,05+3,25) "m.č.128</t>
  </si>
  <si>
    <t>105</t>
  </si>
  <si>
    <t>783222100.S</t>
  </si>
  <si>
    <t xml:space="preserve">Nátery kov.stav.doplnk.konštr. syntetické farby biela na vzduchu schnúce 2x- 70µm  - oc. zárubne </t>
  </si>
  <si>
    <t>-516394202</t>
  </si>
  <si>
    <t xml:space="preserve">" náter poôv. zárubní oc. </t>
  </si>
  <si>
    <t>(0,05+0,15+0,05)*(2,1+0,8+2,1)*8</t>
  </si>
  <si>
    <t>(0,05+0,15+0,05)*(2,1+0,8+2,1)*4</t>
  </si>
  <si>
    <t>" náter  novéj zárubne  /dodáva sa  v1x zakl. náter</t>
  </si>
  <si>
    <t>(0,05+0,15+0,05)*(2,1+0,8+2,1) *1 " D3</t>
  </si>
  <si>
    <t>(0,05+0,15+0,05)*(2,1+0,8+2,1)*2  " D4</t>
  </si>
  <si>
    <t>(0,05+0,15+0,05)*(2,1+0,9+2,1)*2  " D5</t>
  </si>
  <si>
    <t>(0,05+0,15+0,05)*(2,1+0,6+2,1)*2  " D6</t>
  </si>
  <si>
    <t>784</t>
  </si>
  <si>
    <t>Maľby</t>
  </si>
  <si>
    <t>106</t>
  </si>
  <si>
    <t>784418011.S</t>
  </si>
  <si>
    <t>Zakrývanie otvorov, podláh a zariadení fóliou v miestnostiach alebo na schodisku</t>
  </si>
  <si>
    <t>664082222</t>
  </si>
  <si>
    <t>338,72</t>
  </si>
  <si>
    <t>107</t>
  </si>
  <si>
    <t>784410100.S</t>
  </si>
  <si>
    <t>Penetrovanie jednonásobné jemnozrnných podkladov výšky do 3,80 m</t>
  </si>
  <si>
    <t>-2055535734</t>
  </si>
  <si>
    <t>108</t>
  </si>
  <si>
    <t>784451271.S</t>
  </si>
  <si>
    <t>Maľby z maliarskych zmesí práškových, základné ručne nanášané dvojnásobné na jemnozrnný podklad výšky do 3,80 m</t>
  </si>
  <si>
    <t>790720965</t>
  </si>
  <si>
    <t>okapchodník</t>
  </si>
  <si>
    <t>okapový chodník</t>
  </si>
  <si>
    <t>37,02</t>
  </si>
  <si>
    <t>KZSsokelZ3</t>
  </si>
  <si>
    <t xml:space="preserve">kzs XPD hr.160mm sokel </t>
  </si>
  <si>
    <t>KZSZ4</t>
  </si>
  <si>
    <t>KZS Z4  strešná rímsa S1</t>
  </si>
  <si>
    <t>KZSZ4a</t>
  </si>
  <si>
    <t>KZS Z4a steny a podhlad 50mm mineral  m.č.109</t>
  </si>
  <si>
    <t>11,09</t>
  </si>
  <si>
    <t>lešenie</t>
  </si>
  <si>
    <t xml:space="preserve">lešenie </t>
  </si>
  <si>
    <t>630</t>
  </si>
  <si>
    <t>KZSZ2</t>
  </si>
  <si>
    <t>KZS Z2</t>
  </si>
  <si>
    <t>32,88</t>
  </si>
  <si>
    <t>KZSZ1</t>
  </si>
  <si>
    <t xml:space="preserve">KZS EPS hr.160mm </t>
  </si>
  <si>
    <t>498</t>
  </si>
  <si>
    <t>SO01.2B - SO012B Stavebná časť - nové konštrukcie exterier , KZS</t>
  </si>
  <si>
    <t xml:space="preserve">    5 - Komunikácie</t>
  </si>
  <si>
    <t xml:space="preserve">    62omext - VONKAJŠIE OMIETKY</t>
  </si>
  <si>
    <t xml:space="preserve">    9 - OSTATNÉ KONŠTRUKCIE A PRÁCE</t>
  </si>
  <si>
    <t xml:space="preserve">    91DZ - Ostatné konštrukcie a práce-búranie</t>
  </si>
  <si>
    <t xml:space="preserve">    94L - LEŠENIA</t>
  </si>
  <si>
    <t xml:space="preserve">    713 - Izolácie tepelné</t>
  </si>
  <si>
    <t>Komunikácie</t>
  </si>
  <si>
    <t>569251111.S</t>
  </si>
  <si>
    <t xml:space="preserve">Spevnenie krajníc alebo komun. pre peších s rozpr. a zhutnením, štrkopieskom alebo kamen. ťaženým hr. 150 mm  /okapový chodník </t>
  </si>
  <si>
    <t>-872686173</t>
  </si>
  <si>
    <t xml:space="preserve">" nový okapový chodník </t>
  </si>
  <si>
    <t>569851111.S</t>
  </si>
  <si>
    <t>Spevnenie krajníc alebo komun. pre peších s rozpr. a zhutnením, štrkodrvinou hr. 150 mm</t>
  </si>
  <si>
    <t>-706899916</t>
  </si>
  <si>
    <t>581114113.S</t>
  </si>
  <si>
    <t>Kryt z betónu prostého C 25/30 komunikácií pre peších hr. 100 mm</t>
  </si>
  <si>
    <t>142414251</t>
  </si>
  <si>
    <t>0,6*(6,8+6,8+27,4+1,8*4+8,2+5,3)</t>
  </si>
  <si>
    <t>582137111.S</t>
  </si>
  <si>
    <t xml:space="preserve">Kryt cementobetónový  s povrchovou metličkovou úpravou hr. 150 mm- nájazd pre vozíčkárov </t>
  </si>
  <si>
    <t>-1361820473</t>
  </si>
  <si>
    <t xml:space="preserve">" predný vstup </t>
  </si>
  <si>
    <t xml:space="preserve">(0,3+0,0)/2*(1,5*1,2)  "  nájazd pre vozíčkárov </t>
  </si>
  <si>
    <t>596610021.S</t>
  </si>
  <si>
    <t>Kladenie gumovej dlažby 500 x 500 x 25 mm na betónové alebo asfaltové podkladové vrstvy</t>
  </si>
  <si>
    <t>-1278761388</t>
  </si>
  <si>
    <t>" pre vozíčkarov , protišmyková</t>
  </si>
  <si>
    <t>1,2*1,5</t>
  </si>
  <si>
    <t>1,2*2,7</t>
  </si>
  <si>
    <t>-(0,6*0,9)</t>
  </si>
  <si>
    <t>272520001000</t>
  </si>
  <si>
    <t>Dlažba gumová Hobby 500x500x25 mm, zelená</t>
  </si>
  <si>
    <t>240967240</t>
  </si>
  <si>
    <t>622461281.S</t>
  </si>
  <si>
    <t>Vonkajšia omietka stien pastovitá dekoratívna mozaiková/soklová</t>
  </si>
  <si>
    <t>-1476352056</t>
  </si>
  <si>
    <t>625250554.S</t>
  </si>
  <si>
    <t xml:space="preserve">KZS  soklovej alebo vodou namáhanej časti hr. 160 mm, skrutkovacie kotvy - Z3  </t>
  </si>
  <si>
    <t>-1947993107</t>
  </si>
  <si>
    <t xml:space="preserve">" Z3  zateplenie sokla  v úrovni 500-600mm od chodníka a terenu </t>
  </si>
  <si>
    <t xml:space="preserve">" skladba zateplenia </t>
  </si>
  <si>
    <t xml:space="preserve">" lepiaca stierka </t>
  </si>
  <si>
    <t xml:space="preserve">" extdrudovaný XPS  hr160mm kotv. tanierovými rozperkami </t>
  </si>
  <si>
    <t>" armobvacia sieťka cez kotvu  2x</t>
  </si>
  <si>
    <t>"  tenkovrstvová silikónová  omietka hr.2mm (alt. soklová omietka)</t>
  </si>
  <si>
    <t>"  dk  -0,4 hk +0,2  600mm</t>
  </si>
  <si>
    <t>0,6*(0,16+27,4+0,16)</t>
  </si>
  <si>
    <t>0,6*(1,25+1,2)  "pri schodisku do m.č.101</t>
  </si>
  <si>
    <t xml:space="preserve">" dk -1,6  , -0,45  </t>
  </si>
  <si>
    <t>0,6*(0,16+8,65)</t>
  </si>
  <si>
    <t>" dk -0,15 hk +0,45   600,,</t>
  </si>
  <si>
    <t>0,6*(0,16+15+0,16)</t>
  </si>
  <si>
    <t>-0,6*1,5   "  D9L</t>
  </si>
  <si>
    <t xml:space="preserve">" dk -0,15  v sklone  / 50cm pod terenom okapový chodník sa vybura </t>
  </si>
  <si>
    <t>0,6*(4,3+0,16+1,8+5,3+0,16+1,8)</t>
  </si>
  <si>
    <t>0,6*(0,16+8,2+0,16+1,8+5,3+0,16+1,8)</t>
  </si>
  <si>
    <t>0,6*(4,3+0,16)</t>
  </si>
  <si>
    <t>0,6*(0,16+14,8+0,16)</t>
  </si>
  <si>
    <t>0,6*(7,73)</t>
  </si>
  <si>
    <t xml:space="preserve">72,012*0,1  " nerovnosti a odskoky </t>
  </si>
  <si>
    <t>1-0,213</t>
  </si>
  <si>
    <t>Súčet  v.č.A09, A05,   vid detaily A-10</t>
  </si>
  <si>
    <t>622421712.S</t>
  </si>
  <si>
    <t>Vyrovnanie  stien po obití   soklových obkladov / podklad  Z3</t>
  </si>
  <si>
    <t>149179905</t>
  </si>
  <si>
    <t>622451071.S</t>
  </si>
  <si>
    <t xml:space="preserve">Vyspravenie povrchu  vonkajších maltou cementovou pre omietky /opadané časti vyrovnanie pod zateplenie </t>
  </si>
  <si>
    <t>-1978427255</t>
  </si>
  <si>
    <t>622461053.S</t>
  </si>
  <si>
    <t>Vonkajšia omietka stien  silikónová roztieraná, hr. 2 mm</t>
  </si>
  <si>
    <t>-1462610548</t>
  </si>
  <si>
    <t xml:space="preserve">" osetnia </t>
  </si>
  <si>
    <t>0,2*(1,5+0,9+1,5)*18</t>
  </si>
  <si>
    <t>0,2*(1,5+0,9+1,5)*4</t>
  </si>
  <si>
    <t>0,2*(0,6+0,9+0,6)*8</t>
  </si>
  <si>
    <t>0,2*(0,9+1,2+0,9)*1</t>
  </si>
  <si>
    <t>0,2*(2,2+1,46+2,2)</t>
  </si>
  <si>
    <t>0,2*(2,1+1+2,1)</t>
  </si>
  <si>
    <t>625250254.S</t>
  </si>
  <si>
    <t>KZS z bieleho EPS hr. 160 mm, zatĺkacie kotvy - Z1</t>
  </si>
  <si>
    <t>899544993</t>
  </si>
  <si>
    <t>" Z1</t>
  </si>
  <si>
    <t xml:space="preserve">" polystyren EPS-F hr160mm kotv. tanierovými hmoždinkami </t>
  </si>
  <si>
    <t xml:space="preserve">" armovacia stierka so sklennou  sieťkou /kotvenie cez sieťku </t>
  </si>
  <si>
    <t xml:space="preserve">" tenkovrstvová silikonová omietka hr.2mm </t>
  </si>
  <si>
    <t xml:space="preserve">" dk -1,1 hk +3,75  a dk -0,15  hk +3,75  v sklone </t>
  </si>
  <si>
    <t>(6,35+5,5)/2*(8,65+0,16)</t>
  </si>
  <si>
    <t xml:space="preserve"> " dk +0,2  hk +4,3</t>
  </si>
  <si>
    <t>4,5*(27,4+0,16)</t>
  </si>
  <si>
    <t>-(0,9*1,5)*10</t>
  </si>
  <si>
    <t>" hk +3,75</t>
  </si>
  <si>
    <t>3,8*(7,51+0,16)</t>
  </si>
  <si>
    <t>-(1,2*1,5)*2</t>
  </si>
  <si>
    <t>-1,26*2,1</t>
  </si>
  <si>
    <t>3,8*(15+0,16)</t>
  </si>
  <si>
    <t>1,5*2,15</t>
  </si>
  <si>
    <t>4,1*8,64</t>
  </si>
  <si>
    <t>-1,3*2,4</t>
  </si>
  <si>
    <t>" hk +4,3  dk -0,1</t>
  </si>
  <si>
    <t>4,4*(4,3+1,8+5,3+1,8+8,2+1,8+5,3+1,8+4,3+0,16*6)</t>
  </si>
  <si>
    <t>-(0,9*1,5)*12</t>
  </si>
  <si>
    <t>-(0,9*0,6)*8</t>
  </si>
  <si>
    <t>4,5*4</t>
  </si>
  <si>
    <t>(5,8+4)/2*4</t>
  </si>
  <si>
    <t>5,8*4,2</t>
  </si>
  <si>
    <t xml:space="preserve">-2,4*1,5  </t>
  </si>
  <si>
    <t>-(0,9*0,6)*2</t>
  </si>
  <si>
    <t>-(2,4*1,5)</t>
  </si>
  <si>
    <t>-(0,8*1,1)</t>
  </si>
  <si>
    <t xml:space="preserve">" X3    hk +4,3  dk </t>
  </si>
  <si>
    <t>0,45*14,25</t>
  </si>
  <si>
    <t>473,913*0,05  " odskoky nerovnosti</t>
  </si>
  <si>
    <t>0,391</t>
  </si>
  <si>
    <t>625250711.S</t>
  </si>
  <si>
    <t xml:space="preserve">KZS z minerálnej vlny hr. 160 mm, skrutkovacie kotvy pož. zábrany - ozn.Z2 </t>
  </si>
  <si>
    <t>994388113</t>
  </si>
  <si>
    <t>" Z2</t>
  </si>
  <si>
    <t>" zateplenie  obvodového plášta -požiarne zábrany</t>
  </si>
  <si>
    <t xml:space="preserve">" doska z minerálnej vlny  hr.160mm kotv. tanierovými rozperkami </t>
  </si>
  <si>
    <t xml:space="preserve">" armovacia sieťka so sklotex. sieťkou </t>
  </si>
  <si>
    <t>" bleskozvod v trukách</t>
  </si>
  <si>
    <t>0,2*3,8</t>
  </si>
  <si>
    <t>0,4*3,8+0,2*3,8+0,4*3,8+0,4*3,8</t>
  </si>
  <si>
    <t>0,4*3,8*4</t>
  </si>
  <si>
    <t>0,4*4,6*2</t>
  </si>
  <si>
    <t>5,6*3,4   " hk +3,55  dk -2,05</t>
  </si>
  <si>
    <t xml:space="preserve">-2,4*1,5  " okno </t>
  </si>
  <si>
    <t xml:space="preserve">1*1,6  "dvere </t>
  </si>
  <si>
    <t xml:space="preserve">Súčet  v.č.A09,  A10  </t>
  </si>
  <si>
    <t>625250201.S</t>
  </si>
  <si>
    <t>KZS  z bieleho EPS hr. 30 mm, skrutkovacie kotvy - zateplenie   rimsy  - Z4</t>
  </si>
  <si>
    <t>80451192</t>
  </si>
  <si>
    <t>" detail zateplenia strechy S1  zateplenie rimsy v.č.A10</t>
  </si>
  <si>
    <t>(0,3+0,3)*14,85</t>
  </si>
  <si>
    <t>0,09</t>
  </si>
  <si>
    <t>625250703.S</t>
  </si>
  <si>
    <t>KZS z minerálnej vlny hr. 50 mm, skrutkovacie kotvy  -Z4a</t>
  </si>
  <si>
    <t>-900033738</t>
  </si>
  <si>
    <t xml:space="preserve">"podhlad </t>
  </si>
  <si>
    <t>1,9*2,3  "m.č.109</t>
  </si>
  <si>
    <t xml:space="preserve">"steny </t>
  </si>
  <si>
    <t>2,6*(1,9+2,3) "m.č.109</t>
  </si>
  <si>
    <t>-(1,2*2)</t>
  </si>
  <si>
    <t>625250613.S</t>
  </si>
  <si>
    <t>KZS   ostenia XPS  ostenia a nadpražia hr. 30 mm  - Z5</t>
  </si>
  <si>
    <t>1577996684</t>
  </si>
  <si>
    <t>KZS5</t>
  </si>
  <si>
    <t>62omext</t>
  </si>
  <si>
    <t>VONKAJŠIE OMIETKY</t>
  </si>
  <si>
    <t>1pozn.</t>
  </si>
  <si>
    <t>Pre zateplenie obv. plášťa je navrhnutý certifikovaný zatepľovací systém./pozn.</t>
  </si>
  <si>
    <t>2074692365</t>
  </si>
  <si>
    <t>625/R1</t>
  </si>
  <si>
    <t xml:space="preserve">Odtrhová skúška </t>
  </si>
  <si>
    <t>-1066414509</t>
  </si>
  <si>
    <t>" dodávateľ stavby urobí  odtrhovú skúšku</t>
  </si>
  <si>
    <t>953946521.1</t>
  </si>
  <si>
    <t>Omietnik rohový s textíliou 200x300 PVC (všetky  vonkajšie rohy budovy)</t>
  </si>
  <si>
    <t>-743649411</t>
  </si>
  <si>
    <t>" vonkajšie rohy budovy</t>
  </si>
  <si>
    <t>5,35+4,2+4,6*2</t>
  </si>
  <si>
    <t>4,4*2+4,5*2</t>
  </si>
  <si>
    <t>6*5+4,6*2</t>
  </si>
  <si>
    <t>6,4*2</t>
  </si>
  <si>
    <t>0,45</t>
  </si>
  <si>
    <t>953995155</t>
  </si>
  <si>
    <t>Soklový profilštartovací SL 16 (plastový)</t>
  </si>
  <si>
    <t>943206611</t>
  </si>
  <si>
    <t>36*2</t>
  </si>
  <si>
    <t>22,58*2</t>
  </si>
  <si>
    <t>1,8*4</t>
  </si>
  <si>
    <t>5,64</t>
  </si>
  <si>
    <t>953995222.1</t>
  </si>
  <si>
    <t>Montaž parapetný profil   PVC sklovláknitá mriežka (pod parapety)</t>
  </si>
  <si>
    <t>-520572865</t>
  </si>
  <si>
    <t xml:space="preserve">"spojenie zatepľovacieho systému a parapetov okien sa vytvorí pomocou  pripojovacieho parapetného profilu </t>
  </si>
  <si>
    <t>953996617</t>
  </si>
  <si>
    <t>Začisťovací okenný profil s tkaninou EKO (plastový) (zvislá časť ostení  výplní)</t>
  </si>
  <si>
    <t>-1450724677</t>
  </si>
  <si>
    <t xml:space="preserve">" vid techn.správa </t>
  </si>
  <si>
    <t xml:space="preserve">"vystuženie posilnenie rohov okien </t>
  </si>
  <si>
    <t>"pomocou sklotextilnej mriežky rozmerov min.200x300mm</t>
  </si>
  <si>
    <t>"   ext. výplne zvislá  časť  ostení vonk.</t>
  </si>
  <si>
    <t>(1,5+1,5)*18</t>
  </si>
  <si>
    <t>(1,5+1,5)*4</t>
  </si>
  <si>
    <t>(0,6+0,6)*8</t>
  </si>
  <si>
    <t>(0,9+0,9)*1</t>
  </si>
  <si>
    <t xml:space="preserve">Medzisúčet  okna </t>
  </si>
  <si>
    <t>(2,2+2,2)</t>
  </si>
  <si>
    <t>(2,1+2,1)</t>
  </si>
  <si>
    <t>2*2</t>
  </si>
  <si>
    <t xml:space="preserve">Medzisúčet  dvere </t>
  </si>
  <si>
    <t>953995115</t>
  </si>
  <si>
    <t>Nadokenná lišta s odkvapovým nosom (PVC) (nadpražia výplní)</t>
  </si>
  <si>
    <t>94249978</t>
  </si>
  <si>
    <t>1,5+1+1,26</t>
  </si>
  <si>
    <t>2,3+0,9</t>
  </si>
  <si>
    <t>OSTATNÉ KONŠTRUKCIE A PRÁCE</t>
  </si>
  <si>
    <t>916531111.S</t>
  </si>
  <si>
    <t>Osadenie záhonového alebo parkového obrubníka betón., do lôžka z bet. pros. tr. C 12/15 bez bočnej opory</t>
  </si>
  <si>
    <t>1982103696</t>
  </si>
  <si>
    <t>" okapový chodník</t>
  </si>
  <si>
    <t>0,6+6,8</t>
  </si>
  <si>
    <t>8+0,6+4,3+0,6+1,8+5,3+1,8+0,6+8,2+0,6+1,8+5,3+01,8+0,6+4,3</t>
  </si>
  <si>
    <t>592170001600</t>
  </si>
  <si>
    <t xml:space="preserve">Obrubník  parkový, lxšxv 1000x50x200 mm, hnedá -okapový chodník </t>
  </si>
  <si>
    <t>86698807</t>
  </si>
  <si>
    <t>953997962.S</t>
  </si>
  <si>
    <t>Montáž hranatej plastovej vetracej mriežky plochy nad 0,06 m2</t>
  </si>
  <si>
    <t>-688932749</t>
  </si>
  <si>
    <t>20  "  ozn.C5</t>
  </si>
  <si>
    <t>429720338000.S</t>
  </si>
  <si>
    <t>Mriežka ventilačná plastová, hranatá so sieťkou, rozmery šxvxhr 200x200x15 mm</t>
  </si>
  <si>
    <t>146500395</t>
  </si>
  <si>
    <t>91DZ</t>
  </si>
  <si>
    <t>40445-3040</t>
  </si>
  <si>
    <t xml:space="preserve">Značky dopravné - parkovanie pre imobilných </t>
  </si>
  <si>
    <t>kus</t>
  </si>
  <si>
    <t>-1738999219</t>
  </si>
  <si>
    <t>914501111.S</t>
  </si>
  <si>
    <t>Osadenie a montáž rúrkového nádstavca na stĺpik, zvislé dopravné značky</t>
  </si>
  <si>
    <t>-206576071</t>
  </si>
  <si>
    <t>404 459600</t>
  </si>
  <si>
    <t>Stĺpik Fe 60/3 s povrchovou úpravou</t>
  </si>
  <si>
    <t>-1072429855</t>
  </si>
  <si>
    <t>915711322.S</t>
  </si>
  <si>
    <t>Vodorovné dopravné značenie striekané farbou deliacich čiar prerušovaných šírky 125 mm žltá retroreflexná  v.č.A01</t>
  </si>
  <si>
    <t>-1920368285</t>
  </si>
  <si>
    <t xml:space="preserve">42  "  označenie parkovania </t>
  </si>
  <si>
    <t xml:space="preserve">2 " symbol  parkovanie pre imobilných </t>
  </si>
  <si>
    <t>938908411.S</t>
  </si>
  <si>
    <t>Očistenie povrchu krytu alebo podkladu asfaltového, betónového alebo dláždeného tlakom vody</t>
  </si>
  <si>
    <t>823576877</t>
  </si>
  <si>
    <t>LEŠENIA</t>
  </si>
  <si>
    <t>941941052.S</t>
  </si>
  <si>
    <t>Montáž lešenia ľahkého pracovného radového s podlahami šírky nad 1,20 m do 1,50 m</t>
  </si>
  <si>
    <t>1299205303</t>
  </si>
  <si>
    <t xml:space="preserve">"lešenia   -   dodávateľ stavby podla harmonogramu prác </t>
  </si>
  <si>
    <t>5,5*9+4,6*28</t>
  </si>
  <si>
    <t>4,5*15+4,5*7,6</t>
  </si>
  <si>
    <t>4,6*8,7+5*(27,4+1,8*4)</t>
  </si>
  <si>
    <t>5*8+6,4*15</t>
  </si>
  <si>
    <t>0,98</t>
  </si>
  <si>
    <t>941941391.S</t>
  </si>
  <si>
    <t>PPrenajom lešenia podľa harmonogramu prác</t>
  </si>
  <si>
    <t>1139092630</t>
  </si>
  <si>
    <t>941941852.S</t>
  </si>
  <si>
    <t>Demontáž lešenia ľahkého pracovného radového s podlahami šírky nad 1,20 do 1,50 m</t>
  </si>
  <si>
    <t>1841676832</t>
  </si>
  <si>
    <t>-694913364</t>
  </si>
  <si>
    <t>711411421.S</t>
  </si>
  <si>
    <t>Izolácia proti tlakovej vode, protiradónová, stierka hydroizolačná bitúmenová, betón. podklad, zvislá</t>
  </si>
  <si>
    <t>-703513745</t>
  </si>
  <si>
    <t xml:space="preserve">"  pod terenom v mieste okapoveho chodníka </t>
  </si>
  <si>
    <t>0,5*8,65</t>
  </si>
  <si>
    <t>0,5*(0,16+4,3+0,16+1,8+5,3+0,16+1,8+8,2+0,16+1,8+5,3+0,16+1,8+4,3+0,16)</t>
  </si>
  <si>
    <t>0,895</t>
  </si>
  <si>
    <t>-2088251673</t>
  </si>
  <si>
    <t>998711192.S</t>
  </si>
  <si>
    <t>Izolácia proti vode, prípl.za presun nad vymedz. najväčšiu dopravnú vzdialenosť do 100 m</t>
  </si>
  <si>
    <t>-1896924108</t>
  </si>
  <si>
    <t>713</t>
  </si>
  <si>
    <t>Izolácie tepelné</t>
  </si>
  <si>
    <t>713132202.S</t>
  </si>
  <si>
    <t>Montáž tepelnej izolácie podzemných stien a základov polystyrénom celoplošným prilepením</t>
  </si>
  <si>
    <t>456601235</t>
  </si>
  <si>
    <t xml:space="preserve">"  pod terenom v mieste oka. chodníka </t>
  </si>
  <si>
    <t>11575</t>
  </si>
  <si>
    <t>ISOVER EPS PERIMETER hrúbka 160 mm</t>
  </si>
  <si>
    <t>1295474875</t>
  </si>
  <si>
    <t>23*1,02 'Prepočítané koeficientom množstva</t>
  </si>
  <si>
    <t>998713101.S</t>
  </si>
  <si>
    <t>Presun hmôt pre izolácie tepelné v objektoch výšky do 6 m</t>
  </si>
  <si>
    <t>-1559795347</t>
  </si>
  <si>
    <t>998713192.S</t>
  </si>
  <si>
    <t>Izolácie tepelné, prípl.za presun nad vymedz. najväčšiu dopravnú vzdial. do 100 m</t>
  </si>
  <si>
    <t>1981438336</t>
  </si>
  <si>
    <t>767590205.S</t>
  </si>
  <si>
    <t>Montáž čistiacej rohože gumovo - polypropylénovej na podlahu</t>
  </si>
  <si>
    <t>-783495146</t>
  </si>
  <si>
    <t>0,6*0,9</t>
  </si>
  <si>
    <t>697510004700.S</t>
  </si>
  <si>
    <t>Gumové olemovanie k čistiacej rohoži, šírka: 45 mm  - C1 v.č.A11</t>
  </si>
  <si>
    <t>1180714600</t>
  </si>
  <si>
    <t>0,6+0,6+0,9+0,9</t>
  </si>
  <si>
    <t>697540000100.S</t>
  </si>
  <si>
    <t>Rohož čistiaca gumovo – polypropylénová, výška rohože 17 mm</t>
  </si>
  <si>
    <t>1500413959</t>
  </si>
  <si>
    <t>767590225.S</t>
  </si>
  <si>
    <t>Montáž hliníkového rámu L k čistiacim rohožiam  - C1</t>
  </si>
  <si>
    <t>2018033560</t>
  </si>
  <si>
    <t>0,9+0,9+0,6+0,6</t>
  </si>
  <si>
    <t>697590000100</t>
  </si>
  <si>
    <t>Zápustný hliníkový rám L 25x20x3 mm, L 20x25x3 mm; L30x20x3 mm; k rohoži RIVAL, RINGO, MARTALL, ARCOS</t>
  </si>
  <si>
    <t>-1322423026</t>
  </si>
  <si>
    <t>2083309946</t>
  </si>
  <si>
    <t>998767192.S</t>
  </si>
  <si>
    <t>Kovové stav.dopln.konštr., prípl.za presun nad najväčšiu dopr. vzdial. do 100 m</t>
  </si>
  <si>
    <t>-1409978956</t>
  </si>
  <si>
    <t>strechaS1</t>
  </si>
  <si>
    <t xml:space="preserve">strecha S1 plocha vn. po atiku </t>
  </si>
  <si>
    <t>119</t>
  </si>
  <si>
    <t>strechaS2</t>
  </si>
  <si>
    <t xml:space="preserve">strecha S2  po atiku </t>
  </si>
  <si>
    <t>371</t>
  </si>
  <si>
    <t>strechyFolia</t>
  </si>
  <si>
    <t>strecha folia S1,S2 vr. atik</t>
  </si>
  <si>
    <t>591,135</t>
  </si>
  <si>
    <t>SO01.C - SO01.C  Stavebná časť   strecha S1, S2</t>
  </si>
  <si>
    <t xml:space="preserve">    4 - Vodorovné konštrukcie</t>
  </si>
  <si>
    <t xml:space="preserve">    712 - Izolácie striech, povlakové krytiny</t>
  </si>
  <si>
    <t xml:space="preserve">    762 - Konštrukcie tesárske</t>
  </si>
  <si>
    <t>Vodorovné konštrukcie</t>
  </si>
  <si>
    <t>417321414.S</t>
  </si>
  <si>
    <t>Betón stužujúcich pásov a vencov železový tr. C 20/25</t>
  </si>
  <si>
    <t>1428005532</t>
  </si>
  <si>
    <t>" vid rez v.č.A07</t>
  </si>
  <si>
    <t>0,3*0,25*(27,4*2+14,4*2+1,8*4)</t>
  </si>
  <si>
    <t>417351115.S</t>
  </si>
  <si>
    <t>Debnenie bočníc stužujúcich pásov a vencov vrátane vzpier zhotovenie</t>
  </si>
  <si>
    <t>428674112</t>
  </si>
  <si>
    <t>0,25*(27,4*2+14,4*2+1,8*4)</t>
  </si>
  <si>
    <t>417351116.S</t>
  </si>
  <si>
    <t>Debnenie bočníc stužujúcich pásov a vencov vrátane vzpier odstránenie</t>
  </si>
  <si>
    <t>-338034453</t>
  </si>
  <si>
    <t>411355362.S</t>
  </si>
  <si>
    <t xml:space="preserve">Denný prenájom ručného systému svorky na debnenie stužujúceho venca uloženého na murovanej stene, pre hr. venca do 450 mmvr. zhotovenie , odstránenie </t>
  </si>
  <si>
    <t>-662224111</t>
  </si>
  <si>
    <t>27,4*2+14,4*2+1,8*4</t>
  </si>
  <si>
    <t>417361821.S</t>
  </si>
  <si>
    <t>Výstuž stužujúcich pásov a vencov z betonárskej ocele B500 (10505)</t>
  </si>
  <si>
    <t>2035702172</t>
  </si>
  <si>
    <t>6,81*80/1000</t>
  </si>
  <si>
    <t>631571010.S</t>
  </si>
  <si>
    <t>Násyp z kameniva ťaženého na plochých strechách vodorovný alebo v spáde, s utlačením  urovnaním povrchu</t>
  </si>
  <si>
    <t>-958720240</t>
  </si>
  <si>
    <t xml:space="preserve">" štrkový násyp  fr.22-32mm   min.50kg/m2 </t>
  </si>
  <si>
    <t>strechaS1*0,1</t>
  </si>
  <si>
    <t>strechaS2*0,1</t>
  </si>
  <si>
    <t>632200010.S</t>
  </si>
  <si>
    <t>Montáž dlažby 400x400 mm kladená na sucho na rektifikačné terče výšky na plochých strechách</t>
  </si>
  <si>
    <t>-548136713</t>
  </si>
  <si>
    <t>0,5+0,5+0,5+0,5</t>
  </si>
  <si>
    <t>592460021800.S</t>
  </si>
  <si>
    <t>Platňa betónová, rozmer 400x400x38 mm, farebná  / detail zateplenia  pri strešnej vpusti</t>
  </si>
  <si>
    <t>-1456485432</t>
  </si>
  <si>
    <t>959941021.S</t>
  </si>
  <si>
    <t>Chemická kotva s kotevným svorníkom tesnená polyesterovou živicou do muriva z plných tehál, s vyvŕtaním otvoru M12/10/135 mm</t>
  </si>
  <si>
    <t>-971259591</t>
  </si>
  <si>
    <t>" kotvenie vr. vrtania otvorov pre kotvy atika</t>
  </si>
  <si>
    <t>" ukotvenie atiky do pôv. muriva alebo venca</t>
  </si>
  <si>
    <t xml:space="preserve"> " cca 3m   S2</t>
  </si>
  <si>
    <t>90,8/3</t>
  </si>
  <si>
    <t>1,733</t>
  </si>
  <si>
    <t>1750338451</t>
  </si>
  <si>
    <t>712</t>
  </si>
  <si>
    <t>Izolácie striech, povlakové krytiny</t>
  </si>
  <si>
    <t>712973540.S</t>
  </si>
  <si>
    <t>Osadenie odvetrávacích komínkov na povlakovú krytinu z TPO fólie  - C4</t>
  </si>
  <si>
    <t>1660476659</t>
  </si>
  <si>
    <t>283770004000</t>
  </si>
  <si>
    <t>Odvetrávací komín FATRAFOL, výška 500 mm, priemer 75 mm, FATRA IZOLFA</t>
  </si>
  <si>
    <t>-702570894</t>
  </si>
  <si>
    <t>712290010.S</t>
  </si>
  <si>
    <t>Zhotovenie parozábrany pre strechy ploché do 10°</t>
  </si>
  <si>
    <t>-1182203117</t>
  </si>
  <si>
    <t>8,35*14,25</t>
  </si>
  <si>
    <t>1-0,988</t>
  </si>
  <si>
    <t>27*12,6+1,8*4,3+1,8*8,2+1,8*4,3</t>
  </si>
  <si>
    <t>0,56</t>
  </si>
  <si>
    <t>283230007300</t>
  </si>
  <si>
    <t xml:space="preserve">Parozábrana napr. FATRAFOL Fatrapar E, hr. 0,15 mm, š. 2 m, materiál na báze PO - modifikovaný PE, </t>
  </si>
  <si>
    <t>-808370394</t>
  </si>
  <si>
    <t>490*1,15 'Prepočítané koeficientom množstva</t>
  </si>
  <si>
    <t>712370350.S</t>
  </si>
  <si>
    <t xml:space="preserve">Zhotovenie povlakovej krytiny striech plochých do 10° fóliou EPDM vodorovne a zvislo </t>
  </si>
  <si>
    <t>162347126</t>
  </si>
  <si>
    <t xml:space="preserve">" vodorovná časť </t>
  </si>
  <si>
    <t xml:space="preserve">" vodorovná atika  na OSB dosky </t>
  </si>
  <si>
    <t>(0,3+0,16)*(8,65*2)</t>
  </si>
  <si>
    <t>(0,3+0,16)*(0,16+0,3+14,25+0,3+0,16)</t>
  </si>
  <si>
    <t>(0,3+0,16)*27,4*2</t>
  </si>
  <si>
    <t>(0,3+0,16)*(14,4+1,8*4)</t>
  </si>
  <si>
    <t xml:space="preserve">" zvislá atika </t>
  </si>
  <si>
    <t>0,35*8,65*2</t>
  </si>
  <si>
    <t>Medzisúčet  S1</t>
  </si>
  <si>
    <t>0,5*(14,4*2+27*2+1,8*4)</t>
  </si>
  <si>
    <t>628510001000.S</t>
  </si>
  <si>
    <t>Fólia strešná hydroizolačná EPDM hr. 1 - 1,6 mm</t>
  </si>
  <si>
    <t>-1094025144</t>
  </si>
  <si>
    <t>712990040.S</t>
  </si>
  <si>
    <t>Položenie geotextílie vodorovne alebo zvislo na strechy ploché do 10°</t>
  </si>
  <si>
    <t>1635869487</t>
  </si>
  <si>
    <t>693110004500.S</t>
  </si>
  <si>
    <t>Geotextília polypropylénová netkaná 300 g/m2</t>
  </si>
  <si>
    <t>-981906363</t>
  </si>
  <si>
    <t>591,135*1,15 'Prepočítané koeficientom množstva</t>
  </si>
  <si>
    <t>712990040.Sx</t>
  </si>
  <si>
    <t xml:space="preserve">Položenie geotextílie vodorovne alebo zvislo na strechy ploché do 10°- separačná vrstva geotextília </t>
  </si>
  <si>
    <t>902039708</t>
  </si>
  <si>
    <t>693110000700</t>
  </si>
  <si>
    <t xml:space="preserve">Geotextília polypropylénová Typar SF 56 (3607-3), šxl 5,2x100 m, separačná, filtračná, spevňovacia, </t>
  </si>
  <si>
    <t>-1764116491</t>
  </si>
  <si>
    <t>712991030.S</t>
  </si>
  <si>
    <t>Montáž podkl. konštrukcie z OSB dosiek na atike šírky 311 - 410 mm pod klampiarske konštrukcie- Z7</t>
  </si>
  <si>
    <t>-646285240</t>
  </si>
  <si>
    <t>311690001000.S</t>
  </si>
  <si>
    <t>Rozperný nit 6x30 mm do betónu, hliníkový</t>
  </si>
  <si>
    <t>-888425064</t>
  </si>
  <si>
    <t>607260000400.S</t>
  </si>
  <si>
    <t>Doska OSB nebrúsená hr. 22 mm</t>
  </si>
  <si>
    <t>1436945650</t>
  </si>
  <si>
    <t>712973330.S</t>
  </si>
  <si>
    <t>Povlaková krytina - detaily k EPDM fóliam osadenie hotovej strešnej vpuste / vid detail zateplenia pri strešnej vpusti</t>
  </si>
  <si>
    <t>411193371</t>
  </si>
  <si>
    <t>2  " C6</t>
  </si>
  <si>
    <t>8088</t>
  </si>
  <si>
    <t>Strešná vpusť vodorovná s PVC manžetou - vyhrievaná - C1</t>
  </si>
  <si>
    <t>-1258623449</t>
  </si>
  <si>
    <t>998712101.S</t>
  </si>
  <si>
    <t>Presun hmôt pre izoláciu povlakovej krytiny v objektoch výšky do 6 m</t>
  </si>
  <si>
    <t>-1474154683</t>
  </si>
  <si>
    <t>998712192.S</t>
  </si>
  <si>
    <t>Izolácia z povlak.krytín, prípl.za presun nad vymedz. najväčšiu dopravnú vzdialenosť do 100 m</t>
  </si>
  <si>
    <t>1415780955</t>
  </si>
  <si>
    <t>713142165.S</t>
  </si>
  <si>
    <t>Montáž tepelnej izolácie striech plochých do 10° - atikové kliny z polystyrénu</t>
  </si>
  <si>
    <t>1577080174</t>
  </si>
  <si>
    <t>14,25*2+8,35*2 " S1</t>
  </si>
  <si>
    <t>27*2+14,4*2+1,8*4  " S2</t>
  </si>
  <si>
    <t>283760007300</t>
  </si>
  <si>
    <t>Spádová doska zo sivého EPS 70S pre vyspádovanie plochých striech, ISOVER</t>
  </si>
  <si>
    <t>398383373</t>
  </si>
  <si>
    <t>135,2*(0,3+0,16)*0,03</t>
  </si>
  <si>
    <t>713142255.S</t>
  </si>
  <si>
    <t>Montáž tepelnej izolácie striech plochých do 10° polystyrénom, rozloženej v dvoch vrstvách, prikotvením</t>
  </si>
  <si>
    <t>-1081294478</t>
  </si>
  <si>
    <t>283720009100.S</t>
  </si>
  <si>
    <t>Doska EPS hr. 120 mm, pevnosť v tlaku 150 kPa, na zateplenie podláh a plochých striech</t>
  </si>
  <si>
    <t>797809509</t>
  </si>
  <si>
    <t>490*2,04 'Prepočítané koeficientom množstva</t>
  </si>
  <si>
    <t>713144030.S</t>
  </si>
  <si>
    <t>Montáž tepelnej izolácie zvislej na atiku polystyrénom prikotvením</t>
  </si>
  <si>
    <t>-1979936377</t>
  </si>
  <si>
    <t>283720011700.S</t>
  </si>
  <si>
    <t>Doska fasádna EPS F hr. 30 mm so zníženou nasiakavosťou, pre zateplenie sokla</t>
  </si>
  <si>
    <t>-337869712</t>
  </si>
  <si>
    <t>51,055*1,02 'Prepočítané koeficientom množstva</t>
  </si>
  <si>
    <t>713144090.S</t>
  </si>
  <si>
    <t>Montáž tepelnej izolácie na atiku z XPS prikotvením</t>
  </si>
  <si>
    <t>-1165072949</t>
  </si>
  <si>
    <t>(0,3+0,16)*(0,16+0,3+14,25+0,3+0,16+14,85)</t>
  </si>
  <si>
    <t>283750001600</t>
  </si>
  <si>
    <t>Doska XPS STYRODUR 3000 CS hr. 30 mm, zakladanie stavieb, podlahy, obrátené ploché strechy,</t>
  </si>
  <si>
    <t>-345877656</t>
  </si>
  <si>
    <t>56,911*1,02 'Prepočítané koeficientom množstva</t>
  </si>
  <si>
    <t>713191321.S</t>
  </si>
  <si>
    <t xml:space="preserve">Montáž izolácie tepelnej striech, osadenie odvetrávacích komínikov vr. izolácie </t>
  </si>
  <si>
    <t>26478540</t>
  </si>
  <si>
    <t>28  " C4</t>
  </si>
  <si>
    <t>1779712408</t>
  </si>
  <si>
    <t>645060938</t>
  </si>
  <si>
    <t>762</t>
  </si>
  <si>
    <t>Konštrukcie tesárske</t>
  </si>
  <si>
    <t>762361124.S</t>
  </si>
  <si>
    <t>Montáž spádových klinov pre rovné strechy z reziva nad 120 do 224 cm2</t>
  </si>
  <si>
    <t>1556625968</t>
  </si>
  <si>
    <t xml:space="preserve">14,5  " strecha S1  ukončenie tep. izolácie </t>
  </si>
  <si>
    <t>605120007800.S</t>
  </si>
  <si>
    <t>Hranoly akosť hr. 160 mm, š. 190  vr protih. náteru</t>
  </si>
  <si>
    <t>-1072364337</t>
  </si>
  <si>
    <t xml:space="preserve">14,25*0,16*0,19*1,09  " strecha S1  ukončenie tep. izolácie </t>
  </si>
  <si>
    <t>762421303.S</t>
  </si>
  <si>
    <t>Obloženie  pri atikách  podhľadov z dosiek OSB skrutkovaných na zraz hr. dosky 15 mm</t>
  </si>
  <si>
    <t>-1220055507</t>
  </si>
  <si>
    <t>" vid detail pri atikách   v.č.A10/ 8</t>
  </si>
  <si>
    <t>0,36*(27+14,4+2,7+1,8*4+14,4)</t>
  </si>
  <si>
    <t>0,36*(8,35+14,25+8,35+14,25)</t>
  </si>
  <si>
    <t>998762102.S</t>
  </si>
  <si>
    <t>Presun hmôt pre konštrukcie tesárske v objektoch výšky do 12 m</t>
  </si>
  <si>
    <t>-1034157505</t>
  </si>
  <si>
    <t>998762194.S</t>
  </si>
  <si>
    <t>Konštrukcie tesárske, prípl.za presun nad vymedzenú najväčšiu dopravnú vzdialenosť do 100 m</t>
  </si>
  <si>
    <t>163494712</t>
  </si>
  <si>
    <t>764430440.S</t>
  </si>
  <si>
    <t>Oplechovanie muriva a atík z  farbeného PZf plechu, vrátane rohov r.š. 500 mm- K1  v.č.A11</t>
  </si>
  <si>
    <t>285297016</t>
  </si>
  <si>
    <t>764339410.S</t>
  </si>
  <si>
    <t>Lemovanie z pozinkovaného farbeného PZf plechu, komínov v ploche na vlnitej, šablónovej alebo tvrdej krytine, r.š. 400 mm - K2</t>
  </si>
  <si>
    <t>615977255</t>
  </si>
  <si>
    <t>2,6+2,6+0,8+0,8  " K2</t>
  </si>
  <si>
    <t>764326221.S</t>
  </si>
  <si>
    <t>Montáž oplechovania z farbeného PZf plechu, ríms pod nadrímsovým žľabom vrátane podkladového plechu r.š. 300 mm- K3</t>
  </si>
  <si>
    <t>622240062</t>
  </si>
  <si>
    <t>14,3</t>
  </si>
  <si>
    <t>138210001200.S</t>
  </si>
  <si>
    <t>Plech hladký pozinkovaný farbený v RAL, hr. 0,60 mm</t>
  </si>
  <si>
    <t>341203728</t>
  </si>
  <si>
    <t>764352427.S</t>
  </si>
  <si>
    <t>Žľaby z pozinkovaného farbeného PZf plechu, pododkvapové polkruhové r.š. 330 mm - K4</t>
  </si>
  <si>
    <t>-915440836</t>
  </si>
  <si>
    <t>14,5  " K4</t>
  </si>
  <si>
    <t>764454454.S</t>
  </si>
  <si>
    <t>Zvodové rúry z pozinkovaného farbeného PZf plechu, kruhové priemer 120 mm- K5</t>
  </si>
  <si>
    <t>1969735014</t>
  </si>
  <si>
    <t>9,5  " K5</t>
  </si>
  <si>
    <t>764359413.S</t>
  </si>
  <si>
    <t>Kotlík kónický z pozinkovaného farbeného PZf plechu, pre rúry s priemerom od 125 do 150 mm- K6</t>
  </si>
  <si>
    <t>167021112</t>
  </si>
  <si>
    <t>2  " K6</t>
  </si>
  <si>
    <t>764841R1</t>
  </si>
  <si>
    <t>Koleno  farbeného PZf plechu, koleno trojdielne dĺžky do 500 mm, s D nad 100 do 120 mm - K7</t>
  </si>
  <si>
    <t>1500181946</t>
  </si>
  <si>
    <t>8 " K7</t>
  </si>
  <si>
    <t>998764101.S</t>
  </si>
  <si>
    <t>Presun hmôt pre konštrukcie klampiarske v objektoch výšky do 6 m</t>
  </si>
  <si>
    <t>1383374156</t>
  </si>
  <si>
    <t>998764192.S</t>
  </si>
  <si>
    <t>Konštrukcie klampiarske, prípl.za presun nad vymedz. najväč. dopr. vzdial. do 100 m</t>
  </si>
  <si>
    <t>-1562738649</t>
  </si>
  <si>
    <t>SO01.3 - SO01.3 Zdravotechnika</t>
  </si>
  <si>
    <t>I.Pálfy</t>
  </si>
  <si>
    <t xml:space="preserve">    713dem - DEMONTAŽE</t>
  </si>
  <si>
    <t xml:space="preserve">    721 - Zdravotech. vnútorná kanalizácia</t>
  </si>
  <si>
    <t xml:space="preserve">    722 - Zdravotechnika - vnútorný vodovod</t>
  </si>
  <si>
    <t xml:space="preserve">    725I - Zdravotechnika - zariaď. predmety - pre  imobilných</t>
  </si>
  <si>
    <t xml:space="preserve">    725 - Zdravotechnika - zariaď. predmety</t>
  </si>
  <si>
    <t xml:space="preserve">    732 - Ústredné kúrenie, strojovne</t>
  </si>
  <si>
    <t>132201201.S</t>
  </si>
  <si>
    <t>Výkop ryhy šírky 600-2000mm horn.3 do 100m3</t>
  </si>
  <si>
    <t xml:space="preserve">"  kanal. vetva, v objekte  š.1m     vyburanie vrchnej vrstvy  podlahy </t>
  </si>
  <si>
    <t>" výkop š.600mm  hl 1,2</t>
  </si>
  <si>
    <t>0,6*1,2*(15+8)</t>
  </si>
  <si>
    <t>(0,45*0,45*1)*12</t>
  </si>
  <si>
    <t>0,45*0,2*6</t>
  </si>
  <si>
    <t>0,45*0,2*2</t>
  </si>
  <si>
    <t>1*1*2,2</t>
  </si>
  <si>
    <t>Medzisúče</t>
  </si>
  <si>
    <t>132201209.S</t>
  </si>
  <si>
    <t>Príplatok k cenám za lepivosť pri hĺbení rýh š. nad 600 do 2 000 mm zapaž. i nezapažených, s urovnaním dna v hornine 3</t>
  </si>
  <si>
    <t>22*0,3</t>
  </si>
  <si>
    <t>162201211.S</t>
  </si>
  <si>
    <t>Vodorovné premiestnenie výkopku horniny tr. 1 až 4 stavebným fúrikom do 10 m v rovine alebo vo svahu do 1:5</t>
  </si>
  <si>
    <t>162201219.S</t>
  </si>
  <si>
    <t xml:space="preserve">Príplatok za k.ď. 10m v rovine alebo vo svahu do 1:5 k vodorov. premiestneniu výkopku stavebným fúrikom horn. tr.1 až 4  s naložením </t>
  </si>
  <si>
    <t>1641336178</t>
  </si>
  <si>
    <t>22*5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</si>
  <si>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</si>
  <si>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</si>
  <si>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</si>
  <si>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</si>
  <si>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-492810347</t>
  </si>
  <si>
    <t>22*2</t>
  </si>
  <si>
    <t>PC-SKLADKA</t>
  </si>
  <si>
    <t>Poplatok za skládku</t>
  </si>
  <si>
    <t>174101101</t>
  </si>
  <si>
    <t xml:space="preserve">Zásyp syp.so zhut. jám, šachiet, rýh,vytlač.-pies.lôž+šachty/    štrkopieskom pod podlahou v objekte </t>
  </si>
  <si>
    <t>M3</t>
  </si>
  <si>
    <t xml:space="preserve">" zásyp štrkopieskom pod podlahou štrkopieskom  do výšky podlahy /( beton hr.20cm </t>
  </si>
  <si>
    <t>-2,07</t>
  </si>
  <si>
    <t>-6,21</t>
  </si>
  <si>
    <t>175101101</t>
  </si>
  <si>
    <t>Obsyp potrubia sypaninou z vhod. hornín 1 až 4 bez prehod.sypaniny</t>
  </si>
  <si>
    <t>0,6*(0,15+0,3)*(15+8)</t>
  </si>
  <si>
    <t>583310000900.S</t>
  </si>
  <si>
    <t>Kamenivo ťažené hrubé frakcia 4-8 mm</t>
  </si>
  <si>
    <t>1601959781</t>
  </si>
  <si>
    <t>22*1,95*1,1</t>
  </si>
  <si>
    <t>451572111.S</t>
  </si>
  <si>
    <t>Lôžko pod potrubie, stoky a drobné objekty, v otvorenom výkope z kameniva drobného ťaženého 0-4 mm</t>
  </si>
  <si>
    <t>0,15*0,6*(15+8)</t>
  </si>
  <si>
    <t>631312141.S</t>
  </si>
  <si>
    <t>Doplnenie existujúcich mazanín prostým betónom (s dodaním hmôt) bez poteru rýh v mazaninách</t>
  </si>
  <si>
    <t>-1561332256</t>
  </si>
  <si>
    <t xml:space="preserve">" dobetonovanie   po uložení potrubí  podlah  hr.20cm </t>
  </si>
  <si>
    <t>28*1*0,2</t>
  </si>
  <si>
    <t>631362421.S</t>
  </si>
  <si>
    <t>Výstuž mazanín z betónov (z kameniva) a z ľahkých betónov zo sietí KARI, priemer drôtu 6/6 mm, veľkosť oka 100x100 mm</t>
  </si>
  <si>
    <t>-1181468956</t>
  </si>
  <si>
    <t xml:space="preserve">" vložiť sietovu do podlah  do mazanin </t>
  </si>
  <si>
    <t>28*1*1,15</t>
  </si>
  <si>
    <t>961021311.S</t>
  </si>
  <si>
    <t>Búranie základov alebo vybúranie otvorov plochy nad 4 m2, z muriva zmiešaného alebo kamenného,  -2,40800t</t>
  </si>
  <si>
    <t>-1053019222</t>
  </si>
  <si>
    <t>" prestupcez základ</t>
  </si>
  <si>
    <t xml:space="preserve">" výmena jestv. nefunkčného potrubia v  m.č.114  </t>
  </si>
  <si>
    <t>" neodteká voda z pisoára   pri obv. murive</t>
  </si>
  <si>
    <t>" neodteká  kanalizácia zoWC  pri obv. murive</t>
  </si>
  <si>
    <t>0,5*0,5*1</t>
  </si>
  <si>
    <t>pc.11</t>
  </si>
  <si>
    <t xml:space="preserve">Rezanie   podlah  vzniknutých otvorov rýh a podlahové vpuste </t>
  </si>
  <si>
    <t>294</t>
  </si>
  <si>
    <t>15+7</t>
  </si>
  <si>
    <t>(0,25+4)*10</t>
  </si>
  <si>
    <t>113107132.S</t>
  </si>
  <si>
    <t xml:space="preserve">Odstránenie krytu v ploche do 200 m2 z betónu prostého, hr. vrstvy 150 do 300 mm,  -0,50000t  / v podlahach /nové rozvody kanalizácie </t>
  </si>
  <si>
    <t>-752109721</t>
  </si>
  <si>
    <t>979082212.S</t>
  </si>
  <si>
    <t>Vodorovná doprava sutiny po suchu s naložením a so zložením na vzdialenosť do 50 m</t>
  </si>
  <si>
    <t>1704645860</t>
  </si>
  <si>
    <t>979082213.S</t>
  </si>
  <si>
    <t>Vodorovná doprava sutiny so zložením a hrubým urovnaním na vzdialenosť do 1 km</t>
  </si>
  <si>
    <t>163881208</t>
  </si>
  <si>
    <t>979082219.S</t>
  </si>
  <si>
    <t>Príplatok k cene za každý ďalší aj začatý 1 km nad 1 km pre vodorovnú dopravu sutiny</t>
  </si>
  <si>
    <t>-2031665647</t>
  </si>
  <si>
    <t>979089012.S</t>
  </si>
  <si>
    <t>Poplatok za skladovanie - betón, tehly, dlaždice (17 01) ostatné</t>
  </si>
  <si>
    <t>1519987034</t>
  </si>
  <si>
    <t>998276101</t>
  </si>
  <si>
    <t>Presun hmôt pre rúrové vedenie hĺbené z rúr z plast. hmôt alebo sklolamin. v otvorenom výkope</t>
  </si>
  <si>
    <t>T</t>
  </si>
  <si>
    <t>713dem</t>
  </si>
  <si>
    <t>DEMONTAŽE</t>
  </si>
  <si>
    <t>725110816.S</t>
  </si>
  <si>
    <t>Demontáž záchoda vstavaného aj s nosnou konštrukciou, na ďalšie použitie  vr pripojenia potrubie</t>
  </si>
  <si>
    <t>súb.</t>
  </si>
  <si>
    <t>-1487148180</t>
  </si>
  <si>
    <t>3  " m.č.114</t>
  </si>
  <si>
    <t>725122813.S</t>
  </si>
  <si>
    <t xml:space="preserve">Demontáž pisoára s nádržkou a 1 záchodom, na spatné použitie vr. pripojenia </t>
  </si>
  <si>
    <t>-1838459971</t>
  </si>
  <si>
    <t>3 "m.č.114</t>
  </si>
  <si>
    <t xml:space="preserve">Súčet  demontaž pri oprave  upchatých potrubí </t>
  </si>
  <si>
    <t>HZSzti1</t>
  </si>
  <si>
    <t>Demontaž  bateriíí, fitingov a pod</t>
  </si>
  <si>
    <t>-2037676788</t>
  </si>
  <si>
    <t>725210821.S</t>
  </si>
  <si>
    <t>Demontáž umývadiel alebo umývadielok bez výtokovej armatúry,  -0,01946t</t>
  </si>
  <si>
    <t>198</t>
  </si>
  <si>
    <t>1  " m.č.125</t>
  </si>
  <si>
    <t>1   " m.č.122</t>
  </si>
  <si>
    <t>725310823.S</t>
  </si>
  <si>
    <t>Demontáž drezu jednodielneho bez výtokovej armatúry vstavanej v kuchynskej zostave,  -0,00920t</t>
  </si>
  <si>
    <t>1370486069</t>
  </si>
  <si>
    <t>721210813</t>
  </si>
  <si>
    <t>Demontáž kanal. príslušenstva vpustov podlahových  DN 100     0,02961t</t>
  </si>
  <si>
    <t>KUS</t>
  </si>
  <si>
    <t>722130801</t>
  </si>
  <si>
    <t>Demontáž potrubia z oceľ. rúrok závitových DN do 25</t>
  </si>
  <si>
    <t>128</t>
  </si>
  <si>
    <t>722130803</t>
  </si>
  <si>
    <t>Demontáž potrubia z oceľových rúrok závitových nad 32 do DN 50  0,00670 t</t>
  </si>
  <si>
    <t>130</t>
  </si>
  <si>
    <t>725610810.S</t>
  </si>
  <si>
    <t>Demontáž  sporáka,   -0,06700t  /m.č.115</t>
  </si>
  <si>
    <t>1908771545</t>
  </si>
  <si>
    <t>725590811.S</t>
  </si>
  <si>
    <t>Vnútrostaveniskové premiestnenie vybúraných hmôt zariaďovacích predmetov vodorovne do 100 m z budov s výš. do 6 m</t>
  </si>
  <si>
    <t>1596684292</t>
  </si>
  <si>
    <t>Prenájom kontajneru 10 m3</t>
  </si>
  <si>
    <t>-740341072</t>
  </si>
  <si>
    <t>HZSzti2</t>
  </si>
  <si>
    <t xml:space="preserve">Demontaž  jestv. hydrantu a zablenovanie jest. prívodu pre pôv. hydrant </t>
  </si>
  <si>
    <t>-902647324</t>
  </si>
  <si>
    <t>HZSzti3</t>
  </si>
  <si>
    <t xml:space="preserve">HZS  - pri  uprave  a výmene upchatého  potrubia - predpoklad </t>
  </si>
  <si>
    <t>1083978883</t>
  </si>
  <si>
    <t>713482121.S</t>
  </si>
  <si>
    <t>Montáž trubíc z PE, hr.15-20 mm,vnút.priemer do 38 mm</t>
  </si>
  <si>
    <t>-111247400</t>
  </si>
  <si>
    <t>2723a8051</t>
  </si>
  <si>
    <t>Tepelnoizolačné púzdro pre potrubie D20/2,5, DIZOL60mm, hr=20mm</t>
  </si>
  <si>
    <t>2723a8051.1</t>
  </si>
  <si>
    <t>Tepelnoizolačné púzdro pre potrubie D26/3,0, DIZOL66mm, hr=20mm</t>
  </si>
  <si>
    <t>2723a8051.2</t>
  </si>
  <si>
    <t>Tepelnoizolačné púzdro pre potrubie D32/3,0, DIZOL92mm, hr=30mm</t>
  </si>
  <si>
    <t>713482152.S</t>
  </si>
  <si>
    <t>Montáž trubíc z EPDM, hr.38-50,vnút.priemer 39-73 mm</t>
  </si>
  <si>
    <t>2723a8051.3</t>
  </si>
  <si>
    <t>Tepelnoizolačné púzdro pre potrubie D40/3,0, DIZOL100mm, hr=30mm</t>
  </si>
  <si>
    <t>2723a8051.4</t>
  </si>
  <si>
    <t>Tepelnoizolačné púzdro pre potrubie D50/4,0, DIZOL134mm, hr=42mm</t>
  </si>
  <si>
    <t>2723a8051.5</t>
  </si>
  <si>
    <t>Tepelnoizolačné púzdro pre potrubie D63/4,5, DIZOL171mm, hr=54mm</t>
  </si>
  <si>
    <t>2723a8051.6</t>
  </si>
  <si>
    <t>Tepelnoizolačné púzdro pre potrubie D75/4,6, DIZOL207mm, hr=64mm</t>
  </si>
  <si>
    <t>2837713000</t>
  </si>
  <si>
    <t>Lepidlo 520 0,5 l</t>
  </si>
  <si>
    <t>2837713000.1</t>
  </si>
  <si>
    <t>Páska TUBOLIT  PE   50mm x 15 m x 3mm</t>
  </si>
  <si>
    <t>1052943545</t>
  </si>
  <si>
    <t>721</t>
  </si>
  <si>
    <t>Zdravotech. vnútorná kanalizácia</t>
  </si>
  <si>
    <t>721171208</t>
  </si>
  <si>
    <t>Potrubie z rúr PE-HD 110/4,3 odpadné zavesené</t>
  </si>
  <si>
    <t>721171308</t>
  </si>
  <si>
    <t>Potrubie z rúr PE -HD  110/4,3 odpadné v zemi</t>
  </si>
  <si>
    <t>721171309</t>
  </si>
  <si>
    <t>Potrubie z rúr PE  -HD  125/4,9 odpadné v zemi</t>
  </si>
  <si>
    <t>721171502</t>
  </si>
  <si>
    <t>Potrubie z rúr PE   40/3  odpadné prípojné</t>
  </si>
  <si>
    <t>721171503</t>
  </si>
  <si>
    <t>Potrubie z rúr PE   50/3  odpadné prípojné-</t>
  </si>
  <si>
    <t>721290111</t>
  </si>
  <si>
    <t>Ostatné - skúška tesnosti kanalizácie v objektoch vodou do DN 125</t>
  </si>
  <si>
    <t>14+13</t>
  </si>
  <si>
    <t>721194104</t>
  </si>
  <si>
    <t>Vyvedenie a upevnenie kanal. výpustiek D 40x1.8</t>
  </si>
  <si>
    <t>721194105</t>
  </si>
  <si>
    <t>Vyvedenie a upevnenie kanal. výpustiek D 50x1.8</t>
  </si>
  <si>
    <t>721194109</t>
  </si>
  <si>
    <t>Vyvedenie a upevnenie kanal. výpustiek D 110x2.3</t>
  </si>
  <si>
    <t>2862303000</t>
  </si>
  <si>
    <t>PVC-U čistiaca tvarovka kanalizačná s uzáverom 110</t>
  </si>
  <si>
    <t>pc</t>
  </si>
  <si>
    <t>utesnenie prestupu kanalizácie v objektoch , DN100</t>
  </si>
  <si>
    <t>pc.1</t>
  </si>
  <si>
    <t>Sprchovací žlab, HL053, nerezový,dl=1,2m s mtz</t>
  </si>
  <si>
    <t>721170962</t>
  </si>
  <si>
    <t>Opravy odpadového potrubia novodurového prepojenie doterajšieho potrubia do D 63</t>
  </si>
  <si>
    <t>721170965</t>
  </si>
  <si>
    <t>Opravy odpadového potrubia novodurového prepojenie doterajšieho potrubia  doD 110-</t>
  </si>
  <si>
    <t>721170955</t>
  </si>
  <si>
    <t>Opravy odpad. potrubia novod. vsadenie odbočky do potrubia hrdlového D 110</t>
  </si>
  <si>
    <t>721100911</t>
  </si>
  <si>
    <t>Opravy potrubia hrdlového zazátkovanie hrdla kanalizačného potrubia</t>
  </si>
  <si>
    <t>725869340</t>
  </si>
  <si>
    <t>Montáž zápachovej uzávierky pre zariaďovacie predmety, sprchovej do D 50</t>
  </si>
  <si>
    <t>721221201P2</t>
  </si>
  <si>
    <t>Uzávierka zápachová-sifón sprchový</t>
  </si>
  <si>
    <t>pc.2</t>
  </si>
  <si>
    <t>Privzdušňovací ventil  HL 900N s mtz</t>
  </si>
  <si>
    <t>nerez</t>
  </si>
  <si>
    <t>Podlahové vpusty , nerez,D110 s mtz</t>
  </si>
  <si>
    <t>721300932</t>
  </si>
  <si>
    <t>Prečistenie šikmého pripojovacieho potrubia do DN 100</t>
  </si>
  <si>
    <t>998721101.S</t>
  </si>
  <si>
    <t>Presun hmôt pre vnútornú kanalizáciu v objektoch výšky do 6 m</t>
  </si>
  <si>
    <t>998721192.S</t>
  </si>
  <si>
    <t>Vnútorná kanalizácia, prípl.za presun nad vymedz. najväč. dopr. vzdial. do 100m</t>
  </si>
  <si>
    <t>722</t>
  </si>
  <si>
    <t>Zdravotechnika - vnútorný vodovod</t>
  </si>
  <si>
    <t>722173314</t>
  </si>
  <si>
    <t>Potrubie z 3-vrstvových rúrok   D20-</t>
  </si>
  <si>
    <t>722173315</t>
  </si>
  <si>
    <t>Potrubie z 3-vrstvových rúrok  D26-</t>
  </si>
  <si>
    <t>722173316</t>
  </si>
  <si>
    <t>Potrubie z 3-vrstvových rúrok   D32-</t>
  </si>
  <si>
    <t>722173317</t>
  </si>
  <si>
    <t>Potrubie z 3-vrstvových rúrok   D40-</t>
  </si>
  <si>
    <t>722173318</t>
  </si>
  <si>
    <t>Potrubie z 3-vrstvových rúrok   D50-</t>
  </si>
  <si>
    <t>110</t>
  </si>
  <si>
    <t>722173319</t>
  </si>
  <si>
    <t>Potrubie z 3-vrstvových rúrok   D63-</t>
  </si>
  <si>
    <t>112</t>
  </si>
  <si>
    <t>pc.3</t>
  </si>
  <si>
    <t>Potr. z nerezových . rúr  . bežných-DN 15</t>
  </si>
  <si>
    <t>114</t>
  </si>
  <si>
    <t>pc.4</t>
  </si>
  <si>
    <t>Potr. z nerezových . rúr  . bežných-DN 20</t>
  </si>
  <si>
    <t>116</t>
  </si>
  <si>
    <t>pc.5</t>
  </si>
  <si>
    <t>Potr. z nerezových . rúr  . bežných-DN 25</t>
  </si>
  <si>
    <t>118</t>
  </si>
  <si>
    <t>pc.6</t>
  </si>
  <si>
    <t>Potr. z nerezových . rúr  . bežných-DN 32-</t>
  </si>
  <si>
    <t>120</t>
  </si>
  <si>
    <t>pc.7</t>
  </si>
  <si>
    <t>Potr. z nerezových . rúr  . bežných-DN 40</t>
  </si>
  <si>
    <t>122</t>
  </si>
  <si>
    <t>pc.8</t>
  </si>
  <si>
    <t>Potr. z nerezových . rúr  . bežných-DN 50</t>
  </si>
  <si>
    <t>124</t>
  </si>
  <si>
    <t>pc.9</t>
  </si>
  <si>
    <t>Potr. z nerezových . rúr . bežných-DN 65</t>
  </si>
  <si>
    <t>126</t>
  </si>
  <si>
    <t>722220111</t>
  </si>
  <si>
    <t>Montáž armatúry závitovej s jedným závitom, nástenka pre výtokový ventil G 1/2</t>
  </si>
  <si>
    <t>132</t>
  </si>
  <si>
    <t>722220121</t>
  </si>
  <si>
    <t>Montáž armatúry závitovej s jedným závitom, nástenka pre batériu G 1/2</t>
  </si>
  <si>
    <t>pár</t>
  </si>
  <si>
    <t>134</t>
  </si>
  <si>
    <t>722229101</t>
  </si>
  <si>
    <t>Montáž ventilu výtok., plavák.,vypúšť.,odvodňov.,kohút.plniaceho,vypúšťacieho PN 0.6, ventilov G 1/2</t>
  </si>
  <si>
    <t>136</t>
  </si>
  <si>
    <t>5514652860</t>
  </si>
  <si>
    <t>Výtokový ventil KE83 DN15</t>
  </si>
  <si>
    <t>138</t>
  </si>
  <si>
    <t>722232033</t>
  </si>
  <si>
    <t>Armatúry závitové s dvoma závitmi gulové ventily priame  G 3/4</t>
  </si>
  <si>
    <t>140</t>
  </si>
  <si>
    <t>722232034</t>
  </si>
  <si>
    <t>Armatúry závitové s dvoma  závitmi gulové ventily priame  G 1</t>
  </si>
  <si>
    <t>142</t>
  </si>
  <si>
    <t>722232034.1</t>
  </si>
  <si>
    <t>Armatúry závitové s dvoma  závitmi gulové ventily priame  G 5/4</t>
  </si>
  <si>
    <t>144</t>
  </si>
  <si>
    <t>722232035</t>
  </si>
  <si>
    <t>Armatúry závitové s dvoma  závitmi gulové ventily priame  G 6/4</t>
  </si>
  <si>
    <t>146</t>
  </si>
  <si>
    <t>722232036</t>
  </si>
  <si>
    <t>Armatúry závitové s dvoma  závitmi gulové ventily priame  G 2</t>
  </si>
  <si>
    <t>148</t>
  </si>
  <si>
    <t>722111914</t>
  </si>
  <si>
    <t>Opravy vodov. potrubia liatin. prírubového   príruba kruhová závit. PN 1,6 z ocele 11 375 DN 65</t>
  </si>
  <si>
    <t>SUB</t>
  </si>
  <si>
    <t>150</t>
  </si>
  <si>
    <t>722213114</t>
  </si>
  <si>
    <t>Armatúry prírubové fiter DN65</t>
  </si>
  <si>
    <t>152</t>
  </si>
  <si>
    <t>722213114.1</t>
  </si>
  <si>
    <t>Armatúry prírubové spätné klapky PN 1,6 L 10-117-616 DN 65</t>
  </si>
  <si>
    <t>154</t>
  </si>
  <si>
    <t>722211115</t>
  </si>
  <si>
    <t>Armatúry prírubové posúvače PN 1,0 S-20-118-610   DN 65</t>
  </si>
  <si>
    <t>156</t>
  </si>
  <si>
    <t>722211115.1</t>
  </si>
  <si>
    <t>Armatúry prírubové poistný ventil PN 1,0    DN 65 s mtz</t>
  </si>
  <si>
    <t>158</t>
  </si>
  <si>
    <t>160</t>
  </si>
  <si>
    <t>722229103</t>
  </si>
  <si>
    <t>Montáž ventilu výtok., plavák.,vypúšť.,odvodňov.,kohút.plniaceho,vypúšťacieho PN 0.6, ventilov G 1</t>
  </si>
  <si>
    <t>162</t>
  </si>
  <si>
    <t>Pol2</t>
  </si>
  <si>
    <t>Ventil vypúšťací K125T 1/2</t>
  </si>
  <si>
    <t>164</t>
  </si>
  <si>
    <t>72213191</t>
  </si>
  <si>
    <t>Opravy vodovodného potrubia závitového vsadenie odbočky do potrubia DO DN20</t>
  </si>
  <si>
    <t>166</t>
  </si>
  <si>
    <t>722131932</t>
  </si>
  <si>
    <t>Opravy vodovodného potrubia závitového prepojenie doterajšieho potrubia DN 20</t>
  </si>
  <si>
    <t>168</t>
  </si>
  <si>
    <t>722131913</t>
  </si>
  <si>
    <t>Opravy vodovodného potrubia závitového vsadenie odbočky do potrubia DO DN 50</t>
  </si>
  <si>
    <t>170</t>
  </si>
  <si>
    <t>722131933</t>
  </si>
  <si>
    <t>Opravy vodovodného potrubia závitového prepojenie doterajšieho potrubia DO DN 50</t>
  </si>
  <si>
    <t>172</t>
  </si>
  <si>
    <t>722131917</t>
  </si>
  <si>
    <t>Opravy vodovodného potrubia závitového vsadenie odbočky do potrubia DO DN 65</t>
  </si>
  <si>
    <t>174</t>
  </si>
  <si>
    <t>722131937</t>
  </si>
  <si>
    <t>Opravy vodovodného potrubia závitového prepojenie doterajšieho potrubia DO DN 65</t>
  </si>
  <si>
    <t>176</t>
  </si>
  <si>
    <t>722223113</t>
  </si>
  <si>
    <t>Armatúry závitové s jedným závitom ventily privzduš. a odvzduš. pre potrubie T 1070 G 3/4</t>
  </si>
  <si>
    <t>178</t>
  </si>
  <si>
    <t>722224112</t>
  </si>
  <si>
    <t>Armatúry závitové s jedným závitom ventily kohútiky  plniace a vypúšťacie STN 13 7061 PN 0,6 G 3/4</t>
  </si>
  <si>
    <t>180</t>
  </si>
  <si>
    <t>109</t>
  </si>
  <si>
    <t>722290226</t>
  </si>
  <si>
    <t>Ostatné tlakové skúšky vodovodného potrubia závitového do DN 50</t>
  </si>
  <si>
    <t>184</t>
  </si>
  <si>
    <t>722290229</t>
  </si>
  <si>
    <t>Ostatné tlakové skúšky vodovodného potrubia závitového nad DN 50</t>
  </si>
  <si>
    <t>186</t>
  </si>
  <si>
    <t>111</t>
  </si>
  <si>
    <t>722290234</t>
  </si>
  <si>
    <t>Prepláchnutie a dezinfekcia vodovodného potrubia do DN 80</t>
  </si>
  <si>
    <t>188</t>
  </si>
  <si>
    <t>722250005</t>
  </si>
  <si>
    <t>Montáž hydrantového systému s tvarovo stálou hadicou D 25</t>
  </si>
  <si>
    <t>-953887558</t>
  </si>
  <si>
    <t xml:space="preserve">1 " nový hydrant </t>
  </si>
  <si>
    <t>113</t>
  </si>
  <si>
    <t>449150003500</t>
  </si>
  <si>
    <t>Hydrantový systém s tvarovo stálou hadicou D 25, hadica 30 m, skriňa 650x650x285 mm, presklené dvierka, prúdnica ekv.10</t>
  </si>
  <si>
    <t>-1625555458</t>
  </si>
  <si>
    <t>1  "m.č.119</t>
  </si>
  <si>
    <t>722290220</t>
  </si>
  <si>
    <t>Tlaková skúška hydrantového zariadenia</t>
  </si>
  <si>
    <t>322788869</t>
  </si>
  <si>
    <t>115</t>
  </si>
  <si>
    <t>998722101.S</t>
  </si>
  <si>
    <t>Presun hmôt pre vnútorný vodovod v objektoch výšky do 6 m</t>
  </si>
  <si>
    <t>190</t>
  </si>
  <si>
    <t>998722192.S</t>
  </si>
  <si>
    <t>Vodovod, prípl.za presun nad vymedz. najväčšiu dopravnú vzdialenosť do 100m</t>
  </si>
  <si>
    <t>192</t>
  </si>
  <si>
    <t>725I</t>
  </si>
  <si>
    <t>Zdravotechnika - zariaď. predmety - pre  imobilných</t>
  </si>
  <si>
    <t>117</t>
  </si>
  <si>
    <t>725149715</t>
  </si>
  <si>
    <t>Montáž predstenového systému záchodov do ľahkých stien s kovovou konštrukciou (napr.GEBERIT, AlcaPlast)  m.č.117</t>
  </si>
  <si>
    <t>-10028823</t>
  </si>
  <si>
    <t xml:space="preserve">1  "m.č.117  pre imobilných </t>
  </si>
  <si>
    <t>AM116/1300H</t>
  </si>
  <si>
    <t>Solomodul - predstenový inštalačný systém pre suchú inštaláciu (do priestoru) – pre osoby so zníženou hybnosťou</t>
  </si>
  <si>
    <t>12523985</t>
  </si>
  <si>
    <t>725119731</t>
  </si>
  <si>
    <t xml:space="preserve">Montáž záchodu do predstenového systému, výška pre ZTP </t>
  </si>
  <si>
    <t>-882049225</t>
  </si>
  <si>
    <t>1 "m.č117</t>
  </si>
  <si>
    <t>642360000400</t>
  </si>
  <si>
    <t>Misa záchodová keramická závesná  rozmer 365x360x700 mm, hlboké splachovanie, pre imobilných m.č117</t>
  </si>
  <si>
    <t>502762684</t>
  </si>
  <si>
    <t>121</t>
  </si>
  <si>
    <t>725291112</t>
  </si>
  <si>
    <t>Montáž doplnkov zariadení kúpeľní a záchodov, záchodová doska, samosklápacia</t>
  </si>
  <si>
    <t>961799576</t>
  </si>
  <si>
    <t>554330000100</t>
  </si>
  <si>
    <t xml:space="preserve">Záchodové sedadlo , rozmer 376x436 mm, duroplast s antibakteriálnou úpravou, biela-pre invalidov </t>
  </si>
  <si>
    <t>1202807175</t>
  </si>
  <si>
    <t>123</t>
  </si>
  <si>
    <t>725119111.Si</t>
  </si>
  <si>
    <t xml:space="preserve">Montáž tlakového splachovača senzorového s napájacím zdrojom 24 V-pre invalidov </t>
  </si>
  <si>
    <t>1973133526</t>
  </si>
  <si>
    <t>1  " m.č.117  invalid</t>
  </si>
  <si>
    <t>551720003500.S</t>
  </si>
  <si>
    <t>Automatický splachovač WC, 24 V, infračervený splachovač, nerezový kryt s elektronikou na tlakovú vodu  m.č.117</t>
  </si>
  <si>
    <t>264410859</t>
  </si>
  <si>
    <t>125</t>
  </si>
  <si>
    <t>725291113.S</t>
  </si>
  <si>
    <t xml:space="preserve">Montaž doplnkov zariadení kúpeľní a záchodov, drobné predmety+držiak na uterák, mydelnička, držiak na toal.papier, zrkadlo  - m.č.117 pre imobilných </t>
  </si>
  <si>
    <t>-1933123622</t>
  </si>
  <si>
    <t xml:space="preserve"> " m.č.117  pre imobilných </t>
  </si>
  <si>
    <t>1  " držiak na toale.papier</t>
  </si>
  <si>
    <t>1 " mydelniča</t>
  </si>
  <si>
    <t>1 "  držiak na uterak</t>
  </si>
  <si>
    <t>1 " zrkadlo</t>
  </si>
  <si>
    <t>598</t>
  </si>
  <si>
    <t>Držiak toal.papiera</t>
  </si>
  <si>
    <t>257829495</t>
  </si>
  <si>
    <t>127</t>
  </si>
  <si>
    <t>847</t>
  </si>
  <si>
    <t>Zrkadlo na doske 75X40cm, doska biela</t>
  </si>
  <si>
    <t>411521700</t>
  </si>
  <si>
    <t>557</t>
  </si>
  <si>
    <t>Háčik na uteráky</t>
  </si>
  <si>
    <t>-2092442216</t>
  </si>
  <si>
    <t>129</t>
  </si>
  <si>
    <t>RAIL4,0</t>
  </si>
  <si>
    <t>Posuvný držiak sprchy s mydelničkou chróm</t>
  </si>
  <si>
    <t>57466086</t>
  </si>
  <si>
    <t>642328543</t>
  </si>
  <si>
    <t>Montaž a dodávka - sklopné nerezové madlo otočné  pri WC</t>
  </si>
  <si>
    <t>214</t>
  </si>
  <si>
    <t>2  " sprcha m.č.117</t>
  </si>
  <si>
    <t>131</t>
  </si>
  <si>
    <t>725244113</t>
  </si>
  <si>
    <t xml:space="preserve">Sprchové kabíny  pre imobilných z pákovou batériou m.č.117  </t>
  </si>
  <si>
    <t>230</t>
  </si>
  <si>
    <t xml:space="preserve">1 " m.č.117 </t>
  </si>
  <si>
    <t>725291115.S</t>
  </si>
  <si>
    <t>Montáž doplnkov zariadení kúpeľní a záchodov, sedačka do sprchy m.č.117</t>
  </si>
  <si>
    <t>-54681056</t>
  </si>
  <si>
    <t xml:space="preserve">1  " m.č.117 pre imobilných </t>
  </si>
  <si>
    <t>133</t>
  </si>
  <si>
    <t>552260002600.S</t>
  </si>
  <si>
    <t xml:space="preserve">Sprchová sedačka nástenná sklápacia, nerez/plast- pre imobilných </t>
  </si>
  <si>
    <t>-312950462</t>
  </si>
  <si>
    <t>725219401</t>
  </si>
  <si>
    <t>Montáž umývadiel bez výtok. armatúr z bieleho diturvitu so zápach. uzav. T 1015 na skrutky do muriva</t>
  </si>
  <si>
    <t>-685120459</t>
  </si>
  <si>
    <t>1  " m.č.117  imobilný</t>
  </si>
  <si>
    <t>135</t>
  </si>
  <si>
    <t>642110000100</t>
  </si>
  <si>
    <t>Umývadlo keramické CUBITO, rozmer 550x420x185 mm, biela imobilný m.č.117</t>
  </si>
  <si>
    <t>1540471112</t>
  </si>
  <si>
    <t xml:space="preserve">1  "m.č.117 imobilný </t>
  </si>
  <si>
    <t>725112000</t>
  </si>
  <si>
    <t>Podpera C-322-200, pod speciálne umyvadlo- pre imobilných</t>
  </si>
  <si>
    <t>224</t>
  </si>
  <si>
    <t>137</t>
  </si>
  <si>
    <t>725829204.S</t>
  </si>
  <si>
    <t>Montáž batérie umývadlovej a drezovej nástennej so senzorovým ovládaním s jedným prívodom vody</t>
  </si>
  <si>
    <t>-1719081075</t>
  </si>
  <si>
    <t>551450006700.S</t>
  </si>
  <si>
    <t>Batéria automatická umývadlová nástenná so senzorom a jedným prívodom vody</t>
  </si>
  <si>
    <t>-753363949</t>
  </si>
  <si>
    <t>139</t>
  </si>
  <si>
    <t>725869301.S</t>
  </si>
  <si>
    <t>Montáž zápachovej uzávierky pre zariaďovacie predmety, umývadlovej do D 40 mm</t>
  </si>
  <si>
    <t>772660772</t>
  </si>
  <si>
    <t>551620006400.S</t>
  </si>
  <si>
    <t>Zápachová uzávierka - sifón pre umývadlá DN 40</t>
  </si>
  <si>
    <t>-1121664882</t>
  </si>
  <si>
    <t>725</t>
  </si>
  <si>
    <t>Zdravotechnika - zariaď. predmety</t>
  </si>
  <si>
    <t>141</t>
  </si>
  <si>
    <t>725119111.S</t>
  </si>
  <si>
    <t>Montáž tlakového splachovača senzorového s napájacím zdrojom 24 V m.č.114/ zabudujú sa pôv. zariadenia  po oprave kanalizácie</t>
  </si>
  <si>
    <t>200</t>
  </si>
  <si>
    <t xml:space="preserve">3  " pôvodný záchod  m.č.114  po oprave upchatého potrubia </t>
  </si>
  <si>
    <t>725119215.S</t>
  </si>
  <si>
    <t>Montáž záchodovej misy keramickej volne stojacej s rovným odpadom  -m.č.114</t>
  </si>
  <si>
    <t>816256794</t>
  </si>
  <si>
    <t>3  "pôvdné  m.č.114  po oprave potrubí</t>
  </si>
  <si>
    <t>143</t>
  </si>
  <si>
    <t>-919492664</t>
  </si>
  <si>
    <t>2  " m.č.126</t>
  </si>
  <si>
    <t>2  "m.č.125</t>
  </si>
  <si>
    <t>2  " m.č.122</t>
  </si>
  <si>
    <t>2 " m.č.121</t>
  </si>
  <si>
    <t>1 "  m.č.110</t>
  </si>
  <si>
    <t xml:space="preserve">"  m.č.114 bez zmeny </t>
  </si>
  <si>
    <t>642013665</t>
  </si>
  <si>
    <t>Sanitárna keramika  umývadlo -biele</t>
  </si>
  <si>
    <t>218</t>
  </si>
  <si>
    <t>145</t>
  </si>
  <si>
    <t>725212367</t>
  </si>
  <si>
    <t>Sanitárna keramika  polostĺp -1972.1 biely</t>
  </si>
  <si>
    <t>220</t>
  </si>
  <si>
    <t>725829301</t>
  </si>
  <si>
    <t>Montáž batérií umývadlových a drezových stojankových  G 1/2</t>
  </si>
  <si>
    <t>250</t>
  </si>
  <si>
    <t>147</t>
  </si>
  <si>
    <t>551450003400</t>
  </si>
  <si>
    <t>Batéria umývadlová nástenná páková Lyra, výtokové rameno 210 mm, rozteč 150 mm, chróm,</t>
  </si>
  <si>
    <t>1821720284</t>
  </si>
  <si>
    <t>725869101</t>
  </si>
  <si>
    <t>Montáž zápachových uzávierok pre zariaďovacie predmety umývadlových do D 40</t>
  </si>
  <si>
    <t>260</t>
  </si>
  <si>
    <t>149</t>
  </si>
  <si>
    <t>551613000</t>
  </si>
  <si>
    <t>Uzávierka záp. umyv. T 7105 s vent. D 40mm z AKV</t>
  </si>
  <si>
    <t>262</t>
  </si>
  <si>
    <t>725129202</t>
  </si>
  <si>
    <t>Montáž pisoárov keramických</t>
  </si>
  <si>
    <t>232</t>
  </si>
  <si>
    <t>2  " nové m.č.113</t>
  </si>
  <si>
    <t xml:space="preserve">3   " pôvodný  m.č.114   </t>
  </si>
  <si>
    <t>151</t>
  </si>
  <si>
    <t>551479000</t>
  </si>
  <si>
    <t>Súprava pisoárová K 720</t>
  </si>
  <si>
    <t>234</t>
  </si>
  <si>
    <t xml:space="preserve">2  " m.č.113  nové </t>
  </si>
  <si>
    <t>725129208</t>
  </si>
  <si>
    <t>Montáž splachovača pisoára automatic.</t>
  </si>
  <si>
    <t>236</t>
  </si>
  <si>
    <t xml:space="preserve">2  "nové </t>
  </si>
  <si>
    <t xml:space="preserve">3 " pôvodné </t>
  </si>
  <si>
    <t>153</t>
  </si>
  <si>
    <t>551470220</t>
  </si>
  <si>
    <t>Splachovač automatický SLW 01</t>
  </si>
  <si>
    <t>238</t>
  </si>
  <si>
    <t>2  "m.č.113  nové</t>
  </si>
  <si>
    <t>725849205</t>
  </si>
  <si>
    <t>Montáž batérie sprchovej nástennej, držiak sprchy s nastaviteľnou výškou sprchy, vr. otvoru do ker.obkladu</t>
  </si>
  <si>
    <t>-1248095591</t>
  </si>
  <si>
    <t>3  "m.č.125</t>
  </si>
  <si>
    <t>3  "m.č.124</t>
  </si>
  <si>
    <t>3  "m.č.122</t>
  </si>
  <si>
    <t>3  "m.č.121</t>
  </si>
  <si>
    <t>2 "m.č.116</t>
  </si>
  <si>
    <t>2 "m.č.110</t>
  </si>
  <si>
    <t>155</t>
  </si>
  <si>
    <t>552260002300</t>
  </si>
  <si>
    <t>Sprchová sada MIO 360711 (ručná sprcha, 1 funkcia, držiak sprchy, sprchová hadica 1,7 m), chróm</t>
  </si>
  <si>
    <t>-1119588959</t>
  </si>
  <si>
    <t>725333360.S</t>
  </si>
  <si>
    <t>Montáž výlevky keramickej voľne stojacej bez výtokovej armatúry</t>
  </si>
  <si>
    <t>399686665</t>
  </si>
  <si>
    <t>157</t>
  </si>
  <si>
    <t>642710000200</t>
  </si>
  <si>
    <t>Výlevka stojatá keramická MIRA, rozmer 425x500x450 mm, plastová mreža, JIKA</t>
  </si>
  <si>
    <t>651432764</t>
  </si>
  <si>
    <t>642711000</t>
  </si>
  <si>
    <t>mriežka ku výlevke</t>
  </si>
  <si>
    <t>242</t>
  </si>
  <si>
    <t>159</t>
  </si>
  <si>
    <t>725829801.S</t>
  </si>
  <si>
    <t>Montáž batérie výlevkovej nástennej pákovej alebo klasickej s mechanickým ovládaním</t>
  </si>
  <si>
    <t>2103303252</t>
  </si>
  <si>
    <t>125932</t>
  </si>
  <si>
    <t>Výlevková  nástenná batéria 100 mm, s ramienkom  otočným</t>
  </si>
  <si>
    <t>1830231212</t>
  </si>
  <si>
    <t>161</t>
  </si>
  <si>
    <t>725869351.S</t>
  </si>
  <si>
    <t>Montáž zápachovej uzávierky pre zariaďovacie predmety, výlevkovej do D 50 mm</t>
  </si>
  <si>
    <t>-803787495</t>
  </si>
  <si>
    <t>551620013800</t>
  </si>
  <si>
    <t>Zápachová uzávierka kolenová pre jednodielne  d 50 mm, G 1 1/2", vodorovný odtok, závit, plast</t>
  </si>
  <si>
    <t>-50229260</t>
  </si>
  <si>
    <t>163</t>
  </si>
  <si>
    <t>725819401</t>
  </si>
  <si>
    <t>Montáž ventilov rohových s pripojovacou rúrkou G 1/2</t>
  </si>
  <si>
    <t>244</t>
  </si>
  <si>
    <t>55141000</t>
  </si>
  <si>
    <t>Ventil rohový mosadzný T 66 A 1/2" s vrškom T 13</t>
  </si>
  <si>
    <t>246</t>
  </si>
  <si>
    <t>165</t>
  </si>
  <si>
    <t>55141000.1</t>
  </si>
  <si>
    <t>Ventil rohový mosadzný T 70 A 1/2" s vrškom T 13</t>
  </si>
  <si>
    <t>248</t>
  </si>
  <si>
    <t>725989101</t>
  </si>
  <si>
    <t>Montáž dvierok kovových lakových</t>
  </si>
  <si>
    <t>264</t>
  </si>
  <si>
    <t>167</t>
  </si>
  <si>
    <t>551675400</t>
  </si>
  <si>
    <t>Dvierka krycie 15x15 cm nerezové</t>
  </si>
  <si>
    <t>266</t>
  </si>
  <si>
    <t>551675400.1</t>
  </si>
  <si>
    <t>Dvierka krycie 15x30 cm nerezové</t>
  </si>
  <si>
    <t>268</t>
  </si>
  <si>
    <t>169</t>
  </si>
  <si>
    <t>998725101.S</t>
  </si>
  <si>
    <t>Presun hmôt pre zariaďovacie predmety v objektoch výšky do 6 m</t>
  </si>
  <si>
    <t>270</t>
  </si>
  <si>
    <t>998725192.S</t>
  </si>
  <si>
    <t>Zariaďovacie predmety, prípl.za presun nad vymedz. najväčšiu dopravnú vzdialenosť do 100m</t>
  </si>
  <si>
    <t>272</t>
  </si>
  <si>
    <t>732</t>
  </si>
  <si>
    <t>Ústredné kúrenie, strojovne</t>
  </si>
  <si>
    <t>171</t>
  </si>
  <si>
    <t>732421106</t>
  </si>
  <si>
    <t>Čerpadlá teplovodné obehové špirálové (do potrubia) ,DN15</t>
  </si>
  <si>
    <t>274</t>
  </si>
  <si>
    <t>732429115</t>
  </si>
  <si>
    <t>Montáž čerpadiel (do potrubia)  obehových špirálových DN 15</t>
  </si>
  <si>
    <t>276</t>
  </si>
  <si>
    <t>173</t>
  </si>
  <si>
    <t>428100000</t>
  </si>
  <si>
    <t>spínacie zariad.</t>
  </si>
  <si>
    <t>278</t>
  </si>
  <si>
    <t>42810000</t>
  </si>
  <si>
    <t>,ochrana motora</t>
  </si>
  <si>
    <t>280</t>
  </si>
  <si>
    <t>175</t>
  </si>
  <si>
    <t>388PC01</t>
  </si>
  <si>
    <t>Manometer dod. s montažou</t>
  </si>
  <si>
    <t>282</t>
  </si>
  <si>
    <t>388PC02</t>
  </si>
  <si>
    <t>Skúšobný tlakomerový kohút čapový s prípojkou M 20x1,5</t>
  </si>
  <si>
    <t>284</t>
  </si>
  <si>
    <t>177</t>
  </si>
  <si>
    <t>388PC03</t>
  </si>
  <si>
    <t>Kondenzačná slučka zahnutá k privareniu, druh B</t>
  </si>
  <si>
    <t>286</t>
  </si>
  <si>
    <t>388PC03.1</t>
  </si>
  <si>
    <t>dod+ mtz-, EXP.NÁDOBA 120L B</t>
  </si>
  <si>
    <t>288</t>
  </si>
  <si>
    <t>179</t>
  </si>
  <si>
    <t>998732101.S</t>
  </si>
  <si>
    <t>Presun hmôt pre strojovne v objektoch výšky do 6 m</t>
  </si>
  <si>
    <t>290</t>
  </si>
  <si>
    <t>998732193.S</t>
  </si>
  <si>
    <t>Strojovne, prípl.za presun nad vymedz. najväčšiu dopravnú vzdialenosť do 100 m</t>
  </si>
  <si>
    <t>857717530</t>
  </si>
  <si>
    <t xml:space="preserve">SO01.4 - SO01.4 Ústredné vykurovanie </t>
  </si>
  <si>
    <t>Ing.Valent</t>
  </si>
  <si>
    <t xml:space="preserve">PSV - Práce a dodávky PSV   </t>
  </si>
  <si>
    <t xml:space="preserve">    OST - Demontáž   </t>
  </si>
  <si>
    <t xml:space="preserve">    713 - Izolácie tepelné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</si>
  <si>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</si>
  <si>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</si>
  <si>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</si>
  <si>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</si>
  <si>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    783 - Nátery   </t>
  </si>
  <si>
    <t xml:space="preserve">HZS - HZS   </t>
  </si>
  <si>
    <t>Prenájom kontajneru 16 m3</t>
  </si>
  <si>
    <t>-1983012702</t>
  </si>
  <si>
    <t xml:space="preserve">Práce a dodávky PSV   </t>
  </si>
  <si>
    <t>OST</t>
  </si>
  <si>
    <t xml:space="preserve">Demontáž   </t>
  </si>
  <si>
    <t>731200826.S</t>
  </si>
  <si>
    <t>Demontáž kotla oceľového na kvapalné alebo plynné palivá s výkonom nad 40 do 60 kW,  -0,35625t</t>
  </si>
  <si>
    <t>-1179301911</t>
  </si>
  <si>
    <t>731391811</t>
  </si>
  <si>
    <t>Vypúšťanie vody z kotla do kanalizácie samospádom o v. pl.kotla do 5 m2</t>
  </si>
  <si>
    <t>-1781356616</t>
  </si>
  <si>
    <t>732420812</t>
  </si>
  <si>
    <t>Demontáž čerpadla obehového špirálového (do potrubia) DN 40,  -0,02100t</t>
  </si>
  <si>
    <t>-2084620749</t>
  </si>
  <si>
    <t>733110803.S</t>
  </si>
  <si>
    <t>Demontáž potrubia z oceľových rúrok závitových do DN 15,  -0,00100t</t>
  </si>
  <si>
    <t>96036673</t>
  </si>
  <si>
    <t>733110806.S</t>
  </si>
  <si>
    <t>Demontáž potrubia z oceľových rúrok závitových nad 15 do DN 32,  -0,00320t</t>
  </si>
  <si>
    <t>-781779746</t>
  </si>
  <si>
    <t>733110808.S</t>
  </si>
  <si>
    <t>Demontáž potrubia z oceľových rúrok závitových nad 32 do DN 50,  -0,00532t</t>
  </si>
  <si>
    <t>1079595790</t>
  </si>
  <si>
    <t>733190801.S</t>
  </si>
  <si>
    <t>Demontáž príslušenstva potrubia, odrezanie objímky dvojitej do DN 50 -0,00072t</t>
  </si>
  <si>
    <t>-575305912</t>
  </si>
  <si>
    <t>733193810</t>
  </si>
  <si>
    <t>Rozrezanie konzoly, podpery a výložníka pre potrubie z uholníkov L do 50x50x5 mm,  -0,00215t</t>
  </si>
  <si>
    <t>1751639957</t>
  </si>
  <si>
    <t>734100821.S</t>
  </si>
  <si>
    <t>Demontáž armatúry prírubovej s tromi prírubami do DN 50,  -0,03500t</t>
  </si>
  <si>
    <t>1769988385</t>
  </si>
  <si>
    <t>734200821.S</t>
  </si>
  <si>
    <t>Demontáž armatúry závitovej s dvomi závitmi do G 1/2 -0,00045t</t>
  </si>
  <si>
    <t>-960205302</t>
  </si>
  <si>
    <t>735151821.S</t>
  </si>
  <si>
    <t>Demontáž vykurovacieho telesa panelového dvojradového stavebnej dĺžky do 1500 mm,  -0,02493t</t>
  </si>
  <si>
    <t>-1746289544</t>
  </si>
  <si>
    <t>735151822.S</t>
  </si>
  <si>
    <t>Demontáž vykurovacieho telesa panelového dvojradového stavebnej dĺžky nad 1500 do 2820 mm,  -0,04675t</t>
  </si>
  <si>
    <t>182401633</t>
  </si>
  <si>
    <t>d-dym-kpl</t>
  </si>
  <si>
    <t>Demontáž dymovodu</t>
  </si>
  <si>
    <t>221493961</t>
  </si>
  <si>
    <t>735890801.S</t>
  </si>
  <si>
    <t xml:space="preserve">Vnútrostaveniskové premiestnenie vybúraných hmôt do kontajnera </t>
  </si>
  <si>
    <t>1195848825</t>
  </si>
  <si>
    <t xml:space="preserve">Izolácie tepelné   </t>
  </si>
  <si>
    <t>713482111</t>
  </si>
  <si>
    <t>Montáž trubíc z PE, hr.do 10 mm,vnút.priemer do 38 mm</t>
  </si>
  <si>
    <t>-34809966</t>
  </si>
  <si>
    <t>713482121</t>
  </si>
  <si>
    <t>-1180195753</t>
  </si>
  <si>
    <t>713482131</t>
  </si>
  <si>
    <t>Montáž trubíc z PE, hr.30 mm,vnút.priemer do 38</t>
  </si>
  <si>
    <t>616923504</t>
  </si>
  <si>
    <t>713482132</t>
  </si>
  <si>
    <t>Montáž trubíc z PE, hr.30 mm,vnút.priemer 42-70</t>
  </si>
  <si>
    <t>1433917931</t>
  </si>
  <si>
    <t>2837741542</t>
  </si>
  <si>
    <t>TUBOLIT izolácia - trubica   22/20-DG (72)  ARC-0051  Armacell  AZ FLEX</t>
  </si>
  <si>
    <t>973912087</t>
  </si>
  <si>
    <t>2837741555</t>
  </si>
  <si>
    <t>TUBOLIT izolácia - trubica   28/20-DG (60)  ARC-0052  Armacell  AZ FLEX</t>
  </si>
  <si>
    <t>-1492092902</t>
  </si>
  <si>
    <t>2837741571</t>
  </si>
  <si>
    <t>TUBOLIT izolácia - trubica   35/30-DG (28)  ARC-0066  Armacell  AZ FLEX</t>
  </si>
  <si>
    <t>-1231448305</t>
  </si>
  <si>
    <t>2837741583</t>
  </si>
  <si>
    <t>TUBOLIT izolácia - trubica   42/30-DG (24)  ARC-0067  Armacell  AZ FLEX</t>
  </si>
  <si>
    <t>316689365</t>
  </si>
  <si>
    <t>p-tbl-pe-50-15-3</t>
  </si>
  <si>
    <t>Páska TUBOLIT PE -50mm/15m/3mm</t>
  </si>
  <si>
    <t>707034242</t>
  </si>
  <si>
    <t>l-520/1,0</t>
  </si>
  <si>
    <t>Lepidlo 520-1,0 l</t>
  </si>
  <si>
    <t>-1283451347</t>
  </si>
  <si>
    <t>2837741549</t>
  </si>
  <si>
    <t>TUBOLIT izolácia - navlek 22-S-plus (400)  ARC-0072  Armacell  AZ FLEX</t>
  </si>
  <si>
    <t>-145885267</t>
  </si>
  <si>
    <t>-634747039</t>
  </si>
  <si>
    <t>1956321046</t>
  </si>
  <si>
    <t>733</t>
  </si>
  <si>
    <t xml:space="preserve">Ústredné kúrenie - rozvodné potrubie   </t>
  </si>
  <si>
    <t>733111103</t>
  </si>
  <si>
    <t>Potrubie z rúrok závitových oceľových bezšvových bežných nízkotlakových DN 15</t>
  </si>
  <si>
    <t>-1595543967</t>
  </si>
  <si>
    <t>733111104</t>
  </si>
  <si>
    <t>Potrubie z rúrok závitových oceľových bezšvových bežných nízkotlakových DN 20</t>
  </si>
  <si>
    <t>-813157541</t>
  </si>
  <si>
    <t>733111105</t>
  </si>
  <si>
    <t>Potrubie z rúrok závitových oceľových bezšvových bežných nízkotlakových DN 25</t>
  </si>
  <si>
    <t>-519532383</t>
  </si>
  <si>
    <t>733111106</t>
  </si>
  <si>
    <t>Potrubie z rúrok závitových oceľových bezšvových bežných nízkotlakových DN 32</t>
  </si>
  <si>
    <t>1059764290</t>
  </si>
  <si>
    <t>733111111</t>
  </si>
  <si>
    <t>Potrubie z rúrok závitových oceľových bezšvových bežných strednotlakových DN 8</t>
  </si>
  <si>
    <t>1176527445</t>
  </si>
  <si>
    <t>733113113</t>
  </si>
  <si>
    <t>Potrubie z rúrok závitových Príplatok k cene za zhotovenie prípojky z oceľ. rúrok závitových DN 15</t>
  </si>
  <si>
    <t>543507920</t>
  </si>
  <si>
    <t>733190107</t>
  </si>
  <si>
    <t>Tlaková skúška potrubia z oceľových rúrok závitových</t>
  </si>
  <si>
    <t>-1893956465</t>
  </si>
  <si>
    <t>998733101.S</t>
  </si>
  <si>
    <t>Presun hmôt pre rozvody potrubia v objektoch výšky do 6 m</t>
  </si>
  <si>
    <t>-1809673758</t>
  </si>
  <si>
    <t>998733193.S</t>
  </si>
  <si>
    <t>Rozvody potrubia, prípl.za presun nad vymedz. najväčšiu dopravnú vzdial. do 100 m</t>
  </si>
  <si>
    <t>-2112813593</t>
  </si>
  <si>
    <t>734</t>
  </si>
  <si>
    <t xml:space="preserve">Ústredné kúrenie - armatúry   </t>
  </si>
  <si>
    <t>734209104</t>
  </si>
  <si>
    <t>Montáž závitovej armatúry s 1 závitom G 3/4</t>
  </si>
  <si>
    <t>-1875867689</t>
  </si>
  <si>
    <t>4849211006</t>
  </si>
  <si>
    <t>Termostat HERZ "MINI", 6 - 28 °C    Herz obj.č.1920060</t>
  </si>
  <si>
    <t>-122718149</t>
  </si>
  <si>
    <t>734209112</t>
  </si>
  <si>
    <t>Montáž závitovej armatúry s 2 závitmi do G 1/2</t>
  </si>
  <si>
    <t>-1055639552</t>
  </si>
  <si>
    <t>4228461007</t>
  </si>
  <si>
    <t>1/2" ventil HERZ-TS-90, rohový    Herz obj.č.1772491</t>
  </si>
  <si>
    <t>-1318137890</t>
  </si>
  <si>
    <t>4228461003</t>
  </si>
  <si>
    <t>1/2" ventil HERZ-TS-90, priamy    Herz obj.č.1772391</t>
  </si>
  <si>
    <t>-1129700590</t>
  </si>
  <si>
    <t>4228461087</t>
  </si>
  <si>
    <t>1/2" spiatočkový ventil HERZ-RL-5, priamy    Herz obj.č.1392301</t>
  </si>
  <si>
    <t>-181473171</t>
  </si>
  <si>
    <t>4228461090</t>
  </si>
  <si>
    <t>1/2" spiatočkový ventil HERZ-RL-5, rohový    Herz obj.č.1392401</t>
  </si>
  <si>
    <t>34142776</t>
  </si>
  <si>
    <t>734211122</t>
  </si>
  <si>
    <t>Ventil odvzdušňovací závitový vykurovacích telies K 1172 do G 3/8</t>
  </si>
  <si>
    <t>-1527067337</t>
  </si>
  <si>
    <t>998734101.S</t>
  </si>
  <si>
    <t>Presun hmôt pre armatúry v objektoch výšky do 6 m</t>
  </si>
  <si>
    <t>-377712738</t>
  </si>
  <si>
    <t>998734193.S</t>
  </si>
  <si>
    <t>Armatúry, prípl.za presun nad vymedz. najväčšiu dopravnú vzdialenosť do 100 m</t>
  </si>
  <si>
    <t>437527820</t>
  </si>
  <si>
    <t>735</t>
  </si>
  <si>
    <t xml:space="preserve">Ústredné kúrenie - vykurovacie telesá   </t>
  </si>
  <si>
    <t>735154040</t>
  </si>
  <si>
    <t>Montáž vykurovacieho telesa panelového jednoradového 600 mm/ dĺžky 400-600 mm</t>
  </si>
  <si>
    <t>-602386360</t>
  </si>
  <si>
    <t>735154043</t>
  </si>
  <si>
    <t>Montáž vykurovacieho telesa panelového jednoradového 600 mm/ dĺžky 1400-1800 mm</t>
  </si>
  <si>
    <t>-1469270559</t>
  </si>
  <si>
    <t>735154140</t>
  </si>
  <si>
    <t>Montáž vykurovacieho telesa panelového dvojradového výšky 600 mm/ dĺžky 400-600 mm</t>
  </si>
  <si>
    <t>-478866165</t>
  </si>
  <si>
    <t>735154141</t>
  </si>
  <si>
    <t>Montáž vykurovacieho telesa panelového dvojradového výšky 600 mm/ dĺžky 700-900 mm</t>
  </si>
  <si>
    <t>-1671467858</t>
  </si>
  <si>
    <t>735154142</t>
  </si>
  <si>
    <t>Montáž vykurovacieho telesa panelového dvojradového výšky 600 mm/ dĺžky 1000-1200 mm</t>
  </si>
  <si>
    <t>-1915507530</t>
  </si>
  <si>
    <t>735154143</t>
  </si>
  <si>
    <t>Montáž vykurovacieho telesa panelového dvojradového výšky 600 mm/ dĺžky 1400-1800 mm</t>
  </si>
  <si>
    <t>1859701173</t>
  </si>
  <si>
    <t>735158110</t>
  </si>
  <si>
    <t>Vykurovacie telesá panelové, tlaková skúška telesa vodou U. S. Steel Košice jednoradového</t>
  </si>
  <si>
    <t>-1059990922</t>
  </si>
  <si>
    <t>735158120</t>
  </si>
  <si>
    <t>Vykurovacie telesá panelové, tlaková skúška telesa vodou U. S. Steel Košice dvojradového</t>
  </si>
  <si>
    <t>1115881694</t>
  </si>
  <si>
    <t>4845366620</t>
  </si>
  <si>
    <t>Vykurovacie teleso doskové oceľové KORAD 11K s jedným panelom a jedným konvektorom  600x0600</t>
  </si>
  <si>
    <t>877415936</t>
  </si>
  <si>
    <t>4845374300</t>
  </si>
  <si>
    <t>Vykurovacie teleso doskové oceľové KORAD 21K s dvoma panelmi a jedným konvektorom  600x0700</t>
  </si>
  <si>
    <t>283831011</t>
  </si>
  <si>
    <t>4845375000</t>
  </si>
  <si>
    <t>Vykurovacie teleso doskové oceľové KORAD 21K s dvoma panelmi a jedným konvektorom  600x1400</t>
  </si>
  <si>
    <t>752313205</t>
  </si>
  <si>
    <t>4845380400</t>
  </si>
  <si>
    <t>Vykurovacie teleso doskové oceľové KORAD 22K s dvoma panelmi a dvoma konvektormi  600x0700</t>
  </si>
  <si>
    <t>-2136633944</t>
  </si>
  <si>
    <t>4845380550</t>
  </si>
  <si>
    <t>Vykurovacie teleso doskové oceľové KORAD 22K s dvoma panelmi a dvoma konvektormi  600x1000</t>
  </si>
  <si>
    <t>1596899176</t>
  </si>
  <si>
    <t>4845380750</t>
  </si>
  <si>
    <t>Vykurovacie teleso doskové oceľové KORAD 22K s dvoma panelmi a dvoma konvektormi  600x1400</t>
  </si>
  <si>
    <t>1682281769</t>
  </si>
  <si>
    <t>4845380850</t>
  </si>
  <si>
    <t>Vykurovacie teleso doskové oceľové KORAD 22K s dvoma panelmi a dvoma konvektormi  600x1600</t>
  </si>
  <si>
    <t>-1369177242</t>
  </si>
  <si>
    <t>4845380300</t>
  </si>
  <si>
    <t>Vykurovacie teleso doskové oceľové KORAD 22K s dvoma panelmi a dvoma konvektormi  600x0500</t>
  </si>
  <si>
    <t>-13145433</t>
  </si>
  <si>
    <t>4845374600</t>
  </si>
  <si>
    <t>Vykurovacie teleso doskové oceľové KORAD 21K s dvoma panelmi a jedným konvektorom  600x1000</t>
  </si>
  <si>
    <t>155537961</t>
  </si>
  <si>
    <t>4845500935</t>
  </si>
  <si>
    <t>Vykurovacie rebríky KORADO-SATEC Radiátor oceľ.rebrík. KORALUX LINEAR CLASSIC KLC 600x1500 , č. KOLC600/1500</t>
  </si>
  <si>
    <t>1020086150</t>
  </si>
  <si>
    <t>998735101.S</t>
  </si>
  <si>
    <t>Presun hmôt pre vykurovacie telesá v objektoch výšky do 6 m</t>
  </si>
  <si>
    <t>510661462</t>
  </si>
  <si>
    <t>998735193.S</t>
  </si>
  <si>
    <t>Vykurovacie telesá, prípl.za presun nad vymedz. najväčšiu dopr. vzdial. do 100 m</t>
  </si>
  <si>
    <t>249951402</t>
  </si>
  <si>
    <t xml:space="preserve">Konštrukcie doplnkové kovové   </t>
  </si>
  <si>
    <t>767995105.S</t>
  </si>
  <si>
    <t xml:space="preserve">Montáž ostatných atypických kovových stavebných doplnkových konštrukcií </t>
  </si>
  <si>
    <t>kg</t>
  </si>
  <si>
    <t>-1945174348</t>
  </si>
  <si>
    <t>553m-4</t>
  </si>
  <si>
    <t>Atypické konštrukcie -doplnkové kovové</t>
  </si>
  <si>
    <t>849766424</t>
  </si>
  <si>
    <t>482558934</t>
  </si>
  <si>
    <t>-401060667</t>
  </si>
  <si>
    <t xml:space="preserve">Nátery   </t>
  </si>
  <si>
    <t>783225100</t>
  </si>
  <si>
    <t>Nátery kov.stav.doplnk.konštr. syntetické na vzduchu schnúce dvojnás. 1x s emailov. - 105µm</t>
  </si>
  <si>
    <t>1662315642</t>
  </si>
  <si>
    <t>783226100</t>
  </si>
  <si>
    <t>Nátery kov.stav.doplnk.konštr. syntetické na vzduchu schnúce základný - 35µm</t>
  </si>
  <si>
    <t>996474570</t>
  </si>
  <si>
    <t>783424340</t>
  </si>
  <si>
    <t>Nátery kov.potr.a armatúr syntet. potrubie do DN 50 mm dvojnás. 1x email a základný náter - 140µm</t>
  </si>
  <si>
    <t>151323056</t>
  </si>
  <si>
    <t>783424740</t>
  </si>
  <si>
    <t>Nátery kov.potr.a armatúr syntetické potrubie do DN 50 mm základné - 35µm</t>
  </si>
  <si>
    <t>-1312221305</t>
  </si>
  <si>
    <t>HZS</t>
  </si>
  <si>
    <t xml:space="preserve">HZS   </t>
  </si>
  <si>
    <t>Dmp</t>
  </si>
  <si>
    <t>Drobné montážne práce</t>
  </si>
  <si>
    <t>-534852440</t>
  </si>
  <si>
    <t>MV</t>
  </si>
  <si>
    <t>Murárska výpomoc</t>
  </si>
  <si>
    <t>1337502839</t>
  </si>
  <si>
    <t>UN-IP</t>
  </si>
  <si>
    <t>Úprava náteru a izolácie potrubia</t>
  </si>
  <si>
    <t>-628076696</t>
  </si>
  <si>
    <t>V-NS</t>
  </si>
  <si>
    <t>Vypustenie a napustenie systému</t>
  </si>
  <si>
    <t>1119390940</t>
  </si>
  <si>
    <t>ZaSP</t>
  </si>
  <si>
    <t>Zaregulovanie a skúšobná prevádzka</t>
  </si>
  <si>
    <t>-365576592</t>
  </si>
  <si>
    <t>SO01.5 - SO01.5 Elektroinštalácia</t>
  </si>
  <si>
    <t>D1 - Práce a dodávky M</t>
  </si>
  <si>
    <t xml:space="preserve">    21-M - Elektroinštalácia - montáž</t>
  </si>
  <si>
    <t xml:space="preserve">    21-M21m - Elektroinštalácia  - materiál</t>
  </si>
  <si>
    <t xml:space="preserve">    21-M22 - Bleskozvod - montáž</t>
  </si>
  <si>
    <t xml:space="preserve">    21-M22m - Bleskozvod - materiál</t>
  </si>
  <si>
    <t xml:space="preserve">    D2 - Zemné práce pre bleskozvod</t>
  </si>
  <si>
    <t xml:space="preserve">    769 - Montáže vzduchotechnických zariadení</t>
  </si>
  <si>
    <t>D1</t>
  </si>
  <si>
    <t>Práce a dodávky M</t>
  </si>
  <si>
    <t>21-M</t>
  </si>
  <si>
    <t>Elektroinštalácia - montáž</t>
  </si>
  <si>
    <t>210010301</t>
  </si>
  <si>
    <t>Krabica prístrojová bez zapojenia (1901, KP 68, KZ 3)</t>
  </si>
  <si>
    <t>985177221</t>
  </si>
  <si>
    <t>210010321</t>
  </si>
  <si>
    <t>Krabica odbočná s viečkom, svorkovnicou vrátane zapojenia (1903, KR 68) kruhová</t>
  </si>
  <si>
    <t>730208578</t>
  </si>
  <si>
    <t>210800004</t>
  </si>
  <si>
    <t>Vodič  medený  uložený pod omietkou CYY 4</t>
  </si>
  <si>
    <t>1277375520</t>
  </si>
  <si>
    <t>210800649</t>
  </si>
  <si>
    <t>Vodič  medený  NN a VN pevne uložený CYA 25</t>
  </si>
  <si>
    <t>2058321721</t>
  </si>
  <si>
    <t>210800101</t>
  </si>
  <si>
    <t>Kábel medený uložený pod omietkou CYKY 2 x 1, 5</t>
  </si>
  <si>
    <t>496772548</t>
  </si>
  <si>
    <t>210800105</t>
  </si>
  <si>
    <t>Kábel medený uložený pod omietkou CYKY 3 x 1, 5</t>
  </si>
  <si>
    <t>585565167</t>
  </si>
  <si>
    <t>210800106</t>
  </si>
  <si>
    <t>Kábel medený uložený pod omietkou CYKY 3 x 2, 5</t>
  </si>
  <si>
    <t>-1195958949</t>
  </si>
  <si>
    <t>210800112</t>
  </si>
  <si>
    <t>Kábel medený uložený pod omietkou CYKY 5 x 6</t>
  </si>
  <si>
    <t>-1108655852</t>
  </si>
  <si>
    <t>210800101p</t>
  </si>
  <si>
    <t>Kábel medený nehorlavý uložený pod omietkou NHXH-FE 180/PS90 2x125</t>
  </si>
  <si>
    <t>-1963573430</t>
  </si>
  <si>
    <t>210100101</t>
  </si>
  <si>
    <t>Ukončenie Cu a Al drôtov a lán včítane zapojenie, jedna žila, vodič s prierezom do 16 mm2</t>
  </si>
  <si>
    <t>1298403846</t>
  </si>
  <si>
    <t>210100254</t>
  </si>
  <si>
    <t>Zapojenie jestvuj. 4žil.káblov a sfázovanie</t>
  </si>
  <si>
    <t>-813837130</t>
  </si>
  <si>
    <t>210110041</t>
  </si>
  <si>
    <t>Spínače polozapustené a zapustené vrátane zapojenia jednopólový - radenie 1</t>
  </si>
  <si>
    <t>653464490</t>
  </si>
  <si>
    <t>210110043</t>
  </si>
  <si>
    <t>Spínač polozapustený a zapustený vrátane zapojenia sériový prep.stried. - radenie 5</t>
  </si>
  <si>
    <t>1809908344</t>
  </si>
  <si>
    <t>210110045</t>
  </si>
  <si>
    <t>Spínač polozapustený a zapustený vrátane zapojenia stried.prep.- radenie 6</t>
  </si>
  <si>
    <t>-1040833477</t>
  </si>
  <si>
    <t>210110046</t>
  </si>
  <si>
    <t>Spínač polozapustený a zapustený vrátane zapojenia stried.prep.- radenie 7</t>
  </si>
  <si>
    <t>160436472</t>
  </si>
  <si>
    <t>210111012</t>
  </si>
  <si>
    <t>Domová zásuvka polozapustená alebo zapustená, 10/16 A 250 V 2P + Z 2 x zapojenie</t>
  </si>
  <si>
    <t>1257266955</t>
  </si>
  <si>
    <t>210200101</t>
  </si>
  <si>
    <t>A-Svietidlo stropné LED 40W 4000K 230V IP20</t>
  </si>
  <si>
    <t>1182505442</t>
  </si>
  <si>
    <t>210200102</t>
  </si>
  <si>
    <t>B-Svietidlo stropné LED 20W 4000K 230V IP20</t>
  </si>
  <si>
    <t>1089425016</t>
  </si>
  <si>
    <t>210200103</t>
  </si>
  <si>
    <t>C-Svietidlo nástenné LED 20W 4000K 230V IP44 so senzorom  pohybu</t>
  </si>
  <si>
    <t>1767183086</t>
  </si>
  <si>
    <t>210200104</t>
  </si>
  <si>
    <t>D-Svietidlo stropné LED 20W 4000K 230V IP44</t>
  </si>
  <si>
    <t>-911141796</t>
  </si>
  <si>
    <t>210200105</t>
  </si>
  <si>
    <t>E-Svietidlo stropné LED 40W 4000K 230V IP20</t>
  </si>
  <si>
    <t>1338059420</t>
  </si>
  <si>
    <t>210200106</t>
  </si>
  <si>
    <t>F-Svietidlo nástenné  LED 20W 4000K 230V IP20</t>
  </si>
  <si>
    <t>-910365553</t>
  </si>
  <si>
    <t>210200107</t>
  </si>
  <si>
    <t>G-Svietidlo reflektorové 100W 4000k  IP54</t>
  </si>
  <si>
    <t>339722329</t>
  </si>
  <si>
    <t>210200108</t>
  </si>
  <si>
    <t>H-Svietidlo stropné LED 40W 4000K 230V IP44</t>
  </si>
  <si>
    <t>-340163408</t>
  </si>
  <si>
    <t>210200109</t>
  </si>
  <si>
    <t>J-Svietidlo nástenné Helios NZ LINEAR EX 020 735 Ex II 2G Ex eb mb IIC T4 Gb IP66</t>
  </si>
  <si>
    <t>95811795</t>
  </si>
  <si>
    <t>210200110</t>
  </si>
  <si>
    <t>NZ Svietidlo núdzové  autonómne 1hod 6W IP20</t>
  </si>
  <si>
    <t>-525611367</t>
  </si>
  <si>
    <t>210199121</t>
  </si>
  <si>
    <t>Montáž rozvádzača RH</t>
  </si>
  <si>
    <t>1323977385</t>
  </si>
  <si>
    <t>210199122</t>
  </si>
  <si>
    <t>Montáž rozvádzača RK</t>
  </si>
  <si>
    <t>-1198273566</t>
  </si>
  <si>
    <t>210190008x</t>
  </si>
  <si>
    <t>Montaž nulovej svorkovnce  EPP</t>
  </si>
  <si>
    <t>-1098642436</t>
  </si>
  <si>
    <t>210190009</t>
  </si>
  <si>
    <t>Prekládka a zapojenie elektromerov  3faz.</t>
  </si>
  <si>
    <t>493797767</t>
  </si>
  <si>
    <t>210190010</t>
  </si>
  <si>
    <t xml:space="preserve">Prkládka a zapoj.ističov  PLHT </t>
  </si>
  <si>
    <t>1116587241</t>
  </si>
  <si>
    <t>210990031</t>
  </si>
  <si>
    <t>Sekanie pre krabice 68mm</t>
  </si>
  <si>
    <t>41672634</t>
  </si>
  <si>
    <t>210990057</t>
  </si>
  <si>
    <t>Sekanie drážky 30/50mm</t>
  </si>
  <si>
    <t>-1244429934</t>
  </si>
  <si>
    <t>210990058</t>
  </si>
  <si>
    <t>Demontáž jestvuj.elektroinštalácie</t>
  </si>
  <si>
    <t>-633248233</t>
  </si>
  <si>
    <t>2199011</t>
  </si>
  <si>
    <t>PPV</t>
  </si>
  <si>
    <t>%</t>
  </si>
  <si>
    <t>-790047662</t>
  </si>
  <si>
    <t>2199021</t>
  </si>
  <si>
    <t>Revízna správa</t>
  </si>
  <si>
    <t>-1684852699</t>
  </si>
  <si>
    <t>21-M21m</t>
  </si>
  <si>
    <t>Elektroinštalácia  - materiál</t>
  </si>
  <si>
    <t>3450906510</t>
  </si>
  <si>
    <t>Krabica  KU 68-1901</t>
  </si>
  <si>
    <t>552564915</t>
  </si>
  <si>
    <t>3450907517</t>
  </si>
  <si>
    <t>Krabica  KU 68-1903 so svorkami Wago</t>
  </si>
  <si>
    <t>665527886</t>
  </si>
  <si>
    <t>3410907519</t>
  </si>
  <si>
    <t>Vodič CY  4mm zž</t>
  </si>
  <si>
    <t>-362618671</t>
  </si>
  <si>
    <t>3410405301</t>
  </si>
  <si>
    <t>Kábel/vodič pre zaťahovanie do trubky   - medený CY 1,5</t>
  </si>
  <si>
    <t>-1860627197</t>
  </si>
  <si>
    <t>3410104377</t>
  </si>
  <si>
    <t>Kábel/vodič pre pevné uloženie - medený CYKY-O  2x  1,5</t>
  </si>
  <si>
    <t>234825259</t>
  </si>
  <si>
    <t>3410104300</t>
  </si>
  <si>
    <t>Kábel/vodič pre pevné uloženie - medený CYKY-O  3x  1,5</t>
  </si>
  <si>
    <t>1136314799</t>
  </si>
  <si>
    <t>3410105000</t>
  </si>
  <si>
    <t>Kábel/vodič pre pevné uloženie - medený CYKY-J   3x  1,5</t>
  </si>
  <si>
    <t>-185200982</t>
  </si>
  <si>
    <t>3410105700</t>
  </si>
  <si>
    <t>Kábel/vodič pre pevné uloženie - medený CYKY-J   3x  2,5</t>
  </si>
  <si>
    <t>1581610935</t>
  </si>
  <si>
    <t>3410126600</t>
  </si>
  <si>
    <t>Kábel dat.  FTP 4x2x0,5 cat6a</t>
  </si>
  <si>
    <t>-1575640592</t>
  </si>
  <si>
    <t>3410147500</t>
  </si>
  <si>
    <t>Kábel nehorl.NHXH-FE 180/PS90-O 2x1,5</t>
  </si>
  <si>
    <t>-630451866</t>
  </si>
  <si>
    <t>3450201437</t>
  </si>
  <si>
    <t>Spínač 1 komplet  IP20  LEG-Niloe biely</t>
  </si>
  <si>
    <t>826732950</t>
  </si>
  <si>
    <t>3450201430</t>
  </si>
  <si>
    <t>Spínač 5 komplet  IP20  LEG-Niloe biely</t>
  </si>
  <si>
    <t>-604591514</t>
  </si>
  <si>
    <t>3450201521</t>
  </si>
  <si>
    <t>Spínač 6 komplet  IP20  LEG-Niloe biely</t>
  </si>
  <si>
    <t>1927721600</t>
  </si>
  <si>
    <t>3450201612</t>
  </si>
  <si>
    <t>Spínač 7 komplet  IP20  LEG-Niloe biely</t>
  </si>
  <si>
    <t>-722540218</t>
  </si>
  <si>
    <t>3450317700</t>
  </si>
  <si>
    <t>Zásuvka  LEG-Niloe biela 16A 230V jednoduchá</t>
  </si>
  <si>
    <t>-2007799125</t>
  </si>
  <si>
    <t>3450433788</t>
  </si>
  <si>
    <t>STOP tlačítko červené v skrinke so sklom 13180 IP55</t>
  </si>
  <si>
    <t>-607752238</t>
  </si>
  <si>
    <t>348512321</t>
  </si>
  <si>
    <t>2063231255</t>
  </si>
  <si>
    <t>348512322</t>
  </si>
  <si>
    <t>-1824070029</t>
  </si>
  <si>
    <t>348512323</t>
  </si>
  <si>
    <t>236362605</t>
  </si>
  <si>
    <t>348512324</t>
  </si>
  <si>
    <t>817168137</t>
  </si>
  <si>
    <t>348512325</t>
  </si>
  <si>
    <t>1658707714</t>
  </si>
  <si>
    <t>348512326</t>
  </si>
  <si>
    <t>-1874304409</t>
  </si>
  <si>
    <t>348512327</t>
  </si>
  <si>
    <t>1667989424</t>
  </si>
  <si>
    <t>348512328</t>
  </si>
  <si>
    <t>927961509</t>
  </si>
  <si>
    <t>348512329</t>
  </si>
  <si>
    <t>-400495950</t>
  </si>
  <si>
    <t>348512330</t>
  </si>
  <si>
    <t>-1557803091</t>
  </si>
  <si>
    <t>348512374</t>
  </si>
  <si>
    <t>Rozvádzač RH s náplnou</t>
  </si>
  <si>
    <t>1722976980</t>
  </si>
  <si>
    <t>348512375</t>
  </si>
  <si>
    <t>Rozvádzač RK s náplnou</t>
  </si>
  <si>
    <t>-2017430600</t>
  </si>
  <si>
    <t>348512333</t>
  </si>
  <si>
    <t>Nul.svorkovnica EPP</t>
  </si>
  <si>
    <t>1615641186</t>
  </si>
  <si>
    <t>9990000003</t>
  </si>
  <si>
    <t>Podružný materiál</t>
  </si>
  <si>
    <t>43372919</t>
  </si>
  <si>
    <t>21-M22</t>
  </si>
  <si>
    <t>Bleskozvod - montáž</t>
  </si>
  <si>
    <t>210220101</t>
  </si>
  <si>
    <t>Zvodový vodič včítane podpery FeZn do D 10 mm, A1 D 10 mm FeZn  D 8 mm</t>
  </si>
  <si>
    <t>-56112846</t>
  </si>
  <si>
    <t>210220022</t>
  </si>
  <si>
    <t>Uzemňovacie vedenie v zemi včít. svoriek, prepojenia, izolácie spojov FeZn D 8 - 10 mm</t>
  </si>
  <si>
    <t>-1942698326</t>
  </si>
  <si>
    <t>210220021</t>
  </si>
  <si>
    <t>Uzemňovacie vedenie v zemi včít. svoriek, prepojenia, izolácie spojov FeZn do 120 mm2</t>
  </si>
  <si>
    <t>-1127003445</t>
  </si>
  <si>
    <t>210220201</t>
  </si>
  <si>
    <t>Zachyt.tyč včít.upevnenia na strešný hrebeň do 2 m dľžky tyče</t>
  </si>
  <si>
    <t>562185303</t>
  </si>
  <si>
    <t>210220401</t>
  </si>
  <si>
    <t>Označenie zvodov štítkami smaltované, z umelej hmoty</t>
  </si>
  <si>
    <t>-1729055791</t>
  </si>
  <si>
    <t>210220301</t>
  </si>
  <si>
    <t>Bleskozvodová svorka do 2 skrutiek (SS, SR 03)</t>
  </si>
  <si>
    <t>-1934380794</t>
  </si>
  <si>
    <t>210220302</t>
  </si>
  <si>
    <t>Bleskozvodová svorka nad 2 skrutky (ST, SJ, SK, SZ, SR 01, 02)</t>
  </si>
  <si>
    <t>-1201107988</t>
  </si>
  <si>
    <t>210010313</t>
  </si>
  <si>
    <t>Krabica odbočná s viečkom, bez zapojenia (KO 125) štvorcová</t>
  </si>
  <si>
    <t>1961815218</t>
  </si>
  <si>
    <t>210010004</t>
  </si>
  <si>
    <t>Rúrka ohybná elektroinštalačná, uložená pod omietkou, typ 23 - 29 mm FX20</t>
  </si>
  <si>
    <t>1149222561</t>
  </si>
  <si>
    <t>210220010</t>
  </si>
  <si>
    <t>Náter územnenia asfaltom -prechod z betonu</t>
  </si>
  <si>
    <t>273314170</t>
  </si>
  <si>
    <t>210990035</t>
  </si>
  <si>
    <t>Kapsa pre krabicu 68</t>
  </si>
  <si>
    <t>467825905</t>
  </si>
  <si>
    <t>21099005s</t>
  </si>
  <si>
    <t>Drážka pre zvod 30x30 mm</t>
  </si>
  <si>
    <t>414411632</t>
  </si>
  <si>
    <t>15868004</t>
  </si>
  <si>
    <t>2199021.1</t>
  </si>
  <si>
    <t>1841583154</t>
  </si>
  <si>
    <t>21-M22m</t>
  </si>
  <si>
    <t>Bleskozvod - materiál</t>
  </si>
  <si>
    <t>1561523504</t>
  </si>
  <si>
    <t>Drôt ťahaný ALMGSI mäkký   d 8.00mm</t>
  </si>
  <si>
    <t>-753128183</t>
  </si>
  <si>
    <t>1561523505</t>
  </si>
  <si>
    <t>Drôt ťahaný ALMGSI mäkký   d 8.00mm izolovaný</t>
  </si>
  <si>
    <t>-223816720</t>
  </si>
  <si>
    <t>1561523500</t>
  </si>
  <si>
    <t>Drôt  pozinkovaný mäkký ozn. STN 11 343 (EN S195T) D 10.00mm</t>
  </si>
  <si>
    <t>-264260831</t>
  </si>
  <si>
    <t>3541267581</t>
  </si>
  <si>
    <t>Pás FeZn 30/4mm</t>
  </si>
  <si>
    <t>1911539571</t>
  </si>
  <si>
    <t>3539539619</t>
  </si>
  <si>
    <t>Štítok do 5 písmen 10x15 mm</t>
  </si>
  <si>
    <t>-707328824</t>
  </si>
  <si>
    <t>3541267582</t>
  </si>
  <si>
    <t>Podpera PVxx</t>
  </si>
  <si>
    <t>149988299</t>
  </si>
  <si>
    <t>3540300400</t>
  </si>
  <si>
    <t>HR-Zberná tyč JP20</t>
  </si>
  <si>
    <t>1325878550</t>
  </si>
  <si>
    <t>3540200800</t>
  </si>
  <si>
    <t>HR-Držiak DJ 1 , ST</t>
  </si>
  <si>
    <t>-811940051</t>
  </si>
  <si>
    <t>3540200801</t>
  </si>
  <si>
    <t>HR ochr.strieška OS 1</t>
  </si>
  <si>
    <t>-1710347136</t>
  </si>
  <si>
    <t>-1122010827</t>
  </si>
  <si>
    <t>3534355733</t>
  </si>
  <si>
    <t>HR-Svorka SS</t>
  </si>
  <si>
    <t>375063199</t>
  </si>
  <si>
    <t>3540408300</t>
  </si>
  <si>
    <t>HR-Svorka SZ</t>
  </si>
  <si>
    <t>-1628372696</t>
  </si>
  <si>
    <t>3540406200</t>
  </si>
  <si>
    <t>HR-Svorka SO</t>
  </si>
  <si>
    <t>-445763497</t>
  </si>
  <si>
    <t>3540405901</t>
  </si>
  <si>
    <t>HR-Svorka SR 02</t>
  </si>
  <si>
    <t>-1503546758</t>
  </si>
  <si>
    <t>3540405902</t>
  </si>
  <si>
    <t>HR-Svorka SR 03</t>
  </si>
  <si>
    <t>-1151393027</t>
  </si>
  <si>
    <t>3540405903</t>
  </si>
  <si>
    <t>HR-Svorka SJ 01</t>
  </si>
  <si>
    <t>1483241890</t>
  </si>
  <si>
    <t>3450913000</t>
  </si>
  <si>
    <t>Krabica  KO-125</t>
  </si>
  <si>
    <t>-167396821</t>
  </si>
  <si>
    <t>3450704200</t>
  </si>
  <si>
    <t>I-Rúrka FXP  25</t>
  </si>
  <si>
    <t>1629732189</t>
  </si>
  <si>
    <t>3540405904</t>
  </si>
  <si>
    <t>Asfalt náter</t>
  </si>
  <si>
    <t>2058749286</t>
  </si>
  <si>
    <t>9990000009</t>
  </si>
  <si>
    <t>-423313550</t>
  </si>
  <si>
    <t>D2</t>
  </si>
  <si>
    <t>Zemné práce pre bleskozvod</t>
  </si>
  <si>
    <t>460200154</t>
  </si>
  <si>
    <t>Hĺbenie káblovej ryhy 35 cm širokej a 70 cm hlbokej, v zemine triedy 4</t>
  </si>
  <si>
    <t>92350833</t>
  </si>
  <si>
    <t>460560154</t>
  </si>
  <si>
    <t>Zásyp  káblovej ryhy , 35 cm širokej, 70 cm hlbokej</t>
  </si>
  <si>
    <t>1605168728</t>
  </si>
  <si>
    <t>460660159</t>
  </si>
  <si>
    <t>Rozbitie a znovu  vyspravenie beton. plochy</t>
  </si>
  <si>
    <t>1128482559</t>
  </si>
  <si>
    <t>769</t>
  </si>
  <si>
    <t>Montáže vzduchotechnických zariadení</t>
  </si>
  <si>
    <t>769011130.S</t>
  </si>
  <si>
    <t>Montáž ventilátora malého axiálneho vsuvného potrubného do steny veľkosť: 200</t>
  </si>
  <si>
    <t>-10174871</t>
  </si>
  <si>
    <t xml:space="preserve">1  " m.č. 117  WC pre imobilných </t>
  </si>
  <si>
    <t>429140000900.S</t>
  </si>
  <si>
    <t>Ventilátor malý, axiálny, do kruhového potrubia, kovový, D potrubia    WC m.č.117</t>
  </si>
  <si>
    <t>-1491265705</t>
  </si>
  <si>
    <t>769021000.S</t>
  </si>
  <si>
    <t>Montáž spiro potrubia do DN 100</t>
  </si>
  <si>
    <t>1920597710</t>
  </si>
  <si>
    <t>429810000200.S</t>
  </si>
  <si>
    <t>Potrubie kruhové spiro DN 100, dĺžka 1000 mm</t>
  </si>
  <si>
    <t>1690382928</t>
  </si>
  <si>
    <t>769025291.S</t>
  </si>
  <si>
    <t xml:space="preserve">Montáž spätnej klapky pre strešné ventilátory </t>
  </si>
  <si>
    <t>-345063295</t>
  </si>
  <si>
    <t>429710065000.S</t>
  </si>
  <si>
    <t>Klapka spätná, samoťažná</t>
  </si>
  <si>
    <t>1077173960</t>
  </si>
  <si>
    <t>769031192.S</t>
  </si>
  <si>
    <t>Montáž výustky na kruhové potrubie prierezu 0.012-0.030 m2</t>
  </si>
  <si>
    <t>-1704796269</t>
  </si>
  <si>
    <t>429720259200.S</t>
  </si>
  <si>
    <t>Výustka oceľová do kruhového potrubia, jednoradová</t>
  </si>
  <si>
    <t>1017008668</t>
  </si>
  <si>
    <t>ZOZNAM FIGÚR</t>
  </si>
  <si>
    <t>Výmera</t>
  </si>
  <si>
    <t xml:space="preserve"> SO01/ SO01.1</t>
  </si>
  <si>
    <t xml:space="preserve">demontaž dverí  zarubna + dvere obvod </t>
  </si>
  <si>
    <t>OMstien</t>
  </si>
  <si>
    <t>omietka stien</t>
  </si>
  <si>
    <t>OMstrop</t>
  </si>
  <si>
    <t xml:space="preserve">OM stropov </t>
  </si>
  <si>
    <t xml:space="preserve"> SO01/ SO01.2A</t>
  </si>
  <si>
    <t>Použitie figúry:</t>
  </si>
  <si>
    <t xml:space="preserve"> SO01/ SO01.2B</t>
  </si>
  <si>
    <t xml:space="preserve">KZS  hr.0m  ostenia a nadpražia </t>
  </si>
  <si>
    <t xml:space="preserve"> SO01/ SO01.C</t>
  </si>
  <si>
    <t>Súťažné podklady - zadanie stavby s 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</si>
</sst>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0"/>
      <color rgb="FFFF0000"/>
      <name val="Arial CE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167" fontId="40" fillId="3" borderId="22" xfId="0" applyNumberFormat="1" applyFont="1" applyFill="1" applyBorder="1" applyAlignment="1" applyProtection="1">
      <alignment vertical="center"/>
      <protection locked="0"/>
    </xf>
    <xf numFmtId="0" fontId="40" fillId="3" borderId="19" xfId="0" applyFont="1" applyFill="1" applyBorder="1" applyAlignment="1" applyProtection="1">
      <alignment horizontal="left" vertical="center"/>
      <protection locked="0"/>
    </xf>
    <xf numFmtId="0" fontId="40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horizontal="left" vertical="center"/>
    </xf>
    <xf numFmtId="14" fontId="45" fillId="3" borderId="0" xfId="0" applyNumberFormat="1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topLeftCell="A76" workbookViewId="0">
      <selection activeCell="AH84" sqref="AH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1" width="2.6640625" style="1" customWidth="1"/>
    <col min="32" max="32" width="7.1640625" style="1" customWidth="1"/>
    <col min="33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80" t="s">
        <v>5</v>
      </c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85" t="s">
        <v>3013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R5" s="21"/>
      <c r="BE5" s="258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63" t="s">
        <v>16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R6" s="21"/>
      <c r="BE6" s="259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9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86">
        <v>44580</v>
      </c>
      <c r="AR8" s="21"/>
      <c r="BE8" s="259"/>
      <c r="BS8" s="18" t="s">
        <v>6</v>
      </c>
    </row>
    <row r="9" spans="1:74" s="1" customFormat="1" ht="14.45" customHeight="1">
      <c r="B9" s="21"/>
      <c r="AR9" s="21"/>
      <c r="BE9" s="259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59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59"/>
      <c r="BS11" s="18" t="s">
        <v>6</v>
      </c>
    </row>
    <row r="12" spans="1:74" s="1" customFormat="1" ht="6.95" customHeight="1">
      <c r="B12" s="21"/>
      <c r="AR12" s="21"/>
      <c r="BE12" s="259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59"/>
      <c r="BS13" s="18" t="s">
        <v>6</v>
      </c>
    </row>
    <row r="14" spans="1:74" ht="12.75">
      <c r="B14" s="21"/>
      <c r="E14" s="264" t="s">
        <v>27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8" t="s">
        <v>25</v>
      </c>
      <c r="AN14" s="30" t="s">
        <v>27</v>
      </c>
      <c r="AR14" s="21"/>
      <c r="BE14" s="259"/>
      <c r="BS14" s="18" t="s">
        <v>6</v>
      </c>
    </row>
    <row r="15" spans="1:74" s="1" customFormat="1" ht="6.95" customHeight="1">
      <c r="B15" s="21"/>
      <c r="AR15" s="21"/>
      <c r="BE15" s="259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59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59"/>
      <c r="BS17" s="18" t="s">
        <v>30</v>
      </c>
    </row>
    <row r="18" spans="1:71" s="1" customFormat="1" ht="6.95" customHeight="1">
      <c r="B18" s="21"/>
      <c r="AR18" s="21"/>
      <c r="BE18" s="259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59"/>
      <c r="BS19" s="18" t="s">
        <v>6</v>
      </c>
    </row>
    <row r="20" spans="1:71" s="1" customFormat="1" ht="18.399999999999999" customHeight="1">
      <c r="B20" s="21"/>
      <c r="E20" s="26" t="s">
        <v>32</v>
      </c>
      <c r="AK20" s="28" t="s">
        <v>25</v>
      </c>
      <c r="AN20" s="26" t="s">
        <v>1</v>
      </c>
      <c r="AR20" s="21"/>
      <c r="BE20" s="259"/>
      <c r="BS20" s="18" t="s">
        <v>30</v>
      </c>
    </row>
    <row r="21" spans="1:71" s="1" customFormat="1" ht="6.95" customHeight="1">
      <c r="B21" s="21"/>
      <c r="AR21" s="21"/>
      <c r="BE21" s="259"/>
    </row>
    <row r="22" spans="1:71" s="1" customFormat="1" ht="12" customHeight="1">
      <c r="B22" s="21"/>
      <c r="D22" s="28" t="s">
        <v>33</v>
      </c>
      <c r="AR22" s="21"/>
      <c r="BE22" s="259"/>
    </row>
    <row r="23" spans="1:71" s="1" customFormat="1" ht="16.5" customHeight="1">
      <c r="B23" s="21"/>
      <c r="E23" s="266" t="s">
        <v>1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R23" s="21"/>
      <c r="BE23" s="259"/>
    </row>
    <row r="24" spans="1:71" s="1" customFormat="1" ht="6.95" customHeight="1">
      <c r="B24" s="21"/>
      <c r="AR24" s="21"/>
      <c r="BE24" s="259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9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7">
        <f>ROUND(AG94,2)</f>
        <v>0</v>
      </c>
      <c r="AL26" s="268"/>
      <c r="AM26" s="268"/>
      <c r="AN26" s="268"/>
      <c r="AO26" s="268"/>
      <c r="AP26" s="33"/>
      <c r="AQ26" s="33"/>
      <c r="AR26" s="34"/>
      <c r="BE26" s="25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9" t="s">
        <v>35</v>
      </c>
      <c r="M28" s="269"/>
      <c r="N28" s="269"/>
      <c r="O28" s="269"/>
      <c r="P28" s="269"/>
      <c r="Q28" s="33"/>
      <c r="R28" s="33"/>
      <c r="S28" s="33"/>
      <c r="T28" s="33"/>
      <c r="U28" s="33"/>
      <c r="V28" s="33"/>
      <c r="W28" s="269" t="s">
        <v>36</v>
      </c>
      <c r="X28" s="269"/>
      <c r="Y28" s="269"/>
      <c r="Z28" s="269"/>
      <c r="AA28" s="269"/>
      <c r="AB28" s="269"/>
      <c r="AC28" s="269"/>
      <c r="AD28" s="269"/>
      <c r="AE28" s="269"/>
      <c r="AF28" s="33"/>
      <c r="AG28" s="33"/>
      <c r="AH28" s="33"/>
      <c r="AI28" s="33"/>
      <c r="AJ28" s="33"/>
      <c r="AK28" s="269" t="s">
        <v>37</v>
      </c>
      <c r="AL28" s="269"/>
      <c r="AM28" s="269"/>
      <c r="AN28" s="269"/>
      <c r="AO28" s="269"/>
      <c r="AP28" s="33"/>
      <c r="AQ28" s="33"/>
      <c r="AR28" s="34"/>
      <c r="BE28" s="259"/>
    </row>
    <row r="29" spans="1:71" s="3" customFormat="1" ht="14.45" customHeight="1">
      <c r="B29" s="38"/>
      <c r="D29" s="28" t="s">
        <v>38</v>
      </c>
      <c r="F29" s="39" t="s">
        <v>39</v>
      </c>
      <c r="L29" s="272">
        <v>0.2</v>
      </c>
      <c r="M29" s="271"/>
      <c r="N29" s="271"/>
      <c r="O29" s="271"/>
      <c r="P29" s="271"/>
      <c r="Q29" s="40"/>
      <c r="R29" s="40"/>
      <c r="S29" s="40"/>
      <c r="T29" s="40"/>
      <c r="U29" s="40"/>
      <c r="V29" s="40"/>
      <c r="W29" s="270">
        <f>ROUND(AZ94, 2)</f>
        <v>0</v>
      </c>
      <c r="X29" s="271"/>
      <c r="Y29" s="271"/>
      <c r="Z29" s="271"/>
      <c r="AA29" s="271"/>
      <c r="AB29" s="271"/>
      <c r="AC29" s="271"/>
      <c r="AD29" s="271"/>
      <c r="AE29" s="271"/>
      <c r="AF29" s="40"/>
      <c r="AG29" s="40"/>
      <c r="AH29" s="40"/>
      <c r="AI29" s="40"/>
      <c r="AJ29" s="40"/>
      <c r="AK29" s="270">
        <f>ROUND(AV94, 2)</f>
        <v>0</v>
      </c>
      <c r="AL29" s="271"/>
      <c r="AM29" s="271"/>
      <c r="AN29" s="271"/>
      <c r="AO29" s="271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60"/>
    </row>
    <row r="30" spans="1:71" s="3" customFormat="1" ht="14.45" customHeight="1">
      <c r="B30" s="38"/>
      <c r="F30" s="39" t="s">
        <v>40</v>
      </c>
      <c r="L30" s="272">
        <v>0.2</v>
      </c>
      <c r="M30" s="271"/>
      <c r="N30" s="271"/>
      <c r="O30" s="271"/>
      <c r="P30" s="271"/>
      <c r="Q30" s="40"/>
      <c r="R30" s="40"/>
      <c r="S30" s="40"/>
      <c r="T30" s="40"/>
      <c r="U30" s="40"/>
      <c r="V30" s="40"/>
      <c r="W30" s="270">
        <f>ROUND(BA94, 2)</f>
        <v>0</v>
      </c>
      <c r="X30" s="271"/>
      <c r="Y30" s="271"/>
      <c r="Z30" s="271"/>
      <c r="AA30" s="271"/>
      <c r="AB30" s="271"/>
      <c r="AC30" s="271"/>
      <c r="AD30" s="271"/>
      <c r="AE30" s="271"/>
      <c r="AF30" s="40"/>
      <c r="AG30" s="40"/>
      <c r="AH30" s="40"/>
      <c r="AI30" s="40"/>
      <c r="AJ30" s="40"/>
      <c r="AK30" s="270">
        <f>ROUND(AW94, 2)</f>
        <v>0</v>
      </c>
      <c r="AL30" s="271"/>
      <c r="AM30" s="271"/>
      <c r="AN30" s="271"/>
      <c r="AO30" s="271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60"/>
    </row>
    <row r="31" spans="1:71" s="3" customFormat="1" ht="14.45" hidden="1" customHeight="1">
      <c r="B31" s="38"/>
      <c r="F31" s="28" t="s">
        <v>41</v>
      </c>
      <c r="L31" s="275">
        <v>0.2</v>
      </c>
      <c r="M31" s="274"/>
      <c r="N31" s="274"/>
      <c r="O31" s="274"/>
      <c r="P31" s="274"/>
      <c r="W31" s="273">
        <f>ROUND(BB94, 2)</f>
        <v>0</v>
      </c>
      <c r="X31" s="274"/>
      <c r="Y31" s="274"/>
      <c r="Z31" s="274"/>
      <c r="AA31" s="274"/>
      <c r="AB31" s="274"/>
      <c r="AC31" s="274"/>
      <c r="AD31" s="274"/>
      <c r="AE31" s="274"/>
      <c r="AK31" s="273">
        <v>0</v>
      </c>
      <c r="AL31" s="274"/>
      <c r="AM31" s="274"/>
      <c r="AN31" s="274"/>
      <c r="AO31" s="274"/>
      <c r="AR31" s="38"/>
      <c r="BE31" s="260"/>
    </row>
    <row r="32" spans="1:71" s="3" customFormat="1" ht="14.45" hidden="1" customHeight="1">
      <c r="B32" s="38"/>
      <c r="F32" s="28" t="s">
        <v>42</v>
      </c>
      <c r="L32" s="275">
        <v>0.2</v>
      </c>
      <c r="M32" s="274"/>
      <c r="N32" s="274"/>
      <c r="O32" s="274"/>
      <c r="P32" s="274"/>
      <c r="W32" s="273">
        <f>ROUND(BC94, 2)</f>
        <v>0</v>
      </c>
      <c r="X32" s="274"/>
      <c r="Y32" s="274"/>
      <c r="Z32" s="274"/>
      <c r="AA32" s="274"/>
      <c r="AB32" s="274"/>
      <c r="AC32" s="274"/>
      <c r="AD32" s="274"/>
      <c r="AE32" s="274"/>
      <c r="AK32" s="273">
        <v>0</v>
      </c>
      <c r="AL32" s="274"/>
      <c r="AM32" s="274"/>
      <c r="AN32" s="274"/>
      <c r="AO32" s="274"/>
      <c r="AR32" s="38"/>
      <c r="BE32" s="260"/>
    </row>
    <row r="33" spans="1:57" s="3" customFormat="1" ht="14.45" hidden="1" customHeight="1">
      <c r="B33" s="38"/>
      <c r="F33" s="39" t="s">
        <v>43</v>
      </c>
      <c r="L33" s="272">
        <v>0</v>
      </c>
      <c r="M33" s="271"/>
      <c r="N33" s="271"/>
      <c r="O33" s="271"/>
      <c r="P33" s="271"/>
      <c r="Q33" s="40"/>
      <c r="R33" s="40"/>
      <c r="S33" s="40"/>
      <c r="T33" s="40"/>
      <c r="U33" s="40"/>
      <c r="V33" s="40"/>
      <c r="W33" s="270">
        <f>ROUND(BD94, 2)</f>
        <v>0</v>
      </c>
      <c r="X33" s="271"/>
      <c r="Y33" s="271"/>
      <c r="Z33" s="271"/>
      <c r="AA33" s="271"/>
      <c r="AB33" s="271"/>
      <c r="AC33" s="271"/>
      <c r="AD33" s="271"/>
      <c r="AE33" s="271"/>
      <c r="AF33" s="40"/>
      <c r="AG33" s="40"/>
      <c r="AH33" s="40"/>
      <c r="AI33" s="40"/>
      <c r="AJ33" s="40"/>
      <c r="AK33" s="270">
        <v>0</v>
      </c>
      <c r="AL33" s="271"/>
      <c r="AM33" s="271"/>
      <c r="AN33" s="271"/>
      <c r="AO33" s="271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9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79" t="s">
        <v>46</v>
      </c>
      <c r="Y35" s="277"/>
      <c r="Z35" s="277"/>
      <c r="AA35" s="277"/>
      <c r="AB35" s="277"/>
      <c r="AC35" s="44"/>
      <c r="AD35" s="44"/>
      <c r="AE35" s="44"/>
      <c r="AF35" s="44"/>
      <c r="AG35" s="44"/>
      <c r="AH35" s="44"/>
      <c r="AI35" s="44"/>
      <c r="AJ35" s="44"/>
      <c r="AK35" s="276">
        <f>SUM(AK26:AK33)</f>
        <v>0</v>
      </c>
      <c r="AL35" s="277"/>
      <c r="AM35" s="277"/>
      <c r="AN35" s="277"/>
      <c r="AO35" s="278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R49" s="46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9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49</v>
      </c>
      <c r="AI60" s="36"/>
      <c r="AJ60" s="36"/>
      <c r="AK60" s="36"/>
      <c r="AL60" s="36"/>
      <c r="AM60" s="49" t="s">
        <v>50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7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9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49</v>
      </c>
      <c r="AI75" s="36"/>
      <c r="AJ75" s="36"/>
      <c r="AK75" s="36"/>
      <c r="AL75" s="36"/>
      <c r="AM75" s="49" t="s">
        <v>50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287" t="str">
        <f>K5</f>
        <v>Súťažné podklady - zadanie stavby s VV</v>
      </c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R84" s="55"/>
    </row>
    <row r="85" spans="1:91" s="5" customFormat="1" ht="36.950000000000003" customHeight="1">
      <c r="B85" s="56"/>
      <c r="C85" s="57" t="s">
        <v>15</v>
      </c>
      <c r="L85" s="235" t="str">
        <f>K6</f>
        <v>ČERMÁŇSKY FUTBALOVÝ KLUB - rekonštrukcia  stavby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p.č.72460/2, Čermáň, Golianova ul70 NR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37">
        <f>IF(AN8= "","",AN8)</f>
        <v>44580</v>
      </c>
      <c r="AN87" s="23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Čermáňsky futbalový klub,Golianova70,94901NITRA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2" t="str">
        <f>IF(E17="","",E17)</f>
        <v>Pro-Casa s.r.o.Ing.Z.Drinková</v>
      </c>
      <c r="AN89" s="243"/>
      <c r="AO89" s="243"/>
      <c r="AP89" s="243"/>
      <c r="AQ89" s="33"/>
      <c r="AR89" s="34"/>
      <c r="AS89" s="238" t="s">
        <v>54</v>
      </c>
      <c r="AT89" s="239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2" t="str">
        <f>IF(E20="","",E20)</f>
        <v>K.Šinská</v>
      </c>
      <c r="AN90" s="243"/>
      <c r="AO90" s="243"/>
      <c r="AP90" s="243"/>
      <c r="AQ90" s="33"/>
      <c r="AR90" s="34"/>
      <c r="AS90" s="240"/>
      <c r="AT90" s="241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0"/>
      <c r="AT91" s="241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44" t="s">
        <v>55</v>
      </c>
      <c r="D92" s="245"/>
      <c r="E92" s="245"/>
      <c r="F92" s="245"/>
      <c r="G92" s="245"/>
      <c r="H92" s="64"/>
      <c r="I92" s="247" t="s">
        <v>56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6" t="s">
        <v>57</v>
      </c>
      <c r="AH92" s="245"/>
      <c r="AI92" s="245"/>
      <c r="AJ92" s="245"/>
      <c r="AK92" s="245"/>
      <c r="AL92" s="245"/>
      <c r="AM92" s="245"/>
      <c r="AN92" s="247" t="s">
        <v>58</v>
      </c>
      <c r="AO92" s="245"/>
      <c r="AP92" s="248"/>
      <c r="AQ92" s="65" t="s">
        <v>59</v>
      </c>
      <c r="AR92" s="34"/>
      <c r="AS92" s="66" t="s">
        <v>60</v>
      </c>
      <c r="AT92" s="67" t="s">
        <v>61</v>
      </c>
      <c r="AU92" s="67" t="s">
        <v>62</v>
      </c>
      <c r="AV92" s="67" t="s">
        <v>63</v>
      </c>
      <c r="AW92" s="67" t="s">
        <v>64</v>
      </c>
      <c r="AX92" s="67" t="s">
        <v>65</v>
      </c>
      <c r="AY92" s="67" t="s">
        <v>66</v>
      </c>
      <c r="AZ92" s="67" t="s">
        <v>67</v>
      </c>
      <c r="BA92" s="67" t="s">
        <v>68</v>
      </c>
      <c r="BB92" s="67" t="s">
        <v>69</v>
      </c>
      <c r="BC92" s="67" t="s">
        <v>70</v>
      </c>
      <c r="BD92" s="68" t="s">
        <v>71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72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56">
        <f>ROUND(AG95,2)</f>
        <v>0</v>
      </c>
      <c r="AH94" s="256"/>
      <c r="AI94" s="256"/>
      <c r="AJ94" s="256"/>
      <c r="AK94" s="256"/>
      <c r="AL94" s="256"/>
      <c r="AM94" s="256"/>
      <c r="AN94" s="257">
        <f t="shared" ref="AN94:AN102" si="0">SUM(AG94,AT94)</f>
        <v>0</v>
      </c>
      <c r="AO94" s="257"/>
      <c r="AP94" s="257"/>
      <c r="AQ94" s="76" t="s">
        <v>1</v>
      </c>
      <c r="AR94" s="72"/>
      <c r="AS94" s="77">
        <f>ROUND(AS95,2)</f>
        <v>0</v>
      </c>
      <c r="AT94" s="78">
        <f t="shared" ref="AT94:AT102" si="1">ROUND(SUM(AV94:AW94),2)</f>
        <v>0</v>
      </c>
      <c r="AU94" s="79">
        <f>ROUND(AU95,5)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ROUND(AZ95,2)</f>
        <v>0</v>
      </c>
      <c r="BA94" s="78">
        <f>ROUND(BA95,2)</f>
        <v>0</v>
      </c>
      <c r="BB94" s="78">
        <f>ROUND(BB95,2)</f>
        <v>0</v>
      </c>
      <c r="BC94" s="78">
        <f>ROUND(BC95,2)</f>
        <v>0</v>
      </c>
      <c r="BD94" s="80">
        <f>ROUND(BD95,2)</f>
        <v>0</v>
      </c>
      <c r="BS94" s="81" t="s">
        <v>73</v>
      </c>
      <c r="BT94" s="81" t="s">
        <v>74</v>
      </c>
      <c r="BU94" s="82" t="s">
        <v>75</v>
      </c>
      <c r="BV94" s="81" t="s">
        <v>76</v>
      </c>
      <c r="BW94" s="81" t="s">
        <v>4</v>
      </c>
      <c r="BX94" s="81" t="s">
        <v>77</v>
      </c>
      <c r="CL94" s="81" t="s">
        <v>1</v>
      </c>
    </row>
    <row r="95" spans="1:91" s="7" customFormat="1" ht="24.75" customHeight="1">
      <c r="B95" s="83"/>
      <c r="C95" s="84"/>
      <c r="D95" s="252" t="s">
        <v>78</v>
      </c>
      <c r="E95" s="252"/>
      <c r="F95" s="252"/>
      <c r="G95" s="252"/>
      <c r="H95" s="252"/>
      <c r="I95" s="85"/>
      <c r="J95" s="252" t="s">
        <v>79</v>
      </c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49">
        <f>ROUND(SUM(AG96:AG102),2)</f>
        <v>0</v>
      </c>
      <c r="AH95" s="250"/>
      <c r="AI95" s="250"/>
      <c r="AJ95" s="250"/>
      <c r="AK95" s="250"/>
      <c r="AL95" s="250"/>
      <c r="AM95" s="250"/>
      <c r="AN95" s="251">
        <f t="shared" si="0"/>
        <v>0</v>
      </c>
      <c r="AO95" s="250"/>
      <c r="AP95" s="250"/>
      <c r="AQ95" s="86" t="s">
        <v>80</v>
      </c>
      <c r="AR95" s="83"/>
      <c r="AS95" s="87">
        <f>ROUND(SUM(AS96:AS102),2)</f>
        <v>0</v>
      </c>
      <c r="AT95" s="88">
        <f t="shared" si="1"/>
        <v>0</v>
      </c>
      <c r="AU95" s="89">
        <f>ROUND(SUM(AU96:AU102),5)</f>
        <v>0</v>
      </c>
      <c r="AV95" s="88">
        <f>ROUND(AZ95*L29,2)</f>
        <v>0</v>
      </c>
      <c r="AW95" s="88">
        <f>ROUND(BA95*L30,2)</f>
        <v>0</v>
      </c>
      <c r="AX95" s="88">
        <f>ROUND(BB95*L29,2)</f>
        <v>0</v>
      </c>
      <c r="AY95" s="88">
        <f>ROUND(BC95*L30,2)</f>
        <v>0</v>
      </c>
      <c r="AZ95" s="88">
        <f>ROUND(SUM(AZ96:AZ102),2)</f>
        <v>0</v>
      </c>
      <c r="BA95" s="88">
        <f>ROUND(SUM(BA96:BA102),2)</f>
        <v>0</v>
      </c>
      <c r="BB95" s="88">
        <f>ROUND(SUM(BB96:BB102),2)</f>
        <v>0</v>
      </c>
      <c r="BC95" s="88">
        <f>ROUND(SUM(BC96:BC102),2)</f>
        <v>0</v>
      </c>
      <c r="BD95" s="90">
        <f>ROUND(SUM(BD96:BD102),2)</f>
        <v>0</v>
      </c>
      <c r="BS95" s="91" t="s">
        <v>73</v>
      </c>
      <c r="BT95" s="91" t="s">
        <v>81</v>
      </c>
      <c r="BU95" s="91" t="s">
        <v>75</v>
      </c>
      <c r="BV95" s="91" t="s">
        <v>76</v>
      </c>
      <c r="BW95" s="91" t="s">
        <v>82</v>
      </c>
      <c r="BX95" s="91" t="s">
        <v>4</v>
      </c>
      <c r="CL95" s="91" t="s">
        <v>1</v>
      </c>
      <c r="CM95" s="91" t="s">
        <v>74</v>
      </c>
    </row>
    <row r="96" spans="1:91" s="4" customFormat="1" ht="16.5" customHeight="1">
      <c r="A96" s="92" t="s">
        <v>83</v>
      </c>
      <c r="B96" s="55"/>
      <c r="C96" s="10"/>
      <c r="D96" s="10"/>
      <c r="E96" s="255" t="s">
        <v>84</v>
      </c>
      <c r="F96" s="255"/>
      <c r="G96" s="255"/>
      <c r="H96" s="255"/>
      <c r="I96" s="255"/>
      <c r="J96" s="10"/>
      <c r="K96" s="255" t="s">
        <v>85</v>
      </c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3">
        <f>'SO01.1 - SO01.1 Búracie p...'!J32</f>
        <v>0</v>
      </c>
      <c r="AH96" s="254"/>
      <c r="AI96" s="254"/>
      <c r="AJ96" s="254"/>
      <c r="AK96" s="254"/>
      <c r="AL96" s="254"/>
      <c r="AM96" s="254"/>
      <c r="AN96" s="253">
        <f t="shared" si="0"/>
        <v>0</v>
      </c>
      <c r="AO96" s="254"/>
      <c r="AP96" s="254"/>
      <c r="AQ96" s="93" t="s">
        <v>86</v>
      </c>
      <c r="AR96" s="55"/>
      <c r="AS96" s="94">
        <v>0</v>
      </c>
      <c r="AT96" s="95">
        <f t="shared" si="1"/>
        <v>0</v>
      </c>
      <c r="AU96" s="96">
        <f>'SO01.1 - SO01.1 Búracie p...'!P137</f>
        <v>0</v>
      </c>
      <c r="AV96" s="95">
        <f>'SO01.1 - SO01.1 Búracie p...'!J35</f>
        <v>0</v>
      </c>
      <c r="AW96" s="95">
        <f>'SO01.1 - SO01.1 Búracie p...'!J36</f>
        <v>0</v>
      </c>
      <c r="AX96" s="95">
        <f>'SO01.1 - SO01.1 Búracie p...'!J37</f>
        <v>0</v>
      </c>
      <c r="AY96" s="95">
        <f>'SO01.1 - SO01.1 Búracie p...'!J38</f>
        <v>0</v>
      </c>
      <c r="AZ96" s="95">
        <f>'SO01.1 - SO01.1 Búracie p...'!F35</f>
        <v>0</v>
      </c>
      <c r="BA96" s="95">
        <f>'SO01.1 - SO01.1 Búracie p...'!F36</f>
        <v>0</v>
      </c>
      <c r="BB96" s="95">
        <f>'SO01.1 - SO01.1 Búracie p...'!F37</f>
        <v>0</v>
      </c>
      <c r="BC96" s="95">
        <f>'SO01.1 - SO01.1 Búracie p...'!F38</f>
        <v>0</v>
      </c>
      <c r="BD96" s="97">
        <f>'SO01.1 - SO01.1 Búracie p...'!F39</f>
        <v>0</v>
      </c>
      <c r="BT96" s="26" t="s">
        <v>87</v>
      </c>
      <c r="BV96" s="26" t="s">
        <v>76</v>
      </c>
      <c r="BW96" s="26" t="s">
        <v>88</v>
      </c>
      <c r="BX96" s="26" t="s">
        <v>82</v>
      </c>
      <c r="CL96" s="26" t="s">
        <v>1</v>
      </c>
    </row>
    <row r="97" spans="1:90" s="4" customFormat="1" ht="23.25" customHeight="1">
      <c r="A97" s="92" t="s">
        <v>83</v>
      </c>
      <c r="B97" s="55"/>
      <c r="C97" s="10"/>
      <c r="D97" s="10"/>
      <c r="E97" s="255" t="s">
        <v>89</v>
      </c>
      <c r="F97" s="255"/>
      <c r="G97" s="255"/>
      <c r="H97" s="255"/>
      <c r="I97" s="255"/>
      <c r="J97" s="10"/>
      <c r="K97" s="255" t="s">
        <v>90</v>
      </c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3">
        <f>'SO01.2A - SO01.2A Stavebn...'!J32</f>
        <v>0</v>
      </c>
      <c r="AH97" s="254"/>
      <c r="AI97" s="254"/>
      <c r="AJ97" s="254"/>
      <c r="AK97" s="254"/>
      <c r="AL97" s="254"/>
      <c r="AM97" s="254"/>
      <c r="AN97" s="253">
        <f t="shared" si="0"/>
        <v>0</v>
      </c>
      <c r="AO97" s="254"/>
      <c r="AP97" s="254"/>
      <c r="AQ97" s="93" t="s">
        <v>86</v>
      </c>
      <c r="AR97" s="55"/>
      <c r="AS97" s="94">
        <v>0</v>
      </c>
      <c r="AT97" s="95">
        <f t="shared" si="1"/>
        <v>0</v>
      </c>
      <c r="AU97" s="96">
        <f>'SO01.2A - SO01.2A Stavebn...'!P139</f>
        <v>0</v>
      </c>
      <c r="AV97" s="95">
        <f>'SO01.2A - SO01.2A Stavebn...'!J35</f>
        <v>0</v>
      </c>
      <c r="AW97" s="95">
        <f>'SO01.2A - SO01.2A Stavebn...'!J36</f>
        <v>0</v>
      </c>
      <c r="AX97" s="95">
        <f>'SO01.2A - SO01.2A Stavebn...'!J37</f>
        <v>0</v>
      </c>
      <c r="AY97" s="95">
        <f>'SO01.2A - SO01.2A Stavebn...'!J38</f>
        <v>0</v>
      </c>
      <c r="AZ97" s="95">
        <f>'SO01.2A - SO01.2A Stavebn...'!F35</f>
        <v>0</v>
      </c>
      <c r="BA97" s="95">
        <f>'SO01.2A - SO01.2A Stavebn...'!F36</f>
        <v>0</v>
      </c>
      <c r="BB97" s="95">
        <f>'SO01.2A - SO01.2A Stavebn...'!F37</f>
        <v>0</v>
      </c>
      <c r="BC97" s="95">
        <f>'SO01.2A - SO01.2A Stavebn...'!F38</f>
        <v>0</v>
      </c>
      <c r="BD97" s="97">
        <f>'SO01.2A - SO01.2A Stavebn...'!F39</f>
        <v>0</v>
      </c>
      <c r="BT97" s="26" t="s">
        <v>87</v>
      </c>
      <c r="BV97" s="26" t="s">
        <v>76</v>
      </c>
      <c r="BW97" s="26" t="s">
        <v>91</v>
      </c>
      <c r="BX97" s="26" t="s">
        <v>82</v>
      </c>
      <c r="CL97" s="26" t="s">
        <v>1</v>
      </c>
    </row>
    <row r="98" spans="1:90" s="4" customFormat="1" ht="23.25" customHeight="1">
      <c r="A98" s="92" t="s">
        <v>83</v>
      </c>
      <c r="B98" s="55"/>
      <c r="C98" s="10"/>
      <c r="D98" s="10"/>
      <c r="E98" s="255" t="s">
        <v>92</v>
      </c>
      <c r="F98" s="255"/>
      <c r="G98" s="255"/>
      <c r="H98" s="255"/>
      <c r="I98" s="255"/>
      <c r="J98" s="10"/>
      <c r="K98" s="255" t="s">
        <v>93</v>
      </c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3">
        <f>'SO01.2B - SO012B Stavebná...'!J32</f>
        <v>0</v>
      </c>
      <c r="AH98" s="254"/>
      <c r="AI98" s="254"/>
      <c r="AJ98" s="254"/>
      <c r="AK98" s="254"/>
      <c r="AL98" s="254"/>
      <c r="AM98" s="254"/>
      <c r="AN98" s="253">
        <f t="shared" si="0"/>
        <v>0</v>
      </c>
      <c r="AO98" s="254"/>
      <c r="AP98" s="254"/>
      <c r="AQ98" s="93" t="s">
        <v>86</v>
      </c>
      <c r="AR98" s="55"/>
      <c r="AS98" s="94">
        <v>0</v>
      </c>
      <c r="AT98" s="95">
        <f t="shared" si="1"/>
        <v>0</v>
      </c>
      <c r="AU98" s="96">
        <f>'SO01.2B - SO012B Stavebná...'!P132</f>
        <v>0</v>
      </c>
      <c r="AV98" s="95">
        <f>'SO01.2B - SO012B Stavebná...'!J35</f>
        <v>0</v>
      </c>
      <c r="AW98" s="95">
        <f>'SO01.2B - SO012B Stavebná...'!J36</f>
        <v>0</v>
      </c>
      <c r="AX98" s="95">
        <f>'SO01.2B - SO012B Stavebná...'!J37</f>
        <v>0</v>
      </c>
      <c r="AY98" s="95">
        <f>'SO01.2B - SO012B Stavebná...'!J38</f>
        <v>0</v>
      </c>
      <c r="AZ98" s="95">
        <f>'SO01.2B - SO012B Stavebná...'!F35</f>
        <v>0</v>
      </c>
      <c r="BA98" s="95">
        <f>'SO01.2B - SO012B Stavebná...'!F36</f>
        <v>0</v>
      </c>
      <c r="BB98" s="95">
        <f>'SO01.2B - SO012B Stavebná...'!F37</f>
        <v>0</v>
      </c>
      <c r="BC98" s="95">
        <f>'SO01.2B - SO012B Stavebná...'!F38</f>
        <v>0</v>
      </c>
      <c r="BD98" s="97">
        <f>'SO01.2B - SO012B Stavebná...'!F39</f>
        <v>0</v>
      </c>
      <c r="BT98" s="26" t="s">
        <v>87</v>
      </c>
      <c r="BV98" s="26" t="s">
        <v>76</v>
      </c>
      <c r="BW98" s="26" t="s">
        <v>94</v>
      </c>
      <c r="BX98" s="26" t="s">
        <v>82</v>
      </c>
      <c r="CL98" s="26" t="s">
        <v>1</v>
      </c>
    </row>
    <row r="99" spans="1:90" s="4" customFormat="1" ht="23.25" customHeight="1">
      <c r="A99" s="92" t="s">
        <v>83</v>
      </c>
      <c r="B99" s="55"/>
      <c r="C99" s="10"/>
      <c r="D99" s="10"/>
      <c r="E99" s="255" t="s">
        <v>95</v>
      </c>
      <c r="F99" s="255"/>
      <c r="G99" s="255"/>
      <c r="H99" s="255"/>
      <c r="I99" s="255"/>
      <c r="J99" s="10"/>
      <c r="K99" s="255" t="s">
        <v>96</v>
      </c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3">
        <f>'SO01.C - SO01.C  Stavebná...'!J32</f>
        <v>0</v>
      </c>
      <c r="AH99" s="254"/>
      <c r="AI99" s="254"/>
      <c r="AJ99" s="254"/>
      <c r="AK99" s="254"/>
      <c r="AL99" s="254"/>
      <c r="AM99" s="254"/>
      <c r="AN99" s="253">
        <f t="shared" si="0"/>
        <v>0</v>
      </c>
      <c r="AO99" s="254"/>
      <c r="AP99" s="254"/>
      <c r="AQ99" s="93" t="s">
        <v>86</v>
      </c>
      <c r="AR99" s="55"/>
      <c r="AS99" s="94">
        <v>0</v>
      </c>
      <c r="AT99" s="95">
        <f t="shared" si="1"/>
        <v>0</v>
      </c>
      <c r="AU99" s="96">
        <f>'SO01.C - SO01.C  Stavebná...'!P130</f>
        <v>0</v>
      </c>
      <c r="AV99" s="95">
        <f>'SO01.C - SO01.C  Stavebná...'!J35</f>
        <v>0</v>
      </c>
      <c r="AW99" s="95">
        <f>'SO01.C - SO01.C  Stavebná...'!J36</f>
        <v>0</v>
      </c>
      <c r="AX99" s="95">
        <f>'SO01.C - SO01.C  Stavebná...'!J37</f>
        <v>0</v>
      </c>
      <c r="AY99" s="95">
        <f>'SO01.C - SO01.C  Stavebná...'!J38</f>
        <v>0</v>
      </c>
      <c r="AZ99" s="95">
        <f>'SO01.C - SO01.C  Stavebná...'!F35</f>
        <v>0</v>
      </c>
      <c r="BA99" s="95">
        <f>'SO01.C - SO01.C  Stavebná...'!F36</f>
        <v>0</v>
      </c>
      <c r="BB99" s="95">
        <f>'SO01.C - SO01.C  Stavebná...'!F37</f>
        <v>0</v>
      </c>
      <c r="BC99" s="95">
        <f>'SO01.C - SO01.C  Stavebná...'!F38</f>
        <v>0</v>
      </c>
      <c r="BD99" s="97">
        <f>'SO01.C - SO01.C  Stavebná...'!F39</f>
        <v>0</v>
      </c>
      <c r="BT99" s="26" t="s">
        <v>87</v>
      </c>
      <c r="BV99" s="26" t="s">
        <v>76</v>
      </c>
      <c r="BW99" s="26" t="s">
        <v>97</v>
      </c>
      <c r="BX99" s="26" t="s">
        <v>82</v>
      </c>
      <c r="CL99" s="26" t="s">
        <v>1</v>
      </c>
    </row>
    <row r="100" spans="1:90" s="4" customFormat="1" ht="16.5" customHeight="1">
      <c r="A100" s="92" t="s">
        <v>83</v>
      </c>
      <c r="B100" s="55"/>
      <c r="C100" s="10"/>
      <c r="D100" s="10"/>
      <c r="E100" s="255" t="s">
        <v>98</v>
      </c>
      <c r="F100" s="255"/>
      <c r="G100" s="255"/>
      <c r="H100" s="255"/>
      <c r="I100" s="255"/>
      <c r="J100" s="10"/>
      <c r="K100" s="255" t="s">
        <v>99</v>
      </c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3">
        <f>'SO01.3 - SO01.3 Zdravotec...'!J32</f>
        <v>0</v>
      </c>
      <c r="AH100" s="254"/>
      <c r="AI100" s="254"/>
      <c r="AJ100" s="254"/>
      <c r="AK100" s="254"/>
      <c r="AL100" s="254"/>
      <c r="AM100" s="254"/>
      <c r="AN100" s="253">
        <f t="shared" si="0"/>
        <v>0</v>
      </c>
      <c r="AO100" s="254"/>
      <c r="AP100" s="254"/>
      <c r="AQ100" s="93" t="s">
        <v>86</v>
      </c>
      <c r="AR100" s="55"/>
      <c r="AS100" s="94">
        <v>0</v>
      </c>
      <c r="AT100" s="95">
        <f t="shared" si="1"/>
        <v>0</v>
      </c>
      <c r="AU100" s="96">
        <f>'SO01.3 - SO01.3 Zdravotec...'!P134</f>
        <v>0</v>
      </c>
      <c r="AV100" s="95">
        <f>'SO01.3 - SO01.3 Zdravotec...'!J35</f>
        <v>0</v>
      </c>
      <c r="AW100" s="95">
        <f>'SO01.3 - SO01.3 Zdravotec...'!J36</f>
        <v>0</v>
      </c>
      <c r="AX100" s="95">
        <f>'SO01.3 - SO01.3 Zdravotec...'!J37</f>
        <v>0</v>
      </c>
      <c r="AY100" s="95">
        <f>'SO01.3 - SO01.3 Zdravotec...'!J38</f>
        <v>0</v>
      </c>
      <c r="AZ100" s="95">
        <f>'SO01.3 - SO01.3 Zdravotec...'!F35</f>
        <v>0</v>
      </c>
      <c r="BA100" s="95">
        <f>'SO01.3 - SO01.3 Zdravotec...'!F36</f>
        <v>0</v>
      </c>
      <c r="BB100" s="95">
        <f>'SO01.3 - SO01.3 Zdravotec...'!F37</f>
        <v>0</v>
      </c>
      <c r="BC100" s="95">
        <f>'SO01.3 - SO01.3 Zdravotec...'!F38</f>
        <v>0</v>
      </c>
      <c r="BD100" s="97">
        <f>'SO01.3 - SO01.3 Zdravotec...'!F39</f>
        <v>0</v>
      </c>
      <c r="BT100" s="26" t="s">
        <v>87</v>
      </c>
      <c r="BV100" s="26" t="s">
        <v>76</v>
      </c>
      <c r="BW100" s="26" t="s">
        <v>100</v>
      </c>
      <c r="BX100" s="26" t="s">
        <v>82</v>
      </c>
      <c r="CL100" s="26" t="s">
        <v>1</v>
      </c>
    </row>
    <row r="101" spans="1:90" s="4" customFormat="1" ht="16.5" customHeight="1">
      <c r="A101" s="92" t="s">
        <v>83</v>
      </c>
      <c r="B101" s="55"/>
      <c r="C101" s="10"/>
      <c r="D101" s="10"/>
      <c r="E101" s="255" t="s">
        <v>101</v>
      </c>
      <c r="F101" s="255"/>
      <c r="G101" s="255"/>
      <c r="H101" s="255"/>
      <c r="I101" s="255"/>
      <c r="J101" s="10"/>
      <c r="K101" s="255" t="s">
        <v>102</v>
      </c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3">
        <f>'SO01.4 - SO01.4 Ústredné ...'!J32</f>
        <v>0</v>
      </c>
      <c r="AH101" s="254"/>
      <c r="AI101" s="254"/>
      <c r="AJ101" s="254"/>
      <c r="AK101" s="254"/>
      <c r="AL101" s="254"/>
      <c r="AM101" s="254"/>
      <c r="AN101" s="253">
        <f t="shared" si="0"/>
        <v>0</v>
      </c>
      <c r="AO101" s="254"/>
      <c r="AP101" s="254"/>
      <c r="AQ101" s="93" t="s">
        <v>86</v>
      </c>
      <c r="AR101" s="55"/>
      <c r="AS101" s="94">
        <v>0</v>
      </c>
      <c r="AT101" s="95">
        <f t="shared" si="1"/>
        <v>0</v>
      </c>
      <c r="AU101" s="96">
        <f>'SO01.4 - SO01.4 Ústredné ...'!P131</f>
        <v>0</v>
      </c>
      <c r="AV101" s="95">
        <f>'SO01.4 - SO01.4 Ústredné ...'!J35</f>
        <v>0</v>
      </c>
      <c r="AW101" s="95">
        <f>'SO01.4 - SO01.4 Ústredné ...'!J36</f>
        <v>0</v>
      </c>
      <c r="AX101" s="95">
        <f>'SO01.4 - SO01.4 Ústredné ...'!J37</f>
        <v>0</v>
      </c>
      <c r="AY101" s="95">
        <f>'SO01.4 - SO01.4 Ústredné ...'!J38</f>
        <v>0</v>
      </c>
      <c r="AZ101" s="95">
        <f>'SO01.4 - SO01.4 Ústredné ...'!F35</f>
        <v>0</v>
      </c>
      <c r="BA101" s="95">
        <f>'SO01.4 - SO01.4 Ústredné ...'!F36</f>
        <v>0</v>
      </c>
      <c r="BB101" s="95">
        <f>'SO01.4 - SO01.4 Ústredné ...'!F37</f>
        <v>0</v>
      </c>
      <c r="BC101" s="95">
        <f>'SO01.4 - SO01.4 Ústredné ...'!F38</f>
        <v>0</v>
      </c>
      <c r="BD101" s="97">
        <f>'SO01.4 - SO01.4 Ústredné ...'!F39</f>
        <v>0</v>
      </c>
      <c r="BT101" s="26" t="s">
        <v>87</v>
      </c>
      <c r="BV101" s="26" t="s">
        <v>76</v>
      </c>
      <c r="BW101" s="26" t="s">
        <v>103</v>
      </c>
      <c r="BX101" s="26" t="s">
        <v>82</v>
      </c>
      <c r="CL101" s="26" t="s">
        <v>1</v>
      </c>
    </row>
    <row r="102" spans="1:90" s="4" customFormat="1" ht="16.5" customHeight="1">
      <c r="A102" s="92" t="s">
        <v>83</v>
      </c>
      <c r="B102" s="55"/>
      <c r="C102" s="10"/>
      <c r="D102" s="10"/>
      <c r="E102" s="255" t="s">
        <v>104</v>
      </c>
      <c r="F102" s="255"/>
      <c r="G102" s="255"/>
      <c r="H102" s="255"/>
      <c r="I102" s="255"/>
      <c r="J102" s="10"/>
      <c r="K102" s="255" t="s">
        <v>105</v>
      </c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3">
        <f>'SO01.5 - SO01.5 Elektroin...'!J32</f>
        <v>0</v>
      </c>
      <c r="AH102" s="254"/>
      <c r="AI102" s="254"/>
      <c r="AJ102" s="254"/>
      <c r="AK102" s="254"/>
      <c r="AL102" s="254"/>
      <c r="AM102" s="254"/>
      <c r="AN102" s="253">
        <f t="shared" si="0"/>
        <v>0</v>
      </c>
      <c r="AO102" s="254"/>
      <c r="AP102" s="254"/>
      <c r="AQ102" s="93" t="s">
        <v>86</v>
      </c>
      <c r="AR102" s="55"/>
      <c r="AS102" s="98">
        <v>0</v>
      </c>
      <c r="AT102" s="99">
        <f t="shared" si="1"/>
        <v>0</v>
      </c>
      <c r="AU102" s="100">
        <f>'SO01.5 - SO01.5 Elektroin...'!P128</f>
        <v>0</v>
      </c>
      <c r="AV102" s="99">
        <f>'SO01.5 - SO01.5 Elektroin...'!J35</f>
        <v>0</v>
      </c>
      <c r="AW102" s="99">
        <f>'SO01.5 - SO01.5 Elektroin...'!J36</f>
        <v>0</v>
      </c>
      <c r="AX102" s="99">
        <f>'SO01.5 - SO01.5 Elektroin...'!J37</f>
        <v>0</v>
      </c>
      <c r="AY102" s="99">
        <f>'SO01.5 - SO01.5 Elektroin...'!J38</f>
        <v>0</v>
      </c>
      <c r="AZ102" s="99">
        <f>'SO01.5 - SO01.5 Elektroin...'!F35</f>
        <v>0</v>
      </c>
      <c r="BA102" s="99">
        <f>'SO01.5 - SO01.5 Elektroin...'!F36</f>
        <v>0</v>
      </c>
      <c r="BB102" s="99">
        <f>'SO01.5 - SO01.5 Elektroin...'!F37</f>
        <v>0</v>
      </c>
      <c r="BC102" s="99">
        <f>'SO01.5 - SO01.5 Elektroin...'!F38</f>
        <v>0</v>
      </c>
      <c r="BD102" s="101">
        <f>'SO01.5 - SO01.5 Elektroin...'!F39</f>
        <v>0</v>
      </c>
      <c r="BT102" s="26" t="s">
        <v>87</v>
      </c>
      <c r="BV102" s="26" t="s">
        <v>76</v>
      </c>
      <c r="BW102" s="26" t="s">
        <v>106</v>
      </c>
      <c r="BX102" s="26" t="s">
        <v>82</v>
      </c>
      <c r="CL102" s="26" t="s">
        <v>74</v>
      </c>
    </row>
    <row r="103" spans="1:90" s="2" customFormat="1" ht="30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4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90" s="2" customFormat="1" ht="6.95" customHeight="1">
      <c r="A104" s="33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</sheetData>
  <mergeCells count="70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E102:I102"/>
    <mergeCell ref="K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SO01.1 - SO01.1 Búracie p...'!C2" display="/" xr:uid="{00000000-0004-0000-0000-000000000000}"/>
    <hyperlink ref="A97" location="'SO01.2A - SO01.2A Stavebn...'!C2" display="/" xr:uid="{00000000-0004-0000-0000-000001000000}"/>
    <hyperlink ref="A98" location="'SO01.2B - SO012B Stavebná...'!C2" display="/" xr:uid="{00000000-0004-0000-0000-000002000000}"/>
    <hyperlink ref="A99" location="'SO01.C - SO01.C  Stavebná...'!C2" display="/" xr:uid="{00000000-0004-0000-0000-000003000000}"/>
    <hyperlink ref="A100" location="'SO01.3 - SO01.3 Zdravotec...'!C2" display="/" xr:uid="{00000000-0004-0000-0000-000004000000}"/>
    <hyperlink ref="A101" location="'SO01.4 - SO01.4 Ústredné ...'!C2" display="/" xr:uid="{00000000-0004-0000-0000-000005000000}"/>
    <hyperlink ref="A102" location="'SO01.5 - SO01.5 Elektroin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</row>
    <row r="8" spans="1:46" s="1" customFormat="1" ht="12" customHeight="1">
      <c r="B8" s="21"/>
      <c r="D8" s="28" t="s">
        <v>108</v>
      </c>
      <c r="L8" s="21"/>
    </row>
    <row r="9" spans="1:4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5" t="s">
        <v>111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ROUND((SUM(BE137:BE413)),  2)</f>
        <v>0</v>
      </c>
      <c r="G35" s="109"/>
      <c r="H35" s="109"/>
      <c r="I35" s="110">
        <v>0.2</v>
      </c>
      <c r="J35" s="108">
        <f>ROUND(((SUM(BE137:BE413))*I35),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ROUND((SUM(BF137:BF413)),  2)</f>
        <v>0</v>
      </c>
      <c r="G36" s="109"/>
      <c r="H36" s="109"/>
      <c r="I36" s="110">
        <v>0.2</v>
      </c>
      <c r="J36" s="108">
        <f>ROUND(((SUM(BF137:BF413))*I36),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ROUND((SUM(BG137:BG413)),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ROUND((SUM(BH137:BH413)),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ROUND((SUM(BI137:BI413)),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5" t="str">
        <f>E11</f>
        <v xml:space="preserve">SO01.1 - SO01.1 Búracie práce - stavebná časť 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J138</f>
        <v>0</v>
      </c>
      <c r="L99" s="124"/>
    </row>
    <row r="100" spans="1:47" s="10" customFormat="1" ht="19.899999999999999" customHeight="1">
      <c r="B100" s="128"/>
      <c r="D100" s="129" t="s">
        <v>118</v>
      </c>
      <c r="E100" s="130"/>
      <c r="F100" s="130"/>
      <c r="G100" s="130"/>
      <c r="H100" s="130"/>
      <c r="I100" s="130"/>
      <c r="J100" s="131">
        <f>J139</f>
        <v>0</v>
      </c>
      <c r="L100" s="128"/>
    </row>
    <row r="101" spans="1:47" s="10" customFormat="1" ht="19.899999999999999" customHeight="1">
      <c r="B101" s="128"/>
      <c r="D101" s="129" t="s">
        <v>119</v>
      </c>
      <c r="E101" s="130"/>
      <c r="F101" s="130"/>
      <c r="G101" s="130"/>
      <c r="H101" s="130"/>
      <c r="I101" s="130"/>
      <c r="J101" s="131">
        <f>J159</f>
        <v>0</v>
      </c>
      <c r="L101" s="128"/>
    </row>
    <row r="102" spans="1:47" s="10" customFormat="1" ht="19.899999999999999" customHeight="1">
      <c r="B102" s="128"/>
      <c r="D102" s="129" t="s">
        <v>120</v>
      </c>
      <c r="E102" s="130"/>
      <c r="F102" s="130"/>
      <c r="G102" s="130"/>
      <c r="H102" s="130"/>
      <c r="I102" s="130"/>
      <c r="J102" s="131">
        <f>J190</f>
        <v>0</v>
      </c>
      <c r="L102" s="128"/>
    </row>
    <row r="103" spans="1:47" s="10" customFormat="1" ht="19.899999999999999" customHeight="1">
      <c r="B103" s="128"/>
      <c r="D103" s="129" t="s">
        <v>121</v>
      </c>
      <c r="E103" s="130"/>
      <c r="F103" s="130"/>
      <c r="G103" s="130"/>
      <c r="H103" s="130"/>
      <c r="I103" s="130"/>
      <c r="J103" s="131">
        <f>J247</f>
        <v>0</v>
      </c>
      <c r="L103" s="128"/>
    </row>
    <row r="104" spans="1:47" s="10" customFormat="1" ht="19.899999999999999" customHeight="1">
      <c r="B104" s="128"/>
      <c r="D104" s="129" t="s">
        <v>122</v>
      </c>
      <c r="E104" s="130"/>
      <c r="F104" s="130"/>
      <c r="G104" s="130"/>
      <c r="H104" s="130"/>
      <c r="I104" s="130"/>
      <c r="J104" s="131">
        <f>J286</f>
        <v>0</v>
      </c>
      <c r="L104" s="128"/>
    </row>
    <row r="105" spans="1:47" s="10" customFormat="1" ht="19.899999999999999" customHeight="1">
      <c r="B105" s="128"/>
      <c r="D105" s="129" t="s">
        <v>123</v>
      </c>
      <c r="E105" s="130"/>
      <c r="F105" s="130"/>
      <c r="G105" s="130"/>
      <c r="H105" s="130"/>
      <c r="I105" s="130"/>
      <c r="J105" s="131">
        <f>J289</f>
        <v>0</v>
      </c>
      <c r="L105" s="128"/>
    </row>
    <row r="106" spans="1:47" s="10" customFormat="1" ht="19.899999999999999" customHeight="1">
      <c r="B106" s="128"/>
      <c r="D106" s="129" t="s">
        <v>124</v>
      </c>
      <c r="E106" s="130"/>
      <c r="F106" s="130"/>
      <c r="G106" s="130"/>
      <c r="H106" s="130"/>
      <c r="I106" s="130"/>
      <c r="J106" s="131">
        <f>J293</f>
        <v>0</v>
      </c>
      <c r="L106" s="128"/>
    </row>
    <row r="107" spans="1:47" s="10" customFormat="1" ht="19.899999999999999" customHeight="1">
      <c r="B107" s="128"/>
      <c r="D107" s="129" t="s">
        <v>125</v>
      </c>
      <c r="E107" s="130"/>
      <c r="F107" s="130"/>
      <c r="G107" s="130"/>
      <c r="H107" s="130"/>
      <c r="I107" s="130"/>
      <c r="J107" s="131">
        <f>J318</f>
        <v>0</v>
      </c>
      <c r="L107" s="128"/>
    </row>
    <row r="108" spans="1:47" s="10" customFormat="1" ht="19.899999999999999" customHeight="1">
      <c r="B108" s="128"/>
      <c r="D108" s="129" t="s">
        <v>126</v>
      </c>
      <c r="E108" s="130"/>
      <c r="F108" s="130"/>
      <c r="G108" s="130"/>
      <c r="H108" s="130"/>
      <c r="I108" s="130"/>
      <c r="J108" s="131">
        <f>J344</f>
        <v>0</v>
      </c>
      <c r="L108" s="128"/>
    </row>
    <row r="109" spans="1:47" s="10" customFormat="1" ht="19.899999999999999" customHeight="1">
      <c r="B109" s="128"/>
      <c r="D109" s="129" t="s">
        <v>127</v>
      </c>
      <c r="E109" s="130"/>
      <c r="F109" s="130"/>
      <c r="G109" s="130"/>
      <c r="H109" s="130"/>
      <c r="I109" s="130"/>
      <c r="J109" s="131">
        <f>J349</f>
        <v>0</v>
      </c>
      <c r="L109" s="128"/>
    </row>
    <row r="110" spans="1:47" s="10" customFormat="1" ht="19.899999999999999" customHeight="1">
      <c r="B110" s="128"/>
      <c r="D110" s="129" t="s">
        <v>128</v>
      </c>
      <c r="E110" s="130"/>
      <c r="F110" s="130"/>
      <c r="G110" s="130"/>
      <c r="H110" s="130"/>
      <c r="I110" s="130"/>
      <c r="J110" s="131">
        <f>J353</f>
        <v>0</v>
      </c>
      <c r="L110" s="128"/>
    </row>
    <row r="111" spans="1:47" s="9" customFormat="1" ht="24.95" customHeight="1">
      <c r="B111" s="124"/>
      <c r="D111" s="125" t="s">
        <v>129</v>
      </c>
      <c r="E111" s="126"/>
      <c r="F111" s="126"/>
      <c r="G111" s="126"/>
      <c r="H111" s="126"/>
      <c r="I111" s="126"/>
      <c r="J111" s="127">
        <f>J355</f>
        <v>0</v>
      </c>
      <c r="L111" s="124"/>
    </row>
    <row r="112" spans="1:47" s="10" customFormat="1" ht="19.899999999999999" customHeight="1">
      <c r="B112" s="128"/>
      <c r="D112" s="129" t="s">
        <v>130</v>
      </c>
      <c r="E112" s="130"/>
      <c r="F112" s="130"/>
      <c r="G112" s="130"/>
      <c r="H112" s="130"/>
      <c r="I112" s="130"/>
      <c r="J112" s="131">
        <f>J356</f>
        <v>0</v>
      </c>
      <c r="L112" s="128"/>
    </row>
    <row r="113" spans="1:31" s="10" customFormat="1" ht="19.899999999999999" customHeight="1">
      <c r="B113" s="128"/>
      <c r="D113" s="129" t="s">
        <v>131</v>
      </c>
      <c r="E113" s="130"/>
      <c r="F113" s="130"/>
      <c r="G113" s="130"/>
      <c r="H113" s="130"/>
      <c r="I113" s="130"/>
      <c r="J113" s="131">
        <f>J359</f>
        <v>0</v>
      </c>
      <c r="L113" s="128"/>
    </row>
    <row r="114" spans="1:31" s="10" customFormat="1" ht="19.899999999999999" customHeight="1">
      <c r="B114" s="128"/>
      <c r="D114" s="129" t="s">
        <v>132</v>
      </c>
      <c r="E114" s="130"/>
      <c r="F114" s="130"/>
      <c r="G114" s="130"/>
      <c r="H114" s="130"/>
      <c r="I114" s="130"/>
      <c r="J114" s="131">
        <f>J380</f>
        <v>0</v>
      </c>
      <c r="L114" s="128"/>
    </row>
    <row r="115" spans="1:31" s="10" customFormat="1" ht="19.899999999999999" customHeight="1">
      <c r="B115" s="128"/>
      <c r="D115" s="129" t="s">
        <v>133</v>
      </c>
      <c r="E115" s="130"/>
      <c r="F115" s="130"/>
      <c r="G115" s="130"/>
      <c r="H115" s="130"/>
      <c r="I115" s="130"/>
      <c r="J115" s="131">
        <f>J392</f>
        <v>0</v>
      </c>
      <c r="L115" s="128"/>
    </row>
    <row r="116" spans="1:31" s="2" customFormat="1" ht="21.7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21" spans="1:31" s="2" customFormat="1" ht="6.95" customHeight="1">
      <c r="A121" s="33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4.95" customHeight="1">
      <c r="A122" s="33"/>
      <c r="B122" s="34"/>
      <c r="C122" s="22" t="s">
        <v>134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15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81" t="str">
        <f>E7</f>
        <v>ČERMÁŇSKY FUTBALOVÝ KLUB - rekonštrukcia  stavby</v>
      </c>
      <c r="F125" s="282"/>
      <c r="G125" s="282"/>
      <c r="H125" s="282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1" customFormat="1" ht="12" customHeight="1">
      <c r="B126" s="21"/>
      <c r="C126" s="28" t="s">
        <v>108</v>
      </c>
      <c r="L126" s="21"/>
    </row>
    <row r="127" spans="1:31" s="2" customFormat="1" ht="16.5" customHeight="1">
      <c r="A127" s="33"/>
      <c r="B127" s="34"/>
      <c r="C127" s="33"/>
      <c r="D127" s="33"/>
      <c r="E127" s="281" t="s">
        <v>109</v>
      </c>
      <c r="F127" s="283"/>
      <c r="G127" s="283"/>
      <c r="H127" s="28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110</v>
      </c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35" t="str">
        <f>E11</f>
        <v xml:space="preserve">SO01.1 - SO01.1 Búracie práce - stavebná časť </v>
      </c>
      <c r="F129" s="283"/>
      <c r="G129" s="283"/>
      <c r="H129" s="28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19</v>
      </c>
      <c r="D131" s="33"/>
      <c r="E131" s="33"/>
      <c r="F131" s="26" t="str">
        <f>F14</f>
        <v>p.č.72460/2, Čermáň, Golianova ul70 NR</v>
      </c>
      <c r="G131" s="33"/>
      <c r="H131" s="33"/>
      <c r="I131" s="28" t="s">
        <v>21</v>
      </c>
      <c r="J131" s="59">
        <f>IF(J14="","",J14)</f>
        <v>44580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25.7" customHeight="1">
      <c r="A133" s="33"/>
      <c r="B133" s="34"/>
      <c r="C133" s="28" t="s">
        <v>22</v>
      </c>
      <c r="D133" s="33"/>
      <c r="E133" s="33"/>
      <c r="F133" s="26" t="str">
        <f>E17</f>
        <v>Čermáňsky futbalový klub,Golianova70,94901NITRA</v>
      </c>
      <c r="G133" s="33"/>
      <c r="H133" s="33"/>
      <c r="I133" s="28" t="s">
        <v>28</v>
      </c>
      <c r="J133" s="31" t="str">
        <f>E23</f>
        <v>Pro-Casa s.r.o.Ing.Z.Drinková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8" t="s">
        <v>26</v>
      </c>
      <c r="D134" s="33"/>
      <c r="E134" s="33"/>
      <c r="F134" s="26" t="str">
        <f>IF(E20="","",E20)</f>
        <v>Vyplň údaj</v>
      </c>
      <c r="G134" s="33"/>
      <c r="H134" s="33"/>
      <c r="I134" s="28" t="s">
        <v>31</v>
      </c>
      <c r="J134" s="31" t="str">
        <f>E26</f>
        <v>K.Šinská</v>
      </c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32"/>
      <c r="B136" s="133"/>
      <c r="C136" s="134" t="s">
        <v>135</v>
      </c>
      <c r="D136" s="135" t="s">
        <v>59</v>
      </c>
      <c r="E136" s="135" t="s">
        <v>55</v>
      </c>
      <c r="F136" s="135" t="s">
        <v>56</v>
      </c>
      <c r="G136" s="135" t="s">
        <v>136</v>
      </c>
      <c r="H136" s="135" t="s">
        <v>137</v>
      </c>
      <c r="I136" s="135" t="s">
        <v>138</v>
      </c>
      <c r="J136" s="136" t="s">
        <v>114</v>
      </c>
      <c r="K136" s="137" t="s">
        <v>139</v>
      </c>
      <c r="L136" s="138"/>
      <c r="M136" s="66" t="s">
        <v>1</v>
      </c>
      <c r="N136" s="67" t="s">
        <v>38</v>
      </c>
      <c r="O136" s="67" t="s">
        <v>140</v>
      </c>
      <c r="P136" s="67" t="s">
        <v>141</v>
      </c>
      <c r="Q136" s="67" t="s">
        <v>142</v>
      </c>
      <c r="R136" s="67" t="s">
        <v>143</v>
      </c>
      <c r="S136" s="67" t="s">
        <v>144</v>
      </c>
      <c r="T136" s="68" t="s">
        <v>145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1:65" s="2" customFormat="1" ht="22.9" customHeight="1">
      <c r="A137" s="33"/>
      <c r="B137" s="34"/>
      <c r="C137" s="73" t="s">
        <v>115</v>
      </c>
      <c r="D137" s="33"/>
      <c r="E137" s="33"/>
      <c r="F137" s="33"/>
      <c r="G137" s="33"/>
      <c r="H137" s="33"/>
      <c r="I137" s="33"/>
      <c r="J137" s="139">
        <f>BK137</f>
        <v>0</v>
      </c>
      <c r="K137" s="33"/>
      <c r="L137" s="34"/>
      <c r="M137" s="69"/>
      <c r="N137" s="60"/>
      <c r="O137" s="70"/>
      <c r="P137" s="140">
        <f>P138+P355</f>
        <v>0</v>
      </c>
      <c r="Q137" s="70"/>
      <c r="R137" s="140">
        <f>R138+R355</f>
        <v>0.61895999999999995</v>
      </c>
      <c r="S137" s="70"/>
      <c r="T137" s="141">
        <f>T138+T355</f>
        <v>123.08128262000002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73</v>
      </c>
      <c r="AU137" s="18" t="s">
        <v>116</v>
      </c>
      <c r="BK137" s="142">
        <f>BK138+BK355</f>
        <v>0</v>
      </c>
    </row>
    <row r="138" spans="1:65" s="12" customFormat="1" ht="25.9" customHeight="1">
      <c r="B138" s="143"/>
      <c r="D138" s="144" t="s">
        <v>73</v>
      </c>
      <c r="E138" s="145" t="s">
        <v>146</v>
      </c>
      <c r="F138" s="145" t="s">
        <v>147</v>
      </c>
      <c r="I138" s="146"/>
      <c r="J138" s="147">
        <f>BK138</f>
        <v>0</v>
      </c>
      <c r="L138" s="143"/>
      <c r="M138" s="148"/>
      <c r="N138" s="149"/>
      <c r="O138" s="149"/>
      <c r="P138" s="150">
        <f>P139+P159+P190+P247+P286+P289+P293+P318+P344+P349+P353</f>
        <v>0</v>
      </c>
      <c r="Q138" s="149"/>
      <c r="R138" s="150">
        <f>R139+R159+R190+R247+R286+R289+R293+R318+R344+R349+R353</f>
        <v>0.61799999999999999</v>
      </c>
      <c r="S138" s="149"/>
      <c r="T138" s="151">
        <f>T139+T159+T190+T247+T286+T289+T293+T318+T344+T349+T353</f>
        <v>121.89968550000002</v>
      </c>
      <c r="AR138" s="144" t="s">
        <v>81</v>
      </c>
      <c r="AT138" s="152" t="s">
        <v>73</v>
      </c>
      <c r="AU138" s="152" t="s">
        <v>74</v>
      </c>
      <c r="AY138" s="144" t="s">
        <v>148</v>
      </c>
      <c r="BK138" s="153">
        <f>BK139+BK159+BK190+BK247+BK286+BK289+BK293+BK318+BK344+BK349+BK353</f>
        <v>0</v>
      </c>
    </row>
    <row r="139" spans="1:65" s="12" customFormat="1" ht="22.9" customHeight="1">
      <c r="B139" s="143"/>
      <c r="D139" s="144" t="s">
        <v>73</v>
      </c>
      <c r="E139" s="154" t="s">
        <v>81</v>
      </c>
      <c r="F139" s="154" t="s">
        <v>149</v>
      </c>
      <c r="I139" s="146"/>
      <c r="J139" s="155">
        <f>BK139</f>
        <v>0</v>
      </c>
      <c r="L139" s="143"/>
      <c r="M139" s="148"/>
      <c r="N139" s="149"/>
      <c r="O139" s="149"/>
      <c r="P139" s="150">
        <f>SUM(P140:P158)</f>
        <v>0</v>
      </c>
      <c r="Q139" s="149"/>
      <c r="R139" s="150">
        <f>SUM(R140:R158)</f>
        <v>0</v>
      </c>
      <c r="S139" s="149"/>
      <c r="T139" s="151">
        <f>SUM(T140:T158)</f>
        <v>22.752120000000001</v>
      </c>
      <c r="AR139" s="144" t="s">
        <v>81</v>
      </c>
      <c r="AT139" s="152" t="s">
        <v>73</v>
      </c>
      <c r="AU139" s="152" t="s">
        <v>81</v>
      </c>
      <c r="AY139" s="144" t="s">
        <v>148</v>
      </c>
      <c r="BK139" s="153">
        <f>SUM(BK140:BK158)</f>
        <v>0</v>
      </c>
    </row>
    <row r="140" spans="1:65" s="2" customFormat="1" ht="33" customHeight="1">
      <c r="A140" s="33"/>
      <c r="B140" s="156"/>
      <c r="C140" s="157" t="s">
        <v>81</v>
      </c>
      <c r="D140" s="157" t="s">
        <v>150</v>
      </c>
      <c r="E140" s="158" t="s">
        <v>151</v>
      </c>
      <c r="F140" s="159" t="s">
        <v>152</v>
      </c>
      <c r="G140" s="160" t="s">
        <v>153</v>
      </c>
      <c r="H140" s="161">
        <v>70.44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0.22500000000000001</v>
      </c>
      <c r="T140" s="168">
        <f>S140*H140</f>
        <v>15.849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154</v>
      </c>
      <c r="AT140" s="169" t="s">
        <v>150</v>
      </c>
      <c r="AU140" s="169" t="s">
        <v>87</v>
      </c>
      <c r="AY140" s="18" t="s">
        <v>148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87</v>
      </c>
      <c r="BK140" s="170">
        <f>ROUND(I140*H140,2)</f>
        <v>0</v>
      </c>
      <c r="BL140" s="18" t="s">
        <v>154</v>
      </c>
      <c r="BM140" s="169" t="s">
        <v>155</v>
      </c>
    </row>
    <row r="141" spans="1:65" s="13" customFormat="1" ht="11.25">
      <c r="B141" s="171"/>
      <c r="D141" s="172" t="s">
        <v>156</v>
      </c>
      <c r="E141" s="173" t="s">
        <v>1</v>
      </c>
      <c r="F141" s="174" t="s">
        <v>157</v>
      </c>
      <c r="H141" s="173" t="s">
        <v>1</v>
      </c>
      <c r="I141" s="175"/>
      <c r="L141" s="171"/>
      <c r="M141" s="176"/>
      <c r="N141" s="177"/>
      <c r="O141" s="177"/>
      <c r="P141" s="177"/>
      <c r="Q141" s="177"/>
      <c r="R141" s="177"/>
      <c r="S141" s="177"/>
      <c r="T141" s="178"/>
      <c r="AT141" s="173" t="s">
        <v>156</v>
      </c>
      <c r="AU141" s="173" t="s">
        <v>87</v>
      </c>
      <c r="AV141" s="13" t="s">
        <v>81</v>
      </c>
      <c r="AW141" s="13" t="s">
        <v>30</v>
      </c>
      <c r="AX141" s="13" t="s">
        <v>74</v>
      </c>
      <c r="AY141" s="173" t="s">
        <v>148</v>
      </c>
    </row>
    <row r="142" spans="1:65" s="14" customFormat="1" ht="11.25">
      <c r="B142" s="179"/>
      <c r="D142" s="172" t="s">
        <v>156</v>
      </c>
      <c r="E142" s="180" t="s">
        <v>1</v>
      </c>
      <c r="F142" s="181" t="s">
        <v>158</v>
      </c>
      <c r="H142" s="182">
        <v>2.2400000000000002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156</v>
      </c>
      <c r="AU142" s="180" t="s">
        <v>87</v>
      </c>
      <c r="AV142" s="14" t="s">
        <v>87</v>
      </c>
      <c r="AW142" s="14" t="s">
        <v>30</v>
      </c>
      <c r="AX142" s="14" t="s">
        <v>74</v>
      </c>
      <c r="AY142" s="180" t="s">
        <v>148</v>
      </c>
    </row>
    <row r="143" spans="1:65" s="13" customFormat="1" ht="11.25">
      <c r="B143" s="171"/>
      <c r="D143" s="172" t="s">
        <v>156</v>
      </c>
      <c r="E143" s="173" t="s">
        <v>1</v>
      </c>
      <c r="F143" s="174" t="s">
        <v>159</v>
      </c>
      <c r="H143" s="173" t="s">
        <v>1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3" t="s">
        <v>156</v>
      </c>
      <c r="AU143" s="173" t="s">
        <v>87</v>
      </c>
      <c r="AV143" s="13" t="s">
        <v>81</v>
      </c>
      <c r="AW143" s="13" t="s">
        <v>30</v>
      </c>
      <c r="AX143" s="13" t="s">
        <v>74</v>
      </c>
      <c r="AY143" s="173" t="s">
        <v>148</v>
      </c>
    </row>
    <row r="144" spans="1:65" s="14" customFormat="1" ht="11.25">
      <c r="B144" s="179"/>
      <c r="D144" s="172" t="s">
        <v>156</v>
      </c>
      <c r="E144" s="180" t="s">
        <v>1</v>
      </c>
      <c r="F144" s="181" t="s">
        <v>160</v>
      </c>
      <c r="H144" s="182">
        <v>34.28</v>
      </c>
      <c r="I144" s="183"/>
      <c r="L144" s="179"/>
      <c r="M144" s="184"/>
      <c r="N144" s="185"/>
      <c r="O144" s="185"/>
      <c r="P144" s="185"/>
      <c r="Q144" s="185"/>
      <c r="R144" s="185"/>
      <c r="S144" s="185"/>
      <c r="T144" s="186"/>
      <c r="AT144" s="180" t="s">
        <v>156</v>
      </c>
      <c r="AU144" s="180" t="s">
        <v>87</v>
      </c>
      <c r="AV144" s="14" t="s">
        <v>87</v>
      </c>
      <c r="AW144" s="14" t="s">
        <v>30</v>
      </c>
      <c r="AX144" s="14" t="s">
        <v>74</v>
      </c>
      <c r="AY144" s="180" t="s">
        <v>148</v>
      </c>
    </row>
    <row r="145" spans="1:65" s="14" customFormat="1" ht="11.25">
      <c r="B145" s="179"/>
      <c r="D145" s="172" t="s">
        <v>156</v>
      </c>
      <c r="E145" s="180" t="s">
        <v>1</v>
      </c>
      <c r="F145" s="181" t="s">
        <v>161</v>
      </c>
      <c r="H145" s="182">
        <v>12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156</v>
      </c>
      <c r="AU145" s="180" t="s">
        <v>87</v>
      </c>
      <c r="AV145" s="14" t="s">
        <v>87</v>
      </c>
      <c r="AW145" s="14" t="s">
        <v>30</v>
      </c>
      <c r="AX145" s="14" t="s">
        <v>74</v>
      </c>
      <c r="AY145" s="180" t="s">
        <v>148</v>
      </c>
    </row>
    <row r="146" spans="1:65" s="14" customFormat="1" ht="11.25">
      <c r="B146" s="179"/>
      <c r="D146" s="172" t="s">
        <v>156</v>
      </c>
      <c r="E146" s="180" t="s">
        <v>1</v>
      </c>
      <c r="F146" s="181" t="s">
        <v>162</v>
      </c>
      <c r="H146" s="182">
        <v>21.92</v>
      </c>
      <c r="I146" s="183"/>
      <c r="L146" s="179"/>
      <c r="M146" s="184"/>
      <c r="N146" s="185"/>
      <c r="O146" s="185"/>
      <c r="P146" s="185"/>
      <c r="Q146" s="185"/>
      <c r="R146" s="185"/>
      <c r="S146" s="185"/>
      <c r="T146" s="186"/>
      <c r="AT146" s="180" t="s">
        <v>156</v>
      </c>
      <c r="AU146" s="180" t="s">
        <v>87</v>
      </c>
      <c r="AV146" s="14" t="s">
        <v>87</v>
      </c>
      <c r="AW146" s="14" t="s">
        <v>30</v>
      </c>
      <c r="AX146" s="14" t="s">
        <v>74</v>
      </c>
      <c r="AY146" s="180" t="s">
        <v>148</v>
      </c>
    </row>
    <row r="147" spans="1:65" s="15" customFormat="1" ht="11.25">
      <c r="B147" s="187"/>
      <c r="D147" s="172" t="s">
        <v>156</v>
      </c>
      <c r="E147" s="188" t="s">
        <v>1</v>
      </c>
      <c r="F147" s="189" t="s">
        <v>163</v>
      </c>
      <c r="H147" s="190">
        <v>70.44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8" t="s">
        <v>156</v>
      </c>
      <c r="AU147" s="188" t="s">
        <v>87</v>
      </c>
      <c r="AV147" s="15" t="s">
        <v>154</v>
      </c>
      <c r="AW147" s="15" t="s">
        <v>30</v>
      </c>
      <c r="AX147" s="15" t="s">
        <v>81</v>
      </c>
      <c r="AY147" s="188" t="s">
        <v>148</v>
      </c>
    </row>
    <row r="148" spans="1:65" s="2" customFormat="1" ht="24.2" customHeight="1">
      <c r="A148" s="33"/>
      <c r="B148" s="156"/>
      <c r="C148" s="157" t="s">
        <v>87</v>
      </c>
      <c r="D148" s="157" t="s">
        <v>150</v>
      </c>
      <c r="E148" s="158" t="s">
        <v>164</v>
      </c>
      <c r="F148" s="159" t="s">
        <v>165</v>
      </c>
      <c r="G148" s="160" t="s">
        <v>153</v>
      </c>
      <c r="H148" s="161">
        <v>70.44</v>
      </c>
      <c r="I148" s="162"/>
      <c r="J148" s="163">
        <f>ROUND(I148*H148,2)</f>
        <v>0</v>
      </c>
      <c r="K148" s="164"/>
      <c r="L148" s="34"/>
      <c r="M148" s="165" t="s">
        <v>1</v>
      </c>
      <c r="N148" s="166" t="s">
        <v>40</v>
      </c>
      <c r="O148" s="62"/>
      <c r="P148" s="167">
        <f>O148*H148</f>
        <v>0</v>
      </c>
      <c r="Q148" s="167">
        <v>0</v>
      </c>
      <c r="R148" s="167">
        <f>Q148*H148</f>
        <v>0</v>
      </c>
      <c r="S148" s="167">
        <v>9.8000000000000004E-2</v>
      </c>
      <c r="T148" s="168">
        <f>S148*H148</f>
        <v>6.9031200000000004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154</v>
      </c>
      <c r="AT148" s="169" t="s">
        <v>150</v>
      </c>
      <c r="AU148" s="169" t="s">
        <v>87</v>
      </c>
      <c r="AY148" s="18" t="s">
        <v>148</v>
      </c>
      <c r="BE148" s="170">
        <f>IF(N148="základná",J148,0)</f>
        <v>0</v>
      </c>
      <c r="BF148" s="170">
        <f>IF(N148="znížená",J148,0)</f>
        <v>0</v>
      </c>
      <c r="BG148" s="170">
        <f>IF(N148="zákl. prenesená",J148,0)</f>
        <v>0</v>
      </c>
      <c r="BH148" s="170">
        <f>IF(N148="zníž. prenesená",J148,0)</f>
        <v>0</v>
      </c>
      <c r="BI148" s="170">
        <f>IF(N148="nulová",J148,0)</f>
        <v>0</v>
      </c>
      <c r="BJ148" s="18" t="s">
        <v>87</v>
      </c>
      <c r="BK148" s="170">
        <f>ROUND(I148*H148,2)</f>
        <v>0</v>
      </c>
      <c r="BL148" s="18" t="s">
        <v>154</v>
      </c>
      <c r="BM148" s="169" t="s">
        <v>166</v>
      </c>
    </row>
    <row r="149" spans="1:65" s="13" customFormat="1" ht="11.25">
      <c r="B149" s="171"/>
      <c r="D149" s="172" t="s">
        <v>156</v>
      </c>
      <c r="E149" s="173" t="s">
        <v>1</v>
      </c>
      <c r="F149" s="174" t="s">
        <v>157</v>
      </c>
      <c r="H149" s="173" t="s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3" t="s">
        <v>156</v>
      </c>
      <c r="AU149" s="173" t="s">
        <v>87</v>
      </c>
      <c r="AV149" s="13" t="s">
        <v>81</v>
      </c>
      <c r="AW149" s="13" t="s">
        <v>30</v>
      </c>
      <c r="AX149" s="13" t="s">
        <v>74</v>
      </c>
      <c r="AY149" s="173" t="s">
        <v>148</v>
      </c>
    </row>
    <row r="150" spans="1:65" s="14" customFormat="1" ht="11.25">
      <c r="B150" s="179"/>
      <c r="D150" s="172" t="s">
        <v>156</v>
      </c>
      <c r="E150" s="180" t="s">
        <v>1</v>
      </c>
      <c r="F150" s="181" t="s">
        <v>158</v>
      </c>
      <c r="H150" s="182">
        <v>2.2400000000000002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156</v>
      </c>
      <c r="AU150" s="180" t="s">
        <v>87</v>
      </c>
      <c r="AV150" s="14" t="s">
        <v>87</v>
      </c>
      <c r="AW150" s="14" t="s">
        <v>30</v>
      </c>
      <c r="AX150" s="14" t="s">
        <v>74</v>
      </c>
      <c r="AY150" s="180" t="s">
        <v>148</v>
      </c>
    </row>
    <row r="151" spans="1:65" s="13" customFormat="1" ht="11.25">
      <c r="B151" s="171"/>
      <c r="D151" s="172" t="s">
        <v>156</v>
      </c>
      <c r="E151" s="173" t="s">
        <v>1</v>
      </c>
      <c r="F151" s="174" t="s">
        <v>159</v>
      </c>
      <c r="H151" s="173" t="s">
        <v>1</v>
      </c>
      <c r="I151" s="175"/>
      <c r="L151" s="171"/>
      <c r="M151" s="176"/>
      <c r="N151" s="177"/>
      <c r="O151" s="177"/>
      <c r="P151" s="177"/>
      <c r="Q151" s="177"/>
      <c r="R151" s="177"/>
      <c r="S151" s="177"/>
      <c r="T151" s="178"/>
      <c r="AT151" s="173" t="s">
        <v>156</v>
      </c>
      <c r="AU151" s="173" t="s">
        <v>87</v>
      </c>
      <c r="AV151" s="13" t="s">
        <v>81</v>
      </c>
      <c r="AW151" s="13" t="s">
        <v>30</v>
      </c>
      <c r="AX151" s="13" t="s">
        <v>74</v>
      </c>
      <c r="AY151" s="173" t="s">
        <v>148</v>
      </c>
    </row>
    <row r="152" spans="1:65" s="14" customFormat="1" ht="11.25">
      <c r="B152" s="179"/>
      <c r="D152" s="172" t="s">
        <v>156</v>
      </c>
      <c r="E152" s="180" t="s">
        <v>1</v>
      </c>
      <c r="F152" s="181" t="s">
        <v>160</v>
      </c>
      <c r="H152" s="182">
        <v>34.28</v>
      </c>
      <c r="I152" s="183"/>
      <c r="L152" s="179"/>
      <c r="M152" s="184"/>
      <c r="N152" s="185"/>
      <c r="O152" s="185"/>
      <c r="P152" s="185"/>
      <c r="Q152" s="185"/>
      <c r="R152" s="185"/>
      <c r="S152" s="185"/>
      <c r="T152" s="186"/>
      <c r="AT152" s="180" t="s">
        <v>156</v>
      </c>
      <c r="AU152" s="180" t="s">
        <v>87</v>
      </c>
      <c r="AV152" s="14" t="s">
        <v>87</v>
      </c>
      <c r="AW152" s="14" t="s">
        <v>30</v>
      </c>
      <c r="AX152" s="14" t="s">
        <v>74</v>
      </c>
      <c r="AY152" s="180" t="s">
        <v>148</v>
      </c>
    </row>
    <row r="153" spans="1:65" s="14" customFormat="1" ht="11.25">
      <c r="B153" s="179"/>
      <c r="D153" s="172" t="s">
        <v>156</v>
      </c>
      <c r="E153" s="180" t="s">
        <v>1</v>
      </c>
      <c r="F153" s="181" t="s">
        <v>161</v>
      </c>
      <c r="H153" s="182">
        <v>12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156</v>
      </c>
      <c r="AU153" s="180" t="s">
        <v>87</v>
      </c>
      <c r="AV153" s="14" t="s">
        <v>87</v>
      </c>
      <c r="AW153" s="14" t="s">
        <v>30</v>
      </c>
      <c r="AX153" s="14" t="s">
        <v>74</v>
      </c>
      <c r="AY153" s="180" t="s">
        <v>148</v>
      </c>
    </row>
    <row r="154" spans="1:65" s="14" customFormat="1" ht="11.25">
      <c r="B154" s="179"/>
      <c r="D154" s="172" t="s">
        <v>156</v>
      </c>
      <c r="E154" s="180" t="s">
        <v>1</v>
      </c>
      <c r="F154" s="181" t="s">
        <v>162</v>
      </c>
      <c r="H154" s="182">
        <v>21.92</v>
      </c>
      <c r="I154" s="183"/>
      <c r="L154" s="179"/>
      <c r="M154" s="184"/>
      <c r="N154" s="185"/>
      <c r="O154" s="185"/>
      <c r="P154" s="185"/>
      <c r="Q154" s="185"/>
      <c r="R154" s="185"/>
      <c r="S154" s="185"/>
      <c r="T154" s="186"/>
      <c r="AT154" s="180" t="s">
        <v>156</v>
      </c>
      <c r="AU154" s="180" t="s">
        <v>87</v>
      </c>
      <c r="AV154" s="14" t="s">
        <v>87</v>
      </c>
      <c r="AW154" s="14" t="s">
        <v>30</v>
      </c>
      <c r="AX154" s="14" t="s">
        <v>74</v>
      </c>
      <c r="AY154" s="180" t="s">
        <v>148</v>
      </c>
    </row>
    <row r="155" spans="1:65" s="15" customFormat="1" ht="11.25">
      <c r="B155" s="187"/>
      <c r="D155" s="172" t="s">
        <v>156</v>
      </c>
      <c r="E155" s="188" t="s">
        <v>1</v>
      </c>
      <c r="F155" s="189" t="s">
        <v>163</v>
      </c>
      <c r="H155" s="190">
        <v>70.44</v>
      </c>
      <c r="I155" s="191"/>
      <c r="L155" s="187"/>
      <c r="M155" s="192"/>
      <c r="N155" s="193"/>
      <c r="O155" s="193"/>
      <c r="P155" s="193"/>
      <c r="Q155" s="193"/>
      <c r="R155" s="193"/>
      <c r="S155" s="193"/>
      <c r="T155" s="194"/>
      <c r="AT155" s="188" t="s">
        <v>156</v>
      </c>
      <c r="AU155" s="188" t="s">
        <v>87</v>
      </c>
      <c r="AV155" s="15" t="s">
        <v>154</v>
      </c>
      <c r="AW155" s="15" t="s">
        <v>30</v>
      </c>
      <c r="AX155" s="15" t="s">
        <v>81</v>
      </c>
      <c r="AY155" s="188" t="s">
        <v>148</v>
      </c>
    </row>
    <row r="156" spans="1:65" s="2" customFormat="1" ht="37.9" customHeight="1">
      <c r="A156" s="33"/>
      <c r="B156" s="156"/>
      <c r="C156" s="157" t="s">
        <v>167</v>
      </c>
      <c r="D156" s="157" t="s">
        <v>150</v>
      </c>
      <c r="E156" s="158" t="s">
        <v>168</v>
      </c>
      <c r="F156" s="159" t="s">
        <v>169</v>
      </c>
      <c r="G156" s="160" t="s">
        <v>170</v>
      </c>
      <c r="H156" s="161">
        <v>24.654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154</v>
      </c>
      <c r="AT156" s="169" t="s">
        <v>150</v>
      </c>
      <c r="AU156" s="169" t="s">
        <v>87</v>
      </c>
      <c r="AY156" s="18" t="s">
        <v>148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87</v>
      </c>
      <c r="BK156" s="170">
        <f>ROUND(I156*H156,2)</f>
        <v>0</v>
      </c>
      <c r="BL156" s="18" t="s">
        <v>154</v>
      </c>
      <c r="BM156" s="169" t="s">
        <v>171</v>
      </c>
    </row>
    <row r="157" spans="1:65" s="14" customFormat="1" ht="11.25">
      <c r="B157" s="179"/>
      <c r="D157" s="172" t="s">
        <v>156</v>
      </c>
      <c r="E157" s="180" t="s">
        <v>1</v>
      </c>
      <c r="F157" s="181" t="s">
        <v>172</v>
      </c>
      <c r="H157" s="182">
        <v>24.654</v>
      </c>
      <c r="I157" s="183"/>
      <c r="L157" s="179"/>
      <c r="M157" s="184"/>
      <c r="N157" s="185"/>
      <c r="O157" s="185"/>
      <c r="P157" s="185"/>
      <c r="Q157" s="185"/>
      <c r="R157" s="185"/>
      <c r="S157" s="185"/>
      <c r="T157" s="186"/>
      <c r="AT157" s="180" t="s">
        <v>156</v>
      </c>
      <c r="AU157" s="180" t="s">
        <v>87</v>
      </c>
      <c r="AV157" s="14" t="s">
        <v>87</v>
      </c>
      <c r="AW157" s="14" t="s">
        <v>30</v>
      </c>
      <c r="AX157" s="14" t="s">
        <v>74</v>
      </c>
      <c r="AY157" s="180" t="s">
        <v>148</v>
      </c>
    </row>
    <row r="158" spans="1:65" s="15" customFormat="1" ht="11.25">
      <c r="B158" s="187"/>
      <c r="D158" s="172" t="s">
        <v>156</v>
      </c>
      <c r="E158" s="188" t="s">
        <v>1</v>
      </c>
      <c r="F158" s="189" t="s">
        <v>163</v>
      </c>
      <c r="H158" s="190">
        <v>24.654</v>
      </c>
      <c r="I158" s="191"/>
      <c r="L158" s="187"/>
      <c r="M158" s="192"/>
      <c r="N158" s="193"/>
      <c r="O158" s="193"/>
      <c r="P158" s="193"/>
      <c r="Q158" s="193"/>
      <c r="R158" s="193"/>
      <c r="S158" s="193"/>
      <c r="T158" s="194"/>
      <c r="AT158" s="188" t="s">
        <v>156</v>
      </c>
      <c r="AU158" s="188" t="s">
        <v>87</v>
      </c>
      <c r="AV158" s="15" t="s">
        <v>154</v>
      </c>
      <c r="AW158" s="15" t="s">
        <v>30</v>
      </c>
      <c r="AX158" s="15" t="s">
        <v>81</v>
      </c>
      <c r="AY158" s="188" t="s">
        <v>148</v>
      </c>
    </row>
    <row r="159" spans="1:65" s="12" customFormat="1" ht="22.9" customHeight="1">
      <c r="B159" s="143"/>
      <c r="D159" s="144" t="s">
        <v>73</v>
      </c>
      <c r="E159" s="154" t="s">
        <v>173</v>
      </c>
      <c r="F159" s="154" t="s">
        <v>174</v>
      </c>
      <c r="I159" s="146"/>
      <c r="J159" s="155">
        <f>BK159</f>
        <v>0</v>
      </c>
      <c r="L159" s="143"/>
      <c r="M159" s="148"/>
      <c r="N159" s="149"/>
      <c r="O159" s="149"/>
      <c r="P159" s="150">
        <f>SUM(P160:P189)</f>
        <v>0</v>
      </c>
      <c r="Q159" s="149"/>
      <c r="R159" s="150">
        <f>SUM(R160:R189)</f>
        <v>0</v>
      </c>
      <c r="S159" s="149"/>
      <c r="T159" s="151">
        <f>SUM(T160:T189)</f>
        <v>3.2399175000000002</v>
      </c>
      <c r="AR159" s="144" t="s">
        <v>81</v>
      </c>
      <c r="AT159" s="152" t="s">
        <v>73</v>
      </c>
      <c r="AU159" s="152" t="s">
        <v>81</v>
      </c>
      <c r="AY159" s="144" t="s">
        <v>148</v>
      </c>
      <c r="BK159" s="153">
        <f>SUM(BK160:BK189)</f>
        <v>0</v>
      </c>
    </row>
    <row r="160" spans="1:65" s="2" customFormat="1" ht="16.5" customHeight="1">
      <c r="A160" s="33"/>
      <c r="B160" s="156"/>
      <c r="C160" s="157" t="s">
        <v>154</v>
      </c>
      <c r="D160" s="157" t="s">
        <v>150</v>
      </c>
      <c r="E160" s="158" t="s">
        <v>175</v>
      </c>
      <c r="F160" s="159" t="s">
        <v>176</v>
      </c>
      <c r="G160" s="160" t="s">
        <v>170</v>
      </c>
      <c r="H160" s="161">
        <v>1.3919999999999999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0</v>
      </c>
      <c r="R160" s="167">
        <f>Q160*H160</f>
        <v>0</v>
      </c>
      <c r="S160" s="167">
        <v>2.2000000000000002</v>
      </c>
      <c r="T160" s="168">
        <f>S160*H160</f>
        <v>3.0624000000000002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154</v>
      </c>
      <c r="AT160" s="169" t="s">
        <v>150</v>
      </c>
      <c r="AU160" s="169" t="s">
        <v>87</v>
      </c>
      <c r="AY160" s="18" t="s">
        <v>148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87</v>
      </c>
      <c r="BK160" s="170">
        <f>ROUND(I160*H160,2)</f>
        <v>0</v>
      </c>
      <c r="BL160" s="18" t="s">
        <v>154</v>
      </c>
      <c r="BM160" s="169" t="s">
        <v>177</v>
      </c>
    </row>
    <row r="161" spans="1:65" s="13" customFormat="1" ht="11.25">
      <c r="B161" s="171"/>
      <c r="D161" s="172" t="s">
        <v>156</v>
      </c>
      <c r="E161" s="173" t="s">
        <v>1</v>
      </c>
      <c r="F161" s="174" t="s">
        <v>178</v>
      </c>
      <c r="H161" s="173" t="s">
        <v>1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3" t="s">
        <v>156</v>
      </c>
      <c r="AU161" s="173" t="s">
        <v>87</v>
      </c>
      <c r="AV161" s="13" t="s">
        <v>81</v>
      </c>
      <c r="AW161" s="13" t="s">
        <v>30</v>
      </c>
      <c r="AX161" s="13" t="s">
        <v>74</v>
      </c>
      <c r="AY161" s="173" t="s">
        <v>148</v>
      </c>
    </row>
    <row r="162" spans="1:65" s="14" customFormat="1" ht="11.25">
      <c r="B162" s="179"/>
      <c r="D162" s="172" t="s">
        <v>156</v>
      </c>
      <c r="E162" s="180" t="s">
        <v>1</v>
      </c>
      <c r="F162" s="181" t="s">
        <v>179</v>
      </c>
      <c r="H162" s="182">
        <v>1.1040000000000001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156</v>
      </c>
      <c r="AU162" s="180" t="s">
        <v>87</v>
      </c>
      <c r="AV162" s="14" t="s">
        <v>87</v>
      </c>
      <c r="AW162" s="14" t="s">
        <v>30</v>
      </c>
      <c r="AX162" s="14" t="s">
        <v>74</v>
      </c>
      <c r="AY162" s="180" t="s">
        <v>148</v>
      </c>
    </row>
    <row r="163" spans="1:65" s="13" customFormat="1" ht="11.25">
      <c r="B163" s="171"/>
      <c r="D163" s="172" t="s">
        <v>156</v>
      </c>
      <c r="E163" s="173" t="s">
        <v>1</v>
      </c>
      <c r="F163" s="174" t="s">
        <v>180</v>
      </c>
      <c r="H163" s="173" t="s">
        <v>1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3" t="s">
        <v>156</v>
      </c>
      <c r="AU163" s="173" t="s">
        <v>87</v>
      </c>
      <c r="AV163" s="13" t="s">
        <v>81</v>
      </c>
      <c r="AW163" s="13" t="s">
        <v>30</v>
      </c>
      <c r="AX163" s="13" t="s">
        <v>74</v>
      </c>
      <c r="AY163" s="173" t="s">
        <v>148</v>
      </c>
    </row>
    <row r="164" spans="1:65" s="14" customFormat="1" ht="11.25">
      <c r="B164" s="179"/>
      <c r="D164" s="172" t="s">
        <v>156</v>
      </c>
      <c r="E164" s="180" t="s">
        <v>1</v>
      </c>
      <c r="F164" s="181" t="s">
        <v>181</v>
      </c>
      <c r="H164" s="182">
        <v>0.188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156</v>
      </c>
      <c r="AU164" s="180" t="s">
        <v>87</v>
      </c>
      <c r="AV164" s="14" t="s">
        <v>87</v>
      </c>
      <c r="AW164" s="14" t="s">
        <v>30</v>
      </c>
      <c r="AX164" s="14" t="s">
        <v>74</v>
      </c>
      <c r="AY164" s="180" t="s">
        <v>148</v>
      </c>
    </row>
    <row r="165" spans="1:65" s="14" customFormat="1" ht="11.25">
      <c r="B165" s="179"/>
      <c r="D165" s="172" t="s">
        <v>156</v>
      </c>
      <c r="E165" s="180" t="s">
        <v>1</v>
      </c>
      <c r="F165" s="181" t="s">
        <v>182</v>
      </c>
      <c r="H165" s="182">
        <v>0.1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156</v>
      </c>
      <c r="AU165" s="180" t="s">
        <v>87</v>
      </c>
      <c r="AV165" s="14" t="s">
        <v>87</v>
      </c>
      <c r="AW165" s="14" t="s">
        <v>30</v>
      </c>
      <c r="AX165" s="14" t="s">
        <v>74</v>
      </c>
      <c r="AY165" s="180" t="s">
        <v>148</v>
      </c>
    </row>
    <row r="166" spans="1:65" s="15" customFormat="1" ht="11.25">
      <c r="B166" s="187"/>
      <c r="D166" s="172" t="s">
        <v>156</v>
      </c>
      <c r="E166" s="188" t="s">
        <v>1</v>
      </c>
      <c r="F166" s="189" t="s">
        <v>163</v>
      </c>
      <c r="H166" s="190">
        <v>1.3919999999999999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8" t="s">
        <v>156</v>
      </c>
      <c r="AU166" s="188" t="s">
        <v>87</v>
      </c>
      <c r="AV166" s="15" t="s">
        <v>154</v>
      </c>
      <c r="AW166" s="15" t="s">
        <v>30</v>
      </c>
      <c r="AX166" s="15" t="s">
        <v>81</v>
      </c>
      <c r="AY166" s="188" t="s">
        <v>148</v>
      </c>
    </row>
    <row r="167" spans="1:65" s="2" customFormat="1" ht="24.2" customHeight="1">
      <c r="A167" s="33"/>
      <c r="B167" s="156"/>
      <c r="C167" s="157" t="s">
        <v>183</v>
      </c>
      <c r="D167" s="157" t="s">
        <v>150</v>
      </c>
      <c r="E167" s="158" t="s">
        <v>184</v>
      </c>
      <c r="F167" s="159" t="s">
        <v>185</v>
      </c>
      <c r="G167" s="160" t="s">
        <v>153</v>
      </c>
      <c r="H167" s="161">
        <v>355.03500000000003</v>
      </c>
      <c r="I167" s="162"/>
      <c r="J167" s="163">
        <f>ROUND(I167*H167,2)</f>
        <v>0</v>
      </c>
      <c r="K167" s="164"/>
      <c r="L167" s="34"/>
      <c r="M167" s="165" t="s">
        <v>1</v>
      </c>
      <c r="N167" s="166" t="s">
        <v>40</v>
      </c>
      <c r="O167" s="62"/>
      <c r="P167" s="167">
        <f>O167*H167</f>
        <v>0</v>
      </c>
      <c r="Q167" s="167">
        <v>0</v>
      </c>
      <c r="R167" s="167">
        <f>Q167*H167</f>
        <v>0</v>
      </c>
      <c r="S167" s="167">
        <v>5.0000000000000001E-4</v>
      </c>
      <c r="T167" s="168">
        <f>S167*H167</f>
        <v>0.17751750000000002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154</v>
      </c>
      <c r="AT167" s="169" t="s">
        <v>150</v>
      </c>
      <c r="AU167" s="169" t="s">
        <v>87</v>
      </c>
      <c r="AY167" s="18" t="s">
        <v>148</v>
      </c>
      <c r="BE167" s="170">
        <f>IF(N167="základná",J167,0)</f>
        <v>0</v>
      </c>
      <c r="BF167" s="170">
        <f>IF(N167="znížená",J167,0)</f>
        <v>0</v>
      </c>
      <c r="BG167" s="170">
        <f>IF(N167="zákl. prenesená",J167,0)</f>
        <v>0</v>
      </c>
      <c r="BH167" s="170">
        <f>IF(N167="zníž. prenesená",J167,0)</f>
        <v>0</v>
      </c>
      <c r="BI167" s="170">
        <f>IF(N167="nulová",J167,0)</f>
        <v>0</v>
      </c>
      <c r="BJ167" s="18" t="s">
        <v>87</v>
      </c>
      <c r="BK167" s="170">
        <f>ROUND(I167*H167,2)</f>
        <v>0</v>
      </c>
      <c r="BL167" s="18" t="s">
        <v>154</v>
      </c>
      <c r="BM167" s="169" t="s">
        <v>186</v>
      </c>
    </row>
    <row r="168" spans="1:65" s="13" customFormat="1" ht="11.25">
      <c r="B168" s="171"/>
      <c r="D168" s="172" t="s">
        <v>156</v>
      </c>
      <c r="E168" s="173" t="s">
        <v>1</v>
      </c>
      <c r="F168" s="174" t="s">
        <v>187</v>
      </c>
      <c r="H168" s="173" t="s">
        <v>1</v>
      </c>
      <c r="I168" s="175"/>
      <c r="L168" s="171"/>
      <c r="M168" s="176"/>
      <c r="N168" s="177"/>
      <c r="O168" s="177"/>
      <c r="P168" s="177"/>
      <c r="Q168" s="177"/>
      <c r="R168" s="177"/>
      <c r="S168" s="177"/>
      <c r="T168" s="178"/>
      <c r="AT168" s="173" t="s">
        <v>156</v>
      </c>
      <c r="AU168" s="173" t="s">
        <v>87</v>
      </c>
      <c r="AV168" s="13" t="s">
        <v>81</v>
      </c>
      <c r="AW168" s="13" t="s">
        <v>30</v>
      </c>
      <c r="AX168" s="13" t="s">
        <v>74</v>
      </c>
      <c r="AY168" s="173" t="s">
        <v>148</v>
      </c>
    </row>
    <row r="169" spans="1:65" s="14" customFormat="1" ht="11.25">
      <c r="B169" s="179"/>
      <c r="D169" s="172" t="s">
        <v>156</v>
      </c>
      <c r="E169" s="180" t="s">
        <v>1</v>
      </c>
      <c r="F169" s="181" t="s">
        <v>188</v>
      </c>
      <c r="H169" s="182">
        <v>21.9</v>
      </c>
      <c r="I169" s="183"/>
      <c r="L169" s="179"/>
      <c r="M169" s="184"/>
      <c r="N169" s="185"/>
      <c r="O169" s="185"/>
      <c r="P169" s="185"/>
      <c r="Q169" s="185"/>
      <c r="R169" s="185"/>
      <c r="S169" s="185"/>
      <c r="T169" s="186"/>
      <c r="AT169" s="180" t="s">
        <v>156</v>
      </c>
      <c r="AU169" s="180" t="s">
        <v>87</v>
      </c>
      <c r="AV169" s="14" t="s">
        <v>87</v>
      </c>
      <c r="AW169" s="14" t="s">
        <v>30</v>
      </c>
      <c r="AX169" s="14" t="s">
        <v>74</v>
      </c>
      <c r="AY169" s="180" t="s">
        <v>148</v>
      </c>
    </row>
    <row r="170" spans="1:65" s="14" customFormat="1" ht="11.25">
      <c r="B170" s="179"/>
      <c r="D170" s="172" t="s">
        <v>156</v>
      </c>
      <c r="E170" s="180" t="s">
        <v>1</v>
      </c>
      <c r="F170" s="181" t="s">
        <v>189</v>
      </c>
      <c r="H170" s="182">
        <v>75.37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156</v>
      </c>
      <c r="AU170" s="180" t="s">
        <v>87</v>
      </c>
      <c r="AV170" s="14" t="s">
        <v>87</v>
      </c>
      <c r="AW170" s="14" t="s">
        <v>30</v>
      </c>
      <c r="AX170" s="14" t="s">
        <v>74</v>
      </c>
      <c r="AY170" s="180" t="s">
        <v>148</v>
      </c>
    </row>
    <row r="171" spans="1:65" s="14" customFormat="1" ht="11.25">
      <c r="B171" s="179"/>
      <c r="D171" s="172" t="s">
        <v>156</v>
      </c>
      <c r="E171" s="180" t="s">
        <v>1</v>
      </c>
      <c r="F171" s="181" t="s">
        <v>190</v>
      </c>
      <c r="H171" s="182">
        <v>111.74</v>
      </c>
      <c r="I171" s="183"/>
      <c r="L171" s="179"/>
      <c r="M171" s="184"/>
      <c r="N171" s="185"/>
      <c r="O171" s="185"/>
      <c r="P171" s="185"/>
      <c r="Q171" s="185"/>
      <c r="R171" s="185"/>
      <c r="S171" s="185"/>
      <c r="T171" s="186"/>
      <c r="AT171" s="180" t="s">
        <v>156</v>
      </c>
      <c r="AU171" s="180" t="s">
        <v>87</v>
      </c>
      <c r="AV171" s="14" t="s">
        <v>87</v>
      </c>
      <c r="AW171" s="14" t="s">
        <v>30</v>
      </c>
      <c r="AX171" s="14" t="s">
        <v>74</v>
      </c>
      <c r="AY171" s="180" t="s">
        <v>148</v>
      </c>
    </row>
    <row r="172" spans="1:65" s="14" customFormat="1" ht="11.25">
      <c r="B172" s="179"/>
      <c r="D172" s="172" t="s">
        <v>156</v>
      </c>
      <c r="E172" s="180" t="s">
        <v>1</v>
      </c>
      <c r="F172" s="181" t="s">
        <v>191</v>
      </c>
      <c r="H172" s="182">
        <v>107.9</v>
      </c>
      <c r="I172" s="183"/>
      <c r="L172" s="179"/>
      <c r="M172" s="184"/>
      <c r="N172" s="185"/>
      <c r="O172" s="185"/>
      <c r="P172" s="185"/>
      <c r="Q172" s="185"/>
      <c r="R172" s="185"/>
      <c r="S172" s="185"/>
      <c r="T172" s="186"/>
      <c r="AT172" s="180" t="s">
        <v>156</v>
      </c>
      <c r="AU172" s="180" t="s">
        <v>87</v>
      </c>
      <c r="AV172" s="14" t="s">
        <v>87</v>
      </c>
      <c r="AW172" s="14" t="s">
        <v>30</v>
      </c>
      <c r="AX172" s="14" t="s">
        <v>74</v>
      </c>
      <c r="AY172" s="180" t="s">
        <v>148</v>
      </c>
    </row>
    <row r="173" spans="1:65" s="14" customFormat="1" ht="11.25">
      <c r="B173" s="179"/>
      <c r="D173" s="172" t="s">
        <v>156</v>
      </c>
      <c r="E173" s="180" t="s">
        <v>1</v>
      </c>
      <c r="F173" s="181" t="s">
        <v>192</v>
      </c>
      <c r="H173" s="182">
        <v>26.35</v>
      </c>
      <c r="I173" s="183"/>
      <c r="L173" s="179"/>
      <c r="M173" s="184"/>
      <c r="N173" s="185"/>
      <c r="O173" s="185"/>
      <c r="P173" s="185"/>
      <c r="Q173" s="185"/>
      <c r="R173" s="185"/>
      <c r="S173" s="185"/>
      <c r="T173" s="186"/>
      <c r="AT173" s="180" t="s">
        <v>156</v>
      </c>
      <c r="AU173" s="180" t="s">
        <v>87</v>
      </c>
      <c r="AV173" s="14" t="s">
        <v>87</v>
      </c>
      <c r="AW173" s="14" t="s">
        <v>30</v>
      </c>
      <c r="AX173" s="14" t="s">
        <v>74</v>
      </c>
      <c r="AY173" s="180" t="s">
        <v>148</v>
      </c>
    </row>
    <row r="174" spans="1:65" s="16" customFormat="1" ht="11.25">
      <c r="B174" s="195"/>
      <c r="D174" s="172" t="s">
        <v>156</v>
      </c>
      <c r="E174" s="196" t="s">
        <v>1</v>
      </c>
      <c r="F174" s="197" t="s">
        <v>193</v>
      </c>
      <c r="H174" s="198">
        <v>343.26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156</v>
      </c>
      <c r="AU174" s="196" t="s">
        <v>87</v>
      </c>
      <c r="AV174" s="16" t="s">
        <v>167</v>
      </c>
      <c r="AW174" s="16" t="s">
        <v>30</v>
      </c>
      <c r="AX174" s="16" t="s">
        <v>74</v>
      </c>
      <c r="AY174" s="196" t="s">
        <v>148</v>
      </c>
    </row>
    <row r="175" spans="1:65" s="13" customFormat="1" ht="11.25">
      <c r="B175" s="171"/>
      <c r="D175" s="172" t="s">
        <v>156</v>
      </c>
      <c r="E175" s="173" t="s">
        <v>1</v>
      </c>
      <c r="F175" s="174" t="s">
        <v>194</v>
      </c>
      <c r="H175" s="173" t="s">
        <v>1</v>
      </c>
      <c r="I175" s="175"/>
      <c r="L175" s="171"/>
      <c r="M175" s="176"/>
      <c r="N175" s="177"/>
      <c r="O175" s="177"/>
      <c r="P175" s="177"/>
      <c r="Q175" s="177"/>
      <c r="R175" s="177"/>
      <c r="S175" s="177"/>
      <c r="T175" s="178"/>
      <c r="AT175" s="173" t="s">
        <v>156</v>
      </c>
      <c r="AU175" s="173" t="s">
        <v>87</v>
      </c>
      <c r="AV175" s="13" t="s">
        <v>81</v>
      </c>
      <c r="AW175" s="13" t="s">
        <v>30</v>
      </c>
      <c r="AX175" s="13" t="s">
        <v>74</v>
      </c>
      <c r="AY175" s="173" t="s">
        <v>148</v>
      </c>
    </row>
    <row r="176" spans="1:65" s="14" customFormat="1" ht="11.25">
      <c r="B176" s="179"/>
      <c r="D176" s="172" t="s">
        <v>156</v>
      </c>
      <c r="E176" s="180" t="s">
        <v>1</v>
      </c>
      <c r="F176" s="181" t="s">
        <v>195</v>
      </c>
      <c r="H176" s="182">
        <v>1.575</v>
      </c>
      <c r="I176" s="183"/>
      <c r="L176" s="179"/>
      <c r="M176" s="184"/>
      <c r="N176" s="185"/>
      <c r="O176" s="185"/>
      <c r="P176" s="185"/>
      <c r="Q176" s="185"/>
      <c r="R176" s="185"/>
      <c r="S176" s="185"/>
      <c r="T176" s="186"/>
      <c r="AT176" s="180" t="s">
        <v>156</v>
      </c>
      <c r="AU176" s="180" t="s">
        <v>87</v>
      </c>
      <c r="AV176" s="14" t="s">
        <v>87</v>
      </c>
      <c r="AW176" s="14" t="s">
        <v>30</v>
      </c>
      <c r="AX176" s="14" t="s">
        <v>74</v>
      </c>
      <c r="AY176" s="180" t="s">
        <v>148</v>
      </c>
    </row>
    <row r="177" spans="1:65" s="14" customFormat="1" ht="11.25">
      <c r="B177" s="179"/>
      <c r="D177" s="172" t="s">
        <v>156</v>
      </c>
      <c r="E177" s="180" t="s">
        <v>1</v>
      </c>
      <c r="F177" s="181" t="s">
        <v>196</v>
      </c>
      <c r="H177" s="182">
        <v>1.512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156</v>
      </c>
      <c r="AU177" s="180" t="s">
        <v>87</v>
      </c>
      <c r="AV177" s="14" t="s">
        <v>87</v>
      </c>
      <c r="AW177" s="14" t="s">
        <v>30</v>
      </c>
      <c r="AX177" s="14" t="s">
        <v>74</v>
      </c>
      <c r="AY177" s="180" t="s">
        <v>148</v>
      </c>
    </row>
    <row r="178" spans="1:65" s="14" customFormat="1" ht="11.25">
      <c r="B178" s="179"/>
      <c r="D178" s="172" t="s">
        <v>156</v>
      </c>
      <c r="E178" s="180" t="s">
        <v>1</v>
      </c>
      <c r="F178" s="181" t="s">
        <v>197</v>
      </c>
      <c r="H178" s="182">
        <v>1.008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156</v>
      </c>
      <c r="AU178" s="180" t="s">
        <v>87</v>
      </c>
      <c r="AV178" s="14" t="s">
        <v>87</v>
      </c>
      <c r="AW178" s="14" t="s">
        <v>30</v>
      </c>
      <c r="AX178" s="14" t="s">
        <v>74</v>
      </c>
      <c r="AY178" s="180" t="s">
        <v>148</v>
      </c>
    </row>
    <row r="179" spans="1:65" s="16" customFormat="1" ht="11.25">
      <c r="B179" s="195"/>
      <c r="D179" s="172" t="s">
        <v>156</v>
      </c>
      <c r="E179" s="196" t="s">
        <v>1</v>
      </c>
      <c r="F179" s="197" t="s">
        <v>193</v>
      </c>
      <c r="H179" s="198">
        <v>4.0949999999999998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156</v>
      </c>
      <c r="AU179" s="196" t="s">
        <v>87</v>
      </c>
      <c r="AV179" s="16" t="s">
        <v>167</v>
      </c>
      <c r="AW179" s="16" t="s">
        <v>30</v>
      </c>
      <c r="AX179" s="16" t="s">
        <v>74</v>
      </c>
      <c r="AY179" s="196" t="s">
        <v>148</v>
      </c>
    </row>
    <row r="180" spans="1:65" s="14" customFormat="1" ht="11.25">
      <c r="B180" s="179"/>
      <c r="D180" s="172" t="s">
        <v>156</v>
      </c>
      <c r="E180" s="180" t="s">
        <v>1</v>
      </c>
      <c r="F180" s="181" t="s">
        <v>198</v>
      </c>
      <c r="H180" s="182">
        <v>3.6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156</v>
      </c>
      <c r="AU180" s="180" t="s">
        <v>87</v>
      </c>
      <c r="AV180" s="14" t="s">
        <v>87</v>
      </c>
      <c r="AW180" s="14" t="s">
        <v>30</v>
      </c>
      <c r="AX180" s="14" t="s">
        <v>74</v>
      </c>
      <c r="AY180" s="180" t="s">
        <v>148</v>
      </c>
    </row>
    <row r="181" spans="1:65" s="14" customFormat="1" ht="11.25">
      <c r="B181" s="179"/>
      <c r="D181" s="172" t="s">
        <v>156</v>
      </c>
      <c r="E181" s="180" t="s">
        <v>1</v>
      </c>
      <c r="F181" s="181" t="s">
        <v>199</v>
      </c>
      <c r="H181" s="182">
        <v>2.4</v>
      </c>
      <c r="I181" s="183"/>
      <c r="L181" s="179"/>
      <c r="M181" s="184"/>
      <c r="N181" s="185"/>
      <c r="O181" s="185"/>
      <c r="P181" s="185"/>
      <c r="Q181" s="185"/>
      <c r="R181" s="185"/>
      <c r="S181" s="185"/>
      <c r="T181" s="186"/>
      <c r="AT181" s="180" t="s">
        <v>156</v>
      </c>
      <c r="AU181" s="180" t="s">
        <v>87</v>
      </c>
      <c r="AV181" s="14" t="s">
        <v>87</v>
      </c>
      <c r="AW181" s="14" t="s">
        <v>30</v>
      </c>
      <c r="AX181" s="14" t="s">
        <v>74</v>
      </c>
      <c r="AY181" s="180" t="s">
        <v>148</v>
      </c>
    </row>
    <row r="182" spans="1:65" s="16" customFormat="1" ht="11.25">
      <c r="B182" s="195"/>
      <c r="D182" s="172" t="s">
        <v>156</v>
      </c>
      <c r="E182" s="196" t="s">
        <v>1</v>
      </c>
      <c r="F182" s="197" t="s">
        <v>193</v>
      </c>
      <c r="H182" s="198">
        <v>6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156</v>
      </c>
      <c r="AU182" s="196" t="s">
        <v>87</v>
      </c>
      <c r="AV182" s="16" t="s">
        <v>167</v>
      </c>
      <c r="AW182" s="16" t="s">
        <v>30</v>
      </c>
      <c r="AX182" s="16" t="s">
        <v>74</v>
      </c>
      <c r="AY182" s="196" t="s">
        <v>148</v>
      </c>
    </row>
    <row r="183" spans="1:65" s="14" customFormat="1" ht="11.25">
      <c r="B183" s="179"/>
      <c r="D183" s="172" t="s">
        <v>156</v>
      </c>
      <c r="E183" s="180" t="s">
        <v>1</v>
      </c>
      <c r="F183" s="181" t="s">
        <v>200</v>
      </c>
      <c r="H183" s="182">
        <v>1.68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156</v>
      </c>
      <c r="AU183" s="180" t="s">
        <v>87</v>
      </c>
      <c r="AV183" s="14" t="s">
        <v>87</v>
      </c>
      <c r="AW183" s="14" t="s">
        <v>30</v>
      </c>
      <c r="AX183" s="14" t="s">
        <v>74</v>
      </c>
      <c r="AY183" s="180" t="s">
        <v>148</v>
      </c>
    </row>
    <row r="184" spans="1:65" s="16" customFormat="1" ht="11.25">
      <c r="B184" s="195"/>
      <c r="D184" s="172" t="s">
        <v>156</v>
      </c>
      <c r="E184" s="196" t="s">
        <v>1</v>
      </c>
      <c r="F184" s="197" t="s">
        <v>193</v>
      </c>
      <c r="H184" s="198">
        <v>1.68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156</v>
      </c>
      <c r="AU184" s="196" t="s">
        <v>87</v>
      </c>
      <c r="AV184" s="16" t="s">
        <v>167</v>
      </c>
      <c r="AW184" s="16" t="s">
        <v>30</v>
      </c>
      <c r="AX184" s="16" t="s">
        <v>74</v>
      </c>
      <c r="AY184" s="196" t="s">
        <v>148</v>
      </c>
    </row>
    <row r="185" spans="1:65" s="15" customFormat="1" ht="11.25">
      <c r="B185" s="187"/>
      <c r="D185" s="172" t="s">
        <v>156</v>
      </c>
      <c r="E185" s="188" t="s">
        <v>1</v>
      </c>
      <c r="F185" s="189" t="s">
        <v>201</v>
      </c>
      <c r="H185" s="190">
        <v>355.03500000000003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4"/>
      <c r="AT185" s="188" t="s">
        <v>156</v>
      </c>
      <c r="AU185" s="188" t="s">
        <v>87</v>
      </c>
      <c r="AV185" s="15" t="s">
        <v>154</v>
      </c>
      <c r="AW185" s="15" t="s">
        <v>30</v>
      </c>
      <c r="AX185" s="15" t="s">
        <v>81</v>
      </c>
      <c r="AY185" s="188" t="s">
        <v>148</v>
      </c>
    </row>
    <row r="186" spans="1:65" s="2" customFormat="1" ht="33" customHeight="1">
      <c r="A186" s="33"/>
      <c r="B186" s="156"/>
      <c r="C186" s="157" t="s">
        <v>173</v>
      </c>
      <c r="D186" s="157" t="s">
        <v>150</v>
      </c>
      <c r="E186" s="158" t="s">
        <v>202</v>
      </c>
      <c r="F186" s="159" t="s">
        <v>203</v>
      </c>
      <c r="G186" s="160" t="s">
        <v>153</v>
      </c>
      <c r="H186" s="161">
        <v>1029.78</v>
      </c>
      <c r="I186" s="162"/>
      <c r="J186" s="163">
        <f>ROUND(I186*H186,2)</f>
        <v>0</v>
      </c>
      <c r="K186" s="164"/>
      <c r="L186" s="34"/>
      <c r="M186" s="165" t="s">
        <v>1</v>
      </c>
      <c r="N186" s="166" t="s">
        <v>40</v>
      </c>
      <c r="O186" s="62"/>
      <c r="P186" s="167">
        <f>O186*H186</f>
        <v>0</v>
      </c>
      <c r="Q186" s="167">
        <v>0</v>
      </c>
      <c r="R186" s="167">
        <f>Q186*H186</f>
        <v>0</v>
      </c>
      <c r="S186" s="167">
        <v>0</v>
      </c>
      <c r="T186" s="16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154</v>
      </c>
      <c r="AT186" s="169" t="s">
        <v>150</v>
      </c>
      <c r="AU186" s="169" t="s">
        <v>87</v>
      </c>
      <c r="AY186" s="18" t="s">
        <v>148</v>
      </c>
      <c r="BE186" s="170">
        <f>IF(N186="základná",J186,0)</f>
        <v>0</v>
      </c>
      <c r="BF186" s="170">
        <f>IF(N186="znížená",J186,0)</f>
        <v>0</v>
      </c>
      <c r="BG186" s="170">
        <f>IF(N186="zákl. prenesená",J186,0)</f>
        <v>0</v>
      </c>
      <c r="BH186" s="170">
        <f>IF(N186="zníž. prenesená",J186,0)</f>
        <v>0</v>
      </c>
      <c r="BI186" s="170">
        <f>IF(N186="nulová",J186,0)</f>
        <v>0</v>
      </c>
      <c r="BJ186" s="18" t="s">
        <v>87</v>
      </c>
      <c r="BK186" s="170">
        <f>ROUND(I186*H186,2)</f>
        <v>0</v>
      </c>
      <c r="BL186" s="18" t="s">
        <v>154</v>
      </c>
      <c r="BM186" s="169" t="s">
        <v>204</v>
      </c>
    </row>
    <row r="187" spans="1:65" s="13" customFormat="1" ht="11.25">
      <c r="B187" s="171"/>
      <c r="D187" s="172" t="s">
        <v>156</v>
      </c>
      <c r="E187" s="173" t="s">
        <v>1</v>
      </c>
      <c r="F187" s="174" t="s">
        <v>205</v>
      </c>
      <c r="H187" s="173" t="s">
        <v>1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3" t="s">
        <v>156</v>
      </c>
      <c r="AU187" s="173" t="s">
        <v>87</v>
      </c>
      <c r="AV187" s="13" t="s">
        <v>81</v>
      </c>
      <c r="AW187" s="13" t="s">
        <v>30</v>
      </c>
      <c r="AX187" s="13" t="s">
        <v>74</v>
      </c>
      <c r="AY187" s="173" t="s">
        <v>148</v>
      </c>
    </row>
    <row r="188" spans="1:65" s="14" customFormat="1" ht="11.25">
      <c r="B188" s="179"/>
      <c r="D188" s="172" t="s">
        <v>156</v>
      </c>
      <c r="E188" s="180" t="s">
        <v>1</v>
      </c>
      <c r="F188" s="181" t="s">
        <v>206</v>
      </c>
      <c r="H188" s="182">
        <v>1029.78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156</v>
      </c>
      <c r="AU188" s="180" t="s">
        <v>87</v>
      </c>
      <c r="AV188" s="14" t="s">
        <v>87</v>
      </c>
      <c r="AW188" s="14" t="s">
        <v>30</v>
      </c>
      <c r="AX188" s="14" t="s">
        <v>74</v>
      </c>
      <c r="AY188" s="180" t="s">
        <v>148</v>
      </c>
    </row>
    <row r="189" spans="1:65" s="15" customFormat="1" ht="11.25">
      <c r="B189" s="187"/>
      <c r="D189" s="172" t="s">
        <v>156</v>
      </c>
      <c r="E189" s="188" t="s">
        <v>1</v>
      </c>
      <c r="F189" s="189" t="s">
        <v>163</v>
      </c>
      <c r="H189" s="190">
        <v>1029.78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8" t="s">
        <v>156</v>
      </c>
      <c r="AU189" s="188" t="s">
        <v>87</v>
      </c>
      <c r="AV189" s="15" t="s">
        <v>154</v>
      </c>
      <c r="AW189" s="15" t="s">
        <v>30</v>
      </c>
      <c r="AX189" s="15" t="s">
        <v>81</v>
      </c>
      <c r="AY189" s="188" t="s">
        <v>148</v>
      </c>
    </row>
    <row r="190" spans="1:65" s="12" customFormat="1" ht="22.9" customHeight="1">
      <c r="B190" s="143"/>
      <c r="D190" s="144" t="s">
        <v>73</v>
      </c>
      <c r="E190" s="154" t="s">
        <v>207</v>
      </c>
      <c r="F190" s="154" t="s">
        <v>208</v>
      </c>
      <c r="I190" s="146"/>
      <c r="J190" s="155">
        <f>BK190</f>
        <v>0</v>
      </c>
      <c r="L190" s="143"/>
      <c r="M190" s="148"/>
      <c r="N190" s="149"/>
      <c r="O190" s="149"/>
      <c r="P190" s="150">
        <f>SUM(P191:P246)</f>
        <v>0</v>
      </c>
      <c r="Q190" s="149"/>
      <c r="R190" s="150">
        <f>SUM(R191:R246)</f>
        <v>0</v>
      </c>
      <c r="S190" s="149"/>
      <c r="T190" s="151">
        <f>SUM(T191:T246)</f>
        <v>72.746013000000005</v>
      </c>
      <c r="AR190" s="144" t="s">
        <v>81</v>
      </c>
      <c r="AT190" s="152" t="s">
        <v>73</v>
      </c>
      <c r="AU190" s="152" t="s">
        <v>81</v>
      </c>
      <c r="AY190" s="144" t="s">
        <v>148</v>
      </c>
      <c r="BK190" s="153">
        <f>SUM(BK191:BK246)</f>
        <v>0</v>
      </c>
    </row>
    <row r="191" spans="1:65" s="2" customFormat="1" ht="24.2" customHeight="1">
      <c r="A191" s="33"/>
      <c r="B191" s="156"/>
      <c r="C191" s="157" t="s">
        <v>209</v>
      </c>
      <c r="D191" s="157" t="s">
        <v>150</v>
      </c>
      <c r="E191" s="158" t="s">
        <v>210</v>
      </c>
      <c r="F191" s="159" t="s">
        <v>211</v>
      </c>
      <c r="G191" s="160" t="s">
        <v>153</v>
      </c>
      <c r="H191" s="161">
        <v>343.26</v>
      </c>
      <c r="I191" s="162"/>
      <c r="J191" s="163">
        <f>ROUND(I191*H191,2)</f>
        <v>0</v>
      </c>
      <c r="K191" s="164"/>
      <c r="L191" s="34"/>
      <c r="M191" s="165" t="s">
        <v>1</v>
      </c>
      <c r="N191" s="166" t="s">
        <v>40</v>
      </c>
      <c r="O191" s="62"/>
      <c r="P191" s="167">
        <f>O191*H191</f>
        <v>0</v>
      </c>
      <c r="Q191" s="167">
        <v>0</v>
      </c>
      <c r="R191" s="167">
        <f>Q191*H191</f>
        <v>0</v>
      </c>
      <c r="S191" s="167">
        <v>6.4000000000000001E-2</v>
      </c>
      <c r="T191" s="168">
        <f>S191*H191</f>
        <v>21.968640000000001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154</v>
      </c>
      <c r="AT191" s="169" t="s">
        <v>150</v>
      </c>
      <c r="AU191" s="169" t="s">
        <v>87</v>
      </c>
      <c r="AY191" s="18" t="s">
        <v>148</v>
      </c>
      <c r="BE191" s="170">
        <f>IF(N191="základná",J191,0)</f>
        <v>0</v>
      </c>
      <c r="BF191" s="170">
        <f>IF(N191="znížená",J191,0)</f>
        <v>0</v>
      </c>
      <c r="BG191" s="170">
        <f>IF(N191="zákl. prenesená",J191,0)</f>
        <v>0</v>
      </c>
      <c r="BH191" s="170">
        <f>IF(N191="zníž. prenesená",J191,0)</f>
        <v>0</v>
      </c>
      <c r="BI191" s="170">
        <f>IF(N191="nulová",J191,0)</f>
        <v>0</v>
      </c>
      <c r="BJ191" s="18" t="s">
        <v>87</v>
      </c>
      <c r="BK191" s="170">
        <f>ROUND(I191*H191,2)</f>
        <v>0</v>
      </c>
      <c r="BL191" s="18" t="s">
        <v>154</v>
      </c>
      <c r="BM191" s="169" t="s">
        <v>212</v>
      </c>
    </row>
    <row r="192" spans="1:65" s="14" customFormat="1" ht="11.25">
      <c r="B192" s="179"/>
      <c r="D192" s="172" t="s">
        <v>156</v>
      </c>
      <c r="E192" s="180" t="s">
        <v>1</v>
      </c>
      <c r="F192" s="181" t="s">
        <v>188</v>
      </c>
      <c r="H192" s="182">
        <v>21.9</v>
      </c>
      <c r="I192" s="183"/>
      <c r="L192" s="179"/>
      <c r="M192" s="184"/>
      <c r="N192" s="185"/>
      <c r="O192" s="185"/>
      <c r="P192" s="185"/>
      <c r="Q192" s="185"/>
      <c r="R192" s="185"/>
      <c r="S192" s="185"/>
      <c r="T192" s="186"/>
      <c r="AT192" s="180" t="s">
        <v>156</v>
      </c>
      <c r="AU192" s="180" t="s">
        <v>87</v>
      </c>
      <c r="AV192" s="14" t="s">
        <v>87</v>
      </c>
      <c r="AW192" s="14" t="s">
        <v>30</v>
      </c>
      <c r="AX192" s="14" t="s">
        <v>74</v>
      </c>
      <c r="AY192" s="180" t="s">
        <v>148</v>
      </c>
    </row>
    <row r="193" spans="1:65" s="14" customFormat="1" ht="11.25">
      <c r="B193" s="179"/>
      <c r="D193" s="172" t="s">
        <v>156</v>
      </c>
      <c r="E193" s="180" t="s">
        <v>1</v>
      </c>
      <c r="F193" s="181" t="s">
        <v>189</v>
      </c>
      <c r="H193" s="182">
        <v>75.37</v>
      </c>
      <c r="I193" s="183"/>
      <c r="L193" s="179"/>
      <c r="M193" s="184"/>
      <c r="N193" s="185"/>
      <c r="O193" s="185"/>
      <c r="P193" s="185"/>
      <c r="Q193" s="185"/>
      <c r="R193" s="185"/>
      <c r="S193" s="185"/>
      <c r="T193" s="186"/>
      <c r="AT193" s="180" t="s">
        <v>156</v>
      </c>
      <c r="AU193" s="180" t="s">
        <v>87</v>
      </c>
      <c r="AV193" s="14" t="s">
        <v>87</v>
      </c>
      <c r="AW193" s="14" t="s">
        <v>30</v>
      </c>
      <c r="AX193" s="14" t="s">
        <v>74</v>
      </c>
      <c r="AY193" s="180" t="s">
        <v>148</v>
      </c>
    </row>
    <row r="194" spans="1:65" s="14" customFormat="1" ht="11.25">
      <c r="B194" s="179"/>
      <c r="D194" s="172" t="s">
        <v>156</v>
      </c>
      <c r="E194" s="180" t="s">
        <v>1</v>
      </c>
      <c r="F194" s="181" t="s">
        <v>190</v>
      </c>
      <c r="H194" s="182">
        <v>111.74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156</v>
      </c>
      <c r="AU194" s="180" t="s">
        <v>87</v>
      </c>
      <c r="AV194" s="14" t="s">
        <v>87</v>
      </c>
      <c r="AW194" s="14" t="s">
        <v>30</v>
      </c>
      <c r="AX194" s="14" t="s">
        <v>74</v>
      </c>
      <c r="AY194" s="180" t="s">
        <v>148</v>
      </c>
    </row>
    <row r="195" spans="1:65" s="14" customFormat="1" ht="11.25">
      <c r="B195" s="179"/>
      <c r="D195" s="172" t="s">
        <v>156</v>
      </c>
      <c r="E195" s="180" t="s">
        <v>1</v>
      </c>
      <c r="F195" s="181" t="s">
        <v>191</v>
      </c>
      <c r="H195" s="182">
        <v>107.9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156</v>
      </c>
      <c r="AU195" s="180" t="s">
        <v>87</v>
      </c>
      <c r="AV195" s="14" t="s">
        <v>87</v>
      </c>
      <c r="AW195" s="14" t="s">
        <v>30</v>
      </c>
      <c r="AX195" s="14" t="s">
        <v>74</v>
      </c>
      <c r="AY195" s="180" t="s">
        <v>148</v>
      </c>
    </row>
    <row r="196" spans="1:65" s="14" customFormat="1" ht="11.25">
      <c r="B196" s="179"/>
      <c r="D196" s="172" t="s">
        <v>156</v>
      </c>
      <c r="E196" s="180" t="s">
        <v>1</v>
      </c>
      <c r="F196" s="181" t="s">
        <v>192</v>
      </c>
      <c r="H196" s="182">
        <v>26.35</v>
      </c>
      <c r="I196" s="183"/>
      <c r="L196" s="179"/>
      <c r="M196" s="184"/>
      <c r="N196" s="185"/>
      <c r="O196" s="185"/>
      <c r="P196" s="185"/>
      <c r="Q196" s="185"/>
      <c r="R196" s="185"/>
      <c r="S196" s="185"/>
      <c r="T196" s="186"/>
      <c r="AT196" s="180" t="s">
        <v>156</v>
      </c>
      <c r="AU196" s="180" t="s">
        <v>87</v>
      </c>
      <c r="AV196" s="14" t="s">
        <v>87</v>
      </c>
      <c r="AW196" s="14" t="s">
        <v>30</v>
      </c>
      <c r="AX196" s="14" t="s">
        <v>74</v>
      </c>
      <c r="AY196" s="180" t="s">
        <v>148</v>
      </c>
    </row>
    <row r="197" spans="1:65" s="15" customFormat="1" ht="11.25">
      <c r="B197" s="187"/>
      <c r="D197" s="172" t="s">
        <v>156</v>
      </c>
      <c r="E197" s="188" t="s">
        <v>1</v>
      </c>
      <c r="F197" s="189" t="s">
        <v>201</v>
      </c>
      <c r="H197" s="190">
        <v>343.26</v>
      </c>
      <c r="I197" s="191"/>
      <c r="L197" s="187"/>
      <c r="M197" s="192"/>
      <c r="N197" s="193"/>
      <c r="O197" s="193"/>
      <c r="P197" s="193"/>
      <c r="Q197" s="193"/>
      <c r="R197" s="193"/>
      <c r="S197" s="193"/>
      <c r="T197" s="194"/>
      <c r="AT197" s="188" t="s">
        <v>156</v>
      </c>
      <c r="AU197" s="188" t="s">
        <v>87</v>
      </c>
      <c r="AV197" s="15" t="s">
        <v>154</v>
      </c>
      <c r="AW197" s="15" t="s">
        <v>30</v>
      </c>
      <c r="AX197" s="15" t="s">
        <v>81</v>
      </c>
      <c r="AY197" s="188" t="s">
        <v>148</v>
      </c>
    </row>
    <row r="198" spans="1:65" s="2" customFormat="1" ht="24.2" customHeight="1">
      <c r="A198" s="33"/>
      <c r="B198" s="156"/>
      <c r="C198" s="157" t="s">
        <v>213</v>
      </c>
      <c r="D198" s="157" t="s">
        <v>150</v>
      </c>
      <c r="E198" s="158" t="s">
        <v>214</v>
      </c>
      <c r="F198" s="159" t="s">
        <v>215</v>
      </c>
      <c r="G198" s="160" t="s">
        <v>153</v>
      </c>
      <c r="H198" s="161">
        <v>658.99699999999996</v>
      </c>
      <c r="I198" s="162"/>
      <c r="J198" s="163">
        <f>ROUND(I198*H198,2)</f>
        <v>0</v>
      </c>
      <c r="K198" s="164"/>
      <c r="L198" s="34"/>
      <c r="M198" s="165" t="s">
        <v>1</v>
      </c>
      <c r="N198" s="166" t="s">
        <v>40</v>
      </c>
      <c r="O198" s="62"/>
      <c r="P198" s="167">
        <f>O198*H198</f>
        <v>0</v>
      </c>
      <c r="Q198" s="167">
        <v>0</v>
      </c>
      <c r="R198" s="167">
        <f>Q198*H198</f>
        <v>0</v>
      </c>
      <c r="S198" s="167">
        <v>6.0999999999999999E-2</v>
      </c>
      <c r="T198" s="168">
        <f>S198*H198</f>
        <v>40.198816999999998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154</v>
      </c>
      <c r="AT198" s="169" t="s">
        <v>150</v>
      </c>
      <c r="AU198" s="169" t="s">
        <v>87</v>
      </c>
      <c r="AY198" s="18" t="s">
        <v>148</v>
      </c>
      <c r="BE198" s="170">
        <f>IF(N198="základná",J198,0)</f>
        <v>0</v>
      </c>
      <c r="BF198" s="170">
        <f>IF(N198="znížená",J198,0)</f>
        <v>0</v>
      </c>
      <c r="BG198" s="170">
        <f>IF(N198="zákl. prenesená",J198,0)</f>
        <v>0</v>
      </c>
      <c r="BH198" s="170">
        <f>IF(N198="zníž. prenesená",J198,0)</f>
        <v>0</v>
      </c>
      <c r="BI198" s="170">
        <f>IF(N198="nulová",J198,0)</f>
        <v>0</v>
      </c>
      <c r="BJ198" s="18" t="s">
        <v>87</v>
      </c>
      <c r="BK198" s="170">
        <f>ROUND(I198*H198,2)</f>
        <v>0</v>
      </c>
      <c r="BL198" s="18" t="s">
        <v>154</v>
      </c>
      <c r="BM198" s="169" t="s">
        <v>216</v>
      </c>
    </row>
    <row r="199" spans="1:65" s="14" customFormat="1" ht="11.25">
      <c r="B199" s="179"/>
      <c r="D199" s="172" t="s">
        <v>156</v>
      </c>
      <c r="E199" s="180" t="s">
        <v>1</v>
      </c>
      <c r="F199" s="181" t="s">
        <v>217</v>
      </c>
      <c r="H199" s="182">
        <v>85.903999999999996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156</v>
      </c>
      <c r="AU199" s="180" t="s">
        <v>87</v>
      </c>
      <c r="AV199" s="14" t="s">
        <v>87</v>
      </c>
      <c r="AW199" s="14" t="s">
        <v>30</v>
      </c>
      <c r="AX199" s="14" t="s">
        <v>74</v>
      </c>
      <c r="AY199" s="180" t="s">
        <v>148</v>
      </c>
    </row>
    <row r="200" spans="1:65" s="14" customFormat="1" ht="11.25">
      <c r="B200" s="179"/>
      <c r="D200" s="172" t="s">
        <v>156</v>
      </c>
      <c r="E200" s="180" t="s">
        <v>1</v>
      </c>
      <c r="F200" s="181" t="s">
        <v>218</v>
      </c>
      <c r="H200" s="182">
        <v>-5.4</v>
      </c>
      <c r="I200" s="183"/>
      <c r="L200" s="179"/>
      <c r="M200" s="184"/>
      <c r="N200" s="185"/>
      <c r="O200" s="185"/>
      <c r="P200" s="185"/>
      <c r="Q200" s="185"/>
      <c r="R200" s="185"/>
      <c r="S200" s="185"/>
      <c r="T200" s="186"/>
      <c r="AT200" s="180" t="s">
        <v>156</v>
      </c>
      <c r="AU200" s="180" t="s">
        <v>87</v>
      </c>
      <c r="AV200" s="14" t="s">
        <v>87</v>
      </c>
      <c r="AW200" s="14" t="s">
        <v>30</v>
      </c>
      <c r="AX200" s="14" t="s">
        <v>74</v>
      </c>
      <c r="AY200" s="180" t="s">
        <v>148</v>
      </c>
    </row>
    <row r="201" spans="1:65" s="14" customFormat="1" ht="11.25">
      <c r="B201" s="179"/>
      <c r="D201" s="172" t="s">
        <v>156</v>
      </c>
      <c r="E201" s="180" t="s">
        <v>1</v>
      </c>
      <c r="F201" s="181" t="s">
        <v>219</v>
      </c>
      <c r="H201" s="182">
        <v>-1.6</v>
      </c>
      <c r="I201" s="183"/>
      <c r="L201" s="179"/>
      <c r="M201" s="184"/>
      <c r="N201" s="185"/>
      <c r="O201" s="185"/>
      <c r="P201" s="185"/>
      <c r="Q201" s="185"/>
      <c r="R201" s="185"/>
      <c r="S201" s="185"/>
      <c r="T201" s="186"/>
      <c r="AT201" s="180" t="s">
        <v>156</v>
      </c>
      <c r="AU201" s="180" t="s">
        <v>87</v>
      </c>
      <c r="AV201" s="14" t="s">
        <v>87</v>
      </c>
      <c r="AW201" s="14" t="s">
        <v>30</v>
      </c>
      <c r="AX201" s="14" t="s">
        <v>74</v>
      </c>
      <c r="AY201" s="180" t="s">
        <v>148</v>
      </c>
    </row>
    <row r="202" spans="1:65" s="14" customFormat="1" ht="11.25">
      <c r="B202" s="179"/>
      <c r="D202" s="172" t="s">
        <v>156</v>
      </c>
      <c r="E202" s="180" t="s">
        <v>1</v>
      </c>
      <c r="F202" s="181" t="s">
        <v>220</v>
      </c>
      <c r="H202" s="182">
        <v>32.095999999999997</v>
      </c>
      <c r="I202" s="183"/>
      <c r="L202" s="179"/>
      <c r="M202" s="184"/>
      <c r="N202" s="185"/>
      <c r="O202" s="185"/>
      <c r="P202" s="185"/>
      <c r="Q202" s="185"/>
      <c r="R202" s="185"/>
      <c r="S202" s="185"/>
      <c r="T202" s="186"/>
      <c r="AT202" s="180" t="s">
        <v>156</v>
      </c>
      <c r="AU202" s="180" t="s">
        <v>87</v>
      </c>
      <c r="AV202" s="14" t="s">
        <v>87</v>
      </c>
      <c r="AW202" s="14" t="s">
        <v>30</v>
      </c>
      <c r="AX202" s="14" t="s">
        <v>74</v>
      </c>
      <c r="AY202" s="180" t="s">
        <v>148</v>
      </c>
    </row>
    <row r="203" spans="1:65" s="14" customFormat="1" ht="11.25">
      <c r="B203" s="179"/>
      <c r="D203" s="172" t="s">
        <v>156</v>
      </c>
      <c r="E203" s="180" t="s">
        <v>1</v>
      </c>
      <c r="F203" s="181" t="s">
        <v>221</v>
      </c>
      <c r="H203" s="182">
        <v>-2.1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156</v>
      </c>
      <c r="AU203" s="180" t="s">
        <v>87</v>
      </c>
      <c r="AV203" s="14" t="s">
        <v>87</v>
      </c>
      <c r="AW203" s="14" t="s">
        <v>30</v>
      </c>
      <c r="AX203" s="14" t="s">
        <v>74</v>
      </c>
      <c r="AY203" s="180" t="s">
        <v>148</v>
      </c>
    </row>
    <row r="204" spans="1:65" s="14" customFormat="1" ht="11.25">
      <c r="B204" s="179"/>
      <c r="D204" s="172" t="s">
        <v>156</v>
      </c>
      <c r="E204" s="180" t="s">
        <v>1</v>
      </c>
      <c r="F204" s="181" t="s">
        <v>222</v>
      </c>
      <c r="H204" s="182">
        <v>-3</v>
      </c>
      <c r="I204" s="183"/>
      <c r="L204" s="179"/>
      <c r="M204" s="184"/>
      <c r="N204" s="185"/>
      <c r="O204" s="185"/>
      <c r="P204" s="185"/>
      <c r="Q204" s="185"/>
      <c r="R204" s="185"/>
      <c r="S204" s="185"/>
      <c r="T204" s="186"/>
      <c r="AT204" s="180" t="s">
        <v>156</v>
      </c>
      <c r="AU204" s="180" t="s">
        <v>87</v>
      </c>
      <c r="AV204" s="14" t="s">
        <v>87</v>
      </c>
      <c r="AW204" s="14" t="s">
        <v>30</v>
      </c>
      <c r="AX204" s="14" t="s">
        <v>74</v>
      </c>
      <c r="AY204" s="180" t="s">
        <v>148</v>
      </c>
    </row>
    <row r="205" spans="1:65" s="14" customFormat="1" ht="11.25">
      <c r="B205" s="179"/>
      <c r="D205" s="172" t="s">
        <v>156</v>
      </c>
      <c r="E205" s="180" t="s">
        <v>1</v>
      </c>
      <c r="F205" s="181" t="s">
        <v>223</v>
      </c>
      <c r="H205" s="182">
        <v>32.273000000000003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156</v>
      </c>
      <c r="AU205" s="180" t="s">
        <v>87</v>
      </c>
      <c r="AV205" s="14" t="s">
        <v>87</v>
      </c>
      <c r="AW205" s="14" t="s">
        <v>30</v>
      </c>
      <c r="AX205" s="14" t="s">
        <v>74</v>
      </c>
      <c r="AY205" s="180" t="s">
        <v>148</v>
      </c>
    </row>
    <row r="206" spans="1:65" s="14" customFormat="1" ht="11.25">
      <c r="B206" s="179"/>
      <c r="D206" s="172" t="s">
        <v>156</v>
      </c>
      <c r="E206" s="180" t="s">
        <v>1</v>
      </c>
      <c r="F206" s="181" t="s">
        <v>224</v>
      </c>
      <c r="H206" s="182">
        <v>-1.35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156</v>
      </c>
      <c r="AU206" s="180" t="s">
        <v>87</v>
      </c>
      <c r="AV206" s="14" t="s">
        <v>87</v>
      </c>
      <c r="AW206" s="14" t="s">
        <v>30</v>
      </c>
      <c r="AX206" s="14" t="s">
        <v>74</v>
      </c>
      <c r="AY206" s="180" t="s">
        <v>148</v>
      </c>
    </row>
    <row r="207" spans="1:65" s="14" customFormat="1" ht="11.25">
      <c r="B207" s="179"/>
      <c r="D207" s="172" t="s">
        <v>156</v>
      </c>
      <c r="E207" s="180" t="s">
        <v>1</v>
      </c>
      <c r="F207" s="181" t="s">
        <v>225</v>
      </c>
      <c r="H207" s="182">
        <v>-1.4</v>
      </c>
      <c r="I207" s="183"/>
      <c r="L207" s="179"/>
      <c r="M207" s="184"/>
      <c r="N207" s="185"/>
      <c r="O207" s="185"/>
      <c r="P207" s="185"/>
      <c r="Q207" s="185"/>
      <c r="R207" s="185"/>
      <c r="S207" s="185"/>
      <c r="T207" s="186"/>
      <c r="AT207" s="180" t="s">
        <v>156</v>
      </c>
      <c r="AU207" s="180" t="s">
        <v>87</v>
      </c>
      <c r="AV207" s="14" t="s">
        <v>87</v>
      </c>
      <c r="AW207" s="14" t="s">
        <v>30</v>
      </c>
      <c r="AX207" s="14" t="s">
        <v>74</v>
      </c>
      <c r="AY207" s="180" t="s">
        <v>148</v>
      </c>
    </row>
    <row r="208" spans="1:65" s="14" customFormat="1" ht="22.5">
      <c r="B208" s="179"/>
      <c r="D208" s="172" t="s">
        <v>156</v>
      </c>
      <c r="E208" s="180" t="s">
        <v>1</v>
      </c>
      <c r="F208" s="181" t="s">
        <v>226</v>
      </c>
      <c r="H208" s="182">
        <v>85.727000000000004</v>
      </c>
      <c r="I208" s="183"/>
      <c r="L208" s="179"/>
      <c r="M208" s="184"/>
      <c r="N208" s="185"/>
      <c r="O208" s="185"/>
      <c r="P208" s="185"/>
      <c r="Q208" s="185"/>
      <c r="R208" s="185"/>
      <c r="S208" s="185"/>
      <c r="T208" s="186"/>
      <c r="AT208" s="180" t="s">
        <v>156</v>
      </c>
      <c r="AU208" s="180" t="s">
        <v>87</v>
      </c>
      <c r="AV208" s="14" t="s">
        <v>87</v>
      </c>
      <c r="AW208" s="14" t="s">
        <v>30</v>
      </c>
      <c r="AX208" s="14" t="s">
        <v>74</v>
      </c>
      <c r="AY208" s="180" t="s">
        <v>148</v>
      </c>
    </row>
    <row r="209" spans="2:51" s="14" customFormat="1" ht="11.25">
      <c r="B209" s="179"/>
      <c r="D209" s="172" t="s">
        <v>156</v>
      </c>
      <c r="E209" s="180" t="s">
        <v>1</v>
      </c>
      <c r="F209" s="181" t="s">
        <v>218</v>
      </c>
      <c r="H209" s="182">
        <v>-5.4</v>
      </c>
      <c r="I209" s="183"/>
      <c r="L209" s="179"/>
      <c r="M209" s="184"/>
      <c r="N209" s="185"/>
      <c r="O209" s="185"/>
      <c r="P209" s="185"/>
      <c r="Q209" s="185"/>
      <c r="R209" s="185"/>
      <c r="S209" s="185"/>
      <c r="T209" s="186"/>
      <c r="AT209" s="180" t="s">
        <v>156</v>
      </c>
      <c r="AU209" s="180" t="s">
        <v>87</v>
      </c>
      <c r="AV209" s="14" t="s">
        <v>87</v>
      </c>
      <c r="AW209" s="14" t="s">
        <v>30</v>
      </c>
      <c r="AX209" s="14" t="s">
        <v>74</v>
      </c>
      <c r="AY209" s="180" t="s">
        <v>148</v>
      </c>
    </row>
    <row r="210" spans="2:51" s="14" customFormat="1" ht="11.25">
      <c r="B210" s="179"/>
      <c r="D210" s="172" t="s">
        <v>156</v>
      </c>
      <c r="E210" s="180" t="s">
        <v>1</v>
      </c>
      <c r="F210" s="181" t="s">
        <v>227</v>
      </c>
      <c r="H210" s="182">
        <v>-6.4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156</v>
      </c>
      <c r="AU210" s="180" t="s">
        <v>87</v>
      </c>
      <c r="AV210" s="14" t="s">
        <v>87</v>
      </c>
      <c r="AW210" s="14" t="s">
        <v>30</v>
      </c>
      <c r="AX210" s="14" t="s">
        <v>74</v>
      </c>
      <c r="AY210" s="180" t="s">
        <v>148</v>
      </c>
    </row>
    <row r="211" spans="2:51" s="14" customFormat="1" ht="11.25">
      <c r="B211" s="179"/>
      <c r="D211" s="172" t="s">
        <v>156</v>
      </c>
      <c r="E211" s="180" t="s">
        <v>1</v>
      </c>
      <c r="F211" s="181" t="s">
        <v>228</v>
      </c>
      <c r="H211" s="182">
        <v>169.566</v>
      </c>
      <c r="I211" s="183"/>
      <c r="L211" s="179"/>
      <c r="M211" s="184"/>
      <c r="N211" s="185"/>
      <c r="O211" s="185"/>
      <c r="P211" s="185"/>
      <c r="Q211" s="185"/>
      <c r="R211" s="185"/>
      <c r="S211" s="185"/>
      <c r="T211" s="186"/>
      <c r="AT211" s="180" t="s">
        <v>156</v>
      </c>
      <c r="AU211" s="180" t="s">
        <v>87</v>
      </c>
      <c r="AV211" s="14" t="s">
        <v>87</v>
      </c>
      <c r="AW211" s="14" t="s">
        <v>30</v>
      </c>
      <c r="AX211" s="14" t="s">
        <v>74</v>
      </c>
      <c r="AY211" s="180" t="s">
        <v>148</v>
      </c>
    </row>
    <row r="212" spans="2:51" s="14" customFormat="1" ht="11.25">
      <c r="B212" s="179"/>
      <c r="D212" s="172" t="s">
        <v>156</v>
      </c>
      <c r="E212" s="180" t="s">
        <v>1</v>
      </c>
      <c r="F212" s="181" t="s">
        <v>229</v>
      </c>
      <c r="H212" s="182">
        <v>-3.1389999999999998</v>
      </c>
      <c r="I212" s="183"/>
      <c r="L212" s="179"/>
      <c r="M212" s="184"/>
      <c r="N212" s="185"/>
      <c r="O212" s="185"/>
      <c r="P212" s="185"/>
      <c r="Q212" s="185"/>
      <c r="R212" s="185"/>
      <c r="S212" s="185"/>
      <c r="T212" s="186"/>
      <c r="AT212" s="180" t="s">
        <v>156</v>
      </c>
      <c r="AU212" s="180" t="s">
        <v>87</v>
      </c>
      <c r="AV212" s="14" t="s">
        <v>87</v>
      </c>
      <c r="AW212" s="14" t="s">
        <v>30</v>
      </c>
      <c r="AX212" s="14" t="s">
        <v>74</v>
      </c>
      <c r="AY212" s="180" t="s">
        <v>148</v>
      </c>
    </row>
    <row r="213" spans="2:51" s="14" customFormat="1" ht="11.25">
      <c r="B213" s="179"/>
      <c r="D213" s="172" t="s">
        <v>156</v>
      </c>
      <c r="E213" s="180" t="s">
        <v>1</v>
      </c>
      <c r="F213" s="181" t="s">
        <v>230</v>
      </c>
      <c r="H213" s="182">
        <v>-3</v>
      </c>
      <c r="I213" s="183"/>
      <c r="L213" s="179"/>
      <c r="M213" s="184"/>
      <c r="N213" s="185"/>
      <c r="O213" s="185"/>
      <c r="P213" s="185"/>
      <c r="Q213" s="185"/>
      <c r="R213" s="185"/>
      <c r="S213" s="185"/>
      <c r="T213" s="186"/>
      <c r="AT213" s="180" t="s">
        <v>156</v>
      </c>
      <c r="AU213" s="180" t="s">
        <v>87</v>
      </c>
      <c r="AV213" s="14" t="s">
        <v>87</v>
      </c>
      <c r="AW213" s="14" t="s">
        <v>30</v>
      </c>
      <c r="AX213" s="14" t="s">
        <v>74</v>
      </c>
      <c r="AY213" s="180" t="s">
        <v>148</v>
      </c>
    </row>
    <row r="214" spans="2:51" s="14" customFormat="1" ht="11.25">
      <c r="B214" s="179"/>
      <c r="D214" s="172" t="s">
        <v>156</v>
      </c>
      <c r="E214" s="180" t="s">
        <v>1</v>
      </c>
      <c r="F214" s="181" t="s">
        <v>231</v>
      </c>
      <c r="H214" s="182">
        <v>6.4</v>
      </c>
      <c r="I214" s="183"/>
      <c r="L214" s="179"/>
      <c r="M214" s="184"/>
      <c r="N214" s="185"/>
      <c r="O214" s="185"/>
      <c r="P214" s="185"/>
      <c r="Q214" s="185"/>
      <c r="R214" s="185"/>
      <c r="S214" s="185"/>
      <c r="T214" s="186"/>
      <c r="AT214" s="180" t="s">
        <v>156</v>
      </c>
      <c r="AU214" s="180" t="s">
        <v>87</v>
      </c>
      <c r="AV214" s="14" t="s">
        <v>87</v>
      </c>
      <c r="AW214" s="14" t="s">
        <v>30</v>
      </c>
      <c r="AX214" s="14" t="s">
        <v>74</v>
      </c>
      <c r="AY214" s="180" t="s">
        <v>148</v>
      </c>
    </row>
    <row r="215" spans="2:51" s="14" customFormat="1" ht="11.25">
      <c r="B215" s="179"/>
      <c r="D215" s="172" t="s">
        <v>156</v>
      </c>
      <c r="E215" s="180" t="s">
        <v>1</v>
      </c>
      <c r="F215" s="181" t="s">
        <v>232</v>
      </c>
      <c r="H215" s="182">
        <v>54.6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156</v>
      </c>
      <c r="AU215" s="180" t="s">
        <v>87</v>
      </c>
      <c r="AV215" s="14" t="s">
        <v>87</v>
      </c>
      <c r="AW215" s="14" t="s">
        <v>30</v>
      </c>
      <c r="AX215" s="14" t="s">
        <v>74</v>
      </c>
      <c r="AY215" s="180" t="s">
        <v>148</v>
      </c>
    </row>
    <row r="216" spans="2:51" s="14" customFormat="1" ht="11.25">
      <c r="B216" s="179"/>
      <c r="D216" s="172" t="s">
        <v>156</v>
      </c>
      <c r="E216" s="180" t="s">
        <v>1</v>
      </c>
      <c r="F216" s="181" t="s">
        <v>233</v>
      </c>
      <c r="H216" s="182">
        <v>-4.05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156</v>
      </c>
      <c r="AU216" s="180" t="s">
        <v>87</v>
      </c>
      <c r="AV216" s="14" t="s">
        <v>87</v>
      </c>
      <c r="AW216" s="14" t="s">
        <v>30</v>
      </c>
      <c r="AX216" s="14" t="s">
        <v>74</v>
      </c>
      <c r="AY216" s="180" t="s">
        <v>148</v>
      </c>
    </row>
    <row r="217" spans="2:51" s="14" customFormat="1" ht="11.25">
      <c r="B217" s="179"/>
      <c r="D217" s="172" t="s">
        <v>156</v>
      </c>
      <c r="E217" s="180" t="s">
        <v>1</v>
      </c>
      <c r="F217" s="181" t="s">
        <v>234</v>
      </c>
      <c r="H217" s="182">
        <v>-1.6</v>
      </c>
      <c r="I217" s="183"/>
      <c r="L217" s="179"/>
      <c r="M217" s="184"/>
      <c r="N217" s="185"/>
      <c r="O217" s="185"/>
      <c r="P217" s="185"/>
      <c r="Q217" s="185"/>
      <c r="R217" s="185"/>
      <c r="S217" s="185"/>
      <c r="T217" s="186"/>
      <c r="AT217" s="180" t="s">
        <v>156</v>
      </c>
      <c r="AU217" s="180" t="s">
        <v>87</v>
      </c>
      <c r="AV217" s="14" t="s">
        <v>87</v>
      </c>
      <c r="AW217" s="14" t="s">
        <v>30</v>
      </c>
      <c r="AX217" s="14" t="s">
        <v>74</v>
      </c>
      <c r="AY217" s="180" t="s">
        <v>148</v>
      </c>
    </row>
    <row r="218" spans="2:51" s="14" customFormat="1" ht="11.25">
      <c r="B218" s="179"/>
      <c r="D218" s="172" t="s">
        <v>156</v>
      </c>
      <c r="E218" s="180" t="s">
        <v>1</v>
      </c>
      <c r="F218" s="181" t="s">
        <v>235</v>
      </c>
      <c r="H218" s="182">
        <v>13.634</v>
      </c>
      <c r="I218" s="183"/>
      <c r="L218" s="179"/>
      <c r="M218" s="184"/>
      <c r="N218" s="185"/>
      <c r="O218" s="185"/>
      <c r="P218" s="185"/>
      <c r="Q218" s="185"/>
      <c r="R218" s="185"/>
      <c r="S218" s="185"/>
      <c r="T218" s="186"/>
      <c r="AT218" s="180" t="s">
        <v>156</v>
      </c>
      <c r="AU218" s="180" t="s">
        <v>87</v>
      </c>
      <c r="AV218" s="14" t="s">
        <v>87</v>
      </c>
      <c r="AW218" s="14" t="s">
        <v>30</v>
      </c>
      <c r="AX218" s="14" t="s">
        <v>74</v>
      </c>
      <c r="AY218" s="180" t="s">
        <v>148</v>
      </c>
    </row>
    <row r="219" spans="2:51" s="14" customFormat="1" ht="11.25">
      <c r="B219" s="179"/>
      <c r="D219" s="172" t="s">
        <v>156</v>
      </c>
      <c r="E219" s="180" t="s">
        <v>1</v>
      </c>
      <c r="F219" s="181" t="s">
        <v>236</v>
      </c>
      <c r="H219" s="182">
        <v>13.634</v>
      </c>
      <c r="I219" s="183"/>
      <c r="L219" s="179"/>
      <c r="M219" s="184"/>
      <c r="N219" s="185"/>
      <c r="O219" s="185"/>
      <c r="P219" s="185"/>
      <c r="Q219" s="185"/>
      <c r="R219" s="185"/>
      <c r="S219" s="185"/>
      <c r="T219" s="186"/>
      <c r="AT219" s="180" t="s">
        <v>156</v>
      </c>
      <c r="AU219" s="180" t="s">
        <v>87</v>
      </c>
      <c r="AV219" s="14" t="s">
        <v>87</v>
      </c>
      <c r="AW219" s="14" t="s">
        <v>30</v>
      </c>
      <c r="AX219" s="14" t="s">
        <v>74</v>
      </c>
      <c r="AY219" s="180" t="s">
        <v>148</v>
      </c>
    </row>
    <row r="220" spans="2:51" s="14" customFormat="1" ht="11.25">
      <c r="B220" s="179"/>
      <c r="D220" s="172" t="s">
        <v>156</v>
      </c>
      <c r="E220" s="180" t="s">
        <v>1</v>
      </c>
      <c r="F220" s="181" t="s">
        <v>237</v>
      </c>
      <c r="H220" s="182">
        <v>64.427999999999997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156</v>
      </c>
      <c r="AU220" s="180" t="s">
        <v>87</v>
      </c>
      <c r="AV220" s="14" t="s">
        <v>87</v>
      </c>
      <c r="AW220" s="14" t="s">
        <v>30</v>
      </c>
      <c r="AX220" s="14" t="s">
        <v>74</v>
      </c>
      <c r="AY220" s="180" t="s">
        <v>148</v>
      </c>
    </row>
    <row r="221" spans="2:51" s="14" customFormat="1" ht="11.25">
      <c r="B221" s="179"/>
      <c r="D221" s="172" t="s">
        <v>156</v>
      </c>
      <c r="E221" s="180" t="s">
        <v>1</v>
      </c>
      <c r="F221" s="181" t="s">
        <v>233</v>
      </c>
      <c r="H221" s="182">
        <v>-4.05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156</v>
      </c>
      <c r="AU221" s="180" t="s">
        <v>87</v>
      </c>
      <c r="AV221" s="14" t="s">
        <v>87</v>
      </c>
      <c r="AW221" s="14" t="s">
        <v>30</v>
      </c>
      <c r="AX221" s="14" t="s">
        <v>74</v>
      </c>
      <c r="AY221" s="180" t="s">
        <v>148</v>
      </c>
    </row>
    <row r="222" spans="2:51" s="14" customFormat="1" ht="11.25">
      <c r="B222" s="179"/>
      <c r="D222" s="172" t="s">
        <v>156</v>
      </c>
      <c r="E222" s="180" t="s">
        <v>1</v>
      </c>
      <c r="F222" s="181" t="s">
        <v>234</v>
      </c>
      <c r="H222" s="182">
        <v>-1.6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156</v>
      </c>
      <c r="AU222" s="180" t="s">
        <v>87</v>
      </c>
      <c r="AV222" s="14" t="s">
        <v>87</v>
      </c>
      <c r="AW222" s="14" t="s">
        <v>30</v>
      </c>
      <c r="AX222" s="14" t="s">
        <v>74</v>
      </c>
      <c r="AY222" s="180" t="s">
        <v>148</v>
      </c>
    </row>
    <row r="223" spans="2:51" s="14" customFormat="1" ht="11.25">
      <c r="B223" s="179"/>
      <c r="D223" s="172" t="s">
        <v>156</v>
      </c>
      <c r="E223" s="180" t="s">
        <v>1</v>
      </c>
      <c r="F223" s="181" t="s">
        <v>238</v>
      </c>
      <c r="H223" s="182">
        <v>64.427999999999997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156</v>
      </c>
      <c r="AU223" s="180" t="s">
        <v>87</v>
      </c>
      <c r="AV223" s="14" t="s">
        <v>87</v>
      </c>
      <c r="AW223" s="14" t="s">
        <v>30</v>
      </c>
      <c r="AX223" s="14" t="s">
        <v>74</v>
      </c>
      <c r="AY223" s="180" t="s">
        <v>148</v>
      </c>
    </row>
    <row r="224" spans="2:51" s="14" customFormat="1" ht="11.25">
      <c r="B224" s="179"/>
      <c r="D224" s="172" t="s">
        <v>156</v>
      </c>
      <c r="E224" s="180" t="s">
        <v>1</v>
      </c>
      <c r="F224" s="181" t="s">
        <v>233</v>
      </c>
      <c r="H224" s="182">
        <v>-4.05</v>
      </c>
      <c r="I224" s="183"/>
      <c r="L224" s="179"/>
      <c r="M224" s="184"/>
      <c r="N224" s="185"/>
      <c r="O224" s="185"/>
      <c r="P224" s="185"/>
      <c r="Q224" s="185"/>
      <c r="R224" s="185"/>
      <c r="S224" s="185"/>
      <c r="T224" s="186"/>
      <c r="AT224" s="180" t="s">
        <v>156</v>
      </c>
      <c r="AU224" s="180" t="s">
        <v>87</v>
      </c>
      <c r="AV224" s="14" t="s">
        <v>87</v>
      </c>
      <c r="AW224" s="14" t="s">
        <v>30</v>
      </c>
      <c r="AX224" s="14" t="s">
        <v>74</v>
      </c>
      <c r="AY224" s="180" t="s">
        <v>148</v>
      </c>
    </row>
    <row r="225" spans="1:65" s="14" customFormat="1" ht="11.25">
      <c r="B225" s="179"/>
      <c r="D225" s="172" t="s">
        <v>156</v>
      </c>
      <c r="E225" s="180" t="s">
        <v>1</v>
      </c>
      <c r="F225" s="181" t="s">
        <v>234</v>
      </c>
      <c r="H225" s="182">
        <v>-1.6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156</v>
      </c>
      <c r="AU225" s="180" t="s">
        <v>87</v>
      </c>
      <c r="AV225" s="14" t="s">
        <v>87</v>
      </c>
      <c r="AW225" s="14" t="s">
        <v>30</v>
      </c>
      <c r="AX225" s="14" t="s">
        <v>74</v>
      </c>
      <c r="AY225" s="180" t="s">
        <v>148</v>
      </c>
    </row>
    <row r="226" spans="1:65" s="14" customFormat="1" ht="11.25">
      <c r="B226" s="179"/>
      <c r="D226" s="172" t="s">
        <v>156</v>
      </c>
      <c r="E226" s="180" t="s">
        <v>1</v>
      </c>
      <c r="F226" s="181" t="s">
        <v>239</v>
      </c>
      <c r="H226" s="182">
        <v>13.634</v>
      </c>
      <c r="I226" s="183"/>
      <c r="L226" s="179"/>
      <c r="M226" s="184"/>
      <c r="N226" s="185"/>
      <c r="O226" s="185"/>
      <c r="P226" s="185"/>
      <c r="Q226" s="185"/>
      <c r="R226" s="185"/>
      <c r="S226" s="185"/>
      <c r="T226" s="186"/>
      <c r="AT226" s="180" t="s">
        <v>156</v>
      </c>
      <c r="AU226" s="180" t="s">
        <v>87</v>
      </c>
      <c r="AV226" s="14" t="s">
        <v>87</v>
      </c>
      <c r="AW226" s="14" t="s">
        <v>30</v>
      </c>
      <c r="AX226" s="14" t="s">
        <v>74</v>
      </c>
      <c r="AY226" s="180" t="s">
        <v>148</v>
      </c>
    </row>
    <row r="227" spans="1:65" s="14" customFormat="1" ht="11.25">
      <c r="B227" s="179"/>
      <c r="D227" s="172" t="s">
        <v>156</v>
      </c>
      <c r="E227" s="180" t="s">
        <v>1</v>
      </c>
      <c r="F227" s="181" t="s">
        <v>240</v>
      </c>
      <c r="H227" s="182">
        <v>13.634</v>
      </c>
      <c r="I227" s="183"/>
      <c r="L227" s="179"/>
      <c r="M227" s="184"/>
      <c r="N227" s="185"/>
      <c r="O227" s="185"/>
      <c r="P227" s="185"/>
      <c r="Q227" s="185"/>
      <c r="R227" s="185"/>
      <c r="S227" s="185"/>
      <c r="T227" s="186"/>
      <c r="AT227" s="180" t="s">
        <v>156</v>
      </c>
      <c r="AU227" s="180" t="s">
        <v>87</v>
      </c>
      <c r="AV227" s="14" t="s">
        <v>87</v>
      </c>
      <c r="AW227" s="14" t="s">
        <v>30</v>
      </c>
      <c r="AX227" s="14" t="s">
        <v>74</v>
      </c>
      <c r="AY227" s="180" t="s">
        <v>148</v>
      </c>
    </row>
    <row r="228" spans="1:65" s="14" customFormat="1" ht="11.25">
      <c r="B228" s="179"/>
      <c r="D228" s="172" t="s">
        <v>156</v>
      </c>
      <c r="E228" s="180" t="s">
        <v>1</v>
      </c>
      <c r="F228" s="181" t="s">
        <v>241</v>
      </c>
      <c r="H228" s="182">
        <v>64.427999999999997</v>
      </c>
      <c r="I228" s="183"/>
      <c r="L228" s="179"/>
      <c r="M228" s="184"/>
      <c r="N228" s="185"/>
      <c r="O228" s="185"/>
      <c r="P228" s="185"/>
      <c r="Q228" s="185"/>
      <c r="R228" s="185"/>
      <c r="S228" s="185"/>
      <c r="T228" s="186"/>
      <c r="AT228" s="180" t="s">
        <v>156</v>
      </c>
      <c r="AU228" s="180" t="s">
        <v>87</v>
      </c>
      <c r="AV228" s="14" t="s">
        <v>87</v>
      </c>
      <c r="AW228" s="14" t="s">
        <v>30</v>
      </c>
      <c r="AX228" s="14" t="s">
        <v>74</v>
      </c>
      <c r="AY228" s="180" t="s">
        <v>148</v>
      </c>
    </row>
    <row r="229" spans="1:65" s="14" customFormat="1" ht="11.25">
      <c r="B229" s="179"/>
      <c r="D229" s="172" t="s">
        <v>156</v>
      </c>
      <c r="E229" s="180" t="s">
        <v>1</v>
      </c>
      <c r="F229" s="181" t="s">
        <v>233</v>
      </c>
      <c r="H229" s="182">
        <v>-4.05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156</v>
      </c>
      <c r="AU229" s="180" t="s">
        <v>87</v>
      </c>
      <c r="AV229" s="14" t="s">
        <v>87</v>
      </c>
      <c r="AW229" s="14" t="s">
        <v>30</v>
      </c>
      <c r="AX229" s="14" t="s">
        <v>74</v>
      </c>
      <c r="AY229" s="180" t="s">
        <v>148</v>
      </c>
    </row>
    <row r="230" spans="1:65" s="14" customFormat="1" ht="11.25">
      <c r="B230" s="179"/>
      <c r="D230" s="172" t="s">
        <v>156</v>
      </c>
      <c r="E230" s="180" t="s">
        <v>1</v>
      </c>
      <c r="F230" s="181" t="s">
        <v>234</v>
      </c>
      <c r="H230" s="182">
        <v>-1.6</v>
      </c>
      <c r="I230" s="183"/>
      <c r="L230" s="179"/>
      <c r="M230" s="184"/>
      <c r="N230" s="185"/>
      <c r="O230" s="185"/>
      <c r="P230" s="185"/>
      <c r="Q230" s="185"/>
      <c r="R230" s="185"/>
      <c r="S230" s="185"/>
      <c r="T230" s="186"/>
      <c r="AT230" s="180" t="s">
        <v>156</v>
      </c>
      <c r="AU230" s="180" t="s">
        <v>87</v>
      </c>
      <c r="AV230" s="14" t="s">
        <v>87</v>
      </c>
      <c r="AW230" s="14" t="s">
        <v>30</v>
      </c>
      <c r="AX230" s="14" t="s">
        <v>74</v>
      </c>
      <c r="AY230" s="180" t="s">
        <v>148</v>
      </c>
    </row>
    <row r="231" spans="1:65" s="15" customFormat="1" ht="11.25">
      <c r="B231" s="187"/>
      <c r="D231" s="172" t="s">
        <v>156</v>
      </c>
      <c r="E231" s="188" t="s">
        <v>1</v>
      </c>
      <c r="F231" s="189" t="s">
        <v>242</v>
      </c>
      <c r="H231" s="190">
        <v>658.99699999999996</v>
      </c>
      <c r="I231" s="191"/>
      <c r="L231" s="187"/>
      <c r="M231" s="192"/>
      <c r="N231" s="193"/>
      <c r="O231" s="193"/>
      <c r="P231" s="193"/>
      <c r="Q231" s="193"/>
      <c r="R231" s="193"/>
      <c r="S231" s="193"/>
      <c r="T231" s="194"/>
      <c r="AT231" s="188" t="s">
        <v>156</v>
      </c>
      <c r="AU231" s="188" t="s">
        <v>87</v>
      </c>
      <c r="AV231" s="15" t="s">
        <v>154</v>
      </c>
      <c r="AW231" s="15" t="s">
        <v>30</v>
      </c>
      <c r="AX231" s="15" t="s">
        <v>81</v>
      </c>
      <c r="AY231" s="188" t="s">
        <v>148</v>
      </c>
    </row>
    <row r="232" spans="1:65" s="2" customFormat="1" ht="37.9" customHeight="1">
      <c r="A232" s="33"/>
      <c r="B232" s="156"/>
      <c r="C232" s="157" t="s">
        <v>243</v>
      </c>
      <c r="D232" s="157" t="s">
        <v>150</v>
      </c>
      <c r="E232" s="158" t="s">
        <v>244</v>
      </c>
      <c r="F232" s="159" t="s">
        <v>245</v>
      </c>
      <c r="G232" s="160" t="s">
        <v>153</v>
      </c>
      <c r="H232" s="161">
        <v>155.56700000000001</v>
      </c>
      <c r="I232" s="162"/>
      <c r="J232" s="163">
        <f>ROUND(I232*H232,2)</f>
        <v>0</v>
      </c>
      <c r="K232" s="164"/>
      <c r="L232" s="34"/>
      <c r="M232" s="165" t="s">
        <v>1</v>
      </c>
      <c r="N232" s="166" t="s">
        <v>40</v>
      </c>
      <c r="O232" s="62"/>
      <c r="P232" s="167">
        <f>O232*H232</f>
        <v>0</v>
      </c>
      <c r="Q232" s="167">
        <v>0</v>
      </c>
      <c r="R232" s="167">
        <f>Q232*H232</f>
        <v>0</v>
      </c>
      <c r="S232" s="167">
        <v>6.8000000000000005E-2</v>
      </c>
      <c r="T232" s="168">
        <f>S232*H232</f>
        <v>10.578556000000001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154</v>
      </c>
      <c r="AT232" s="169" t="s">
        <v>150</v>
      </c>
      <c r="AU232" s="169" t="s">
        <v>87</v>
      </c>
      <c r="AY232" s="18" t="s">
        <v>148</v>
      </c>
      <c r="BE232" s="170">
        <f>IF(N232="základná",J232,0)</f>
        <v>0</v>
      </c>
      <c r="BF232" s="170">
        <f>IF(N232="znížená",J232,0)</f>
        <v>0</v>
      </c>
      <c r="BG232" s="170">
        <f>IF(N232="zákl. prenesená",J232,0)</f>
        <v>0</v>
      </c>
      <c r="BH232" s="170">
        <f>IF(N232="zníž. prenesená",J232,0)</f>
        <v>0</v>
      </c>
      <c r="BI232" s="170">
        <f>IF(N232="nulová",J232,0)</f>
        <v>0</v>
      </c>
      <c r="BJ232" s="18" t="s">
        <v>87</v>
      </c>
      <c r="BK232" s="170">
        <f>ROUND(I232*H232,2)</f>
        <v>0</v>
      </c>
      <c r="BL232" s="18" t="s">
        <v>154</v>
      </c>
      <c r="BM232" s="169" t="s">
        <v>246</v>
      </c>
    </row>
    <row r="233" spans="1:65" s="13" customFormat="1" ht="11.25">
      <c r="B233" s="171"/>
      <c r="D233" s="172" t="s">
        <v>156</v>
      </c>
      <c r="E233" s="173" t="s">
        <v>1</v>
      </c>
      <c r="F233" s="174" t="s">
        <v>247</v>
      </c>
      <c r="H233" s="173" t="s">
        <v>1</v>
      </c>
      <c r="I233" s="175"/>
      <c r="L233" s="171"/>
      <c r="M233" s="176"/>
      <c r="N233" s="177"/>
      <c r="O233" s="177"/>
      <c r="P233" s="177"/>
      <c r="Q233" s="177"/>
      <c r="R233" s="177"/>
      <c r="S233" s="177"/>
      <c r="T233" s="178"/>
      <c r="AT233" s="173" t="s">
        <v>156</v>
      </c>
      <c r="AU233" s="173" t="s">
        <v>87</v>
      </c>
      <c r="AV233" s="13" t="s">
        <v>81</v>
      </c>
      <c r="AW233" s="13" t="s">
        <v>30</v>
      </c>
      <c r="AX233" s="13" t="s">
        <v>74</v>
      </c>
      <c r="AY233" s="173" t="s">
        <v>148</v>
      </c>
    </row>
    <row r="234" spans="1:65" s="14" customFormat="1" ht="11.25">
      <c r="B234" s="179"/>
      <c r="D234" s="172" t="s">
        <v>156</v>
      </c>
      <c r="E234" s="180" t="s">
        <v>1</v>
      </c>
      <c r="F234" s="181" t="s">
        <v>248</v>
      </c>
      <c r="H234" s="182">
        <v>14.217000000000001</v>
      </c>
      <c r="I234" s="183"/>
      <c r="L234" s="179"/>
      <c r="M234" s="184"/>
      <c r="N234" s="185"/>
      <c r="O234" s="185"/>
      <c r="P234" s="185"/>
      <c r="Q234" s="185"/>
      <c r="R234" s="185"/>
      <c r="S234" s="185"/>
      <c r="T234" s="186"/>
      <c r="AT234" s="180" t="s">
        <v>156</v>
      </c>
      <c r="AU234" s="180" t="s">
        <v>87</v>
      </c>
      <c r="AV234" s="14" t="s">
        <v>87</v>
      </c>
      <c r="AW234" s="14" t="s">
        <v>30</v>
      </c>
      <c r="AX234" s="14" t="s">
        <v>74</v>
      </c>
      <c r="AY234" s="180" t="s">
        <v>148</v>
      </c>
    </row>
    <row r="235" spans="1:65" s="13" customFormat="1" ht="11.25">
      <c r="B235" s="171"/>
      <c r="D235" s="172" t="s">
        <v>156</v>
      </c>
      <c r="E235" s="173" t="s">
        <v>1</v>
      </c>
      <c r="F235" s="174" t="s">
        <v>249</v>
      </c>
      <c r="H235" s="173" t="s">
        <v>1</v>
      </c>
      <c r="I235" s="175"/>
      <c r="L235" s="171"/>
      <c r="M235" s="176"/>
      <c r="N235" s="177"/>
      <c r="O235" s="177"/>
      <c r="P235" s="177"/>
      <c r="Q235" s="177"/>
      <c r="R235" s="177"/>
      <c r="S235" s="177"/>
      <c r="T235" s="178"/>
      <c r="AT235" s="173" t="s">
        <v>156</v>
      </c>
      <c r="AU235" s="173" t="s">
        <v>87</v>
      </c>
      <c r="AV235" s="13" t="s">
        <v>81</v>
      </c>
      <c r="AW235" s="13" t="s">
        <v>30</v>
      </c>
      <c r="AX235" s="13" t="s">
        <v>74</v>
      </c>
      <c r="AY235" s="173" t="s">
        <v>148</v>
      </c>
    </row>
    <row r="236" spans="1:65" s="14" customFormat="1" ht="11.25">
      <c r="B236" s="179"/>
      <c r="D236" s="172" t="s">
        <v>156</v>
      </c>
      <c r="E236" s="180" t="s">
        <v>1</v>
      </c>
      <c r="F236" s="181" t="s">
        <v>250</v>
      </c>
      <c r="H236" s="182">
        <v>13.013999999999999</v>
      </c>
      <c r="I236" s="183"/>
      <c r="L236" s="179"/>
      <c r="M236" s="184"/>
      <c r="N236" s="185"/>
      <c r="O236" s="185"/>
      <c r="P236" s="185"/>
      <c r="Q236" s="185"/>
      <c r="R236" s="185"/>
      <c r="S236" s="185"/>
      <c r="T236" s="186"/>
      <c r="AT236" s="180" t="s">
        <v>156</v>
      </c>
      <c r="AU236" s="180" t="s">
        <v>87</v>
      </c>
      <c r="AV236" s="14" t="s">
        <v>87</v>
      </c>
      <c r="AW236" s="14" t="s">
        <v>30</v>
      </c>
      <c r="AX236" s="14" t="s">
        <v>74</v>
      </c>
      <c r="AY236" s="180" t="s">
        <v>148</v>
      </c>
    </row>
    <row r="237" spans="1:65" s="14" customFormat="1" ht="11.25">
      <c r="B237" s="179"/>
      <c r="D237" s="172" t="s">
        <v>156</v>
      </c>
      <c r="E237" s="180" t="s">
        <v>1</v>
      </c>
      <c r="F237" s="181" t="s">
        <v>251</v>
      </c>
      <c r="H237" s="182">
        <v>33.683999999999997</v>
      </c>
      <c r="I237" s="183"/>
      <c r="L237" s="179"/>
      <c r="M237" s="184"/>
      <c r="N237" s="185"/>
      <c r="O237" s="185"/>
      <c r="P237" s="185"/>
      <c r="Q237" s="185"/>
      <c r="R237" s="185"/>
      <c r="S237" s="185"/>
      <c r="T237" s="186"/>
      <c r="AT237" s="180" t="s">
        <v>156</v>
      </c>
      <c r="AU237" s="180" t="s">
        <v>87</v>
      </c>
      <c r="AV237" s="14" t="s">
        <v>87</v>
      </c>
      <c r="AW237" s="14" t="s">
        <v>30</v>
      </c>
      <c r="AX237" s="14" t="s">
        <v>74</v>
      </c>
      <c r="AY237" s="180" t="s">
        <v>148</v>
      </c>
    </row>
    <row r="238" spans="1:65" s="14" customFormat="1" ht="11.25">
      <c r="B238" s="179"/>
      <c r="D238" s="172" t="s">
        <v>156</v>
      </c>
      <c r="E238" s="180" t="s">
        <v>1</v>
      </c>
      <c r="F238" s="181" t="s">
        <v>219</v>
      </c>
      <c r="H238" s="182">
        <v>-1.6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156</v>
      </c>
      <c r="AU238" s="180" t="s">
        <v>87</v>
      </c>
      <c r="AV238" s="14" t="s">
        <v>87</v>
      </c>
      <c r="AW238" s="14" t="s">
        <v>30</v>
      </c>
      <c r="AX238" s="14" t="s">
        <v>74</v>
      </c>
      <c r="AY238" s="180" t="s">
        <v>148</v>
      </c>
    </row>
    <row r="239" spans="1:65" s="14" customFormat="1" ht="11.25">
      <c r="B239" s="179"/>
      <c r="D239" s="172" t="s">
        <v>156</v>
      </c>
      <c r="E239" s="180" t="s">
        <v>1</v>
      </c>
      <c r="F239" s="181" t="s">
        <v>252</v>
      </c>
      <c r="H239" s="182">
        <v>33.683999999999997</v>
      </c>
      <c r="I239" s="183"/>
      <c r="L239" s="179"/>
      <c r="M239" s="184"/>
      <c r="N239" s="185"/>
      <c r="O239" s="185"/>
      <c r="P239" s="185"/>
      <c r="Q239" s="185"/>
      <c r="R239" s="185"/>
      <c r="S239" s="185"/>
      <c r="T239" s="186"/>
      <c r="AT239" s="180" t="s">
        <v>156</v>
      </c>
      <c r="AU239" s="180" t="s">
        <v>87</v>
      </c>
      <c r="AV239" s="14" t="s">
        <v>87</v>
      </c>
      <c r="AW239" s="14" t="s">
        <v>30</v>
      </c>
      <c r="AX239" s="14" t="s">
        <v>74</v>
      </c>
      <c r="AY239" s="180" t="s">
        <v>148</v>
      </c>
    </row>
    <row r="240" spans="1:65" s="14" customFormat="1" ht="11.25">
      <c r="B240" s="179"/>
      <c r="D240" s="172" t="s">
        <v>156</v>
      </c>
      <c r="E240" s="180" t="s">
        <v>1</v>
      </c>
      <c r="F240" s="181" t="s">
        <v>219</v>
      </c>
      <c r="H240" s="182">
        <v>-1.6</v>
      </c>
      <c r="I240" s="183"/>
      <c r="L240" s="179"/>
      <c r="M240" s="184"/>
      <c r="N240" s="185"/>
      <c r="O240" s="185"/>
      <c r="P240" s="185"/>
      <c r="Q240" s="185"/>
      <c r="R240" s="185"/>
      <c r="S240" s="185"/>
      <c r="T240" s="186"/>
      <c r="AT240" s="180" t="s">
        <v>156</v>
      </c>
      <c r="AU240" s="180" t="s">
        <v>87</v>
      </c>
      <c r="AV240" s="14" t="s">
        <v>87</v>
      </c>
      <c r="AW240" s="14" t="s">
        <v>30</v>
      </c>
      <c r="AX240" s="14" t="s">
        <v>74</v>
      </c>
      <c r="AY240" s="180" t="s">
        <v>148</v>
      </c>
    </row>
    <row r="241" spans="1:65" s="14" customFormat="1" ht="11.25">
      <c r="B241" s="179"/>
      <c r="D241" s="172" t="s">
        <v>156</v>
      </c>
      <c r="E241" s="180" t="s">
        <v>1</v>
      </c>
      <c r="F241" s="181" t="s">
        <v>253</v>
      </c>
      <c r="H241" s="182">
        <v>33.683999999999997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156</v>
      </c>
      <c r="AU241" s="180" t="s">
        <v>87</v>
      </c>
      <c r="AV241" s="14" t="s">
        <v>87</v>
      </c>
      <c r="AW241" s="14" t="s">
        <v>30</v>
      </c>
      <c r="AX241" s="14" t="s">
        <v>74</v>
      </c>
      <c r="AY241" s="180" t="s">
        <v>148</v>
      </c>
    </row>
    <row r="242" spans="1:65" s="14" customFormat="1" ht="11.25">
      <c r="B242" s="179"/>
      <c r="D242" s="172" t="s">
        <v>156</v>
      </c>
      <c r="E242" s="180" t="s">
        <v>1</v>
      </c>
      <c r="F242" s="181" t="s">
        <v>219</v>
      </c>
      <c r="H242" s="182">
        <v>-1.6</v>
      </c>
      <c r="I242" s="183"/>
      <c r="L242" s="179"/>
      <c r="M242" s="184"/>
      <c r="N242" s="185"/>
      <c r="O242" s="185"/>
      <c r="P242" s="185"/>
      <c r="Q242" s="185"/>
      <c r="R242" s="185"/>
      <c r="S242" s="185"/>
      <c r="T242" s="186"/>
      <c r="AT242" s="180" t="s">
        <v>156</v>
      </c>
      <c r="AU242" s="180" t="s">
        <v>87</v>
      </c>
      <c r="AV242" s="14" t="s">
        <v>87</v>
      </c>
      <c r="AW242" s="14" t="s">
        <v>30</v>
      </c>
      <c r="AX242" s="14" t="s">
        <v>74</v>
      </c>
      <c r="AY242" s="180" t="s">
        <v>148</v>
      </c>
    </row>
    <row r="243" spans="1:65" s="14" customFormat="1" ht="11.25">
      <c r="B243" s="179"/>
      <c r="D243" s="172" t="s">
        <v>156</v>
      </c>
      <c r="E243" s="180" t="s">
        <v>1</v>
      </c>
      <c r="F243" s="181" t="s">
        <v>254</v>
      </c>
      <c r="H243" s="182">
        <v>33.683999999999997</v>
      </c>
      <c r="I243" s="183"/>
      <c r="L243" s="179"/>
      <c r="M243" s="184"/>
      <c r="N243" s="185"/>
      <c r="O243" s="185"/>
      <c r="P243" s="185"/>
      <c r="Q243" s="185"/>
      <c r="R243" s="185"/>
      <c r="S243" s="185"/>
      <c r="T243" s="186"/>
      <c r="AT243" s="180" t="s">
        <v>156</v>
      </c>
      <c r="AU243" s="180" t="s">
        <v>87</v>
      </c>
      <c r="AV243" s="14" t="s">
        <v>87</v>
      </c>
      <c r="AW243" s="14" t="s">
        <v>30</v>
      </c>
      <c r="AX243" s="14" t="s">
        <v>74</v>
      </c>
      <c r="AY243" s="180" t="s">
        <v>148</v>
      </c>
    </row>
    <row r="244" spans="1:65" s="14" customFormat="1" ht="11.25">
      <c r="B244" s="179"/>
      <c r="D244" s="172" t="s">
        <v>156</v>
      </c>
      <c r="E244" s="180" t="s">
        <v>1</v>
      </c>
      <c r="F244" s="181" t="s">
        <v>219</v>
      </c>
      <c r="H244" s="182">
        <v>-1.6</v>
      </c>
      <c r="I244" s="183"/>
      <c r="L244" s="179"/>
      <c r="M244" s="184"/>
      <c r="N244" s="185"/>
      <c r="O244" s="185"/>
      <c r="P244" s="185"/>
      <c r="Q244" s="185"/>
      <c r="R244" s="185"/>
      <c r="S244" s="185"/>
      <c r="T244" s="186"/>
      <c r="AT244" s="180" t="s">
        <v>156</v>
      </c>
      <c r="AU244" s="180" t="s">
        <v>87</v>
      </c>
      <c r="AV244" s="14" t="s">
        <v>87</v>
      </c>
      <c r="AW244" s="14" t="s">
        <v>30</v>
      </c>
      <c r="AX244" s="14" t="s">
        <v>74</v>
      </c>
      <c r="AY244" s="180" t="s">
        <v>148</v>
      </c>
    </row>
    <row r="245" spans="1:65" s="16" customFormat="1" ht="11.25">
      <c r="B245" s="195"/>
      <c r="D245" s="172" t="s">
        <v>156</v>
      </c>
      <c r="E245" s="196" t="s">
        <v>1</v>
      </c>
      <c r="F245" s="197" t="s">
        <v>255</v>
      </c>
      <c r="H245" s="198">
        <v>155.56700000000001</v>
      </c>
      <c r="I245" s="199"/>
      <c r="L245" s="195"/>
      <c r="M245" s="200"/>
      <c r="N245" s="201"/>
      <c r="O245" s="201"/>
      <c r="P245" s="201"/>
      <c r="Q245" s="201"/>
      <c r="R245" s="201"/>
      <c r="S245" s="201"/>
      <c r="T245" s="202"/>
      <c r="AT245" s="196" t="s">
        <v>156</v>
      </c>
      <c r="AU245" s="196" t="s">
        <v>87</v>
      </c>
      <c r="AV245" s="16" t="s">
        <v>167</v>
      </c>
      <c r="AW245" s="16" t="s">
        <v>30</v>
      </c>
      <c r="AX245" s="16" t="s">
        <v>74</v>
      </c>
      <c r="AY245" s="196" t="s">
        <v>148</v>
      </c>
    </row>
    <row r="246" spans="1:65" s="15" customFormat="1" ht="11.25">
      <c r="B246" s="187"/>
      <c r="D246" s="172" t="s">
        <v>156</v>
      </c>
      <c r="E246" s="188" t="s">
        <v>1</v>
      </c>
      <c r="F246" s="189" t="s">
        <v>163</v>
      </c>
      <c r="H246" s="190">
        <v>155.56700000000001</v>
      </c>
      <c r="I246" s="191"/>
      <c r="L246" s="187"/>
      <c r="M246" s="192"/>
      <c r="N246" s="193"/>
      <c r="O246" s="193"/>
      <c r="P246" s="193"/>
      <c r="Q246" s="193"/>
      <c r="R246" s="193"/>
      <c r="S246" s="193"/>
      <c r="T246" s="194"/>
      <c r="AT246" s="188" t="s">
        <v>156</v>
      </c>
      <c r="AU246" s="188" t="s">
        <v>87</v>
      </c>
      <c r="AV246" s="15" t="s">
        <v>154</v>
      </c>
      <c r="AW246" s="15" t="s">
        <v>30</v>
      </c>
      <c r="AX246" s="15" t="s">
        <v>81</v>
      </c>
      <c r="AY246" s="188" t="s">
        <v>148</v>
      </c>
    </row>
    <row r="247" spans="1:65" s="12" customFormat="1" ht="22.9" customHeight="1">
      <c r="B247" s="143"/>
      <c r="D247" s="144" t="s">
        <v>73</v>
      </c>
      <c r="E247" s="154" t="s">
        <v>243</v>
      </c>
      <c r="F247" s="154" t="s">
        <v>256</v>
      </c>
      <c r="I247" s="146"/>
      <c r="J247" s="155">
        <f>BK247</f>
        <v>0</v>
      </c>
      <c r="L247" s="143"/>
      <c r="M247" s="148"/>
      <c r="N247" s="149"/>
      <c r="O247" s="149"/>
      <c r="P247" s="150">
        <f>SUM(P248:P285)</f>
        <v>0</v>
      </c>
      <c r="Q247" s="149"/>
      <c r="R247" s="150">
        <f>SUM(R248:R285)</f>
        <v>0</v>
      </c>
      <c r="S247" s="149"/>
      <c r="T247" s="151">
        <f>SUM(T248:T285)</f>
        <v>20.62303</v>
      </c>
      <c r="AR247" s="144" t="s">
        <v>81</v>
      </c>
      <c r="AT247" s="152" t="s">
        <v>73</v>
      </c>
      <c r="AU247" s="152" t="s">
        <v>81</v>
      </c>
      <c r="AY247" s="144" t="s">
        <v>148</v>
      </c>
      <c r="BK247" s="153">
        <f>SUM(BK248:BK285)</f>
        <v>0</v>
      </c>
    </row>
    <row r="248" spans="1:65" s="2" customFormat="1" ht="37.9" customHeight="1">
      <c r="A248" s="33"/>
      <c r="B248" s="156"/>
      <c r="C248" s="157" t="s">
        <v>257</v>
      </c>
      <c r="D248" s="157" t="s">
        <v>150</v>
      </c>
      <c r="E248" s="158" t="s">
        <v>258</v>
      </c>
      <c r="F248" s="159" t="s">
        <v>259</v>
      </c>
      <c r="G248" s="160" t="s">
        <v>153</v>
      </c>
      <c r="H248" s="161">
        <v>50.975999999999999</v>
      </c>
      <c r="I248" s="162"/>
      <c r="J248" s="163">
        <f>ROUND(I248*H248,2)</f>
        <v>0</v>
      </c>
      <c r="K248" s="164"/>
      <c r="L248" s="34"/>
      <c r="M248" s="165" t="s">
        <v>1</v>
      </c>
      <c r="N248" s="166" t="s">
        <v>40</v>
      </c>
      <c r="O248" s="62"/>
      <c r="P248" s="167">
        <f>O248*H248</f>
        <v>0</v>
      </c>
      <c r="Q248" s="167">
        <v>0</v>
      </c>
      <c r="R248" s="167">
        <f>Q248*H248</f>
        <v>0</v>
      </c>
      <c r="S248" s="167">
        <v>0.19600000000000001</v>
      </c>
      <c r="T248" s="168">
        <f>S248*H248</f>
        <v>9.9912960000000002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154</v>
      </c>
      <c r="AT248" s="169" t="s">
        <v>150</v>
      </c>
      <c r="AU248" s="169" t="s">
        <v>87</v>
      </c>
      <c r="AY248" s="18" t="s">
        <v>148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8" t="s">
        <v>87</v>
      </c>
      <c r="BK248" s="170">
        <f>ROUND(I248*H248,2)</f>
        <v>0</v>
      </c>
      <c r="BL248" s="18" t="s">
        <v>154</v>
      </c>
      <c r="BM248" s="169" t="s">
        <v>260</v>
      </c>
    </row>
    <row r="249" spans="1:65" s="14" customFormat="1" ht="22.5">
      <c r="B249" s="179"/>
      <c r="D249" s="172" t="s">
        <v>156</v>
      </c>
      <c r="E249" s="180" t="s">
        <v>1</v>
      </c>
      <c r="F249" s="181" t="s">
        <v>261</v>
      </c>
      <c r="H249" s="182">
        <v>38.468000000000004</v>
      </c>
      <c r="I249" s="183"/>
      <c r="L249" s="179"/>
      <c r="M249" s="184"/>
      <c r="N249" s="185"/>
      <c r="O249" s="185"/>
      <c r="P249" s="185"/>
      <c r="Q249" s="185"/>
      <c r="R249" s="185"/>
      <c r="S249" s="185"/>
      <c r="T249" s="186"/>
      <c r="AT249" s="180" t="s">
        <v>156</v>
      </c>
      <c r="AU249" s="180" t="s">
        <v>87</v>
      </c>
      <c r="AV249" s="14" t="s">
        <v>87</v>
      </c>
      <c r="AW249" s="14" t="s">
        <v>30</v>
      </c>
      <c r="AX249" s="14" t="s">
        <v>74</v>
      </c>
      <c r="AY249" s="180" t="s">
        <v>148</v>
      </c>
    </row>
    <row r="250" spans="1:65" s="14" customFormat="1" ht="11.25">
      <c r="B250" s="179"/>
      <c r="D250" s="172" t="s">
        <v>156</v>
      </c>
      <c r="E250" s="180" t="s">
        <v>1</v>
      </c>
      <c r="F250" s="181" t="s">
        <v>262</v>
      </c>
      <c r="H250" s="182">
        <v>12.507999999999999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156</v>
      </c>
      <c r="AU250" s="180" t="s">
        <v>87</v>
      </c>
      <c r="AV250" s="14" t="s">
        <v>87</v>
      </c>
      <c r="AW250" s="14" t="s">
        <v>30</v>
      </c>
      <c r="AX250" s="14" t="s">
        <v>74</v>
      </c>
      <c r="AY250" s="180" t="s">
        <v>148</v>
      </c>
    </row>
    <row r="251" spans="1:65" s="16" customFormat="1" ht="11.25">
      <c r="B251" s="195"/>
      <c r="D251" s="172" t="s">
        <v>156</v>
      </c>
      <c r="E251" s="196" t="s">
        <v>1</v>
      </c>
      <c r="F251" s="197" t="s">
        <v>263</v>
      </c>
      <c r="H251" s="198">
        <v>50.975999999999999</v>
      </c>
      <c r="I251" s="199"/>
      <c r="L251" s="195"/>
      <c r="M251" s="200"/>
      <c r="N251" s="201"/>
      <c r="O251" s="201"/>
      <c r="P251" s="201"/>
      <c r="Q251" s="201"/>
      <c r="R251" s="201"/>
      <c r="S251" s="201"/>
      <c r="T251" s="202"/>
      <c r="AT251" s="196" t="s">
        <v>156</v>
      </c>
      <c r="AU251" s="196" t="s">
        <v>87</v>
      </c>
      <c r="AV251" s="16" t="s">
        <v>167</v>
      </c>
      <c r="AW251" s="16" t="s">
        <v>30</v>
      </c>
      <c r="AX251" s="16" t="s">
        <v>74</v>
      </c>
      <c r="AY251" s="196" t="s">
        <v>148</v>
      </c>
    </row>
    <row r="252" spans="1:65" s="15" customFormat="1" ht="11.25">
      <c r="B252" s="187"/>
      <c r="D252" s="172" t="s">
        <v>156</v>
      </c>
      <c r="E252" s="188" t="s">
        <v>1</v>
      </c>
      <c r="F252" s="189" t="s">
        <v>163</v>
      </c>
      <c r="H252" s="190">
        <v>50.975999999999999</v>
      </c>
      <c r="I252" s="191"/>
      <c r="L252" s="187"/>
      <c r="M252" s="192"/>
      <c r="N252" s="193"/>
      <c r="O252" s="193"/>
      <c r="P252" s="193"/>
      <c r="Q252" s="193"/>
      <c r="R252" s="193"/>
      <c r="S252" s="193"/>
      <c r="T252" s="194"/>
      <c r="AT252" s="188" t="s">
        <v>156</v>
      </c>
      <c r="AU252" s="188" t="s">
        <v>87</v>
      </c>
      <c r="AV252" s="15" t="s">
        <v>154</v>
      </c>
      <c r="AW252" s="15" t="s">
        <v>30</v>
      </c>
      <c r="AX252" s="15" t="s">
        <v>81</v>
      </c>
      <c r="AY252" s="188" t="s">
        <v>148</v>
      </c>
    </row>
    <row r="253" spans="1:65" s="2" customFormat="1" ht="44.25" customHeight="1">
      <c r="A253" s="33"/>
      <c r="B253" s="156"/>
      <c r="C253" s="157" t="s">
        <v>264</v>
      </c>
      <c r="D253" s="157" t="s">
        <v>150</v>
      </c>
      <c r="E253" s="158" t="s">
        <v>265</v>
      </c>
      <c r="F253" s="159" t="s">
        <v>266</v>
      </c>
      <c r="G253" s="160" t="s">
        <v>170</v>
      </c>
      <c r="H253" s="161">
        <v>0.72599999999999998</v>
      </c>
      <c r="I253" s="162"/>
      <c r="J253" s="163">
        <f>ROUND(I253*H253,2)</f>
        <v>0</v>
      </c>
      <c r="K253" s="164"/>
      <c r="L253" s="34"/>
      <c r="M253" s="165" t="s">
        <v>1</v>
      </c>
      <c r="N253" s="166" t="s">
        <v>40</v>
      </c>
      <c r="O253" s="62"/>
      <c r="P253" s="167">
        <f>O253*H253</f>
        <v>0</v>
      </c>
      <c r="Q253" s="167">
        <v>0</v>
      </c>
      <c r="R253" s="167">
        <f>Q253*H253</f>
        <v>0</v>
      </c>
      <c r="S253" s="167">
        <v>1.905</v>
      </c>
      <c r="T253" s="168">
        <f>S253*H253</f>
        <v>1.38303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154</v>
      </c>
      <c r="AT253" s="169" t="s">
        <v>150</v>
      </c>
      <c r="AU253" s="169" t="s">
        <v>87</v>
      </c>
      <c r="AY253" s="18" t="s">
        <v>148</v>
      </c>
      <c r="BE253" s="170">
        <f>IF(N253="základná",J253,0)</f>
        <v>0</v>
      </c>
      <c r="BF253" s="170">
        <f>IF(N253="znížená",J253,0)</f>
        <v>0</v>
      </c>
      <c r="BG253" s="170">
        <f>IF(N253="zákl. prenesená",J253,0)</f>
        <v>0</v>
      </c>
      <c r="BH253" s="170">
        <f>IF(N253="zníž. prenesená",J253,0)</f>
        <v>0</v>
      </c>
      <c r="BI253" s="170">
        <f>IF(N253="nulová",J253,0)</f>
        <v>0</v>
      </c>
      <c r="BJ253" s="18" t="s">
        <v>87</v>
      </c>
      <c r="BK253" s="170">
        <f>ROUND(I253*H253,2)</f>
        <v>0</v>
      </c>
      <c r="BL253" s="18" t="s">
        <v>154</v>
      </c>
      <c r="BM253" s="169" t="s">
        <v>267</v>
      </c>
    </row>
    <row r="254" spans="1:65" s="14" customFormat="1" ht="11.25">
      <c r="B254" s="179"/>
      <c r="D254" s="172" t="s">
        <v>156</v>
      </c>
      <c r="E254" s="180" t="s">
        <v>1</v>
      </c>
      <c r="F254" s="181" t="s">
        <v>268</v>
      </c>
      <c r="H254" s="182">
        <v>0.72599999999999998</v>
      </c>
      <c r="I254" s="183"/>
      <c r="L254" s="179"/>
      <c r="M254" s="184"/>
      <c r="N254" s="185"/>
      <c r="O254" s="185"/>
      <c r="P254" s="185"/>
      <c r="Q254" s="185"/>
      <c r="R254" s="185"/>
      <c r="S254" s="185"/>
      <c r="T254" s="186"/>
      <c r="AT254" s="180" t="s">
        <v>156</v>
      </c>
      <c r="AU254" s="180" t="s">
        <v>87</v>
      </c>
      <c r="AV254" s="14" t="s">
        <v>87</v>
      </c>
      <c r="AW254" s="14" t="s">
        <v>30</v>
      </c>
      <c r="AX254" s="14" t="s">
        <v>74</v>
      </c>
      <c r="AY254" s="180" t="s">
        <v>148</v>
      </c>
    </row>
    <row r="255" spans="1:65" s="15" customFormat="1" ht="11.25">
      <c r="B255" s="187"/>
      <c r="D255" s="172" t="s">
        <v>156</v>
      </c>
      <c r="E255" s="188" t="s">
        <v>1</v>
      </c>
      <c r="F255" s="189" t="s">
        <v>269</v>
      </c>
      <c r="H255" s="190">
        <v>0.72599999999999998</v>
      </c>
      <c r="I255" s="191"/>
      <c r="L255" s="187"/>
      <c r="M255" s="192"/>
      <c r="N255" s="193"/>
      <c r="O255" s="193"/>
      <c r="P255" s="193"/>
      <c r="Q255" s="193"/>
      <c r="R255" s="193"/>
      <c r="S255" s="193"/>
      <c r="T255" s="194"/>
      <c r="AT255" s="188" t="s">
        <v>156</v>
      </c>
      <c r="AU255" s="188" t="s">
        <v>87</v>
      </c>
      <c r="AV255" s="15" t="s">
        <v>154</v>
      </c>
      <c r="AW255" s="15" t="s">
        <v>30</v>
      </c>
      <c r="AX255" s="15" t="s">
        <v>81</v>
      </c>
      <c r="AY255" s="188" t="s">
        <v>148</v>
      </c>
    </row>
    <row r="256" spans="1:65" s="2" customFormat="1" ht="24.2" customHeight="1">
      <c r="A256" s="33"/>
      <c r="B256" s="156"/>
      <c r="C256" s="157" t="s">
        <v>270</v>
      </c>
      <c r="D256" s="157" t="s">
        <v>150</v>
      </c>
      <c r="E256" s="158" t="s">
        <v>271</v>
      </c>
      <c r="F256" s="159" t="s">
        <v>272</v>
      </c>
      <c r="G256" s="160" t="s">
        <v>153</v>
      </c>
      <c r="H256" s="161">
        <v>6.032</v>
      </c>
      <c r="I256" s="162"/>
      <c r="J256" s="163">
        <f>ROUND(I256*H256,2)</f>
        <v>0</v>
      </c>
      <c r="K256" s="164"/>
      <c r="L256" s="34"/>
      <c r="M256" s="165" t="s">
        <v>1</v>
      </c>
      <c r="N256" s="166" t="s">
        <v>40</v>
      </c>
      <c r="O256" s="62"/>
      <c r="P256" s="167">
        <f>O256*H256</f>
        <v>0</v>
      </c>
      <c r="Q256" s="167">
        <v>0</v>
      </c>
      <c r="R256" s="167">
        <f>Q256*H256</f>
        <v>0</v>
      </c>
      <c r="S256" s="167">
        <v>8.2000000000000003E-2</v>
      </c>
      <c r="T256" s="168">
        <f>S256*H256</f>
        <v>0.49462400000000001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9" t="s">
        <v>154</v>
      </c>
      <c r="AT256" s="169" t="s">
        <v>150</v>
      </c>
      <c r="AU256" s="169" t="s">
        <v>87</v>
      </c>
      <c r="AY256" s="18" t="s">
        <v>148</v>
      </c>
      <c r="BE256" s="170">
        <f>IF(N256="základná",J256,0)</f>
        <v>0</v>
      </c>
      <c r="BF256" s="170">
        <f>IF(N256="znížená",J256,0)</f>
        <v>0</v>
      </c>
      <c r="BG256" s="170">
        <f>IF(N256="zákl. prenesená",J256,0)</f>
        <v>0</v>
      </c>
      <c r="BH256" s="170">
        <f>IF(N256="zníž. prenesená",J256,0)</f>
        <v>0</v>
      </c>
      <c r="BI256" s="170">
        <f>IF(N256="nulová",J256,0)</f>
        <v>0</v>
      </c>
      <c r="BJ256" s="18" t="s">
        <v>87</v>
      </c>
      <c r="BK256" s="170">
        <f>ROUND(I256*H256,2)</f>
        <v>0</v>
      </c>
      <c r="BL256" s="18" t="s">
        <v>154</v>
      </c>
      <c r="BM256" s="169" t="s">
        <v>273</v>
      </c>
    </row>
    <row r="257" spans="1:65" s="14" customFormat="1" ht="11.25">
      <c r="B257" s="179"/>
      <c r="D257" s="172" t="s">
        <v>156</v>
      </c>
      <c r="E257" s="180" t="s">
        <v>1</v>
      </c>
      <c r="F257" s="181" t="s">
        <v>274</v>
      </c>
      <c r="H257" s="182">
        <v>6.032</v>
      </c>
      <c r="I257" s="183"/>
      <c r="L257" s="179"/>
      <c r="M257" s="184"/>
      <c r="N257" s="185"/>
      <c r="O257" s="185"/>
      <c r="P257" s="185"/>
      <c r="Q257" s="185"/>
      <c r="R257" s="185"/>
      <c r="S257" s="185"/>
      <c r="T257" s="186"/>
      <c r="AT257" s="180" t="s">
        <v>156</v>
      </c>
      <c r="AU257" s="180" t="s">
        <v>87</v>
      </c>
      <c r="AV257" s="14" t="s">
        <v>87</v>
      </c>
      <c r="AW257" s="14" t="s">
        <v>30</v>
      </c>
      <c r="AX257" s="14" t="s">
        <v>74</v>
      </c>
      <c r="AY257" s="180" t="s">
        <v>148</v>
      </c>
    </row>
    <row r="258" spans="1:65" s="15" customFormat="1" ht="11.25">
      <c r="B258" s="187"/>
      <c r="D258" s="172" t="s">
        <v>156</v>
      </c>
      <c r="E258" s="188" t="s">
        <v>1</v>
      </c>
      <c r="F258" s="189" t="s">
        <v>163</v>
      </c>
      <c r="H258" s="190">
        <v>6.032</v>
      </c>
      <c r="I258" s="191"/>
      <c r="L258" s="187"/>
      <c r="M258" s="192"/>
      <c r="N258" s="193"/>
      <c r="O258" s="193"/>
      <c r="P258" s="193"/>
      <c r="Q258" s="193"/>
      <c r="R258" s="193"/>
      <c r="S258" s="193"/>
      <c r="T258" s="194"/>
      <c r="AT258" s="188" t="s">
        <v>156</v>
      </c>
      <c r="AU258" s="188" t="s">
        <v>87</v>
      </c>
      <c r="AV258" s="15" t="s">
        <v>154</v>
      </c>
      <c r="AW258" s="15" t="s">
        <v>30</v>
      </c>
      <c r="AX258" s="15" t="s">
        <v>81</v>
      </c>
      <c r="AY258" s="188" t="s">
        <v>148</v>
      </c>
    </row>
    <row r="259" spans="1:65" s="2" customFormat="1" ht="33" customHeight="1">
      <c r="A259" s="33"/>
      <c r="B259" s="156"/>
      <c r="C259" s="157" t="s">
        <v>275</v>
      </c>
      <c r="D259" s="157" t="s">
        <v>150</v>
      </c>
      <c r="E259" s="158" t="s">
        <v>276</v>
      </c>
      <c r="F259" s="159" t="s">
        <v>277</v>
      </c>
      <c r="G259" s="160" t="s">
        <v>153</v>
      </c>
      <c r="H259" s="161">
        <v>72.239999999999995</v>
      </c>
      <c r="I259" s="162"/>
      <c r="J259" s="163">
        <f>ROUND(I259*H259,2)</f>
        <v>0</v>
      </c>
      <c r="K259" s="164"/>
      <c r="L259" s="34"/>
      <c r="M259" s="165" t="s">
        <v>1</v>
      </c>
      <c r="N259" s="166" t="s">
        <v>40</v>
      </c>
      <c r="O259" s="62"/>
      <c r="P259" s="167">
        <f>O259*H259</f>
        <v>0</v>
      </c>
      <c r="Q259" s="167">
        <v>0</v>
      </c>
      <c r="R259" s="167">
        <f>Q259*H259</f>
        <v>0</v>
      </c>
      <c r="S259" s="167">
        <v>0.02</v>
      </c>
      <c r="T259" s="168">
        <f>S259*H259</f>
        <v>1.4447999999999999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9" t="s">
        <v>154</v>
      </c>
      <c r="AT259" s="169" t="s">
        <v>150</v>
      </c>
      <c r="AU259" s="169" t="s">
        <v>87</v>
      </c>
      <c r="AY259" s="18" t="s">
        <v>148</v>
      </c>
      <c r="BE259" s="170">
        <f>IF(N259="základná",J259,0)</f>
        <v>0</v>
      </c>
      <c r="BF259" s="170">
        <f>IF(N259="znížená",J259,0)</f>
        <v>0</v>
      </c>
      <c r="BG259" s="170">
        <f>IF(N259="zákl. prenesená",J259,0)</f>
        <v>0</v>
      </c>
      <c r="BH259" s="170">
        <f>IF(N259="zníž. prenesená",J259,0)</f>
        <v>0</v>
      </c>
      <c r="BI259" s="170">
        <f>IF(N259="nulová",J259,0)</f>
        <v>0</v>
      </c>
      <c r="BJ259" s="18" t="s">
        <v>87</v>
      </c>
      <c r="BK259" s="170">
        <f>ROUND(I259*H259,2)</f>
        <v>0</v>
      </c>
      <c r="BL259" s="18" t="s">
        <v>154</v>
      </c>
      <c r="BM259" s="169" t="s">
        <v>278</v>
      </c>
    </row>
    <row r="260" spans="1:65" s="13" customFormat="1" ht="11.25">
      <c r="B260" s="171"/>
      <c r="D260" s="172" t="s">
        <v>156</v>
      </c>
      <c r="E260" s="173" t="s">
        <v>1</v>
      </c>
      <c r="F260" s="174" t="s">
        <v>279</v>
      </c>
      <c r="H260" s="173" t="s">
        <v>1</v>
      </c>
      <c r="I260" s="175"/>
      <c r="L260" s="171"/>
      <c r="M260" s="176"/>
      <c r="N260" s="177"/>
      <c r="O260" s="177"/>
      <c r="P260" s="177"/>
      <c r="Q260" s="177"/>
      <c r="R260" s="177"/>
      <c r="S260" s="177"/>
      <c r="T260" s="178"/>
      <c r="AT260" s="173" t="s">
        <v>156</v>
      </c>
      <c r="AU260" s="173" t="s">
        <v>87</v>
      </c>
      <c r="AV260" s="13" t="s">
        <v>81</v>
      </c>
      <c r="AW260" s="13" t="s">
        <v>30</v>
      </c>
      <c r="AX260" s="13" t="s">
        <v>74</v>
      </c>
      <c r="AY260" s="173" t="s">
        <v>148</v>
      </c>
    </row>
    <row r="261" spans="1:65" s="14" customFormat="1" ht="11.25">
      <c r="B261" s="179"/>
      <c r="D261" s="172" t="s">
        <v>156</v>
      </c>
      <c r="E261" s="180" t="s">
        <v>1</v>
      </c>
      <c r="F261" s="181" t="s">
        <v>280</v>
      </c>
      <c r="H261" s="182">
        <v>11.62</v>
      </c>
      <c r="I261" s="183"/>
      <c r="L261" s="179"/>
      <c r="M261" s="184"/>
      <c r="N261" s="185"/>
      <c r="O261" s="185"/>
      <c r="P261" s="185"/>
      <c r="Q261" s="185"/>
      <c r="R261" s="185"/>
      <c r="S261" s="185"/>
      <c r="T261" s="186"/>
      <c r="AT261" s="180" t="s">
        <v>156</v>
      </c>
      <c r="AU261" s="180" t="s">
        <v>87</v>
      </c>
      <c r="AV261" s="14" t="s">
        <v>87</v>
      </c>
      <c r="AW261" s="14" t="s">
        <v>30</v>
      </c>
      <c r="AX261" s="14" t="s">
        <v>74</v>
      </c>
      <c r="AY261" s="180" t="s">
        <v>148</v>
      </c>
    </row>
    <row r="262" spans="1:65" s="14" customFormat="1" ht="11.25">
      <c r="B262" s="179"/>
      <c r="D262" s="172" t="s">
        <v>156</v>
      </c>
      <c r="E262" s="180" t="s">
        <v>1</v>
      </c>
      <c r="F262" s="181" t="s">
        <v>281</v>
      </c>
      <c r="H262" s="182">
        <v>13.8</v>
      </c>
      <c r="I262" s="183"/>
      <c r="L262" s="179"/>
      <c r="M262" s="184"/>
      <c r="N262" s="185"/>
      <c r="O262" s="185"/>
      <c r="P262" s="185"/>
      <c r="Q262" s="185"/>
      <c r="R262" s="185"/>
      <c r="S262" s="185"/>
      <c r="T262" s="186"/>
      <c r="AT262" s="180" t="s">
        <v>156</v>
      </c>
      <c r="AU262" s="180" t="s">
        <v>87</v>
      </c>
      <c r="AV262" s="14" t="s">
        <v>87</v>
      </c>
      <c r="AW262" s="14" t="s">
        <v>30</v>
      </c>
      <c r="AX262" s="14" t="s">
        <v>74</v>
      </c>
      <c r="AY262" s="180" t="s">
        <v>148</v>
      </c>
    </row>
    <row r="263" spans="1:65" s="14" customFormat="1" ht="11.25">
      <c r="B263" s="179"/>
      <c r="D263" s="172" t="s">
        <v>156</v>
      </c>
      <c r="E263" s="180" t="s">
        <v>1</v>
      </c>
      <c r="F263" s="181" t="s">
        <v>282</v>
      </c>
      <c r="H263" s="182">
        <v>13.8</v>
      </c>
      <c r="I263" s="183"/>
      <c r="L263" s="179"/>
      <c r="M263" s="184"/>
      <c r="N263" s="185"/>
      <c r="O263" s="185"/>
      <c r="P263" s="185"/>
      <c r="Q263" s="185"/>
      <c r="R263" s="185"/>
      <c r="S263" s="185"/>
      <c r="T263" s="186"/>
      <c r="AT263" s="180" t="s">
        <v>156</v>
      </c>
      <c r="AU263" s="180" t="s">
        <v>87</v>
      </c>
      <c r="AV263" s="14" t="s">
        <v>87</v>
      </c>
      <c r="AW263" s="14" t="s">
        <v>30</v>
      </c>
      <c r="AX263" s="14" t="s">
        <v>74</v>
      </c>
      <c r="AY263" s="180" t="s">
        <v>148</v>
      </c>
    </row>
    <row r="264" spans="1:65" s="14" customFormat="1" ht="11.25">
      <c r="B264" s="179"/>
      <c r="D264" s="172" t="s">
        <v>156</v>
      </c>
      <c r="E264" s="180" t="s">
        <v>1</v>
      </c>
      <c r="F264" s="181" t="s">
        <v>283</v>
      </c>
      <c r="H264" s="182">
        <v>13.8</v>
      </c>
      <c r="I264" s="183"/>
      <c r="L264" s="179"/>
      <c r="M264" s="184"/>
      <c r="N264" s="185"/>
      <c r="O264" s="185"/>
      <c r="P264" s="185"/>
      <c r="Q264" s="185"/>
      <c r="R264" s="185"/>
      <c r="S264" s="185"/>
      <c r="T264" s="186"/>
      <c r="AT264" s="180" t="s">
        <v>156</v>
      </c>
      <c r="AU264" s="180" t="s">
        <v>87</v>
      </c>
      <c r="AV264" s="14" t="s">
        <v>87</v>
      </c>
      <c r="AW264" s="14" t="s">
        <v>30</v>
      </c>
      <c r="AX264" s="14" t="s">
        <v>74</v>
      </c>
      <c r="AY264" s="180" t="s">
        <v>148</v>
      </c>
    </row>
    <row r="265" spans="1:65" s="14" customFormat="1" ht="11.25">
      <c r="B265" s="179"/>
      <c r="D265" s="172" t="s">
        <v>156</v>
      </c>
      <c r="E265" s="180" t="s">
        <v>1</v>
      </c>
      <c r="F265" s="181" t="s">
        <v>284</v>
      </c>
      <c r="H265" s="182">
        <v>13.8</v>
      </c>
      <c r="I265" s="183"/>
      <c r="L265" s="179"/>
      <c r="M265" s="184"/>
      <c r="N265" s="185"/>
      <c r="O265" s="185"/>
      <c r="P265" s="185"/>
      <c r="Q265" s="185"/>
      <c r="R265" s="185"/>
      <c r="S265" s="185"/>
      <c r="T265" s="186"/>
      <c r="AT265" s="180" t="s">
        <v>156</v>
      </c>
      <c r="AU265" s="180" t="s">
        <v>87</v>
      </c>
      <c r="AV265" s="14" t="s">
        <v>87</v>
      </c>
      <c r="AW265" s="14" t="s">
        <v>30</v>
      </c>
      <c r="AX265" s="14" t="s">
        <v>74</v>
      </c>
      <c r="AY265" s="180" t="s">
        <v>148</v>
      </c>
    </row>
    <row r="266" spans="1:65" s="16" customFormat="1" ht="11.25">
      <c r="B266" s="195"/>
      <c r="D266" s="172" t="s">
        <v>156</v>
      </c>
      <c r="E266" s="196" t="s">
        <v>1</v>
      </c>
      <c r="F266" s="197" t="s">
        <v>193</v>
      </c>
      <c r="H266" s="198">
        <v>66.819999999999993</v>
      </c>
      <c r="I266" s="199"/>
      <c r="L266" s="195"/>
      <c r="M266" s="200"/>
      <c r="N266" s="201"/>
      <c r="O266" s="201"/>
      <c r="P266" s="201"/>
      <c r="Q266" s="201"/>
      <c r="R266" s="201"/>
      <c r="S266" s="201"/>
      <c r="T266" s="202"/>
      <c r="AT266" s="196" t="s">
        <v>156</v>
      </c>
      <c r="AU266" s="196" t="s">
        <v>87</v>
      </c>
      <c r="AV266" s="16" t="s">
        <v>167</v>
      </c>
      <c r="AW266" s="16" t="s">
        <v>30</v>
      </c>
      <c r="AX266" s="16" t="s">
        <v>74</v>
      </c>
      <c r="AY266" s="196" t="s">
        <v>148</v>
      </c>
    </row>
    <row r="267" spans="1:65" s="13" customFormat="1" ht="11.25">
      <c r="B267" s="171"/>
      <c r="D267" s="172" t="s">
        <v>156</v>
      </c>
      <c r="E267" s="173" t="s">
        <v>1</v>
      </c>
      <c r="F267" s="174" t="s">
        <v>285</v>
      </c>
      <c r="H267" s="173" t="s">
        <v>1</v>
      </c>
      <c r="I267" s="175"/>
      <c r="L267" s="171"/>
      <c r="M267" s="176"/>
      <c r="N267" s="177"/>
      <c r="O267" s="177"/>
      <c r="P267" s="177"/>
      <c r="Q267" s="177"/>
      <c r="R267" s="177"/>
      <c r="S267" s="177"/>
      <c r="T267" s="178"/>
      <c r="AT267" s="173" t="s">
        <v>156</v>
      </c>
      <c r="AU267" s="173" t="s">
        <v>87</v>
      </c>
      <c r="AV267" s="13" t="s">
        <v>81</v>
      </c>
      <c r="AW267" s="13" t="s">
        <v>30</v>
      </c>
      <c r="AX267" s="13" t="s">
        <v>74</v>
      </c>
      <c r="AY267" s="173" t="s">
        <v>148</v>
      </c>
    </row>
    <row r="268" spans="1:65" s="14" customFormat="1" ht="22.5">
      <c r="B268" s="179"/>
      <c r="D268" s="172" t="s">
        <v>156</v>
      </c>
      <c r="E268" s="180" t="s">
        <v>1</v>
      </c>
      <c r="F268" s="181" t="s">
        <v>286</v>
      </c>
      <c r="H268" s="182">
        <v>5.42</v>
      </c>
      <c r="I268" s="183"/>
      <c r="L268" s="179"/>
      <c r="M268" s="184"/>
      <c r="N268" s="185"/>
      <c r="O268" s="185"/>
      <c r="P268" s="185"/>
      <c r="Q268" s="185"/>
      <c r="R268" s="185"/>
      <c r="S268" s="185"/>
      <c r="T268" s="186"/>
      <c r="AT268" s="180" t="s">
        <v>156</v>
      </c>
      <c r="AU268" s="180" t="s">
        <v>87</v>
      </c>
      <c r="AV268" s="14" t="s">
        <v>87</v>
      </c>
      <c r="AW268" s="14" t="s">
        <v>30</v>
      </c>
      <c r="AX268" s="14" t="s">
        <v>74</v>
      </c>
      <c r="AY268" s="180" t="s">
        <v>148</v>
      </c>
    </row>
    <row r="269" spans="1:65" s="16" customFormat="1" ht="11.25">
      <c r="B269" s="195"/>
      <c r="D269" s="172" t="s">
        <v>156</v>
      </c>
      <c r="E269" s="196" t="s">
        <v>1</v>
      </c>
      <c r="F269" s="197" t="s">
        <v>193</v>
      </c>
      <c r="H269" s="198">
        <v>5.42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156</v>
      </c>
      <c r="AU269" s="196" t="s">
        <v>87</v>
      </c>
      <c r="AV269" s="16" t="s">
        <v>167</v>
      </c>
      <c r="AW269" s="16" t="s">
        <v>30</v>
      </c>
      <c r="AX269" s="16" t="s">
        <v>74</v>
      </c>
      <c r="AY269" s="196" t="s">
        <v>148</v>
      </c>
    </row>
    <row r="270" spans="1:65" s="15" customFormat="1" ht="11.25">
      <c r="B270" s="187"/>
      <c r="D270" s="172" t="s">
        <v>156</v>
      </c>
      <c r="E270" s="188" t="s">
        <v>1</v>
      </c>
      <c r="F270" s="189" t="s">
        <v>163</v>
      </c>
      <c r="H270" s="190">
        <v>72.239999999999995</v>
      </c>
      <c r="I270" s="191"/>
      <c r="L270" s="187"/>
      <c r="M270" s="192"/>
      <c r="N270" s="193"/>
      <c r="O270" s="193"/>
      <c r="P270" s="193"/>
      <c r="Q270" s="193"/>
      <c r="R270" s="193"/>
      <c r="S270" s="193"/>
      <c r="T270" s="194"/>
      <c r="AT270" s="188" t="s">
        <v>156</v>
      </c>
      <c r="AU270" s="188" t="s">
        <v>87</v>
      </c>
      <c r="AV270" s="15" t="s">
        <v>154</v>
      </c>
      <c r="AW270" s="15" t="s">
        <v>30</v>
      </c>
      <c r="AX270" s="15" t="s">
        <v>81</v>
      </c>
      <c r="AY270" s="188" t="s">
        <v>148</v>
      </c>
    </row>
    <row r="271" spans="1:65" s="2" customFormat="1" ht="33" customHeight="1">
      <c r="A271" s="33"/>
      <c r="B271" s="156"/>
      <c r="C271" s="157" t="s">
        <v>287</v>
      </c>
      <c r="D271" s="157" t="s">
        <v>150</v>
      </c>
      <c r="E271" s="158" t="s">
        <v>288</v>
      </c>
      <c r="F271" s="159" t="s">
        <v>289</v>
      </c>
      <c r="G271" s="160" t="s">
        <v>153</v>
      </c>
      <c r="H271" s="161">
        <v>47.04</v>
      </c>
      <c r="I271" s="162"/>
      <c r="J271" s="163">
        <f>ROUND(I271*H271,2)</f>
        <v>0</v>
      </c>
      <c r="K271" s="164"/>
      <c r="L271" s="34"/>
      <c r="M271" s="165" t="s">
        <v>1</v>
      </c>
      <c r="N271" s="166" t="s">
        <v>40</v>
      </c>
      <c r="O271" s="62"/>
      <c r="P271" s="167">
        <f>O271*H271</f>
        <v>0</v>
      </c>
      <c r="Q271" s="167">
        <v>0</v>
      </c>
      <c r="R271" s="167">
        <f>Q271*H271</f>
        <v>0</v>
      </c>
      <c r="S271" s="167">
        <v>5.7000000000000002E-2</v>
      </c>
      <c r="T271" s="168">
        <f>S271*H271</f>
        <v>2.6812800000000001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9" t="s">
        <v>154</v>
      </c>
      <c r="AT271" s="169" t="s">
        <v>150</v>
      </c>
      <c r="AU271" s="169" t="s">
        <v>87</v>
      </c>
      <c r="AY271" s="18" t="s">
        <v>148</v>
      </c>
      <c r="BE271" s="170">
        <f>IF(N271="základná",J271,0)</f>
        <v>0</v>
      </c>
      <c r="BF271" s="170">
        <f>IF(N271="znížená",J271,0)</f>
        <v>0</v>
      </c>
      <c r="BG271" s="170">
        <f>IF(N271="zákl. prenesená",J271,0)</f>
        <v>0</v>
      </c>
      <c r="BH271" s="170">
        <f>IF(N271="zníž. prenesená",J271,0)</f>
        <v>0</v>
      </c>
      <c r="BI271" s="170">
        <f>IF(N271="nulová",J271,0)</f>
        <v>0</v>
      </c>
      <c r="BJ271" s="18" t="s">
        <v>87</v>
      </c>
      <c r="BK271" s="170">
        <f>ROUND(I271*H271,2)</f>
        <v>0</v>
      </c>
      <c r="BL271" s="18" t="s">
        <v>154</v>
      </c>
      <c r="BM271" s="169" t="s">
        <v>290</v>
      </c>
    </row>
    <row r="272" spans="1:65" s="14" customFormat="1" ht="11.25">
      <c r="B272" s="179"/>
      <c r="D272" s="172" t="s">
        <v>156</v>
      </c>
      <c r="E272" s="180" t="s">
        <v>1</v>
      </c>
      <c r="F272" s="181" t="s">
        <v>291</v>
      </c>
      <c r="H272" s="182">
        <v>38.64</v>
      </c>
      <c r="I272" s="183"/>
      <c r="L272" s="179"/>
      <c r="M272" s="184"/>
      <c r="N272" s="185"/>
      <c r="O272" s="185"/>
      <c r="P272" s="185"/>
      <c r="Q272" s="185"/>
      <c r="R272" s="185"/>
      <c r="S272" s="185"/>
      <c r="T272" s="186"/>
      <c r="AT272" s="180" t="s">
        <v>156</v>
      </c>
      <c r="AU272" s="180" t="s">
        <v>87</v>
      </c>
      <c r="AV272" s="14" t="s">
        <v>87</v>
      </c>
      <c r="AW272" s="14" t="s">
        <v>30</v>
      </c>
      <c r="AX272" s="14" t="s">
        <v>74</v>
      </c>
      <c r="AY272" s="180" t="s">
        <v>148</v>
      </c>
    </row>
    <row r="273" spans="1:65" s="14" customFormat="1" ht="11.25">
      <c r="B273" s="179"/>
      <c r="D273" s="172" t="s">
        <v>156</v>
      </c>
      <c r="E273" s="180" t="s">
        <v>1</v>
      </c>
      <c r="F273" s="181" t="s">
        <v>292</v>
      </c>
      <c r="H273" s="182">
        <v>8.4</v>
      </c>
      <c r="I273" s="183"/>
      <c r="L273" s="179"/>
      <c r="M273" s="184"/>
      <c r="N273" s="185"/>
      <c r="O273" s="185"/>
      <c r="P273" s="185"/>
      <c r="Q273" s="185"/>
      <c r="R273" s="185"/>
      <c r="S273" s="185"/>
      <c r="T273" s="186"/>
      <c r="AT273" s="180" t="s">
        <v>156</v>
      </c>
      <c r="AU273" s="180" t="s">
        <v>87</v>
      </c>
      <c r="AV273" s="14" t="s">
        <v>87</v>
      </c>
      <c r="AW273" s="14" t="s">
        <v>30</v>
      </c>
      <c r="AX273" s="14" t="s">
        <v>74</v>
      </c>
      <c r="AY273" s="180" t="s">
        <v>148</v>
      </c>
    </row>
    <row r="274" spans="1:65" s="15" customFormat="1" ht="11.25">
      <c r="B274" s="187"/>
      <c r="D274" s="172" t="s">
        <v>156</v>
      </c>
      <c r="E274" s="188" t="s">
        <v>1</v>
      </c>
      <c r="F274" s="189" t="s">
        <v>163</v>
      </c>
      <c r="H274" s="190">
        <v>47.04</v>
      </c>
      <c r="I274" s="191"/>
      <c r="L274" s="187"/>
      <c r="M274" s="192"/>
      <c r="N274" s="193"/>
      <c r="O274" s="193"/>
      <c r="P274" s="193"/>
      <c r="Q274" s="193"/>
      <c r="R274" s="193"/>
      <c r="S274" s="193"/>
      <c r="T274" s="194"/>
      <c r="AT274" s="188" t="s">
        <v>156</v>
      </c>
      <c r="AU274" s="188" t="s">
        <v>87</v>
      </c>
      <c r="AV274" s="15" t="s">
        <v>154</v>
      </c>
      <c r="AW274" s="15" t="s">
        <v>30</v>
      </c>
      <c r="AX274" s="15" t="s">
        <v>81</v>
      </c>
      <c r="AY274" s="188" t="s">
        <v>148</v>
      </c>
    </row>
    <row r="275" spans="1:65" s="2" customFormat="1" ht="37.9" customHeight="1">
      <c r="A275" s="33"/>
      <c r="B275" s="156"/>
      <c r="C275" s="157" t="s">
        <v>293</v>
      </c>
      <c r="D275" s="157" t="s">
        <v>150</v>
      </c>
      <c r="E275" s="158" t="s">
        <v>294</v>
      </c>
      <c r="F275" s="159" t="s">
        <v>295</v>
      </c>
      <c r="G275" s="160" t="s">
        <v>153</v>
      </c>
      <c r="H275" s="161">
        <v>52</v>
      </c>
      <c r="I275" s="162"/>
      <c r="J275" s="163">
        <f>ROUND(I275*H275,2)</f>
        <v>0</v>
      </c>
      <c r="K275" s="164"/>
      <c r="L275" s="34"/>
      <c r="M275" s="165" t="s">
        <v>1</v>
      </c>
      <c r="N275" s="166" t="s">
        <v>40</v>
      </c>
      <c r="O275" s="62"/>
      <c r="P275" s="167">
        <f>O275*H275</f>
        <v>0</v>
      </c>
      <c r="Q275" s="167">
        <v>0</v>
      </c>
      <c r="R275" s="167">
        <f>Q275*H275</f>
        <v>0</v>
      </c>
      <c r="S275" s="167">
        <v>8.8999999999999996E-2</v>
      </c>
      <c r="T275" s="168">
        <f>S275*H275</f>
        <v>4.6280000000000001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154</v>
      </c>
      <c r="AT275" s="169" t="s">
        <v>150</v>
      </c>
      <c r="AU275" s="169" t="s">
        <v>87</v>
      </c>
      <c r="AY275" s="18" t="s">
        <v>148</v>
      </c>
      <c r="BE275" s="170">
        <f>IF(N275="základná",J275,0)</f>
        <v>0</v>
      </c>
      <c r="BF275" s="170">
        <f>IF(N275="znížená",J275,0)</f>
        <v>0</v>
      </c>
      <c r="BG275" s="170">
        <f>IF(N275="zákl. prenesená",J275,0)</f>
        <v>0</v>
      </c>
      <c r="BH275" s="170">
        <f>IF(N275="zníž. prenesená",J275,0)</f>
        <v>0</v>
      </c>
      <c r="BI275" s="170">
        <f>IF(N275="nulová",J275,0)</f>
        <v>0</v>
      </c>
      <c r="BJ275" s="18" t="s">
        <v>87</v>
      </c>
      <c r="BK275" s="170">
        <f>ROUND(I275*H275,2)</f>
        <v>0</v>
      </c>
      <c r="BL275" s="18" t="s">
        <v>154</v>
      </c>
      <c r="BM275" s="169" t="s">
        <v>296</v>
      </c>
    </row>
    <row r="276" spans="1:65" s="13" customFormat="1" ht="11.25">
      <c r="B276" s="171"/>
      <c r="D276" s="172" t="s">
        <v>156</v>
      </c>
      <c r="E276" s="173" t="s">
        <v>1</v>
      </c>
      <c r="F276" s="174" t="s">
        <v>297</v>
      </c>
      <c r="H276" s="173" t="s">
        <v>1</v>
      </c>
      <c r="I276" s="175"/>
      <c r="L276" s="171"/>
      <c r="M276" s="176"/>
      <c r="N276" s="177"/>
      <c r="O276" s="177"/>
      <c r="P276" s="177"/>
      <c r="Q276" s="177"/>
      <c r="R276" s="177"/>
      <c r="S276" s="177"/>
      <c r="T276" s="178"/>
      <c r="AT276" s="173" t="s">
        <v>156</v>
      </c>
      <c r="AU276" s="173" t="s">
        <v>87</v>
      </c>
      <c r="AV276" s="13" t="s">
        <v>81</v>
      </c>
      <c r="AW276" s="13" t="s">
        <v>30</v>
      </c>
      <c r="AX276" s="13" t="s">
        <v>74</v>
      </c>
      <c r="AY276" s="173" t="s">
        <v>148</v>
      </c>
    </row>
    <row r="277" spans="1:65" s="14" customFormat="1" ht="11.25">
      <c r="B277" s="179"/>
      <c r="D277" s="172" t="s">
        <v>156</v>
      </c>
      <c r="E277" s="180" t="s">
        <v>1</v>
      </c>
      <c r="F277" s="181" t="s">
        <v>298</v>
      </c>
      <c r="H277" s="182">
        <v>8.2200000000000006</v>
      </c>
      <c r="I277" s="183"/>
      <c r="L277" s="179"/>
      <c r="M277" s="184"/>
      <c r="N277" s="185"/>
      <c r="O277" s="185"/>
      <c r="P277" s="185"/>
      <c r="Q277" s="185"/>
      <c r="R277" s="185"/>
      <c r="S277" s="185"/>
      <c r="T277" s="186"/>
      <c r="AT277" s="180" t="s">
        <v>156</v>
      </c>
      <c r="AU277" s="180" t="s">
        <v>87</v>
      </c>
      <c r="AV277" s="14" t="s">
        <v>87</v>
      </c>
      <c r="AW277" s="14" t="s">
        <v>30</v>
      </c>
      <c r="AX277" s="14" t="s">
        <v>74</v>
      </c>
      <c r="AY277" s="180" t="s">
        <v>148</v>
      </c>
    </row>
    <row r="278" spans="1:65" s="14" customFormat="1" ht="11.25">
      <c r="B278" s="179"/>
      <c r="D278" s="172" t="s">
        <v>156</v>
      </c>
      <c r="E278" s="180" t="s">
        <v>1</v>
      </c>
      <c r="F278" s="181" t="s">
        <v>299</v>
      </c>
      <c r="H278" s="182">
        <v>4.5</v>
      </c>
      <c r="I278" s="183"/>
      <c r="L278" s="179"/>
      <c r="M278" s="184"/>
      <c r="N278" s="185"/>
      <c r="O278" s="185"/>
      <c r="P278" s="185"/>
      <c r="Q278" s="185"/>
      <c r="R278" s="185"/>
      <c r="S278" s="185"/>
      <c r="T278" s="186"/>
      <c r="AT278" s="180" t="s">
        <v>156</v>
      </c>
      <c r="AU278" s="180" t="s">
        <v>87</v>
      </c>
      <c r="AV278" s="14" t="s">
        <v>87</v>
      </c>
      <c r="AW278" s="14" t="s">
        <v>30</v>
      </c>
      <c r="AX278" s="14" t="s">
        <v>74</v>
      </c>
      <c r="AY278" s="180" t="s">
        <v>148</v>
      </c>
    </row>
    <row r="279" spans="1:65" s="14" customFormat="1" ht="11.25">
      <c r="B279" s="179"/>
      <c r="D279" s="172" t="s">
        <v>156</v>
      </c>
      <c r="E279" s="180" t="s">
        <v>1</v>
      </c>
      <c r="F279" s="181" t="s">
        <v>300</v>
      </c>
      <c r="H279" s="182">
        <v>3.72</v>
      </c>
      <c r="I279" s="183"/>
      <c r="L279" s="179"/>
      <c r="M279" s="184"/>
      <c r="N279" s="185"/>
      <c r="O279" s="185"/>
      <c r="P279" s="185"/>
      <c r="Q279" s="185"/>
      <c r="R279" s="185"/>
      <c r="S279" s="185"/>
      <c r="T279" s="186"/>
      <c r="AT279" s="180" t="s">
        <v>156</v>
      </c>
      <c r="AU279" s="180" t="s">
        <v>87</v>
      </c>
      <c r="AV279" s="14" t="s">
        <v>87</v>
      </c>
      <c r="AW279" s="14" t="s">
        <v>30</v>
      </c>
      <c r="AX279" s="14" t="s">
        <v>74</v>
      </c>
      <c r="AY279" s="180" t="s">
        <v>148</v>
      </c>
    </row>
    <row r="280" spans="1:65" s="14" customFormat="1" ht="11.25">
      <c r="B280" s="179"/>
      <c r="D280" s="172" t="s">
        <v>156</v>
      </c>
      <c r="E280" s="180" t="s">
        <v>1</v>
      </c>
      <c r="F280" s="181" t="s">
        <v>301</v>
      </c>
      <c r="H280" s="182">
        <v>4.08</v>
      </c>
      <c r="I280" s="183"/>
      <c r="L280" s="179"/>
      <c r="M280" s="184"/>
      <c r="N280" s="185"/>
      <c r="O280" s="185"/>
      <c r="P280" s="185"/>
      <c r="Q280" s="185"/>
      <c r="R280" s="185"/>
      <c r="S280" s="185"/>
      <c r="T280" s="186"/>
      <c r="AT280" s="180" t="s">
        <v>156</v>
      </c>
      <c r="AU280" s="180" t="s">
        <v>87</v>
      </c>
      <c r="AV280" s="14" t="s">
        <v>87</v>
      </c>
      <c r="AW280" s="14" t="s">
        <v>30</v>
      </c>
      <c r="AX280" s="14" t="s">
        <v>74</v>
      </c>
      <c r="AY280" s="180" t="s">
        <v>148</v>
      </c>
    </row>
    <row r="281" spans="1:65" s="14" customFormat="1" ht="11.25">
      <c r="B281" s="179"/>
      <c r="D281" s="172" t="s">
        <v>156</v>
      </c>
      <c r="E281" s="180" t="s">
        <v>1</v>
      </c>
      <c r="F281" s="181" t="s">
        <v>302</v>
      </c>
      <c r="H281" s="182">
        <v>8.91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156</v>
      </c>
      <c r="AU281" s="180" t="s">
        <v>87</v>
      </c>
      <c r="AV281" s="14" t="s">
        <v>87</v>
      </c>
      <c r="AW281" s="14" t="s">
        <v>30</v>
      </c>
      <c r="AX281" s="14" t="s">
        <v>74</v>
      </c>
      <c r="AY281" s="180" t="s">
        <v>148</v>
      </c>
    </row>
    <row r="282" spans="1:65" s="14" customFormat="1" ht="11.25">
      <c r="B282" s="179"/>
      <c r="D282" s="172" t="s">
        <v>156</v>
      </c>
      <c r="E282" s="180" t="s">
        <v>1</v>
      </c>
      <c r="F282" s="181" t="s">
        <v>303</v>
      </c>
      <c r="H282" s="182">
        <v>16.079999999999998</v>
      </c>
      <c r="I282" s="183"/>
      <c r="L282" s="179"/>
      <c r="M282" s="184"/>
      <c r="N282" s="185"/>
      <c r="O282" s="185"/>
      <c r="P282" s="185"/>
      <c r="Q282" s="185"/>
      <c r="R282" s="185"/>
      <c r="S282" s="185"/>
      <c r="T282" s="186"/>
      <c r="AT282" s="180" t="s">
        <v>156</v>
      </c>
      <c r="AU282" s="180" t="s">
        <v>87</v>
      </c>
      <c r="AV282" s="14" t="s">
        <v>87</v>
      </c>
      <c r="AW282" s="14" t="s">
        <v>30</v>
      </c>
      <c r="AX282" s="14" t="s">
        <v>74</v>
      </c>
      <c r="AY282" s="180" t="s">
        <v>148</v>
      </c>
    </row>
    <row r="283" spans="1:65" s="14" customFormat="1" ht="11.25">
      <c r="B283" s="179"/>
      <c r="D283" s="172" t="s">
        <v>156</v>
      </c>
      <c r="E283" s="180" t="s">
        <v>1</v>
      </c>
      <c r="F283" s="181" t="s">
        <v>304</v>
      </c>
      <c r="H283" s="182">
        <v>6.42</v>
      </c>
      <c r="I283" s="183"/>
      <c r="L283" s="179"/>
      <c r="M283" s="184"/>
      <c r="N283" s="185"/>
      <c r="O283" s="185"/>
      <c r="P283" s="185"/>
      <c r="Q283" s="185"/>
      <c r="R283" s="185"/>
      <c r="S283" s="185"/>
      <c r="T283" s="186"/>
      <c r="AT283" s="180" t="s">
        <v>156</v>
      </c>
      <c r="AU283" s="180" t="s">
        <v>87</v>
      </c>
      <c r="AV283" s="14" t="s">
        <v>87</v>
      </c>
      <c r="AW283" s="14" t="s">
        <v>30</v>
      </c>
      <c r="AX283" s="14" t="s">
        <v>74</v>
      </c>
      <c r="AY283" s="180" t="s">
        <v>148</v>
      </c>
    </row>
    <row r="284" spans="1:65" s="14" customFormat="1" ht="11.25">
      <c r="B284" s="179"/>
      <c r="D284" s="172" t="s">
        <v>156</v>
      </c>
      <c r="E284" s="180" t="s">
        <v>1</v>
      </c>
      <c r="F284" s="181" t="s">
        <v>305</v>
      </c>
      <c r="H284" s="182">
        <v>7.0000000000000007E-2</v>
      </c>
      <c r="I284" s="183"/>
      <c r="L284" s="179"/>
      <c r="M284" s="184"/>
      <c r="N284" s="185"/>
      <c r="O284" s="185"/>
      <c r="P284" s="185"/>
      <c r="Q284" s="185"/>
      <c r="R284" s="185"/>
      <c r="S284" s="185"/>
      <c r="T284" s="186"/>
      <c r="AT284" s="180" t="s">
        <v>156</v>
      </c>
      <c r="AU284" s="180" t="s">
        <v>87</v>
      </c>
      <c r="AV284" s="14" t="s">
        <v>87</v>
      </c>
      <c r="AW284" s="14" t="s">
        <v>30</v>
      </c>
      <c r="AX284" s="14" t="s">
        <v>74</v>
      </c>
      <c r="AY284" s="180" t="s">
        <v>148</v>
      </c>
    </row>
    <row r="285" spans="1:65" s="15" customFormat="1" ht="11.25">
      <c r="B285" s="187"/>
      <c r="D285" s="172" t="s">
        <v>156</v>
      </c>
      <c r="E285" s="188" t="s">
        <v>1</v>
      </c>
      <c r="F285" s="189" t="s">
        <v>163</v>
      </c>
      <c r="H285" s="190">
        <v>52</v>
      </c>
      <c r="I285" s="191"/>
      <c r="L285" s="187"/>
      <c r="M285" s="192"/>
      <c r="N285" s="193"/>
      <c r="O285" s="193"/>
      <c r="P285" s="193"/>
      <c r="Q285" s="193"/>
      <c r="R285" s="193"/>
      <c r="S285" s="193"/>
      <c r="T285" s="194"/>
      <c r="AT285" s="188" t="s">
        <v>156</v>
      </c>
      <c r="AU285" s="188" t="s">
        <v>87</v>
      </c>
      <c r="AV285" s="15" t="s">
        <v>154</v>
      </c>
      <c r="AW285" s="15" t="s">
        <v>30</v>
      </c>
      <c r="AX285" s="15" t="s">
        <v>81</v>
      </c>
      <c r="AY285" s="188" t="s">
        <v>148</v>
      </c>
    </row>
    <row r="286" spans="1:65" s="12" customFormat="1" ht="22.9" customHeight="1">
      <c r="B286" s="143"/>
      <c r="D286" s="144" t="s">
        <v>73</v>
      </c>
      <c r="E286" s="154" t="s">
        <v>306</v>
      </c>
      <c r="F286" s="154" t="s">
        <v>307</v>
      </c>
      <c r="I286" s="146"/>
      <c r="J286" s="155">
        <f>BK286</f>
        <v>0</v>
      </c>
      <c r="L286" s="143"/>
      <c r="M286" s="148"/>
      <c r="N286" s="149"/>
      <c r="O286" s="149"/>
      <c r="P286" s="150">
        <f>SUM(P287:P288)</f>
        <v>0</v>
      </c>
      <c r="Q286" s="149"/>
      <c r="R286" s="150">
        <f>SUM(R287:R288)</f>
        <v>0</v>
      </c>
      <c r="S286" s="149"/>
      <c r="T286" s="151">
        <f>SUM(T287:T288)</f>
        <v>0</v>
      </c>
      <c r="AR286" s="144" t="s">
        <v>81</v>
      </c>
      <c r="AT286" s="152" t="s">
        <v>73</v>
      </c>
      <c r="AU286" s="152" t="s">
        <v>81</v>
      </c>
      <c r="AY286" s="144" t="s">
        <v>148</v>
      </c>
      <c r="BK286" s="153">
        <f>SUM(BK287:BK288)</f>
        <v>0</v>
      </c>
    </row>
    <row r="287" spans="1:65" s="2" customFormat="1" ht="24.2" customHeight="1">
      <c r="A287" s="33"/>
      <c r="B287" s="156"/>
      <c r="C287" s="157" t="s">
        <v>308</v>
      </c>
      <c r="D287" s="157" t="s">
        <v>150</v>
      </c>
      <c r="E287" s="158" t="s">
        <v>309</v>
      </c>
      <c r="F287" s="159" t="s">
        <v>310</v>
      </c>
      <c r="G287" s="160" t="s">
        <v>311</v>
      </c>
      <c r="H287" s="161">
        <v>1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0</v>
      </c>
      <c r="R287" s="167">
        <f>Q287*H287</f>
        <v>0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154</v>
      </c>
      <c r="AT287" s="169" t="s">
        <v>150</v>
      </c>
      <c r="AU287" s="169" t="s">
        <v>87</v>
      </c>
      <c r="AY287" s="18" t="s">
        <v>148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87</v>
      </c>
      <c r="BK287" s="170">
        <f>ROUND(I287*H287,2)</f>
        <v>0</v>
      </c>
      <c r="BL287" s="18" t="s">
        <v>154</v>
      </c>
      <c r="BM287" s="169" t="s">
        <v>312</v>
      </c>
    </row>
    <row r="288" spans="1:65" s="14" customFormat="1" ht="11.25">
      <c r="B288" s="179"/>
      <c r="D288" s="172" t="s">
        <v>156</v>
      </c>
      <c r="E288" s="180" t="s">
        <v>1</v>
      </c>
      <c r="F288" s="181" t="s">
        <v>81</v>
      </c>
      <c r="H288" s="182">
        <v>1</v>
      </c>
      <c r="I288" s="183"/>
      <c r="L288" s="179"/>
      <c r="M288" s="184"/>
      <c r="N288" s="185"/>
      <c r="O288" s="185"/>
      <c r="P288" s="185"/>
      <c r="Q288" s="185"/>
      <c r="R288" s="185"/>
      <c r="S288" s="185"/>
      <c r="T288" s="186"/>
      <c r="AT288" s="180" t="s">
        <v>156</v>
      </c>
      <c r="AU288" s="180" t="s">
        <v>87</v>
      </c>
      <c r="AV288" s="14" t="s">
        <v>87</v>
      </c>
      <c r="AW288" s="14" t="s">
        <v>30</v>
      </c>
      <c r="AX288" s="14" t="s">
        <v>81</v>
      </c>
      <c r="AY288" s="180" t="s">
        <v>148</v>
      </c>
    </row>
    <row r="289" spans="1:65" s="12" customFormat="1" ht="22.9" customHeight="1">
      <c r="B289" s="143"/>
      <c r="D289" s="144" t="s">
        <v>73</v>
      </c>
      <c r="E289" s="154" t="s">
        <v>313</v>
      </c>
      <c r="F289" s="154" t="s">
        <v>314</v>
      </c>
      <c r="I289" s="146"/>
      <c r="J289" s="155">
        <f>BK289</f>
        <v>0</v>
      </c>
      <c r="L289" s="143"/>
      <c r="M289" s="148"/>
      <c r="N289" s="149"/>
      <c r="O289" s="149"/>
      <c r="P289" s="150">
        <f>SUM(P290:P292)</f>
        <v>0</v>
      </c>
      <c r="Q289" s="149"/>
      <c r="R289" s="150">
        <f>SUM(R290:R292)</f>
        <v>0.61799999999999999</v>
      </c>
      <c r="S289" s="149"/>
      <c r="T289" s="151">
        <f>SUM(T290:T292)</f>
        <v>0</v>
      </c>
      <c r="AR289" s="144" t="s">
        <v>81</v>
      </c>
      <c r="AT289" s="152" t="s">
        <v>73</v>
      </c>
      <c r="AU289" s="152" t="s">
        <v>81</v>
      </c>
      <c r="AY289" s="144" t="s">
        <v>148</v>
      </c>
      <c r="BK289" s="153">
        <f>SUM(BK290:BK292)</f>
        <v>0</v>
      </c>
    </row>
    <row r="290" spans="1:65" s="2" customFormat="1" ht="37.9" customHeight="1">
      <c r="A290" s="33"/>
      <c r="B290" s="156"/>
      <c r="C290" s="157" t="s">
        <v>315</v>
      </c>
      <c r="D290" s="157" t="s">
        <v>150</v>
      </c>
      <c r="E290" s="158" t="s">
        <v>316</v>
      </c>
      <c r="F290" s="159" t="s">
        <v>317</v>
      </c>
      <c r="G290" s="160" t="s">
        <v>153</v>
      </c>
      <c r="H290" s="161">
        <v>100</v>
      </c>
      <c r="I290" s="162"/>
      <c r="J290" s="163">
        <f>ROUND(I290*H290,2)</f>
        <v>0</v>
      </c>
      <c r="K290" s="164"/>
      <c r="L290" s="34"/>
      <c r="M290" s="165" t="s">
        <v>1</v>
      </c>
      <c r="N290" s="166" t="s">
        <v>40</v>
      </c>
      <c r="O290" s="62"/>
      <c r="P290" s="167">
        <f>O290*H290</f>
        <v>0</v>
      </c>
      <c r="Q290" s="167">
        <v>6.1799999999999997E-3</v>
      </c>
      <c r="R290" s="167">
        <f>Q290*H290</f>
        <v>0.61799999999999999</v>
      </c>
      <c r="S290" s="167">
        <v>0</v>
      </c>
      <c r="T290" s="16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9" t="s">
        <v>154</v>
      </c>
      <c r="AT290" s="169" t="s">
        <v>150</v>
      </c>
      <c r="AU290" s="169" t="s">
        <v>87</v>
      </c>
      <c r="AY290" s="18" t="s">
        <v>148</v>
      </c>
      <c r="BE290" s="170">
        <f>IF(N290="základná",J290,0)</f>
        <v>0</v>
      </c>
      <c r="BF290" s="170">
        <f>IF(N290="znížená",J290,0)</f>
        <v>0</v>
      </c>
      <c r="BG290" s="170">
        <f>IF(N290="zákl. prenesená",J290,0)</f>
        <v>0</v>
      </c>
      <c r="BH290" s="170">
        <f>IF(N290="zníž. prenesená",J290,0)</f>
        <v>0</v>
      </c>
      <c r="BI290" s="170">
        <f>IF(N290="nulová",J290,0)</f>
        <v>0</v>
      </c>
      <c r="BJ290" s="18" t="s">
        <v>87</v>
      </c>
      <c r="BK290" s="170">
        <f>ROUND(I290*H290,2)</f>
        <v>0</v>
      </c>
      <c r="BL290" s="18" t="s">
        <v>154</v>
      </c>
      <c r="BM290" s="169" t="s">
        <v>318</v>
      </c>
    </row>
    <row r="291" spans="1:65" s="14" customFormat="1" ht="11.25">
      <c r="B291" s="179"/>
      <c r="D291" s="172" t="s">
        <v>156</v>
      </c>
      <c r="E291" s="180" t="s">
        <v>1</v>
      </c>
      <c r="F291" s="181" t="s">
        <v>319</v>
      </c>
      <c r="H291" s="182">
        <v>100</v>
      </c>
      <c r="I291" s="183"/>
      <c r="L291" s="179"/>
      <c r="M291" s="184"/>
      <c r="N291" s="185"/>
      <c r="O291" s="185"/>
      <c r="P291" s="185"/>
      <c r="Q291" s="185"/>
      <c r="R291" s="185"/>
      <c r="S291" s="185"/>
      <c r="T291" s="186"/>
      <c r="AT291" s="180" t="s">
        <v>156</v>
      </c>
      <c r="AU291" s="180" t="s">
        <v>87</v>
      </c>
      <c r="AV291" s="14" t="s">
        <v>87</v>
      </c>
      <c r="AW291" s="14" t="s">
        <v>30</v>
      </c>
      <c r="AX291" s="14" t="s">
        <v>74</v>
      </c>
      <c r="AY291" s="180" t="s">
        <v>148</v>
      </c>
    </row>
    <row r="292" spans="1:65" s="15" customFormat="1" ht="11.25">
      <c r="B292" s="187"/>
      <c r="D292" s="172" t="s">
        <v>156</v>
      </c>
      <c r="E292" s="188" t="s">
        <v>1</v>
      </c>
      <c r="F292" s="189" t="s">
        <v>163</v>
      </c>
      <c r="H292" s="190">
        <v>100</v>
      </c>
      <c r="I292" s="191"/>
      <c r="L292" s="187"/>
      <c r="M292" s="192"/>
      <c r="N292" s="193"/>
      <c r="O292" s="193"/>
      <c r="P292" s="193"/>
      <c r="Q292" s="193"/>
      <c r="R292" s="193"/>
      <c r="S292" s="193"/>
      <c r="T292" s="194"/>
      <c r="AT292" s="188" t="s">
        <v>156</v>
      </c>
      <c r="AU292" s="188" t="s">
        <v>87</v>
      </c>
      <c r="AV292" s="15" t="s">
        <v>154</v>
      </c>
      <c r="AW292" s="15" t="s">
        <v>30</v>
      </c>
      <c r="AX292" s="15" t="s">
        <v>81</v>
      </c>
      <c r="AY292" s="188" t="s">
        <v>148</v>
      </c>
    </row>
    <row r="293" spans="1:65" s="12" customFormat="1" ht="22.9" customHeight="1">
      <c r="B293" s="143"/>
      <c r="D293" s="144" t="s">
        <v>73</v>
      </c>
      <c r="E293" s="154" t="s">
        <v>320</v>
      </c>
      <c r="F293" s="154" t="s">
        <v>321</v>
      </c>
      <c r="I293" s="146"/>
      <c r="J293" s="155">
        <f>BK293</f>
        <v>0</v>
      </c>
      <c r="L293" s="143"/>
      <c r="M293" s="148"/>
      <c r="N293" s="149"/>
      <c r="O293" s="149"/>
      <c r="P293" s="150">
        <f>SUM(P294:P317)</f>
        <v>0</v>
      </c>
      <c r="Q293" s="149"/>
      <c r="R293" s="150">
        <f>SUM(R294:R317)</f>
        <v>0</v>
      </c>
      <c r="S293" s="149"/>
      <c r="T293" s="151">
        <f>SUM(T294:T317)</f>
        <v>1.9308049999999999</v>
      </c>
      <c r="AR293" s="144" t="s">
        <v>81</v>
      </c>
      <c r="AT293" s="152" t="s">
        <v>73</v>
      </c>
      <c r="AU293" s="152" t="s">
        <v>81</v>
      </c>
      <c r="AY293" s="144" t="s">
        <v>148</v>
      </c>
      <c r="BK293" s="153">
        <f>SUM(BK294:BK317)</f>
        <v>0</v>
      </c>
    </row>
    <row r="294" spans="1:65" s="2" customFormat="1" ht="24.2" customHeight="1">
      <c r="A294" s="33"/>
      <c r="B294" s="156"/>
      <c r="C294" s="157" t="s">
        <v>322</v>
      </c>
      <c r="D294" s="157" t="s">
        <v>150</v>
      </c>
      <c r="E294" s="158" t="s">
        <v>323</v>
      </c>
      <c r="F294" s="159" t="s">
        <v>324</v>
      </c>
      <c r="G294" s="160" t="s">
        <v>325</v>
      </c>
      <c r="H294" s="161">
        <v>31</v>
      </c>
      <c r="I294" s="162"/>
      <c r="J294" s="163">
        <f>ROUND(I294*H294,2)</f>
        <v>0</v>
      </c>
      <c r="K294" s="164"/>
      <c r="L294" s="34"/>
      <c r="M294" s="165" t="s">
        <v>1</v>
      </c>
      <c r="N294" s="166" t="s">
        <v>40</v>
      </c>
      <c r="O294" s="62"/>
      <c r="P294" s="167">
        <f>O294*H294</f>
        <v>0</v>
      </c>
      <c r="Q294" s="167">
        <v>0</v>
      </c>
      <c r="R294" s="167">
        <f>Q294*H294</f>
        <v>0</v>
      </c>
      <c r="S294" s="167">
        <v>0.02</v>
      </c>
      <c r="T294" s="168">
        <f>S294*H294</f>
        <v>0.62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9" t="s">
        <v>154</v>
      </c>
      <c r="AT294" s="169" t="s">
        <v>150</v>
      </c>
      <c r="AU294" s="169" t="s">
        <v>87</v>
      </c>
      <c r="AY294" s="18" t="s">
        <v>148</v>
      </c>
      <c r="BE294" s="170">
        <f>IF(N294="základná",J294,0)</f>
        <v>0</v>
      </c>
      <c r="BF294" s="170">
        <f>IF(N294="znížená",J294,0)</f>
        <v>0</v>
      </c>
      <c r="BG294" s="170">
        <f>IF(N294="zákl. prenesená",J294,0)</f>
        <v>0</v>
      </c>
      <c r="BH294" s="170">
        <f>IF(N294="zníž. prenesená",J294,0)</f>
        <v>0</v>
      </c>
      <c r="BI294" s="170">
        <f>IF(N294="nulová",J294,0)</f>
        <v>0</v>
      </c>
      <c r="BJ294" s="18" t="s">
        <v>87</v>
      </c>
      <c r="BK294" s="170">
        <f>ROUND(I294*H294,2)</f>
        <v>0</v>
      </c>
      <c r="BL294" s="18" t="s">
        <v>154</v>
      </c>
      <c r="BM294" s="169" t="s">
        <v>326</v>
      </c>
    </row>
    <row r="295" spans="1:65" s="14" customFormat="1" ht="11.25">
      <c r="B295" s="179"/>
      <c r="D295" s="172" t="s">
        <v>156</v>
      </c>
      <c r="E295" s="180" t="s">
        <v>1</v>
      </c>
      <c r="F295" s="181" t="s">
        <v>327</v>
      </c>
      <c r="H295" s="182">
        <v>23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156</v>
      </c>
      <c r="AU295" s="180" t="s">
        <v>87</v>
      </c>
      <c r="AV295" s="14" t="s">
        <v>87</v>
      </c>
      <c r="AW295" s="14" t="s">
        <v>30</v>
      </c>
      <c r="AX295" s="14" t="s">
        <v>74</v>
      </c>
      <c r="AY295" s="180" t="s">
        <v>148</v>
      </c>
    </row>
    <row r="296" spans="1:65" s="14" customFormat="1" ht="11.25">
      <c r="B296" s="179"/>
      <c r="D296" s="172" t="s">
        <v>156</v>
      </c>
      <c r="E296" s="180" t="s">
        <v>1</v>
      </c>
      <c r="F296" s="181" t="s">
        <v>328</v>
      </c>
      <c r="H296" s="182">
        <v>8</v>
      </c>
      <c r="I296" s="183"/>
      <c r="L296" s="179"/>
      <c r="M296" s="184"/>
      <c r="N296" s="185"/>
      <c r="O296" s="185"/>
      <c r="P296" s="185"/>
      <c r="Q296" s="185"/>
      <c r="R296" s="185"/>
      <c r="S296" s="185"/>
      <c r="T296" s="186"/>
      <c r="AT296" s="180" t="s">
        <v>156</v>
      </c>
      <c r="AU296" s="180" t="s">
        <v>87</v>
      </c>
      <c r="AV296" s="14" t="s">
        <v>87</v>
      </c>
      <c r="AW296" s="14" t="s">
        <v>30</v>
      </c>
      <c r="AX296" s="14" t="s">
        <v>74</v>
      </c>
      <c r="AY296" s="180" t="s">
        <v>148</v>
      </c>
    </row>
    <row r="297" spans="1:65" s="15" customFormat="1" ht="11.25">
      <c r="B297" s="187"/>
      <c r="D297" s="172" t="s">
        <v>156</v>
      </c>
      <c r="E297" s="188" t="s">
        <v>1</v>
      </c>
      <c r="F297" s="189" t="s">
        <v>163</v>
      </c>
      <c r="H297" s="190">
        <v>31</v>
      </c>
      <c r="I297" s="191"/>
      <c r="L297" s="187"/>
      <c r="M297" s="192"/>
      <c r="N297" s="193"/>
      <c r="O297" s="193"/>
      <c r="P297" s="193"/>
      <c r="Q297" s="193"/>
      <c r="R297" s="193"/>
      <c r="S297" s="193"/>
      <c r="T297" s="194"/>
      <c r="AT297" s="188" t="s">
        <v>156</v>
      </c>
      <c r="AU297" s="188" t="s">
        <v>87</v>
      </c>
      <c r="AV297" s="15" t="s">
        <v>154</v>
      </c>
      <c r="AW297" s="15" t="s">
        <v>30</v>
      </c>
      <c r="AX297" s="15" t="s">
        <v>81</v>
      </c>
      <c r="AY297" s="188" t="s">
        <v>148</v>
      </c>
    </row>
    <row r="298" spans="1:65" s="2" customFormat="1" ht="21.75" customHeight="1">
      <c r="A298" s="33"/>
      <c r="B298" s="156"/>
      <c r="C298" s="157" t="s">
        <v>329</v>
      </c>
      <c r="D298" s="157" t="s">
        <v>150</v>
      </c>
      <c r="E298" s="158" t="s">
        <v>330</v>
      </c>
      <c r="F298" s="159" t="s">
        <v>331</v>
      </c>
      <c r="G298" s="160" t="s">
        <v>332</v>
      </c>
      <c r="H298" s="161">
        <v>134.4</v>
      </c>
      <c r="I298" s="162"/>
      <c r="J298" s="163">
        <f>ROUND(I298*H298,2)</f>
        <v>0</v>
      </c>
      <c r="K298" s="164"/>
      <c r="L298" s="34"/>
      <c r="M298" s="165" t="s">
        <v>1</v>
      </c>
      <c r="N298" s="166" t="s">
        <v>40</v>
      </c>
      <c r="O298" s="62"/>
      <c r="P298" s="167">
        <f>O298*H298</f>
        <v>0</v>
      </c>
      <c r="Q298" s="167">
        <v>0</v>
      </c>
      <c r="R298" s="167">
        <f>Q298*H298</f>
        <v>0</v>
      </c>
      <c r="S298" s="167">
        <v>7.0000000000000001E-3</v>
      </c>
      <c r="T298" s="168">
        <f>S298*H298</f>
        <v>0.94080000000000008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9" t="s">
        <v>154</v>
      </c>
      <c r="AT298" s="169" t="s">
        <v>150</v>
      </c>
      <c r="AU298" s="169" t="s">
        <v>87</v>
      </c>
      <c r="AY298" s="18" t="s">
        <v>148</v>
      </c>
      <c r="BE298" s="170">
        <f>IF(N298="základná",J298,0)</f>
        <v>0</v>
      </c>
      <c r="BF298" s="170">
        <f>IF(N298="znížená",J298,0)</f>
        <v>0</v>
      </c>
      <c r="BG298" s="170">
        <f>IF(N298="zákl. prenesená",J298,0)</f>
        <v>0</v>
      </c>
      <c r="BH298" s="170">
        <f>IF(N298="zníž. prenesená",J298,0)</f>
        <v>0</v>
      </c>
      <c r="BI298" s="170">
        <f>IF(N298="nulová",J298,0)</f>
        <v>0</v>
      </c>
      <c r="BJ298" s="18" t="s">
        <v>87</v>
      </c>
      <c r="BK298" s="170">
        <f>ROUND(I298*H298,2)</f>
        <v>0</v>
      </c>
      <c r="BL298" s="18" t="s">
        <v>154</v>
      </c>
      <c r="BM298" s="169" t="s">
        <v>333</v>
      </c>
    </row>
    <row r="299" spans="1:65" s="14" customFormat="1" ht="11.25">
      <c r="B299" s="179"/>
      <c r="D299" s="172" t="s">
        <v>156</v>
      </c>
      <c r="E299" s="180" t="s">
        <v>1</v>
      </c>
      <c r="F299" s="181" t="s">
        <v>334</v>
      </c>
      <c r="H299" s="182">
        <v>110.4</v>
      </c>
      <c r="I299" s="183"/>
      <c r="L299" s="179"/>
      <c r="M299" s="184"/>
      <c r="N299" s="185"/>
      <c r="O299" s="185"/>
      <c r="P299" s="185"/>
      <c r="Q299" s="185"/>
      <c r="R299" s="185"/>
      <c r="S299" s="185"/>
      <c r="T299" s="186"/>
      <c r="AT299" s="180" t="s">
        <v>156</v>
      </c>
      <c r="AU299" s="180" t="s">
        <v>87</v>
      </c>
      <c r="AV299" s="14" t="s">
        <v>87</v>
      </c>
      <c r="AW299" s="14" t="s">
        <v>30</v>
      </c>
      <c r="AX299" s="14" t="s">
        <v>74</v>
      </c>
      <c r="AY299" s="180" t="s">
        <v>148</v>
      </c>
    </row>
    <row r="300" spans="1:65" s="14" customFormat="1" ht="11.25">
      <c r="B300" s="179"/>
      <c r="D300" s="172" t="s">
        <v>156</v>
      </c>
      <c r="E300" s="180" t="s">
        <v>1</v>
      </c>
      <c r="F300" s="181" t="s">
        <v>335</v>
      </c>
      <c r="H300" s="182">
        <v>24</v>
      </c>
      <c r="I300" s="183"/>
      <c r="L300" s="179"/>
      <c r="M300" s="184"/>
      <c r="N300" s="185"/>
      <c r="O300" s="185"/>
      <c r="P300" s="185"/>
      <c r="Q300" s="185"/>
      <c r="R300" s="185"/>
      <c r="S300" s="185"/>
      <c r="T300" s="186"/>
      <c r="AT300" s="180" t="s">
        <v>156</v>
      </c>
      <c r="AU300" s="180" t="s">
        <v>87</v>
      </c>
      <c r="AV300" s="14" t="s">
        <v>87</v>
      </c>
      <c r="AW300" s="14" t="s">
        <v>30</v>
      </c>
      <c r="AX300" s="14" t="s">
        <v>74</v>
      </c>
      <c r="AY300" s="180" t="s">
        <v>148</v>
      </c>
    </row>
    <row r="301" spans="1:65" s="15" customFormat="1" ht="11.25">
      <c r="B301" s="187"/>
      <c r="D301" s="172" t="s">
        <v>156</v>
      </c>
      <c r="E301" s="188" t="s">
        <v>1</v>
      </c>
      <c r="F301" s="189" t="s">
        <v>163</v>
      </c>
      <c r="H301" s="190">
        <v>134.4</v>
      </c>
      <c r="I301" s="191"/>
      <c r="L301" s="187"/>
      <c r="M301" s="192"/>
      <c r="N301" s="193"/>
      <c r="O301" s="193"/>
      <c r="P301" s="193"/>
      <c r="Q301" s="193"/>
      <c r="R301" s="193"/>
      <c r="S301" s="193"/>
      <c r="T301" s="194"/>
      <c r="AT301" s="188" t="s">
        <v>156</v>
      </c>
      <c r="AU301" s="188" t="s">
        <v>87</v>
      </c>
      <c r="AV301" s="15" t="s">
        <v>154</v>
      </c>
      <c r="AW301" s="15" t="s">
        <v>30</v>
      </c>
      <c r="AX301" s="15" t="s">
        <v>81</v>
      </c>
      <c r="AY301" s="188" t="s">
        <v>148</v>
      </c>
    </row>
    <row r="302" spans="1:65" s="2" customFormat="1" ht="24.2" customHeight="1">
      <c r="A302" s="33"/>
      <c r="B302" s="156"/>
      <c r="C302" s="157" t="s">
        <v>7</v>
      </c>
      <c r="D302" s="157" t="s">
        <v>150</v>
      </c>
      <c r="E302" s="158" t="s">
        <v>336</v>
      </c>
      <c r="F302" s="159" t="s">
        <v>337</v>
      </c>
      <c r="G302" s="160" t="s">
        <v>325</v>
      </c>
      <c r="H302" s="161">
        <v>3</v>
      </c>
      <c r="I302" s="162"/>
      <c r="J302" s="163">
        <f>ROUND(I302*H302,2)</f>
        <v>0</v>
      </c>
      <c r="K302" s="164"/>
      <c r="L302" s="34"/>
      <c r="M302" s="165" t="s">
        <v>1</v>
      </c>
      <c r="N302" s="166" t="s">
        <v>40</v>
      </c>
      <c r="O302" s="62"/>
      <c r="P302" s="167">
        <f>O302*H302</f>
        <v>0</v>
      </c>
      <c r="Q302" s="167">
        <v>0</v>
      </c>
      <c r="R302" s="167">
        <f>Q302*H302</f>
        <v>0</v>
      </c>
      <c r="S302" s="167">
        <v>0.03</v>
      </c>
      <c r="T302" s="168">
        <f>S302*H302</f>
        <v>0.09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9" t="s">
        <v>154</v>
      </c>
      <c r="AT302" s="169" t="s">
        <v>150</v>
      </c>
      <c r="AU302" s="169" t="s">
        <v>87</v>
      </c>
      <c r="AY302" s="18" t="s">
        <v>148</v>
      </c>
      <c r="BE302" s="170">
        <f>IF(N302="základná",J302,0)</f>
        <v>0</v>
      </c>
      <c r="BF302" s="170">
        <f>IF(N302="znížená",J302,0)</f>
        <v>0</v>
      </c>
      <c r="BG302" s="170">
        <f>IF(N302="zákl. prenesená",J302,0)</f>
        <v>0</v>
      </c>
      <c r="BH302" s="170">
        <f>IF(N302="zníž. prenesená",J302,0)</f>
        <v>0</v>
      </c>
      <c r="BI302" s="170">
        <f>IF(N302="nulová",J302,0)</f>
        <v>0</v>
      </c>
      <c r="BJ302" s="18" t="s">
        <v>87</v>
      </c>
      <c r="BK302" s="170">
        <f>ROUND(I302*H302,2)</f>
        <v>0</v>
      </c>
      <c r="BL302" s="18" t="s">
        <v>154</v>
      </c>
      <c r="BM302" s="169" t="s">
        <v>338</v>
      </c>
    </row>
    <row r="303" spans="1:65" s="14" customFormat="1" ht="11.25">
      <c r="B303" s="179"/>
      <c r="D303" s="172" t="s">
        <v>156</v>
      </c>
      <c r="E303" s="180" t="s">
        <v>1</v>
      </c>
      <c r="F303" s="181" t="s">
        <v>339</v>
      </c>
      <c r="H303" s="182">
        <v>2</v>
      </c>
      <c r="I303" s="183"/>
      <c r="L303" s="179"/>
      <c r="M303" s="184"/>
      <c r="N303" s="185"/>
      <c r="O303" s="185"/>
      <c r="P303" s="185"/>
      <c r="Q303" s="185"/>
      <c r="R303" s="185"/>
      <c r="S303" s="185"/>
      <c r="T303" s="186"/>
      <c r="AT303" s="180" t="s">
        <v>156</v>
      </c>
      <c r="AU303" s="180" t="s">
        <v>87</v>
      </c>
      <c r="AV303" s="14" t="s">
        <v>87</v>
      </c>
      <c r="AW303" s="14" t="s">
        <v>30</v>
      </c>
      <c r="AX303" s="14" t="s">
        <v>74</v>
      </c>
      <c r="AY303" s="180" t="s">
        <v>148</v>
      </c>
    </row>
    <row r="304" spans="1:65" s="14" customFormat="1" ht="11.25">
      <c r="B304" s="179"/>
      <c r="D304" s="172" t="s">
        <v>156</v>
      </c>
      <c r="E304" s="180" t="s">
        <v>1</v>
      </c>
      <c r="F304" s="181" t="s">
        <v>340</v>
      </c>
      <c r="H304" s="182">
        <v>1</v>
      </c>
      <c r="I304" s="183"/>
      <c r="L304" s="179"/>
      <c r="M304" s="184"/>
      <c r="N304" s="185"/>
      <c r="O304" s="185"/>
      <c r="P304" s="185"/>
      <c r="Q304" s="185"/>
      <c r="R304" s="185"/>
      <c r="S304" s="185"/>
      <c r="T304" s="186"/>
      <c r="AT304" s="180" t="s">
        <v>156</v>
      </c>
      <c r="AU304" s="180" t="s">
        <v>87</v>
      </c>
      <c r="AV304" s="14" t="s">
        <v>87</v>
      </c>
      <c r="AW304" s="14" t="s">
        <v>30</v>
      </c>
      <c r="AX304" s="14" t="s">
        <v>74</v>
      </c>
      <c r="AY304" s="180" t="s">
        <v>148</v>
      </c>
    </row>
    <row r="305" spans="1:65" s="15" customFormat="1" ht="11.25">
      <c r="B305" s="187"/>
      <c r="D305" s="172" t="s">
        <v>156</v>
      </c>
      <c r="E305" s="188" t="s">
        <v>1</v>
      </c>
      <c r="F305" s="189" t="s">
        <v>163</v>
      </c>
      <c r="H305" s="190">
        <v>3</v>
      </c>
      <c r="I305" s="191"/>
      <c r="L305" s="187"/>
      <c r="M305" s="192"/>
      <c r="N305" s="193"/>
      <c r="O305" s="193"/>
      <c r="P305" s="193"/>
      <c r="Q305" s="193"/>
      <c r="R305" s="193"/>
      <c r="S305" s="193"/>
      <c r="T305" s="194"/>
      <c r="AT305" s="188" t="s">
        <v>156</v>
      </c>
      <c r="AU305" s="188" t="s">
        <v>87</v>
      </c>
      <c r="AV305" s="15" t="s">
        <v>154</v>
      </c>
      <c r="AW305" s="15" t="s">
        <v>30</v>
      </c>
      <c r="AX305" s="15" t="s">
        <v>81</v>
      </c>
      <c r="AY305" s="188" t="s">
        <v>148</v>
      </c>
    </row>
    <row r="306" spans="1:65" s="2" customFormat="1" ht="24.2" customHeight="1">
      <c r="A306" s="33"/>
      <c r="B306" s="156"/>
      <c r="C306" s="157" t="s">
        <v>341</v>
      </c>
      <c r="D306" s="157" t="s">
        <v>150</v>
      </c>
      <c r="E306" s="158" t="s">
        <v>342</v>
      </c>
      <c r="F306" s="159" t="s">
        <v>343</v>
      </c>
      <c r="G306" s="160" t="s">
        <v>332</v>
      </c>
      <c r="H306" s="161">
        <v>13.22</v>
      </c>
      <c r="I306" s="162"/>
      <c r="J306" s="163">
        <f>ROUND(I306*H306,2)</f>
        <v>0</v>
      </c>
      <c r="K306" s="164"/>
      <c r="L306" s="34"/>
      <c r="M306" s="165" t="s">
        <v>1</v>
      </c>
      <c r="N306" s="166" t="s">
        <v>40</v>
      </c>
      <c r="O306" s="62"/>
      <c r="P306" s="167">
        <f>O306*H306</f>
        <v>0</v>
      </c>
      <c r="Q306" s="167">
        <v>0</v>
      </c>
      <c r="R306" s="167">
        <f>Q306*H306</f>
        <v>0</v>
      </c>
      <c r="S306" s="167">
        <v>1.2E-2</v>
      </c>
      <c r="T306" s="168">
        <f>S306*H306</f>
        <v>0.15864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9" t="s">
        <v>154</v>
      </c>
      <c r="AT306" s="169" t="s">
        <v>150</v>
      </c>
      <c r="AU306" s="169" t="s">
        <v>87</v>
      </c>
      <c r="AY306" s="18" t="s">
        <v>148</v>
      </c>
      <c r="BE306" s="170">
        <f>IF(N306="základná",J306,0)</f>
        <v>0</v>
      </c>
      <c r="BF306" s="170">
        <f>IF(N306="znížená",J306,0)</f>
        <v>0</v>
      </c>
      <c r="BG306" s="170">
        <f>IF(N306="zákl. prenesená",J306,0)</f>
        <v>0</v>
      </c>
      <c r="BH306" s="170">
        <f>IF(N306="zníž. prenesená",J306,0)</f>
        <v>0</v>
      </c>
      <c r="BI306" s="170">
        <f>IF(N306="nulová",J306,0)</f>
        <v>0</v>
      </c>
      <c r="BJ306" s="18" t="s">
        <v>87</v>
      </c>
      <c r="BK306" s="170">
        <f>ROUND(I306*H306,2)</f>
        <v>0</v>
      </c>
      <c r="BL306" s="18" t="s">
        <v>154</v>
      </c>
      <c r="BM306" s="169" t="s">
        <v>344</v>
      </c>
    </row>
    <row r="307" spans="1:65" s="14" customFormat="1" ht="11.25">
      <c r="B307" s="179"/>
      <c r="D307" s="172" t="s">
        <v>156</v>
      </c>
      <c r="E307" s="180" t="s">
        <v>1</v>
      </c>
      <c r="F307" s="181" t="s">
        <v>345</v>
      </c>
      <c r="H307" s="182">
        <v>7.22</v>
      </c>
      <c r="I307" s="183"/>
      <c r="L307" s="179"/>
      <c r="M307" s="184"/>
      <c r="N307" s="185"/>
      <c r="O307" s="185"/>
      <c r="P307" s="185"/>
      <c r="Q307" s="185"/>
      <c r="R307" s="185"/>
      <c r="S307" s="185"/>
      <c r="T307" s="186"/>
      <c r="AT307" s="180" t="s">
        <v>156</v>
      </c>
      <c r="AU307" s="180" t="s">
        <v>87</v>
      </c>
      <c r="AV307" s="14" t="s">
        <v>87</v>
      </c>
      <c r="AW307" s="14" t="s">
        <v>30</v>
      </c>
      <c r="AX307" s="14" t="s">
        <v>74</v>
      </c>
      <c r="AY307" s="180" t="s">
        <v>148</v>
      </c>
    </row>
    <row r="308" spans="1:65" s="14" customFormat="1" ht="11.25">
      <c r="B308" s="179"/>
      <c r="D308" s="172" t="s">
        <v>156</v>
      </c>
      <c r="E308" s="180" t="s">
        <v>1</v>
      </c>
      <c r="F308" s="181" t="s">
        <v>346</v>
      </c>
      <c r="H308" s="182">
        <v>6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156</v>
      </c>
      <c r="AU308" s="180" t="s">
        <v>87</v>
      </c>
      <c r="AV308" s="14" t="s">
        <v>87</v>
      </c>
      <c r="AW308" s="14" t="s">
        <v>30</v>
      </c>
      <c r="AX308" s="14" t="s">
        <v>74</v>
      </c>
      <c r="AY308" s="180" t="s">
        <v>148</v>
      </c>
    </row>
    <row r="309" spans="1:65" s="15" customFormat="1" ht="11.25">
      <c r="B309" s="187"/>
      <c r="D309" s="172" t="s">
        <v>156</v>
      </c>
      <c r="E309" s="188" t="s">
        <v>1</v>
      </c>
      <c r="F309" s="189" t="s">
        <v>163</v>
      </c>
      <c r="H309" s="190">
        <v>13.22</v>
      </c>
      <c r="I309" s="191"/>
      <c r="L309" s="187"/>
      <c r="M309" s="192"/>
      <c r="N309" s="193"/>
      <c r="O309" s="193"/>
      <c r="P309" s="193"/>
      <c r="Q309" s="193"/>
      <c r="R309" s="193"/>
      <c r="S309" s="193"/>
      <c r="T309" s="194"/>
      <c r="AT309" s="188" t="s">
        <v>156</v>
      </c>
      <c r="AU309" s="188" t="s">
        <v>87</v>
      </c>
      <c r="AV309" s="15" t="s">
        <v>154</v>
      </c>
      <c r="AW309" s="15" t="s">
        <v>30</v>
      </c>
      <c r="AX309" s="15" t="s">
        <v>81</v>
      </c>
      <c r="AY309" s="188" t="s">
        <v>148</v>
      </c>
    </row>
    <row r="310" spans="1:65" s="2" customFormat="1" ht="24.2" customHeight="1">
      <c r="A310" s="33"/>
      <c r="B310" s="156"/>
      <c r="C310" s="157" t="s">
        <v>347</v>
      </c>
      <c r="D310" s="157" t="s">
        <v>150</v>
      </c>
      <c r="E310" s="158" t="s">
        <v>348</v>
      </c>
      <c r="F310" s="159" t="s">
        <v>349</v>
      </c>
      <c r="G310" s="160" t="s">
        <v>332</v>
      </c>
      <c r="H310" s="161">
        <v>27.9</v>
      </c>
      <c r="I310" s="162"/>
      <c r="J310" s="163">
        <f>ROUND(I310*H310,2)</f>
        <v>0</v>
      </c>
      <c r="K310" s="164"/>
      <c r="L310" s="34"/>
      <c r="M310" s="165" t="s">
        <v>1</v>
      </c>
      <c r="N310" s="166" t="s">
        <v>40</v>
      </c>
      <c r="O310" s="62"/>
      <c r="P310" s="167">
        <f>O310*H310</f>
        <v>0</v>
      </c>
      <c r="Q310" s="167">
        <v>0</v>
      </c>
      <c r="R310" s="167">
        <f>Q310*H310</f>
        <v>0</v>
      </c>
      <c r="S310" s="167">
        <v>1.3500000000000001E-3</v>
      </c>
      <c r="T310" s="168">
        <f>S310*H310</f>
        <v>3.7664999999999997E-2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9" t="s">
        <v>154</v>
      </c>
      <c r="AT310" s="169" t="s">
        <v>150</v>
      </c>
      <c r="AU310" s="169" t="s">
        <v>87</v>
      </c>
      <c r="AY310" s="18" t="s">
        <v>148</v>
      </c>
      <c r="BE310" s="170">
        <f>IF(N310="základná",J310,0)</f>
        <v>0</v>
      </c>
      <c r="BF310" s="170">
        <f>IF(N310="znížená",J310,0)</f>
        <v>0</v>
      </c>
      <c r="BG310" s="170">
        <f>IF(N310="zákl. prenesená",J310,0)</f>
        <v>0</v>
      </c>
      <c r="BH310" s="170">
        <f>IF(N310="zníž. prenesená",J310,0)</f>
        <v>0</v>
      </c>
      <c r="BI310" s="170">
        <f>IF(N310="nulová",J310,0)</f>
        <v>0</v>
      </c>
      <c r="BJ310" s="18" t="s">
        <v>87</v>
      </c>
      <c r="BK310" s="170">
        <f>ROUND(I310*H310,2)</f>
        <v>0</v>
      </c>
      <c r="BL310" s="18" t="s">
        <v>154</v>
      </c>
      <c r="BM310" s="169" t="s">
        <v>350</v>
      </c>
    </row>
    <row r="311" spans="1:65" s="14" customFormat="1" ht="11.25">
      <c r="B311" s="179"/>
      <c r="D311" s="172" t="s">
        <v>156</v>
      </c>
      <c r="E311" s="180" t="s">
        <v>1</v>
      </c>
      <c r="F311" s="181" t="s">
        <v>351</v>
      </c>
      <c r="H311" s="182">
        <v>20.7</v>
      </c>
      <c r="I311" s="183"/>
      <c r="L311" s="179"/>
      <c r="M311" s="184"/>
      <c r="N311" s="185"/>
      <c r="O311" s="185"/>
      <c r="P311" s="185"/>
      <c r="Q311" s="185"/>
      <c r="R311" s="185"/>
      <c r="S311" s="185"/>
      <c r="T311" s="186"/>
      <c r="AT311" s="180" t="s">
        <v>156</v>
      </c>
      <c r="AU311" s="180" t="s">
        <v>87</v>
      </c>
      <c r="AV311" s="14" t="s">
        <v>87</v>
      </c>
      <c r="AW311" s="14" t="s">
        <v>30</v>
      </c>
      <c r="AX311" s="14" t="s">
        <v>74</v>
      </c>
      <c r="AY311" s="180" t="s">
        <v>148</v>
      </c>
    </row>
    <row r="312" spans="1:65" s="14" customFormat="1" ht="11.25">
      <c r="B312" s="179"/>
      <c r="D312" s="172" t="s">
        <v>156</v>
      </c>
      <c r="E312" s="180" t="s">
        <v>1</v>
      </c>
      <c r="F312" s="181" t="s">
        <v>352</v>
      </c>
      <c r="H312" s="182">
        <v>7.2</v>
      </c>
      <c r="I312" s="183"/>
      <c r="L312" s="179"/>
      <c r="M312" s="184"/>
      <c r="N312" s="185"/>
      <c r="O312" s="185"/>
      <c r="P312" s="185"/>
      <c r="Q312" s="185"/>
      <c r="R312" s="185"/>
      <c r="S312" s="185"/>
      <c r="T312" s="186"/>
      <c r="AT312" s="180" t="s">
        <v>156</v>
      </c>
      <c r="AU312" s="180" t="s">
        <v>87</v>
      </c>
      <c r="AV312" s="14" t="s">
        <v>87</v>
      </c>
      <c r="AW312" s="14" t="s">
        <v>30</v>
      </c>
      <c r="AX312" s="14" t="s">
        <v>74</v>
      </c>
      <c r="AY312" s="180" t="s">
        <v>148</v>
      </c>
    </row>
    <row r="313" spans="1:65" s="15" customFormat="1" ht="11.25">
      <c r="B313" s="187"/>
      <c r="D313" s="172" t="s">
        <v>156</v>
      </c>
      <c r="E313" s="188" t="s">
        <v>1</v>
      </c>
      <c r="F313" s="189" t="s">
        <v>163</v>
      </c>
      <c r="H313" s="190">
        <v>27.9</v>
      </c>
      <c r="I313" s="191"/>
      <c r="L313" s="187"/>
      <c r="M313" s="192"/>
      <c r="N313" s="193"/>
      <c r="O313" s="193"/>
      <c r="P313" s="193"/>
      <c r="Q313" s="193"/>
      <c r="R313" s="193"/>
      <c r="S313" s="193"/>
      <c r="T313" s="194"/>
      <c r="AT313" s="188" t="s">
        <v>156</v>
      </c>
      <c r="AU313" s="188" t="s">
        <v>87</v>
      </c>
      <c r="AV313" s="15" t="s">
        <v>154</v>
      </c>
      <c r="AW313" s="15" t="s">
        <v>30</v>
      </c>
      <c r="AX313" s="15" t="s">
        <v>81</v>
      </c>
      <c r="AY313" s="188" t="s">
        <v>148</v>
      </c>
    </row>
    <row r="314" spans="1:65" s="2" customFormat="1" ht="24.2" customHeight="1">
      <c r="A314" s="33"/>
      <c r="B314" s="156"/>
      <c r="C314" s="157" t="s">
        <v>353</v>
      </c>
      <c r="D314" s="157" t="s">
        <v>150</v>
      </c>
      <c r="E314" s="158" t="s">
        <v>354</v>
      </c>
      <c r="F314" s="159" t="s">
        <v>355</v>
      </c>
      <c r="G314" s="160" t="s">
        <v>356</v>
      </c>
      <c r="H314" s="161">
        <v>27.9</v>
      </c>
      <c r="I314" s="162"/>
      <c r="J314" s="163">
        <f>ROUND(I314*H314,2)</f>
        <v>0</v>
      </c>
      <c r="K314" s="164"/>
      <c r="L314" s="34"/>
      <c r="M314" s="165" t="s">
        <v>1</v>
      </c>
      <c r="N314" s="166" t="s">
        <v>40</v>
      </c>
      <c r="O314" s="62"/>
      <c r="P314" s="167">
        <f>O314*H314</f>
        <v>0</v>
      </c>
      <c r="Q314" s="167">
        <v>0</v>
      </c>
      <c r="R314" s="167">
        <f>Q314*H314</f>
        <v>0</v>
      </c>
      <c r="S314" s="167">
        <v>3.0000000000000001E-3</v>
      </c>
      <c r="T314" s="168">
        <f>S314*H314</f>
        <v>8.3699999999999997E-2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9" t="s">
        <v>154</v>
      </c>
      <c r="AT314" s="169" t="s">
        <v>150</v>
      </c>
      <c r="AU314" s="169" t="s">
        <v>87</v>
      </c>
      <c r="AY314" s="18" t="s">
        <v>148</v>
      </c>
      <c r="BE314" s="170">
        <f>IF(N314="základná",J314,0)</f>
        <v>0</v>
      </c>
      <c r="BF314" s="170">
        <f>IF(N314="znížená",J314,0)</f>
        <v>0</v>
      </c>
      <c r="BG314" s="170">
        <f>IF(N314="zákl. prenesená",J314,0)</f>
        <v>0</v>
      </c>
      <c r="BH314" s="170">
        <f>IF(N314="zníž. prenesená",J314,0)</f>
        <v>0</v>
      </c>
      <c r="BI314" s="170">
        <f>IF(N314="nulová",J314,0)</f>
        <v>0</v>
      </c>
      <c r="BJ314" s="18" t="s">
        <v>87</v>
      </c>
      <c r="BK314" s="170">
        <f>ROUND(I314*H314,2)</f>
        <v>0</v>
      </c>
      <c r="BL314" s="18" t="s">
        <v>154</v>
      </c>
      <c r="BM314" s="169" t="s">
        <v>357</v>
      </c>
    </row>
    <row r="315" spans="1:65" s="14" customFormat="1" ht="11.25">
      <c r="B315" s="179"/>
      <c r="D315" s="172" t="s">
        <v>156</v>
      </c>
      <c r="E315" s="180" t="s">
        <v>1</v>
      </c>
      <c r="F315" s="181" t="s">
        <v>351</v>
      </c>
      <c r="H315" s="182">
        <v>20.7</v>
      </c>
      <c r="I315" s="183"/>
      <c r="L315" s="179"/>
      <c r="M315" s="184"/>
      <c r="N315" s="185"/>
      <c r="O315" s="185"/>
      <c r="P315" s="185"/>
      <c r="Q315" s="185"/>
      <c r="R315" s="185"/>
      <c r="S315" s="185"/>
      <c r="T315" s="186"/>
      <c r="AT315" s="180" t="s">
        <v>156</v>
      </c>
      <c r="AU315" s="180" t="s">
        <v>87</v>
      </c>
      <c r="AV315" s="14" t="s">
        <v>87</v>
      </c>
      <c r="AW315" s="14" t="s">
        <v>30</v>
      </c>
      <c r="AX315" s="14" t="s">
        <v>74</v>
      </c>
      <c r="AY315" s="180" t="s">
        <v>148</v>
      </c>
    </row>
    <row r="316" spans="1:65" s="14" customFormat="1" ht="11.25">
      <c r="B316" s="179"/>
      <c r="D316" s="172" t="s">
        <v>156</v>
      </c>
      <c r="E316" s="180" t="s">
        <v>1</v>
      </c>
      <c r="F316" s="181" t="s">
        <v>352</v>
      </c>
      <c r="H316" s="182">
        <v>7.2</v>
      </c>
      <c r="I316" s="183"/>
      <c r="L316" s="179"/>
      <c r="M316" s="184"/>
      <c r="N316" s="185"/>
      <c r="O316" s="185"/>
      <c r="P316" s="185"/>
      <c r="Q316" s="185"/>
      <c r="R316" s="185"/>
      <c r="S316" s="185"/>
      <c r="T316" s="186"/>
      <c r="AT316" s="180" t="s">
        <v>156</v>
      </c>
      <c r="AU316" s="180" t="s">
        <v>87</v>
      </c>
      <c r="AV316" s="14" t="s">
        <v>87</v>
      </c>
      <c r="AW316" s="14" t="s">
        <v>30</v>
      </c>
      <c r="AX316" s="14" t="s">
        <v>74</v>
      </c>
      <c r="AY316" s="180" t="s">
        <v>148</v>
      </c>
    </row>
    <row r="317" spans="1:65" s="15" customFormat="1" ht="11.25">
      <c r="B317" s="187"/>
      <c r="D317" s="172" t="s">
        <v>156</v>
      </c>
      <c r="E317" s="188" t="s">
        <v>1</v>
      </c>
      <c r="F317" s="189" t="s">
        <v>163</v>
      </c>
      <c r="H317" s="190">
        <v>27.9</v>
      </c>
      <c r="I317" s="191"/>
      <c r="L317" s="187"/>
      <c r="M317" s="192"/>
      <c r="N317" s="193"/>
      <c r="O317" s="193"/>
      <c r="P317" s="193"/>
      <c r="Q317" s="193"/>
      <c r="R317" s="193"/>
      <c r="S317" s="193"/>
      <c r="T317" s="194"/>
      <c r="AT317" s="188" t="s">
        <v>156</v>
      </c>
      <c r="AU317" s="188" t="s">
        <v>87</v>
      </c>
      <c r="AV317" s="15" t="s">
        <v>154</v>
      </c>
      <c r="AW317" s="15" t="s">
        <v>30</v>
      </c>
      <c r="AX317" s="15" t="s">
        <v>81</v>
      </c>
      <c r="AY317" s="188" t="s">
        <v>148</v>
      </c>
    </row>
    <row r="318" spans="1:65" s="12" customFormat="1" ht="22.9" customHeight="1">
      <c r="B318" s="143"/>
      <c r="D318" s="144" t="s">
        <v>73</v>
      </c>
      <c r="E318" s="154" t="s">
        <v>358</v>
      </c>
      <c r="F318" s="154" t="s">
        <v>359</v>
      </c>
      <c r="I318" s="146"/>
      <c r="J318" s="155">
        <f>BK318</f>
        <v>0</v>
      </c>
      <c r="L318" s="143"/>
      <c r="M318" s="148"/>
      <c r="N318" s="149"/>
      <c r="O318" s="149"/>
      <c r="P318" s="150">
        <f>SUM(P319:P343)</f>
        <v>0</v>
      </c>
      <c r="Q318" s="149"/>
      <c r="R318" s="150">
        <f>SUM(R319:R343)</f>
        <v>0</v>
      </c>
      <c r="S318" s="149"/>
      <c r="T318" s="151">
        <f>SUM(T319:T343)</f>
        <v>0.60780000000000001</v>
      </c>
      <c r="AR318" s="144" t="s">
        <v>81</v>
      </c>
      <c r="AT318" s="152" t="s">
        <v>73</v>
      </c>
      <c r="AU318" s="152" t="s">
        <v>81</v>
      </c>
      <c r="AY318" s="144" t="s">
        <v>148</v>
      </c>
      <c r="BK318" s="153">
        <f>SUM(BK319:BK343)</f>
        <v>0</v>
      </c>
    </row>
    <row r="319" spans="1:65" s="2" customFormat="1" ht="21.75" customHeight="1">
      <c r="A319" s="33"/>
      <c r="B319" s="156"/>
      <c r="C319" s="157" t="s">
        <v>360</v>
      </c>
      <c r="D319" s="157" t="s">
        <v>150</v>
      </c>
      <c r="E319" s="158" t="s">
        <v>361</v>
      </c>
      <c r="F319" s="159" t="s">
        <v>362</v>
      </c>
      <c r="G319" s="160" t="s">
        <v>325</v>
      </c>
      <c r="H319" s="161">
        <v>17</v>
      </c>
      <c r="I319" s="162"/>
      <c r="J319" s="163">
        <f>ROUND(I319*H319,2)</f>
        <v>0</v>
      </c>
      <c r="K319" s="164"/>
      <c r="L319" s="34"/>
      <c r="M319" s="165" t="s">
        <v>1</v>
      </c>
      <c r="N319" s="166" t="s">
        <v>40</v>
      </c>
      <c r="O319" s="62"/>
      <c r="P319" s="167">
        <f>O319*H319</f>
        <v>0</v>
      </c>
      <c r="Q319" s="167">
        <v>0</v>
      </c>
      <c r="R319" s="167">
        <f>Q319*H319</f>
        <v>0</v>
      </c>
      <c r="S319" s="167">
        <v>2.7E-2</v>
      </c>
      <c r="T319" s="168">
        <f>S319*H319</f>
        <v>0.45900000000000002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9" t="s">
        <v>154</v>
      </c>
      <c r="AT319" s="169" t="s">
        <v>150</v>
      </c>
      <c r="AU319" s="169" t="s">
        <v>87</v>
      </c>
      <c r="AY319" s="18" t="s">
        <v>148</v>
      </c>
      <c r="BE319" s="170">
        <f>IF(N319="základná",J319,0)</f>
        <v>0</v>
      </c>
      <c r="BF319" s="170">
        <f>IF(N319="znížená",J319,0)</f>
        <v>0</v>
      </c>
      <c r="BG319" s="170">
        <f>IF(N319="zákl. prenesená",J319,0)</f>
        <v>0</v>
      </c>
      <c r="BH319" s="170">
        <f>IF(N319="zníž. prenesená",J319,0)</f>
        <v>0</v>
      </c>
      <c r="BI319" s="170">
        <f>IF(N319="nulová",J319,0)</f>
        <v>0</v>
      </c>
      <c r="BJ319" s="18" t="s">
        <v>87</v>
      </c>
      <c r="BK319" s="170">
        <f>ROUND(I319*H319,2)</f>
        <v>0</v>
      </c>
      <c r="BL319" s="18" t="s">
        <v>154</v>
      </c>
      <c r="BM319" s="169" t="s">
        <v>363</v>
      </c>
    </row>
    <row r="320" spans="1:65" s="14" customFormat="1" ht="11.25">
      <c r="B320" s="179"/>
      <c r="D320" s="172" t="s">
        <v>156</v>
      </c>
      <c r="E320" s="180" t="s">
        <v>1</v>
      </c>
      <c r="F320" s="181" t="s">
        <v>364</v>
      </c>
      <c r="H320" s="182">
        <v>1</v>
      </c>
      <c r="I320" s="183"/>
      <c r="L320" s="179"/>
      <c r="M320" s="184"/>
      <c r="N320" s="185"/>
      <c r="O320" s="185"/>
      <c r="P320" s="185"/>
      <c r="Q320" s="185"/>
      <c r="R320" s="185"/>
      <c r="S320" s="185"/>
      <c r="T320" s="186"/>
      <c r="AT320" s="180" t="s">
        <v>156</v>
      </c>
      <c r="AU320" s="180" t="s">
        <v>87</v>
      </c>
      <c r="AV320" s="14" t="s">
        <v>87</v>
      </c>
      <c r="AW320" s="14" t="s">
        <v>30</v>
      </c>
      <c r="AX320" s="14" t="s">
        <v>74</v>
      </c>
      <c r="AY320" s="180" t="s">
        <v>148</v>
      </c>
    </row>
    <row r="321" spans="2:51" s="14" customFormat="1" ht="11.25">
      <c r="B321" s="179"/>
      <c r="D321" s="172" t="s">
        <v>156</v>
      </c>
      <c r="E321" s="180" t="s">
        <v>1</v>
      </c>
      <c r="F321" s="181" t="s">
        <v>365</v>
      </c>
      <c r="H321" s="182">
        <v>1</v>
      </c>
      <c r="I321" s="183"/>
      <c r="L321" s="179"/>
      <c r="M321" s="184"/>
      <c r="N321" s="185"/>
      <c r="O321" s="185"/>
      <c r="P321" s="185"/>
      <c r="Q321" s="185"/>
      <c r="R321" s="185"/>
      <c r="S321" s="185"/>
      <c r="T321" s="186"/>
      <c r="AT321" s="180" t="s">
        <v>156</v>
      </c>
      <c r="AU321" s="180" t="s">
        <v>87</v>
      </c>
      <c r="AV321" s="14" t="s">
        <v>87</v>
      </c>
      <c r="AW321" s="14" t="s">
        <v>30</v>
      </c>
      <c r="AX321" s="14" t="s">
        <v>74</v>
      </c>
      <c r="AY321" s="180" t="s">
        <v>148</v>
      </c>
    </row>
    <row r="322" spans="2:51" s="14" customFormat="1" ht="11.25">
      <c r="B322" s="179"/>
      <c r="D322" s="172" t="s">
        <v>156</v>
      </c>
      <c r="E322" s="180" t="s">
        <v>1</v>
      </c>
      <c r="F322" s="181" t="s">
        <v>366</v>
      </c>
      <c r="H322" s="182">
        <v>1</v>
      </c>
      <c r="I322" s="183"/>
      <c r="L322" s="179"/>
      <c r="M322" s="184"/>
      <c r="N322" s="185"/>
      <c r="O322" s="185"/>
      <c r="P322" s="185"/>
      <c r="Q322" s="185"/>
      <c r="R322" s="185"/>
      <c r="S322" s="185"/>
      <c r="T322" s="186"/>
      <c r="AT322" s="180" t="s">
        <v>156</v>
      </c>
      <c r="AU322" s="180" t="s">
        <v>87</v>
      </c>
      <c r="AV322" s="14" t="s">
        <v>87</v>
      </c>
      <c r="AW322" s="14" t="s">
        <v>30</v>
      </c>
      <c r="AX322" s="14" t="s">
        <v>74</v>
      </c>
      <c r="AY322" s="180" t="s">
        <v>148</v>
      </c>
    </row>
    <row r="323" spans="2:51" s="14" customFormat="1" ht="11.25">
      <c r="B323" s="179"/>
      <c r="D323" s="172" t="s">
        <v>156</v>
      </c>
      <c r="E323" s="180" t="s">
        <v>1</v>
      </c>
      <c r="F323" s="181" t="s">
        <v>367</v>
      </c>
      <c r="H323" s="182">
        <v>1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156</v>
      </c>
      <c r="AU323" s="180" t="s">
        <v>87</v>
      </c>
      <c r="AV323" s="14" t="s">
        <v>87</v>
      </c>
      <c r="AW323" s="14" t="s">
        <v>30</v>
      </c>
      <c r="AX323" s="14" t="s">
        <v>74</v>
      </c>
      <c r="AY323" s="180" t="s">
        <v>148</v>
      </c>
    </row>
    <row r="324" spans="2:51" s="14" customFormat="1" ht="11.25">
      <c r="B324" s="179"/>
      <c r="D324" s="172" t="s">
        <v>156</v>
      </c>
      <c r="E324" s="180" t="s">
        <v>1</v>
      </c>
      <c r="F324" s="181" t="s">
        <v>368</v>
      </c>
      <c r="H324" s="182">
        <v>1</v>
      </c>
      <c r="I324" s="183"/>
      <c r="L324" s="179"/>
      <c r="M324" s="184"/>
      <c r="N324" s="185"/>
      <c r="O324" s="185"/>
      <c r="P324" s="185"/>
      <c r="Q324" s="185"/>
      <c r="R324" s="185"/>
      <c r="S324" s="185"/>
      <c r="T324" s="186"/>
      <c r="AT324" s="180" t="s">
        <v>156</v>
      </c>
      <c r="AU324" s="180" t="s">
        <v>87</v>
      </c>
      <c r="AV324" s="14" t="s">
        <v>87</v>
      </c>
      <c r="AW324" s="14" t="s">
        <v>30</v>
      </c>
      <c r="AX324" s="14" t="s">
        <v>74</v>
      </c>
      <c r="AY324" s="180" t="s">
        <v>148</v>
      </c>
    </row>
    <row r="325" spans="2:51" s="14" customFormat="1" ht="11.25">
      <c r="B325" s="179"/>
      <c r="D325" s="172" t="s">
        <v>156</v>
      </c>
      <c r="E325" s="180" t="s">
        <v>1</v>
      </c>
      <c r="F325" s="181" t="s">
        <v>369</v>
      </c>
      <c r="H325" s="182">
        <v>1</v>
      </c>
      <c r="I325" s="183"/>
      <c r="L325" s="179"/>
      <c r="M325" s="184"/>
      <c r="N325" s="185"/>
      <c r="O325" s="185"/>
      <c r="P325" s="185"/>
      <c r="Q325" s="185"/>
      <c r="R325" s="185"/>
      <c r="S325" s="185"/>
      <c r="T325" s="186"/>
      <c r="AT325" s="180" t="s">
        <v>156</v>
      </c>
      <c r="AU325" s="180" t="s">
        <v>87</v>
      </c>
      <c r="AV325" s="14" t="s">
        <v>87</v>
      </c>
      <c r="AW325" s="14" t="s">
        <v>30</v>
      </c>
      <c r="AX325" s="14" t="s">
        <v>74</v>
      </c>
      <c r="AY325" s="180" t="s">
        <v>148</v>
      </c>
    </row>
    <row r="326" spans="2:51" s="14" customFormat="1" ht="11.25">
      <c r="B326" s="179"/>
      <c r="D326" s="172" t="s">
        <v>156</v>
      </c>
      <c r="E326" s="180" t="s">
        <v>1</v>
      </c>
      <c r="F326" s="181" t="s">
        <v>370</v>
      </c>
      <c r="H326" s="182">
        <v>1</v>
      </c>
      <c r="I326" s="183"/>
      <c r="L326" s="179"/>
      <c r="M326" s="184"/>
      <c r="N326" s="185"/>
      <c r="O326" s="185"/>
      <c r="P326" s="185"/>
      <c r="Q326" s="185"/>
      <c r="R326" s="185"/>
      <c r="S326" s="185"/>
      <c r="T326" s="186"/>
      <c r="AT326" s="180" t="s">
        <v>156</v>
      </c>
      <c r="AU326" s="180" t="s">
        <v>87</v>
      </c>
      <c r="AV326" s="14" t="s">
        <v>87</v>
      </c>
      <c r="AW326" s="14" t="s">
        <v>30</v>
      </c>
      <c r="AX326" s="14" t="s">
        <v>74</v>
      </c>
      <c r="AY326" s="180" t="s">
        <v>148</v>
      </c>
    </row>
    <row r="327" spans="2:51" s="14" customFormat="1" ht="11.25">
      <c r="B327" s="179"/>
      <c r="D327" s="172" t="s">
        <v>156</v>
      </c>
      <c r="E327" s="180" t="s">
        <v>1</v>
      </c>
      <c r="F327" s="181" t="s">
        <v>371</v>
      </c>
      <c r="H327" s="182">
        <v>1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156</v>
      </c>
      <c r="AU327" s="180" t="s">
        <v>87</v>
      </c>
      <c r="AV327" s="14" t="s">
        <v>87</v>
      </c>
      <c r="AW327" s="14" t="s">
        <v>30</v>
      </c>
      <c r="AX327" s="14" t="s">
        <v>74</v>
      </c>
      <c r="AY327" s="180" t="s">
        <v>148</v>
      </c>
    </row>
    <row r="328" spans="2:51" s="14" customFormat="1" ht="11.25">
      <c r="B328" s="179"/>
      <c r="D328" s="172" t="s">
        <v>156</v>
      </c>
      <c r="E328" s="180" t="s">
        <v>1</v>
      </c>
      <c r="F328" s="181" t="s">
        <v>372</v>
      </c>
      <c r="H328" s="182">
        <v>1</v>
      </c>
      <c r="I328" s="183"/>
      <c r="L328" s="179"/>
      <c r="M328" s="184"/>
      <c r="N328" s="185"/>
      <c r="O328" s="185"/>
      <c r="P328" s="185"/>
      <c r="Q328" s="185"/>
      <c r="R328" s="185"/>
      <c r="S328" s="185"/>
      <c r="T328" s="186"/>
      <c r="AT328" s="180" t="s">
        <v>156</v>
      </c>
      <c r="AU328" s="180" t="s">
        <v>87</v>
      </c>
      <c r="AV328" s="14" t="s">
        <v>87</v>
      </c>
      <c r="AW328" s="14" t="s">
        <v>30</v>
      </c>
      <c r="AX328" s="14" t="s">
        <v>74</v>
      </c>
      <c r="AY328" s="180" t="s">
        <v>148</v>
      </c>
    </row>
    <row r="329" spans="2:51" s="14" customFormat="1" ht="11.25">
      <c r="B329" s="179"/>
      <c r="D329" s="172" t="s">
        <v>156</v>
      </c>
      <c r="E329" s="180" t="s">
        <v>1</v>
      </c>
      <c r="F329" s="181" t="s">
        <v>373</v>
      </c>
      <c r="H329" s="182">
        <v>1</v>
      </c>
      <c r="I329" s="183"/>
      <c r="L329" s="179"/>
      <c r="M329" s="184"/>
      <c r="N329" s="185"/>
      <c r="O329" s="185"/>
      <c r="P329" s="185"/>
      <c r="Q329" s="185"/>
      <c r="R329" s="185"/>
      <c r="S329" s="185"/>
      <c r="T329" s="186"/>
      <c r="AT329" s="180" t="s">
        <v>156</v>
      </c>
      <c r="AU329" s="180" t="s">
        <v>87</v>
      </c>
      <c r="AV329" s="14" t="s">
        <v>87</v>
      </c>
      <c r="AW329" s="14" t="s">
        <v>30</v>
      </c>
      <c r="AX329" s="14" t="s">
        <v>74</v>
      </c>
      <c r="AY329" s="180" t="s">
        <v>148</v>
      </c>
    </row>
    <row r="330" spans="2:51" s="14" customFormat="1" ht="11.25">
      <c r="B330" s="179"/>
      <c r="D330" s="172" t="s">
        <v>156</v>
      </c>
      <c r="E330" s="180" t="s">
        <v>1</v>
      </c>
      <c r="F330" s="181" t="s">
        <v>374</v>
      </c>
      <c r="H330" s="182">
        <v>1</v>
      </c>
      <c r="I330" s="183"/>
      <c r="L330" s="179"/>
      <c r="M330" s="184"/>
      <c r="N330" s="185"/>
      <c r="O330" s="185"/>
      <c r="P330" s="185"/>
      <c r="Q330" s="185"/>
      <c r="R330" s="185"/>
      <c r="S330" s="185"/>
      <c r="T330" s="186"/>
      <c r="AT330" s="180" t="s">
        <v>156</v>
      </c>
      <c r="AU330" s="180" t="s">
        <v>87</v>
      </c>
      <c r="AV330" s="14" t="s">
        <v>87</v>
      </c>
      <c r="AW330" s="14" t="s">
        <v>30</v>
      </c>
      <c r="AX330" s="14" t="s">
        <v>74</v>
      </c>
      <c r="AY330" s="180" t="s">
        <v>148</v>
      </c>
    </row>
    <row r="331" spans="2:51" s="14" customFormat="1" ht="11.25">
      <c r="B331" s="179"/>
      <c r="D331" s="172" t="s">
        <v>156</v>
      </c>
      <c r="E331" s="180" t="s">
        <v>1</v>
      </c>
      <c r="F331" s="181" t="s">
        <v>375</v>
      </c>
      <c r="H331" s="182">
        <v>1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156</v>
      </c>
      <c r="AU331" s="180" t="s">
        <v>87</v>
      </c>
      <c r="AV331" s="14" t="s">
        <v>87</v>
      </c>
      <c r="AW331" s="14" t="s">
        <v>30</v>
      </c>
      <c r="AX331" s="14" t="s">
        <v>74</v>
      </c>
      <c r="AY331" s="180" t="s">
        <v>148</v>
      </c>
    </row>
    <row r="332" spans="2:51" s="14" customFormat="1" ht="11.25">
      <c r="B332" s="179"/>
      <c r="D332" s="172" t="s">
        <v>156</v>
      </c>
      <c r="E332" s="180" t="s">
        <v>1</v>
      </c>
      <c r="F332" s="181" t="s">
        <v>376</v>
      </c>
      <c r="H332" s="182">
        <v>1</v>
      </c>
      <c r="I332" s="183"/>
      <c r="L332" s="179"/>
      <c r="M332" s="184"/>
      <c r="N332" s="185"/>
      <c r="O332" s="185"/>
      <c r="P332" s="185"/>
      <c r="Q332" s="185"/>
      <c r="R332" s="185"/>
      <c r="S332" s="185"/>
      <c r="T332" s="186"/>
      <c r="AT332" s="180" t="s">
        <v>156</v>
      </c>
      <c r="AU332" s="180" t="s">
        <v>87</v>
      </c>
      <c r="AV332" s="14" t="s">
        <v>87</v>
      </c>
      <c r="AW332" s="14" t="s">
        <v>30</v>
      </c>
      <c r="AX332" s="14" t="s">
        <v>74</v>
      </c>
      <c r="AY332" s="180" t="s">
        <v>148</v>
      </c>
    </row>
    <row r="333" spans="2:51" s="14" customFormat="1" ht="11.25">
      <c r="B333" s="179"/>
      <c r="D333" s="172" t="s">
        <v>156</v>
      </c>
      <c r="E333" s="180" t="s">
        <v>1</v>
      </c>
      <c r="F333" s="181" t="s">
        <v>377</v>
      </c>
      <c r="H333" s="182">
        <v>1</v>
      </c>
      <c r="I333" s="183"/>
      <c r="L333" s="179"/>
      <c r="M333" s="184"/>
      <c r="N333" s="185"/>
      <c r="O333" s="185"/>
      <c r="P333" s="185"/>
      <c r="Q333" s="185"/>
      <c r="R333" s="185"/>
      <c r="S333" s="185"/>
      <c r="T333" s="186"/>
      <c r="AT333" s="180" t="s">
        <v>156</v>
      </c>
      <c r="AU333" s="180" t="s">
        <v>87</v>
      </c>
      <c r="AV333" s="14" t="s">
        <v>87</v>
      </c>
      <c r="AW333" s="14" t="s">
        <v>30</v>
      </c>
      <c r="AX333" s="14" t="s">
        <v>74</v>
      </c>
      <c r="AY333" s="180" t="s">
        <v>148</v>
      </c>
    </row>
    <row r="334" spans="2:51" s="14" customFormat="1" ht="11.25">
      <c r="B334" s="179"/>
      <c r="D334" s="172" t="s">
        <v>156</v>
      </c>
      <c r="E334" s="180" t="s">
        <v>1</v>
      </c>
      <c r="F334" s="181" t="s">
        <v>378</v>
      </c>
      <c r="H334" s="182">
        <v>1</v>
      </c>
      <c r="I334" s="183"/>
      <c r="L334" s="179"/>
      <c r="M334" s="184"/>
      <c r="N334" s="185"/>
      <c r="O334" s="185"/>
      <c r="P334" s="185"/>
      <c r="Q334" s="185"/>
      <c r="R334" s="185"/>
      <c r="S334" s="185"/>
      <c r="T334" s="186"/>
      <c r="AT334" s="180" t="s">
        <v>156</v>
      </c>
      <c r="AU334" s="180" t="s">
        <v>87</v>
      </c>
      <c r="AV334" s="14" t="s">
        <v>87</v>
      </c>
      <c r="AW334" s="14" t="s">
        <v>30</v>
      </c>
      <c r="AX334" s="14" t="s">
        <v>74</v>
      </c>
      <c r="AY334" s="180" t="s">
        <v>148</v>
      </c>
    </row>
    <row r="335" spans="2:51" s="14" customFormat="1" ht="11.25">
      <c r="B335" s="179"/>
      <c r="D335" s="172" t="s">
        <v>156</v>
      </c>
      <c r="E335" s="180" t="s">
        <v>1</v>
      </c>
      <c r="F335" s="181" t="s">
        <v>379</v>
      </c>
      <c r="H335" s="182">
        <v>1</v>
      </c>
      <c r="I335" s="183"/>
      <c r="L335" s="179"/>
      <c r="M335" s="184"/>
      <c r="N335" s="185"/>
      <c r="O335" s="185"/>
      <c r="P335" s="185"/>
      <c r="Q335" s="185"/>
      <c r="R335" s="185"/>
      <c r="S335" s="185"/>
      <c r="T335" s="186"/>
      <c r="AT335" s="180" t="s">
        <v>156</v>
      </c>
      <c r="AU335" s="180" t="s">
        <v>87</v>
      </c>
      <c r="AV335" s="14" t="s">
        <v>87</v>
      </c>
      <c r="AW335" s="14" t="s">
        <v>30</v>
      </c>
      <c r="AX335" s="14" t="s">
        <v>74</v>
      </c>
      <c r="AY335" s="180" t="s">
        <v>148</v>
      </c>
    </row>
    <row r="336" spans="2:51" s="14" customFormat="1" ht="11.25">
      <c r="B336" s="179"/>
      <c r="D336" s="172" t="s">
        <v>156</v>
      </c>
      <c r="E336" s="180" t="s">
        <v>1</v>
      </c>
      <c r="F336" s="181" t="s">
        <v>380</v>
      </c>
      <c r="H336" s="182">
        <v>1</v>
      </c>
      <c r="I336" s="183"/>
      <c r="L336" s="179"/>
      <c r="M336" s="184"/>
      <c r="N336" s="185"/>
      <c r="O336" s="185"/>
      <c r="P336" s="185"/>
      <c r="Q336" s="185"/>
      <c r="R336" s="185"/>
      <c r="S336" s="185"/>
      <c r="T336" s="186"/>
      <c r="AT336" s="180" t="s">
        <v>156</v>
      </c>
      <c r="AU336" s="180" t="s">
        <v>87</v>
      </c>
      <c r="AV336" s="14" t="s">
        <v>87</v>
      </c>
      <c r="AW336" s="14" t="s">
        <v>30</v>
      </c>
      <c r="AX336" s="14" t="s">
        <v>74</v>
      </c>
      <c r="AY336" s="180" t="s">
        <v>148</v>
      </c>
    </row>
    <row r="337" spans="1:65" s="16" customFormat="1" ht="11.25">
      <c r="B337" s="195"/>
      <c r="D337" s="172" t="s">
        <v>156</v>
      </c>
      <c r="E337" s="196" t="s">
        <v>1</v>
      </c>
      <c r="F337" s="197" t="s">
        <v>381</v>
      </c>
      <c r="H337" s="198">
        <v>17</v>
      </c>
      <c r="I337" s="199"/>
      <c r="L337" s="195"/>
      <c r="M337" s="200"/>
      <c r="N337" s="201"/>
      <c r="O337" s="201"/>
      <c r="P337" s="201"/>
      <c r="Q337" s="201"/>
      <c r="R337" s="201"/>
      <c r="S337" s="201"/>
      <c r="T337" s="202"/>
      <c r="AT337" s="196" t="s">
        <v>156</v>
      </c>
      <c r="AU337" s="196" t="s">
        <v>87</v>
      </c>
      <c r="AV337" s="16" t="s">
        <v>167</v>
      </c>
      <c r="AW337" s="16" t="s">
        <v>30</v>
      </c>
      <c r="AX337" s="16" t="s">
        <v>74</v>
      </c>
      <c r="AY337" s="196" t="s">
        <v>148</v>
      </c>
    </row>
    <row r="338" spans="1:65" s="15" customFormat="1" ht="11.25">
      <c r="B338" s="187"/>
      <c r="D338" s="172" t="s">
        <v>156</v>
      </c>
      <c r="E338" s="188" t="s">
        <v>1</v>
      </c>
      <c r="F338" s="189" t="s">
        <v>163</v>
      </c>
      <c r="H338" s="190">
        <v>17</v>
      </c>
      <c r="I338" s="191"/>
      <c r="L338" s="187"/>
      <c r="M338" s="192"/>
      <c r="N338" s="193"/>
      <c r="O338" s="193"/>
      <c r="P338" s="193"/>
      <c r="Q338" s="193"/>
      <c r="R338" s="193"/>
      <c r="S338" s="193"/>
      <c r="T338" s="194"/>
      <c r="AT338" s="188" t="s">
        <v>156</v>
      </c>
      <c r="AU338" s="188" t="s">
        <v>87</v>
      </c>
      <c r="AV338" s="15" t="s">
        <v>154</v>
      </c>
      <c r="AW338" s="15" t="s">
        <v>30</v>
      </c>
      <c r="AX338" s="15" t="s">
        <v>81</v>
      </c>
      <c r="AY338" s="188" t="s">
        <v>148</v>
      </c>
    </row>
    <row r="339" spans="1:65" s="2" customFormat="1" ht="33" customHeight="1">
      <c r="A339" s="33"/>
      <c r="B339" s="156"/>
      <c r="C339" s="157" t="s">
        <v>382</v>
      </c>
      <c r="D339" s="157" t="s">
        <v>150</v>
      </c>
      <c r="E339" s="158" t="s">
        <v>383</v>
      </c>
      <c r="F339" s="159" t="s">
        <v>384</v>
      </c>
      <c r="G339" s="160" t="s">
        <v>332</v>
      </c>
      <c r="H339" s="161">
        <v>12.4</v>
      </c>
      <c r="I339" s="162"/>
      <c r="J339" s="163">
        <f>ROUND(I339*H339,2)</f>
        <v>0</v>
      </c>
      <c r="K339" s="164"/>
      <c r="L339" s="34"/>
      <c r="M339" s="165" t="s">
        <v>1</v>
      </c>
      <c r="N339" s="166" t="s">
        <v>40</v>
      </c>
      <c r="O339" s="62"/>
      <c r="P339" s="167">
        <f>O339*H339</f>
        <v>0</v>
      </c>
      <c r="Q339" s="167">
        <v>0</v>
      </c>
      <c r="R339" s="167">
        <f>Q339*H339</f>
        <v>0</v>
      </c>
      <c r="S339" s="167">
        <v>1.2E-2</v>
      </c>
      <c r="T339" s="168">
        <f>S339*H339</f>
        <v>0.14880000000000002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9" t="s">
        <v>154</v>
      </c>
      <c r="AT339" s="169" t="s">
        <v>150</v>
      </c>
      <c r="AU339" s="169" t="s">
        <v>87</v>
      </c>
      <c r="AY339" s="18" t="s">
        <v>148</v>
      </c>
      <c r="BE339" s="170">
        <f>IF(N339="základná",J339,0)</f>
        <v>0</v>
      </c>
      <c r="BF339" s="170">
        <f>IF(N339="znížená",J339,0)</f>
        <v>0</v>
      </c>
      <c r="BG339" s="170">
        <f>IF(N339="zákl. prenesená",J339,0)</f>
        <v>0</v>
      </c>
      <c r="BH339" s="170">
        <f>IF(N339="zníž. prenesená",J339,0)</f>
        <v>0</v>
      </c>
      <c r="BI339" s="170">
        <f>IF(N339="nulová",J339,0)</f>
        <v>0</v>
      </c>
      <c r="BJ339" s="18" t="s">
        <v>87</v>
      </c>
      <c r="BK339" s="170">
        <f>ROUND(I339*H339,2)</f>
        <v>0</v>
      </c>
      <c r="BL339" s="18" t="s">
        <v>154</v>
      </c>
      <c r="BM339" s="169" t="s">
        <v>385</v>
      </c>
    </row>
    <row r="340" spans="1:65" s="13" customFormat="1" ht="11.25">
      <c r="B340" s="171"/>
      <c r="D340" s="172" t="s">
        <v>156</v>
      </c>
      <c r="E340" s="173" t="s">
        <v>1</v>
      </c>
      <c r="F340" s="174" t="s">
        <v>386</v>
      </c>
      <c r="H340" s="173" t="s">
        <v>1</v>
      </c>
      <c r="I340" s="175"/>
      <c r="L340" s="171"/>
      <c r="M340" s="176"/>
      <c r="N340" s="177"/>
      <c r="O340" s="177"/>
      <c r="P340" s="177"/>
      <c r="Q340" s="177"/>
      <c r="R340" s="177"/>
      <c r="S340" s="177"/>
      <c r="T340" s="178"/>
      <c r="AT340" s="173" t="s">
        <v>156</v>
      </c>
      <c r="AU340" s="173" t="s">
        <v>87</v>
      </c>
      <c r="AV340" s="13" t="s">
        <v>81</v>
      </c>
      <c r="AW340" s="13" t="s">
        <v>30</v>
      </c>
      <c r="AX340" s="13" t="s">
        <v>74</v>
      </c>
      <c r="AY340" s="173" t="s">
        <v>148</v>
      </c>
    </row>
    <row r="341" spans="1:65" s="14" customFormat="1" ht="11.25">
      <c r="B341" s="179"/>
      <c r="D341" s="172" t="s">
        <v>156</v>
      </c>
      <c r="E341" s="180" t="s">
        <v>1</v>
      </c>
      <c r="F341" s="181" t="s">
        <v>387</v>
      </c>
      <c r="H341" s="182">
        <v>6.2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156</v>
      </c>
      <c r="AU341" s="180" t="s">
        <v>87</v>
      </c>
      <c r="AV341" s="14" t="s">
        <v>87</v>
      </c>
      <c r="AW341" s="14" t="s">
        <v>30</v>
      </c>
      <c r="AX341" s="14" t="s">
        <v>74</v>
      </c>
      <c r="AY341" s="180" t="s">
        <v>148</v>
      </c>
    </row>
    <row r="342" spans="1:65" s="14" customFormat="1" ht="11.25">
      <c r="B342" s="179"/>
      <c r="D342" s="172" t="s">
        <v>156</v>
      </c>
      <c r="E342" s="180" t="s">
        <v>1</v>
      </c>
      <c r="F342" s="181" t="s">
        <v>388</v>
      </c>
      <c r="H342" s="182">
        <v>6.2</v>
      </c>
      <c r="I342" s="183"/>
      <c r="L342" s="179"/>
      <c r="M342" s="184"/>
      <c r="N342" s="185"/>
      <c r="O342" s="185"/>
      <c r="P342" s="185"/>
      <c r="Q342" s="185"/>
      <c r="R342" s="185"/>
      <c r="S342" s="185"/>
      <c r="T342" s="186"/>
      <c r="AT342" s="180" t="s">
        <v>156</v>
      </c>
      <c r="AU342" s="180" t="s">
        <v>87</v>
      </c>
      <c r="AV342" s="14" t="s">
        <v>87</v>
      </c>
      <c r="AW342" s="14" t="s">
        <v>30</v>
      </c>
      <c r="AX342" s="14" t="s">
        <v>74</v>
      </c>
      <c r="AY342" s="180" t="s">
        <v>148</v>
      </c>
    </row>
    <row r="343" spans="1:65" s="15" customFormat="1" ht="11.25">
      <c r="B343" s="187"/>
      <c r="D343" s="172" t="s">
        <v>156</v>
      </c>
      <c r="E343" s="188" t="s">
        <v>389</v>
      </c>
      <c r="F343" s="189" t="s">
        <v>390</v>
      </c>
      <c r="H343" s="190">
        <v>12.4</v>
      </c>
      <c r="I343" s="191"/>
      <c r="L343" s="187"/>
      <c r="M343" s="192"/>
      <c r="N343" s="193"/>
      <c r="O343" s="193"/>
      <c r="P343" s="193"/>
      <c r="Q343" s="193"/>
      <c r="R343" s="193"/>
      <c r="S343" s="193"/>
      <c r="T343" s="194"/>
      <c r="AT343" s="188" t="s">
        <v>156</v>
      </c>
      <c r="AU343" s="188" t="s">
        <v>87</v>
      </c>
      <c r="AV343" s="15" t="s">
        <v>154</v>
      </c>
      <c r="AW343" s="15" t="s">
        <v>30</v>
      </c>
      <c r="AX343" s="15" t="s">
        <v>81</v>
      </c>
      <c r="AY343" s="188" t="s">
        <v>148</v>
      </c>
    </row>
    <row r="344" spans="1:65" s="12" customFormat="1" ht="22.9" customHeight="1">
      <c r="B344" s="143"/>
      <c r="D344" s="144" t="s">
        <v>73</v>
      </c>
      <c r="E344" s="154" t="s">
        <v>391</v>
      </c>
      <c r="F344" s="154" t="s">
        <v>392</v>
      </c>
      <c r="I344" s="146"/>
      <c r="J344" s="155">
        <f>BK344</f>
        <v>0</v>
      </c>
      <c r="L344" s="143"/>
      <c r="M344" s="148"/>
      <c r="N344" s="149"/>
      <c r="O344" s="149"/>
      <c r="P344" s="150">
        <f>SUM(P345:P348)</f>
        <v>0</v>
      </c>
      <c r="Q344" s="149"/>
      <c r="R344" s="150">
        <f>SUM(R345:R348)</f>
        <v>0</v>
      </c>
      <c r="S344" s="149"/>
      <c r="T344" s="151">
        <f>SUM(T345:T348)</f>
        <v>0</v>
      </c>
      <c r="AR344" s="144" t="s">
        <v>81</v>
      </c>
      <c r="AT344" s="152" t="s">
        <v>73</v>
      </c>
      <c r="AU344" s="152" t="s">
        <v>81</v>
      </c>
      <c r="AY344" s="144" t="s">
        <v>148</v>
      </c>
      <c r="BK344" s="153">
        <f>SUM(BK345:BK348)</f>
        <v>0</v>
      </c>
    </row>
    <row r="345" spans="1:65" s="2" customFormat="1" ht="24.2" customHeight="1">
      <c r="A345" s="33"/>
      <c r="B345" s="156"/>
      <c r="C345" s="157" t="s">
        <v>393</v>
      </c>
      <c r="D345" s="157" t="s">
        <v>150</v>
      </c>
      <c r="E345" s="158" t="s">
        <v>394</v>
      </c>
      <c r="F345" s="159" t="s">
        <v>395</v>
      </c>
      <c r="G345" s="160" t="s">
        <v>396</v>
      </c>
      <c r="H345" s="161">
        <v>123.081</v>
      </c>
      <c r="I345" s="162"/>
      <c r="J345" s="163">
        <f>ROUND(I345*H345,2)</f>
        <v>0</v>
      </c>
      <c r="K345" s="164"/>
      <c r="L345" s="34"/>
      <c r="M345" s="165" t="s">
        <v>1</v>
      </c>
      <c r="N345" s="166" t="s">
        <v>40</v>
      </c>
      <c r="O345" s="62"/>
      <c r="P345" s="167">
        <f>O345*H345</f>
        <v>0</v>
      </c>
      <c r="Q345" s="167">
        <v>0</v>
      </c>
      <c r="R345" s="167">
        <f>Q345*H345</f>
        <v>0</v>
      </c>
      <c r="S345" s="167">
        <v>0</v>
      </c>
      <c r="T345" s="168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9" t="s">
        <v>154</v>
      </c>
      <c r="AT345" s="169" t="s">
        <v>150</v>
      </c>
      <c r="AU345" s="169" t="s">
        <v>87</v>
      </c>
      <c r="AY345" s="18" t="s">
        <v>148</v>
      </c>
      <c r="BE345" s="170">
        <f>IF(N345="základná",J345,0)</f>
        <v>0</v>
      </c>
      <c r="BF345" s="170">
        <f>IF(N345="znížená",J345,0)</f>
        <v>0</v>
      </c>
      <c r="BG345" s="170">
        <f>IF(N345="zákl. prenesená",J345,0)</f>
        <v>0</v>
      </c>
      <c r="BH345" s="170">
        <f>IF(N345="zníž. prenesená",J345,0)</f>
        <v>0</v>
      </c>
      <c r="BI345" s="170">
        <f>IF(N345="nulová",J345,0)</f>
        <v>0</v>
      </c>
      <c r="BJ345" s="18" t="s">
        <v>87</v>
      </c>
      <c r="BK345" s="170">
        <f>ROUND(I345*H345,2)</f>
        <v>0</v>
      </c>
      <c r="BL345" s="18" t="s">
        <v>154</v>
      </c>
      <c r="BM345" s="169" t="s">
        <v>397</v>
      </c>
    </row>
    <row r="346" spans="1:65" s="2" customFormat="1" ht="24.2" customHeight="1">
      <c r="A346" s="33"/>
      <c r="B346" s="156"/>
      <c r="C346" s="157" t="s">
        <v>398</v>
      </c>
      <c r="D346" s="157" t="s">
        <v>150</v>
      </c>
      <c r="E346" s="158" t="s">
        <v>399</v>
      </c>
      <c r="F346" s="159" t="s">
        <v>400</v>
      </c>
      <c r="G346" s="160" t="s">
        <v>396</v>
      </c>
      <c r="H346" s="161">
        <v>123.081</v>
      </c>
      <c r="I346" s="162"/>
      <c r="J346" s="163">
        <f>ROUND(I346*H346,2)</f>
        <v>0</v>
      </c>
      <c r="K346" s="164"/>
      <c r="L346" s="34"/>
      <c r="M346" s="165" t="s">
        <v>1</v>
      </c>
      <c r="N346" s="166" t="s">
        <v>40</v>
      </c>
      <c r="O346" s="62"/>
      <c r="P346" s="167">
        <f>O346*H346</f>
        <v>0</v>
      </c>
      <c r="Q346" s="167">
        <v>0</v>
      </c>
      <c r="R346" s="167">
        <f>Q346*H346</f>
        <v>0</v>
      </c>
      <c r="S346" s="167">
        <v>0</v>
      </c>
      <c r="T346" s="16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9" t="s">
        <v>154</v>
      </c>
      <c r="AT346" s="169" t="s">
        <v>150</v>
      </c>
      <c r="AU346" s="169" t="s">
        <v>87</v>
      </c>
      <c r="AY346" s="18" t="s">
        <v>148</v>
      </c>
      <c r="BE346" s="170">
        <f>IF(N346="základná",J346,0)</f>
        <v>0</v>
      </c>
      <c r="BF346" s="170">
        <f>IF(N346="znížená",J346,0)</f>
        <v>0</v>
      </c>
      <c r="BG346" s="170">
        <f>IF(N346="zákl. prenesená",J346,0)</f>
        <v>0</v>
      </c>
      <c r="BH346" s="170">
        <f>IF(N346="zníž. prenesená",J346,0)</f>
        <v>0</v>
      </c>
      <c r="BI346" s="170">
        <f>IF(N346="nulová",J346,0)</f>
        <v>0</v>
      </c>
      <c r="BJ346" s="18" t="s">
        <v>87</v>
      </c>
      <c r="BK346" s="170">
        <f>ROUND(I346*H346,2)</f>
        <v>0</v>
      </c>
      <c r="BL346" s="18" t="s">
        <v>154</v>
      </c>
      <c r="BM346" s="169" t="s">
        <v>401</v>
      </c>
    </row>
    <row r="347" spans="1:65" s="2" customFormat="1" ht="24.2" customHeight="1">
      <c r="A347" s="33"/>
      <c r="B347" s="156"/>
      <c r="C347" s="157" t="s">
        <v>402</v>
      </c>
      <c r="D347" s="157" t="s">
        <v>150</v>
      </c>
      <c r="E347" s="158" t="s">
        <v>403</v>
      </c>
      <c r="F347" s="159" t="s">
        <v>404</v>
      </c>
      <c r="G347" s="160" t="s">
        <v>396</v>
      </c>
      <c r="H347" s="161">
        <v>615.40499999999997</v>
      </c>
      <c r="I347" s="162"/>
      <c r="J347" s="163">
        <f>ROUND(I347*H347,2)</f>
        <v>0</v>
      </c>
      <c r="K347" s="164"/>
      <c r="L347" s="34"/>
      <c r="M347" s="165" t="s">
        <v>1</v>
      </c>
      <c r="N347" s="166" t="s">
        <v>40</v>
      </c>
      <c r="O347" s="62"/>
      <c r="P347" s="167">
        <f>O347*H347</f>
        <v>0</v>
      </c>
      <c r="Q347" s="167">
        <v>0</v>
      </c>
      <c r="R347" s="167">
        <f>Q347*H347</f>
        <v>0</v>
      </c>
      <c r="S347" s="167">
        <v>0</v>
      </c>
      <c r="T347" s="168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9" t="s">
        <v>154</v>
      </c>
      <c r="AT347" s="169" t="s">
        <v>150</v>
      </c>
      <c r="AU347" s="169" t="s">
        <v>87</v>
      </c>
      <c r="AY347" s="18" t="s">
        <v>148</v>
      </c>
      <c r="BE347" s="170">
        <f>IF(N347="základná",J347,0)</f>
        <v>0</v>
      </c>
      <c r="BF347" s="170">
        <f>IF(N347="znížená",J347,0)</f>
        <v>0</v>
      </c>
      <c r="BG347" s="170">
        <f>IF(N347="zákl. prenesená",J347,0)</f>
        <v>0</v>
      </c>
      <c r="BH347" s="170">
        <f>IF(N347="zníž. prenesená",J347,0)</f>
        <v>0</v>
      </c>
      <c r="BI347" s="170">
        <f>IF(N347="nulová",J347,0)</f>
        <v>0</v>
      </c>
      <c r="BJ347" s="18" t="s">
        <v>87</v>
      </c>
      <c r="BK347" s="170">
        <f>ROUND(I347*H347,2)</f>
        <v>0</v>
      </c>
      <c r="BL347" s="18" t="s">
        <v>154</v>
      </c>
      <c r="BM347" s="169" t="s">
        <v>405</v>
      </c>
    </row>
    <row r="348" spans="1:65" s="14" customFormat="1" ht="11.25">
      <c r="B348" s="179"/>
      <c r="D348" s="172" t="s">
        <v>156</v>
      </c>
      <c r="F348" s="181" t="s">
        <v>406</v>
      </c>
      <c r="H348" s="182">
        <v>615.40499999999997</v>
      </c>
      <c r="I348" s="183"/>
      <c r="L348" s="179"/>
      <c r="M348" s="184"/>
      <c r="N348" s="185"/>
      <c r="O348" s="185"/>
      <c r="P348" s="185"/>
      <c r="Q348" s="185"/>
      <c r="R348" s="185"/>
      <c r="S348" s="185"/>
      <c r="T348" s="186"/>
      <c r="AT348" s="180" t="s">
        <v>156</v>
      </c>
      <c r="AU348" s="180" t="s">
        <v>87</v>
      </c>
      <c r="AV348" s="14" t="s">
        <v>87</v>
      </c>
      <c r="AW348" s="14" t="s">
        <v>3</v>
      </c>
      <c r="AX348" s="14" t="s">
        <v>81</v>
      </c>
      <c r="AY348" s="180" t="s">
        <v>148</v>
      </c>
    </row>
    <row r="349" spans="1:65" s="12" customFormat="1" ht="22.9" customHeight="1">
      <c r="B349" s="143"/>
      <c r="D349" s="144" t="s">
        <v>73</v>
      </c>
      <c r="E349" s="154" t="s">
        <v>407</v>
      </c>
      <c r="F349" s="154" t="s">
        <v>408</v>
      </c>
      <c r="I349" s="146"/>
      <c r="J349" s="155">
        <f>BK349</f>
        <v>0</v>
      </c>
      <c r="L349" s="143"/>
      <c r="M349" s="148"/>
      <c r="N349" s="149"/>
      <c r="O349" s="149"/>
      <c r="P349" s="150">
        <f>SUM(P350:P352)</f>
        <v>0</v>
      </c>
      <c r="Q349" s="149"/>
      <c r="R349" s="150">
        <f>SUM(R350:R352)</f>
        <v>0</v>
      </c>
      <c r="S349" s="149"/>
      <c r="T349" s="151">
        <f>SUM(T350:T352)</f>
        <v>0</v>
      </c>
      <c r="AR349" s="144" t="s">
        <v>81</v>
      </c>
      <c r="AT349" s="152" t="s">
        <v>73</v>
      </c>
      <c r="AU349" s="152" t="s">
        <v>81</v>
      </c>
      <c r="AY349" s="144" t="s">
        <v>148</v>
      </c>
      <c r="BK349" s="153">
        <f>SUM(BK350:BK352)</f>
        <v>0</v>
      </c>
    </row>
    <row r="350" spans="1:65" s="2" customFormat="1" ht="24.2" customHeight="1">
      <c r="A350" s="33"/>
      <c r="B350" s="156"/>
      <c r="C350" s="157" t="s">
        <v>409</v>
      </c>
      <c r="D350" s="157" t="s">
        <v>150</v>
      </c>
      <c r="E350" s="158" t="s">
        <v>410</v>
      </c>
      <c r="F350" s="159" t="s">
        <v>411</v>
      </c>
      <c r="G350" s="160" t="s">
        <v>325</v>
      </c>
      <c r="H350" s="161">
        <v>6</v>
      </c>
      <c r="I350" s="162"/>
      <c r="J350" s="163">
        <f>ROUND(I350*H350,2)</f>
        <v>0</v>
      </c>
      <c r="K350" s="164"/>
      <c r="L350" s="34"/>
      <c r="M350" s="165" t="s">
        <v>1</v>
      </c>
      <c r="N350" s="166" t="s">
        <v>40</v>
      </c>
      <c r="O350" s="62"/>
      <c r="P350" s="167">
        <f>O350*H350</f>
        <v>0</v>
      </c>
      <c r="Q350" s="167">
        <v>0</v>
      </c>
      <c r="R350" s="167">
        <f>Q350*H350</f>
        <v>0</v>
      </c>
      <c r="S350" s="167">
        <v>0</v>
      </c>
      <c r="T350" s="168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9" t="s">
        <v>154</v>
      </c>
      <c r="AT350" s="169" t="s">
        <v>150</v>
      </c>
      <c r="AU350" s="169" t="s">
        <v>87</v>
      </c>
      <c r="AY350" s="18" t="s">
        <v>148</v>
      </c>
      <c r="BE350" s="170">
        <f>IF(N350="základná",J350,0)</f>
        <v>0</v>
      </c>
      <c r="BF350" s="170">
        <f>IF(N350="znížená",J350,0)</f>
        <v>0</v>
      </c>
      <c r="BG350" s="170">
        <f>IF(N350="zákl. prenesená",J350,0)</f>
        <v>0</v>
      </c>
      <c r="BH350" s="170">
        <f>IF(N350="zníž. prenesená",J350,0)</f>
        <v>0</v>
      </c>
      <c r="BI350" s="170">
        <f>IF(N350="nulová",J350,0)</f>
        <v>0</v>
      </c>
      <c r="BJ350" s="18" t="s">
        <v>87</v>
      </c>
      <c r="BK350" s="170">
        <f>ROUND(I350*H350,2)</f>
        <v>0</v>
      </c>
      <c r="BL350" s="18" t="s">
        <v>154</v>
      </c>
      <c r="BM350" s="169" t="s">
        <v>412</v>
      </c>
    </row>
    <row r="351" spans="1:65" s="14" customFormat="1" ht="11.25">
      <c r="B351" s="179"/>
      <c r="D351" s="172" t="s">
        <v>156</v>
      </c>
      <c r="E351" s="180" t="s">
        <v>1</v>
      </c>
      <c r="F351" s="181" t="s">
        <v>173</v>
      </c>
      <c r="H351" s="182">
        <v>6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156</v>
      </c>
      <c r="AU351" s="180" t="s">
        <v>87</v>
      </c>
      <c r="AV351" s="14" t="s">
        <v>87</v>
      </c>
      <c r="AW351" s="14" t="s">
        <v>30</v>
      </c>
      <c r="AX351" s="14" t="s">
        <v>74</v>
      </c>
      <c r="AY351" s="180" t="s">
        <v>148</v>
      </c>
    </row>
    <row r="352" spans="1:65" s="15" customFormat="1" ht="11.25">
      <c r="B352" s="187"/>
      <c r="D352" s="172" t="s">
        <v>156</v>
      </c>
      <c r="E352" s="188" t="s">
        <v>1</v>
      </c>
      <c r="F352" s="189" t="s">
        <v>163</v>
      </c>
      <c r="H352" s="190">
        <v>6</v>
      </c>
      <c r="I352" s="191"/>
      <c r="L352" s="187"/>
      <c r="M352" s="192"/>
      <c r="N352" s="193"/>
      <c r="O352" s="193"/>
      <c r="P352" s="193"/>
      <c r="Q352" s="193"/>
      <c r="R352" s="193"/>
      <c r="S352" s="193"/>
      <c r="T352" s="194"/>
      <c r="AT352" s="188" t="s">
        <v>156</v>
      </c>
      <c r="AU352" s="188" t="s">
        <v>87</v>
      </c>
      <c r="AV352" s="15" t="s">
        <v>154</v>
      </c>
      <c r="AW352" s="15" t="s">
        <v>30</v>
      </c>
      <c r="AX352" s="15" t="s">
        <v>81</v>
      </c>
      <c r="AY352" s="188" t="s">
        <v>148</v>
      </c>
    </row>
    <row r="353" spans="1:65" s="12" customFormat="1" ht="22.9" customHeight="1">
      <c r="B353" s="143"/>
      <c r="D353" s="144" t="s">
        <v>73</v>
      </c>
      <c r="E353" s="154" t="s">
        <v>413</v>
      </c>
      <c r="F353" s="154" t="s">
        <v>414</v>
      </c>
      <c r="I353" s="146"/>
      <c r="J353" s="155">
        <f>BK353</f>
        <v>0</v>
      </c>
      <c r="L353" s="143"/>
      <c r="M353" s="148"/>
      <c r="N353" s="149"/>
      <c r="O353" s="149"/>
      <c r="P353" s="150">
        <f>P354</f>
        <v>0</v>
      </c>
      <c r="Q353" s="149"/>
      <c r="R353" s="150">
        <f>R354</f>
        <v>0</v>
      </c>
      <c r="S353" s="149"/>
      <c r="T353" s="151">
        <f>T354</f>
        <v>0</v>
      </c>
      <c r="AR353" s="144" t="s">
        <v>81</v>
      </c>
      <c r="AT353" s="152" t="s">
        <v>73</v>
      </c>
      <c r="AU353" s="152" t="s">
        <v>81</v>
      </c>
      <c r="AY353" s="144" t="s">
        <v>148</v>
      </c>
      <c r="BK353" s="153">
        <f>BK354</f>
        <v>0</v>
      </c>
    </row>
    <row r="354" spans="1:65" s="2" customFormat="1" ht="24.2" customHeight="1">
      <c r="A354" s="33"/>
      <c r="B354" s="156"/>
      <c r="C354" s="157" t="s">
        <v>415</v>
      </c>
      <c r="D354" s="157" t="s">
        <v>150</v>
      </c>
      <c r="E354" s="158" t="s">
        <v>416</v>
      </c>
      <c r="F354" s="159" t="s">
        <v>417</v>
      </c>
      <c r="G354" s="160" t="s">
        <v>396</v>
      </c>
      <c r="H354" s="161">
        <v>0.61799999999999999</v>
      </c>
      <c r="I354" s="162"/>
      <c r="J354" s="163">
        <f>ROUND(I354*H354,2)</f>
        <v>0</v>
      </c>
      <c r="K354" s="164"/>
      <c r="L354" s="34"/>
      <c r="M354" s="165" t="s">
        <v>1</v>
      </c>
      <c r="N354" s="166" t="s">
        <v>40</v>
      </c>
      <c r="O354" s="62"/>
      <c r="P354" s="167">
        <f>O354*H354</f>
        <v>0</v>
      </c>
      <c r="Q354" s="167">
        <v>0</v>
      </c>
      <c r="R354" s="167">
        <f>Q354*H354</f>
        <v>0</v>
      </c>
      <c r="S354" s="167">
        <v>0</v>
      </c>
      <c r="T354" s="168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9" t="s">
        <v>154</v>
      </c>
      <c r="AT354" s="169" t="s">
        <v>150</v>
      </c>
      <c r="AU354" s="169" t="s">
        <v>87</v>
      </c>
      <c r="AY354" s="18" t="s">
        <v>148</v>
      </c>
      <c r="BE354" s="170">
        <f>IF(N354="základná",J354,0)</f>
        <v>0</v>
      </c>
      <c r="BF354" s="170">
        <f>IF(N354="znížená",J354,0)</f>
        <v>0</v>
      </c>
      <c r="BG354" s="170">
        <f>IF(N354="zákl. prenesená",J354,0)</f>
        <v>0</v>
      </c>
      <c r="BH354" s="170">
        <f>IF(N354="zníž. prenesená",J354,0)</f>
        <v>0</v>
      </c>
      <c r="BI354" s="170">
        <f>IF(N354="nulová",J354,0)</f>
        <v>0</v>
      </c>
      <c r="BJ354" s="18" t="s">
        <v>87</v>
      </c>
      <c r="BK354" s="170">
        <f>ROUND(I354*H354,2)</f>
        <v>0</v>
      </c>
      <c r="BL354" s="18" t="s">
        <v>154</v>
      </c>
      <c r="BM354" s="169" t="s">
        <v>418</v>
      </c>
    </row>
    <row r="355" spans="1:65" s="12" customFormat="1" ht="25.9" customHeight="1">
      <c r="B355" s="143"/>
      <c r="D355" s="144" t="s">
        <v>73</v>
      </c>
      <c r="E355" s="145" t="s">
        <v>419</v>
      </c>
      <c r="F355" s="145" t="s">
        <v>420</v>
      </c>
      <c r="I355" s="146"/>
      <c r="J355" s="147">
        <f>BK355</f>
        <v>0</v>
      </c>
      <c r="L355" s="143"/>
      <c r="M355" s="148"/>
      <c r="N355" s="149"/>
      <c r="O355" s="149"/>
      <c r="P355" s="150">
        <f>P356+P359+P380+P392</f>
        <v>0</v>
      </c>
      <c r="Q355" s="149"/>
      <c r="R355" s="150">
        <f>R356+R359+R380+R392</f>
        <v>9.6000000000000013E-4</v>
      </c>
      <c r="S355" s="149"/>
      <c r="T355" s="151">
        <f>T356+T359+T380+T392</f>
        <v>1.1815971200000002</v>
      </c>
      <c r="AR355" s="144" t="s">
        <v>87</v>
      </c>
      <c r="AT355" s="152" t="s">
        <v>73</v>
      </c>
      <c r="AU355" s="152" t="s">
        <v>74</v>
      </c>
      <c r="AY355" s="144" t="s">
        <v>148</v>
      </c>
      <c r="BK355" s="153">
        <f>BK356+BK359+BK380+BK392</f>
        <v>0</v>
      </c>
    </row>
    <row r="356" spans="1:65" s="12" customFormat="1" ht="22.9" customHeight="1">
      <c r="B356" s="143"/>
      <c r="D356" s="144" t="s">
        <v>73</v>
      </c>
      <c r="E356" s="154" t="s">
        <v>421</v>
      </c>
      <c r="F356" s="154" t="s">
        <v>422</v>
      </c>
      <c r="I356" s="146"/>
      <c r="J356" s="155">
        <f>BK356</f>
        <v>0</v>
      </c>
      <c r="L356" s="143"/>
      <c r="M356" s="148"/>
      <c r="N356" s="149"/>
      <c r="O356" s="149"/>
      <c r="P356" s="150">
        <f>SUM(P357:P358)</f>
        <v>0</v>
      </c>
      <c r="Q356" s="149"/>
      <c r="R356" s="150">
        <f>SUM(R357:R358)</f>
        <v>0</v>
      </c>
      <c r="S356" s="149"/>
      <c r="T356" s="151">
        <f>SUM(T357:T358)</f>
        <v>0</v>
      </c>
      <c r="AR356" s="144" t="s">
        <v>87</v>
      </c>
      <c r="AT356" s="152" t="s">
        <v>73</v>
      </c>
      <c r="AU356" s="152" t="s">
        <v>81</v>
      </c>
      <c r="AY356" s="144" t="s">
        <v>148</v>
      </c>
      <c r="BK356" s="153">
        <f>SUM(BK357:BK358)</f>
        <v>0</v>
      </c>
    </row>
    <row r="357" spans="1:65" s="2" customFormat="1" ht="21.75" customHeight="1">
      <c r="A357" s="33"/>
      <c r="B357" s="156"/>
      <c r="C357" s="157" t="s">
        <v>423</v>
      </c>
      <c r="D357" s="157" t="s">
        <v>150</v>
      </c>
      <c r="E357" s="158" t="s">
        <v>424</v>
      </c>
      <c r="F357" s="159" t="s">
        <v>425</v>
      </c>
      <c r="G357" s="160" t="s">
        <v>426</v>
      </c>
      <c r="H357" s="161">
        <v>20</v>
      </c>
      <c r="I357" s="162"/>
      <c r="J357" s="163">
        <f>ROUND(I357*H357,2)</f>
        <v>0</v>
      </c>
      <c r="K357" s="164"/>
      <c r="L357" s="34"/>
      <c r="M357" s="165" t="s">
        <v>1</v>
      </c>
      <c r="N357" s="166" t="s">
        <v>40</v>
      </c>
      <c r="O357" s="62"/>
      <c r="P357" s="167">
        <f>O357*H357</f>
        <v>0</v>
      </c>
      <c r="Q357" s="167">
        <v>0</v>
      </c>
      <c r="R357" s="167">
        <f>Q357*H357</f>
        <v>0</v>
      </c>
      <c r="S357" s="167">
        <v>0</v>
      </c>
      <c r="T357" s="168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9" t="s">
        <v>427</v>
      </c>
      <c r="AT357" s="169" t="s">
        <v>150</v>
      </c>
      <c r="AU357" s="169" t="s">
        <v>87</v>
      </c>
      <c r="AY357" s="18" t="s">
        <v>148</v>
      </c>
      <c r="BE357" s="170">
        <f>IF(N357="základná",J357,0)</f>
        <v>0</v>
      </c>
      <c r="BF357" s="170">
        <f>IF(N357="znížená",J357,0)</f>
        <v>0</v>
      </c>
      <c r="BG357" s="170">
        <f>IF(N357="zákl. prenesená",J357,0)</f>
        <v>0</v>
      </c>
      <c r="BH357" s="170">
        <f>IF(N357="zníž. prenesená",J357,0)</f>
        <v>0</v>
      </c>
      <c r="BI357" s="170">
        <f>IF(N357="nulová",J357,0)</f>
        <v>0</v>
      </c>
      <c r="BJ357" s="18" t="s">
        <v>87</v>
      </c>
      <c r="BK357" s="170">
        <f>ROUND(I357*H357,2)</f>
        <v>0</v>
      </c>
      <c r="BL357" s="18" t="s">
        <v>427</v>
      </c>
      <c r="BM357" s="169" t="s">
        <v>428</v>
      </c>
    </row>
    <row r="358" spans="1:65" s="14" customFormat="1" ht="11.25">
      <c r="B358" s="179"/>
      <c r="D358" s="172" t="s">
        <v>156</v>
      </c>
      <c r="E358" s="180" t="s">
        <v>1</v>
      </c>
      <c r="F358" s="181" t="s">
        <v>7</v>
      </c>
      <c r="H358" s="182">
        <v>20</v>
      </c>
      <c r="I358" s="183"/>
      <c r="L358" s="179"/>
      <c r="M358" s="184"/>
      <c r="N358" s="185"/>
      <c r="O358" s="185"/>
      <c r="P358" s="185"/>
      <c r="Q358" s="185"/>
      <c r="R358" s="185"/>
      <c r="S358" s="185"/>
      <c r="T358" s="186"/>
      <c r="AT358" s="180" t="s">
        <v>156</v>
      </c>
      <c r="AU358" s="180" t="s">
        <v>87</v>
      </c>
      <c r="AV358" s="14" t="s">
        <v>87</v>
      </c>
      <c r="AW358" s="14" t="s">
        <v>30</v>
      </c>
      <c r="AX358" s="14" t="s">
        <v>81</v>
      </c>
      <c r="AY358" s="180" t="s">
        <v>148</v>
      </c>
    </row>
    <row r="359" spans="1:65" s="12" customFormat="1" ht="22.9" customHeight="1">
      <c r="B359" s="143"/>
      <c r="D359" s="144" t="s">
        <v>73</v>
      </c>
      <c r="E359" s="154" t="s">
        <v>429</v>
      </c>
      <c r="F359" s="154" t="s">
        <v>430</v>
      </c>
      <c r="I359" s="146"/>
      <c r="J359" s="155">
        <f>BK359</f>
        <v>0</v>
      </c>
      <c r="L359" s="143"/>
      <c r="M359" s="148"/>
      <c r="N359" s="149"/>
      <c r="O359" s="149"/>
      <c r="P359" s="150">
        <f>SUM(P360:P379)</f>
        <v>0</v>
      </c>
      <c r="Q359" s="149"/>
      <c r="R359" s="150">
        <f>SUM(R360:R379)</f>
        <v>0</v>
      </c>
      <c r="S359" s="149"/>
      <c r="T359" s="151">
        <f>SUM(T360:T379)</f>
        <v>0.86835711999999998</v>
      </c>
      <c r="AR359" s="144" t="s">
        <v>87</v>
      </c>
      <c r="AT359" s="152" t="s">
        <v>73</v>
      </c>
      <c r="AU359" s="152" t="s">
        <v>81</v>
      </c>
      <c r="AY359" s="144" t="s">
        <v>148</v>
      </c>
      <c r="BK359" s="153">
        <f>SUM(BK360:BK379)</f>
        <v>0</v>
      </c>
    </row>
    <row r="360" spans="1:65" s="2" customFormat="1" ht="24.2" customHeight="1">
      <c r="A360" s="33"/>
      <c r="B360" s="156"/>
      <c r="C360" s="157" t="s">
        <v>431</v>
      </c>
      <c r="D360" s="157" t="s">
        <v>150</v>
      </c>
      <c r="E360" s="158" t="s">
        <v>432</v>
      </c>
      <c r="F360" s="159" t="s">
        <v>433</v>
      </c>
      <c r="G360" s="160" t="s">
        <v>153</v>
      </c>
      <c r="H360" s="161">
        <v>71.343999999999994</v>
      </c>
      <c r="I360" s="162"/>
      <c r="J360" s="163">
        <f>ROUND(I360*H360,2)</f>
        <v>0</v>
      </c>
      <c r="K360" s="164"/>
      <c r="L360" s="34"/>
      <c r="M360" s="165" t="s">
        <v>1</v>
      </c>
      <c r="N360" s="166" t="s">
        <v>40</v>
      </c>
      <c r="O360" s="62"/>
      <c r="P360" s="167">
        <f>O360*H360</f>
        <v>0</v>
      </c>
      <c r="Q360" s="167">
        <v>0</v>
      </c>
      <c r="R360" s="167">
        <f>Q360*H360</f>
        <v>0</v>
      </c>
      <c r="S360" s="167">
        <v>1.098E-2</v>
      </c>
      <c r="T360" s="168">
        <f>S360*H360</f>
        <v>0.78335711999999991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9" t="s">
        <v>308</v>
      </c>
      <c r="AT360" s="169" t="s">
        <v>150</v>
      </c>
      <c r="AU360" s="169" t="s">
        <v>87</v>
      </c>
      <c r="AY360" s="18" t="s">
        <v>148</v>
      </c>
      <c r="BE360" s="170">
        <f>IF(N360="základná",J360,0)</f>
        <v>0</v>
      </c>
      <c r="BF360" s="170">
        <f>IF(N360="znížená",J360,0)</f>
        <v>0</v>
      </c>
      <c r="BG360" s="170">
        <f>IF(N360="zákl. prenesená",J360,0)</f>
        <v>0</v>
      </c>
      <c r="BH360" s="170">
        <f>IF(N360="zníž. prenesená",J360,0)</f>
        <v>0</v>
      </c>
      <c r="BI360" s="170">
        <f>IF(N360="nulová",J360,0)</f>
        <v>0</v>
      </c>
      <c r="BJ360" s="18" t="s">
        <v>87</v>
      </c>
      <c r="BK360" s="170">
        <f>ROUND(I360*H360,2)</f>
        <v>0</v>
      </c>
      <c r="BL360" s="18" t="s">
        <v>308</v>
      </c>
      <c r="BM360" s="169" t="s">
        <v>434</v>
      </c>
    </row>
    <row r="361" spans="1:65" s="13" customFormat="1" ht="11.25">
      <c r="B361" s="171"/>
      <c r="D361" s="172" t="s">
        <v>156</v>
      </c>
      <c r="E361" s="173" t="s">
        <v>1</v>
      </c>
      <c r="F361" s="174" t="s">
        <v>435</v>
      </c>
      <c r="H361" s="173" t="s">
        <v>1</v>
      </c>
      <c r="I361" s="175"/>
      <c r="L361" s="171"/>
      <c r="M361" s="176"/>
      <c r="N361" s="177"/>
      <c r="O361" s="177"/>
      <c r="P361" s="177"/>
      <c r="Q361" s="177"/>
      <c r="R361" s="177"/>
      <c r="S361" s="177"/>
      <c r="T361" s="178"/>
      <c r="AT361" s="173" t="s">
        <v>156</v>
      </c>
      <c r="AU361" s="173" t="s">
        <v>87</v>
      </c>
      <c r="AV361" s="13" t="s">
        <v>81</v>
      </c>
      <c r="AW361" s="13" t="s">
        <v>30</v>
      </c>
      <c r="AX361" s="13" t="s">
        <v>74</v>
      </c>
      <c r="AY361" s="173" t="s">
        <v>148</v>
      </c>
    </row>
    <row r="362" spans="1:65" s="14" customFormat="1" ht="11.25">
      <c r="B362" s="179"/>
      <c r="D362" s="172" t="s">
        <v>156</v>
      </c>
      <c r="E362" s="180" t="s">
        <v>1</v>
      </c>
      <c r="F362" s="181" t="s">
        <v>436</v>
      </c>
      <c r="H362" s="182">
        <v>37.996000000000002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156</v>
      </c>
      <c r="AU362" s="180" t="s">
        <v>87</v>
      </c>
      <c r="AV362" s="14" t="s">
        <v>87</v>
      </c>
      <c r="AW362" s="14" t="s">
        <v>30</v>
      </c>
      <c r="AX362" s="14" t="s">
        <v>74</v>
      </c>
      <c r="AY362" s="180" t="s">
        <v>148</v>
      </c>
    </row>
    <row r="363" spans="1:65" s="14" customFormat="1" ht="11.25">
      <c r="B363" s="179"/>
      <c r="D363" s="172" t="s">
        <v>156</v>
      </c>
      <c r="E363" s="180" t="s">
        <v>1</v>
      </c>
      <c r="F363" s="181" t="s">
        <v>437</v>
      </c>
      <c r="H363" s="182">
        <v>-1.35</v>
      </c>
      <c r="I363" s="183"/>
      <c r="L363" s="179"/>
      <c r="M363" s="184"/>
      <c r="N363" s="185"/>
      <c r="O363" s="185"/>
      <c r="P363" s="185"/>
      <c r="Q363" s="185"/>
      <c r="R363" s="185"/>
      <c r="S363" s="185"/>
      <c r="T363" s="186"/>
      <c r="AT363" s="180" t="s">
        <v>156</v>
      </c>
      <c r="AU363" s="180" t="s">
        <v>87</v>
      </c>
      <c r="AV363" s="14" t="s">
        <v>87</v>
      </c>
      <c r="AW363" s="14" t="s">
        <v>30</v>
      </c>
      <c r="AX363" s="14" t="s">
        <v>74</v>
      </c>
      <c r="AY363" s="180" t="s">
        <v>148</v>
      </c>
    </row>
    <row r="364" spans="1:65" s="14" customFormat="1" ht="11.25">
      <c r="B364" s="179"/>
      <c r="D364" s="172" t="s">
        <v>156</v>
      </c>
      <c r="E364" s="180" t="s">
        <v>1</v>
      </c>
      <c r="F364" s="181" t="s">
        <v>438</v>
      </c>
      <c r="H364" s="182">
        <v>-1.8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156</v>
      </c>
      <c r="AU364" s="180" t="s">
        <v>87</v>
      </c>
      <c r="AV364" s="14" t="s">
        <v>87</v>
      </c>
      <c r="AW364" s="14" t="s">
        <v>30</v>
      </c>
      <c r="AX364" s="14" t="s">
        <v>74</v>
      </c>
      <c r="AY364" s="180" t="s">
        <v>148</v>
      </c>
    </row>
    <row r="365" spans="1:65" s="14" customFormat="1" ht="11.25">
      <c r="B365" s="179"/>
      <c r="D365" s="172" t="s">
        <v>156</v>
      </c>
      <c r="E365" s="180" t="s">
        <v>1</v>
      </c>
      <c r="F365" s="181" t="s">
        <v>439</v>
      </c>
      <c r="H365" s="182">
        <v>39.648000000000003</v>
      </c>
      <c r="I365" s="183"/>
      <c r="L365" s="179"/>
      <c r="M365" s="184"/>
      <c r="N365" s="185"/>
      <c r="O365" s="185"/>
      <c r="P365" s="185"/>
      <c r="Q365" s="185"/>
      <c r="R365" s="185"/>
      <c r="S365" s="185"/>
      <c r="T365" s="186"/>
      <c r="AT365" s="180" t="s">
        <v>156</v>
      </c>
      <c r="AU365" s="180" t="s">
        <v>87</v>
      </c>
      <c r="AV365" s="14" t="s">
        <v>87</v>
      </c>
      <c r="AW365" s="14" t="s">
        <v>30</v>
      </c>
      <c r="AX365" s="14" t="s">
        <v>74</v>
      </c>
      <c r="AY365" s="180" t="s">
        <v>148</v>
      </c>
    </row>
    <row r="366" spans="1:65" s="14" customFormat="1" ht="11.25">
      <c r="B366" s="179"/>
      <c r="D366" s="172" t="s">
        <v>156</v>
      </c>
      <c r="E366" s="180" t="s">
        <v>1</v>
      </c>
      <c r="F366" s="181" t="s">
        <v>437</v>
      </c>
      <c r="H366" s="182">
        <v>-1.35</v>
      </c>
      <c r="I366" s="183"/>
      <c r="L366" s="179"/>
      <c r="M366" s="184"/>
      <c r="N366" s="185"/>
      <c r="O366" s="185"/>
      <c r="P366" s="185"/>
      <c r="Q366" s="185"/>
      <c r="R366" s="185"/>
      <c r="S366" s="185"/>
      <c r="T366" s="186"/>
      <c r="AT366" s="180" t="s">
        <v>156</v>
      </c>
      <c r="AU366" s="180" t="s">
        <v>87</v>
      </c>
      <c r="AV366" s="14" t="s">
        <v>87</v>
      </c>
      <c r="AW366" s="14" t="s">
        <v>30</v>
      </c>
      <c r="AX366" s="14" t="s">
        <v>74</v>
      </c>
      <c r="AY366" s="180" t="s">
        <v>148</v>
      </c>
    </row>
    <row r="367" spans="1:65" s="14" customFormat="1" ht="11.25">
      <c r="B367" s="179"/>
      <c r="D367" s="172" t="s">
        <v>156</v>
      </c>
      <c r="E367" s="180" t="s">
        <v>1</v>
      </c>
      <c r="F367" s="181" t="s">
        <v>438</v>
      </c>
      <c r="H367" s="182">
        <v>-1.8</v>
      </c>
      <c r="I367" s="183"/>
      <c r="L367" s="179"/>
      <c r="M367" s="184"/>
      <c r="N367" s="185"/>
      <c r="O367" s="185"/>
      <c r="P367" s="185"/>
      <c r="Q367" s="185"/>
      <c r="R367" s="185"/>
      <c r="S367" s="185"/>
      <c r="T367" s="186"/>
      <c r="AT367" s="180" t="s">
        <v>156</v>
      </c>
      <c r="AU367" s="180" t="s">
        <v>87</v>
      </c>
      <c r="AV367" s="14" t="s">
        <v>87</v>
      </c>
      <c r="AW367" s="14" t="s">
        <v>30</v>
      </c>
      <c r="AX367" s="14" t="s">
        <v>74</v>
      </c>
      <c r="AY367" s="180" t="s">
        <v>148</v>
      </c>
    </row>
    <row r="368" spans="1:65" s="16" customFormat="1" ht="11.25">
      <c r="B368" s="195"/>
      <c r="D368" s="172" t="s">
        <v>156</v>
      </c>
      <c r="E368" s="196" t="s">
        <v>1</v>
      </c>
      <c r="F368" s="197" t="s">
        <v>440</v>
      </c>
      <c r="H368" s="198">
        <v>71.343999999999994</v>
      </c>
      <c r="I368" s="199"/>
      <c r="L368" s="195"/>
      <c r="M368" s="200"/>
      <c r="N368" s="201"/>
      <c r="O368" s="201"/>
      <c r="P368" s="201"/>
      <c r="Q368" s="201"/>
      <c r="R368" s="201"/>
      <c r="S368" s="201"/>
      <c r="T368" s="202"/>
      <c r="AT368" s="196" t="s">
        <v>156</v>
      </c>
      <c r="AU368" s="196" t="s">
        <v>87</v>
      </c>
      <c r="AV368" s="16" t="s">
        <v>167</v>
      </c>
      <c r="AW368" s="16" t="s">
        <v>30</v>
      </c>
      <c r="AX368" s="16" t="s">
        <v>74</v>
      </c>
      <c r="AY368" s="196" t="s">
        <v>148</v>
      </c>
    </row>
    <row r="369" spans="1:65" s="15" customFormat="1" ht="11.25">
      <c r="B369" s="187"/>
      <c r="D369" s="172" t="s">
        <v>156</v>
      </c>
      <c r="E369" s="188" t="s">
        <v>1</v>
      </c>
      <c r="F369" s="189" t="s">
        <v>163</v>
      </c>
      <c r="H369" s="190">
        <v>71.343999999999994</v>
      </c>
      <c r="I369" s="191"/>
      <c r="L369" s="187"/>
      <c r="M369" s="192"/>
      <c r="N369" s="193"/>
      <c r="O369" s="193"/>
      <c r="P369" s="193"/>
      <c r="Q369" s="193"/>
      <c r="R369" s="193"/>
      <c r="S369" s="193"/>
      <c r="T369" s="194"/>
      <c r="AT369" s="188" t="s">
        <v>156</v>
      </c>
      <c r="AU369" s="188" t="s">
        <v>87</v>
      </c>
      <c r="AV369" s="15" t="s">
        <v>154</v>
      </c>
      <c r="AW369" s="15" t="s">
        <v>30</v>
      </c>
      <c r="AX369" s="15" t="s">
        <v>81</v>
      </c>
      <c r="AY369" s="188" t="s">
        <v>148</v>
      </c>
    </row>
    <row r="370" spans="1:65" s="2" customFormat="1" ht="24.2" customHeight="1">
      <c r="A370" s="33"/>
      <c r="B370" s="156"/>
      <c r="C370" s="157" t="s">
        <v>441</v>
      </c>
      <c r="D370" s="157" t="s">
        <v>150</v>
      </c>
      <c r="E370" s="158" t="s">
        <v>442</v>
      </c>
      <c r="F370" s="159" t="s">
        <v>443</v>
      </c>
      <c r="G370" s="160" t="s">
        <v>325</v>
      </c>
      <c r="H370" s="161">
        <v>2</v>
      </c>
      <c r="I370" s="162"/>
      <c r="J370" s="163">
        <f>ROUND(I370*H370,2)</f>
        <v>0</v>
      </c>
      <c r="K370" s="164"/>
      <c r="L370" s="34"/>
      <c r="M370" s="165" t="s">
        <v>1</v>
      </c>
      <c r="N370" s="166" t="s">
        <v>40</v>
      </c>
      <c r="O370" s="62"/>
      <c r="P370" s="167">
        <f>O370*H370</f>
        <v>0</v>
      </c>
      <c r="Q370" s="167">
        <v>0</v>
      </c>
      <c r="R370" s="167">
        <f>Q370*H370</f>
        <v>0</v>
      </c>
      <c r="S370" s="167">
        <v>1.2999999999999999E-2</v>
      </c>
      <c r="T370" s="168">
        <f>S370*H370</f>
        <v>2.5999999999999999E-2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9" t="s">
        <v>308</v>
      </c>
      <c r="AT370" s="169" t="s">
        <v>150</v>
      </c>
      <c r="AU370" s="169" t="s">
        <v>87</v>
      </c>
      <c r="AY370" s="18" t="s">
        <v>148</v>
      </c>
      <c r="BE370" s="170">
        <f>IF(N370="základná",J370,0)</f>
        <v>0</v>
      </c>
      <c r="BF370" s="170">
        <f>IF(N370="znížená",J370,0)</f>
        <v>0</v>
      </c>
      <c r="BG370" s="170">
        <f>IF(N370="zákl. prenesená",J370,0)</f>
        <v>0</v>
      </c>
      <c r="BH370" s="170">
        <f>IF(N370="zníž. prenesená",J370,0)</f>
        <v>0</v>
      </c>
      <c r="BI370" s="170">
        <f>IF(N370="nulová",J370,0)</f>
        <v>0</v>
      </c>
      <c r="BJ370" s="18" t="s">
        <v>87</v>
      </c>
      <c r="BK370" s="170">
        <f>ROUND(I370*H370,2)</f>
        <v>0</v>
      </c>
      <c r="BL370" s="18" t="s">
        <v>308</v>
      </c>
      <c r="BM370" s="169" t="s">
        <v>444</v>
      </c>
    </row>
    <row r="371" spans="1:65" s="14" customFormat="1" ht="11.25">
      <c r="B371" s="179"/>
      <c r="D371" s="172" t="s">
        <v>156</v>
      </c>
      <c r="E371" s="180" t="s">
        <v>1</v>
      </c>
      <c r="F371" s="181" t="s">
        <v>445</v>
      </c>
      <c r="H371" s="182">
        <v>2</v>
      </c>
      <c r="I371" s="183"/>
      <c r="L371" s="179"/>
      <c r="M371" s="184"/>
      <c r="N371" s="185"/>
      <c r="O371" s="185"/>
      <c r="P371" s="185"/>
      <c r="Q371" s="185"/>
      <c r="R371" s="185"/>
      <c r="S371" s="185"/>
      <c r="T371" s="186"/>
      <c r="AT371" s="180" t="s">
        <v>156</v>
      </c>
      <c r="AU371" s="180" t="s">
        <v>87</v>
      </c>
      <c r="AV371" s="14" t="s">
        <v>87</v>
      </c>
      <c r="AW371" s="14" t="s">
        <v>30</v>
      </c>
      <c r="AX371" s="14" t="s">
        <v>81</v>
      </c>
      <c r="AY371" s="180" t="s">
        <v>148</v>
      </c>
    </row>
    <row r="372" spans="1:65" s="2" customFormat="1" ht="24.2" customHeight="1">
      <c r="A372" s="33"/>
      <c r="B372" s="156"/>
      <c r="C372" s="157" t="s">
        <v>446</v>
      </c>
      <c r="D372" s="157" t="s">
        <v>150</v>
      </c>
      <c r="E372" s="158" t="s">
        <v>447</v>
      </c>
      <c r="F372" s="159" t="s">
        <v>448</v>
      </c>
      <c r="G372" s="160" t="s">
        <v>325</v>
      </c>
      <c r="H372" s="161">
        <v>2</v>
      </c>
      <c r="I372" s="162"/>
      <c r="J372" s="163">
        <f>ROUND(I372*H372,2)</f>
        <v>0</v>
      </c>
      <c r="K372" s="164"/>
      <c r="L372" s="34"/>
      <c r="M372" s="165" t="s">
        <v>1</v>
      </c>
      <c r="N372" s="166" t="s">
        <v>40</v>
      </c>
      <c r="O372" s="62"/>
      <c r="P372" s="167">
        <f>O372*H372</f>
        <v>0</v>
      </c>
      <c r="Q372" s="167">
        <v>0</v>
      </c>
      <c r="R372" s="167">
        <f>Q372*H372</f>
        <v>0</v>
      </c>
      <c r="S372" s="167">
        <v>0.01</v>
      </c>
      <c r="T372" s="168">
        <f>S372*H372</f>
        <v>0.02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9" t="s">
        <v>308</v>
      </c>
      <c r="AT372" s="169" t="s">
        <v>150</v>
      </c>
      <c r="AU372" s="169" t="s">
        <v>87</v>
      </c>
      <c r="AY372" s="18" t="s">
        <v>148</v>
      </c>
      <c r="BE372" s="170">
        <f>IF(N372="základná",J372,0)</f>
        <v>0</v>
      </c>
      <c r="BF372" s="170">
        <f>IF(N372="znížená",J372,0)</f>
        <v>0</v>
      </c>
      <c r="BG372" s="170">
        <f>IF(N372="zákl. prenesená",J372,0)</f>
        <v>0</v>
      </c>
      <c r="BH372" s="170">
        <f>IF(N372="zníž. prenesená",J372,0)</f>
        <v>0</v>
      </c>
      <c r="BI372" s="170">
        <f>IF(N372="nulová",J372,0)</f>
        <v>0</v>
      </c>
      <c r="BJ372" s="18" t="s">
        <v>87</v>
      </c>
      <c r="BK372" s="170">
        <f>ROUND(I372*H372,2)</f>
        <v>0</v>
      </c>
      <c r="BL372" s="18" t="s">
        <v>308</v>
      </c>
      <c r="BM372" s="169" t="s">
        <v>449</v>
      </c>
    </row>
    <row r="373" spans="1:65" s="14" customFormat="1" ht="11.25">
      <c r="B373" s="179"/>
      <c r="D373" s="172" t="s">
        <v>156</v>
      </c>
      <c r="E373" s="180" t="s">
        <v>1</v>
      </c>
      <c r="F373" s="181" t="s">
        <v>445</v>
      </c>
      <c r="H373" s="182">
        <v>2</v>
      </c>
      <c r="I373" s="183"/>
      <c r="L373" s="179"/>
      <c r="M373" s="184"/>
      <c r="N373" s="185"/>
      <c r="O373" s="185"/>
      <c r="P373" s="185"/>
      <c r="Q373" s="185"/>
      <c r="R373" s="185"/>
      <c r="S373" s="185"/>
      <c r="T373" s="186"/>
      <c r="AT373" s="180" t="s">
        <v>156</v>
      </c>
      <c r="AU373" s="180" t="s">
        <v>87</v>
      </c>
      <c r="AV373" s="14" t="s">
        <v>87</v>
      </c>
      <c r="AW373" s="14" t="s">
        <v>30</v>
      </c>
      <c r="AX373" s="14" t="s">
        <v>74</v>
      </c>
      <c r="AY373" s="180" t="s">
        <v>148</v>
      </c>
    </row>
    <row r="374" spans="1:65" s="15" customFormat="1" ht="11.25">
      <c r="B374" s="187"/>
      <c r="D374" s="172" t="s">
        <v>156</v>
      </c>
      <c r="E374" s="188" t="s">
        <v>1</v>
      </c>
      <c r="F374" s="189" t="s">
        <v>163</v>
      </c>
      <c r="H374" s="190">
        <v>2</v>
      </c>
      <c r="I374" s="191"/>
      <c r="L374" s="187"/>
      <c r="M374" s="192"/>
      <c r="N374" s="193"/>
      <c r="O374" s="193"/>
      <c r="P374" s="193"/>
      <c r="Q374" s="193"/>
      <c r="R374" s="193"/>
      <c r="S374" s="193"/>
      <c r="T374" s="194"/>
      <c r="AT374" s="188" t="s">
        <v>156</v>
      </c>
      <c r="AU374" s="188" t="s">
        <v>87</v>
      </c>
      <c r="AV374" s="15" t="s">
        <v>154</v>
      </c>
      <c r="AW374" s="15" t="s">
        <v>30</v>
      </c>
      <c r="AX374" s="15" t="s">
        <v>81</v>
      </c>
      <c r="AY374" s="188" t="s">
        <v>148</v>
      </c>
    </row>
    <row r="375" spans="1:65" s="2" customFormat="1" ht="24.2" customHeight="1">
      <c r="A375" s="33"/>
      <c r="B375" s="156"/>
      <c r="C375" s="157" t="s">
        <v>450</v>
      </c>
      <c r="D375" s="157" t="s">
        <v>150</v>
      </c>
      <c r="E375" s="158" t="s">
        <v>451</v>
      </c>
      <c r="F375" s="159" t="s">
        <v>452</v>
      </c>
      <c r="G375" s="160" t="s">
        <v>325</v>
      </c>
      <c r="H375" s="161">
        <v>1</v>
      </c>
      <c r="I375" s="162"/>
      <c r="J375" s="163">
        <f>ROUND(I375*H375,2)</f>
        <v>0</v>
      </c>
      <c r="K375" s="164"/>
      <c r="L375" s="34"/>
      <c r="M375" s="165" t="s">
        <v>1</v>
      </c>
      <c r="N375" s="166" t="s">
        <v>40</v>
      </c>
      <c r="O375" s="62"/>
      <c r="P375" s="167">
        <f>O375*H375</f>
        <v>0</v>
      </c>
      <c r="Q375" s="167">
        <v>0</v>
      </c>
      <c r="R375" s="167">
        <f>Q375*H375</f>
        <v>0</v>
      </c>
      <c r="S375" s="167">
        <v>2.1000000000000001E-2</v>
      </c>
      <c r="T375" s="168">
        <f>S375*H375</f>
        <v>2.1000000000000001E-2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9" t="s">
        <v>308</v>
      </c>
      <c r="AT375" s="169" t="s">
        <v>150</v>
      </c>
      <c r="AU375" s="169" t="s">
        <v>87</v>
      </c>
      <c r="AY375" s="18" t="s">
        <v>148</v>
      </c>
      <c r="BE375" s="170">
        <f>IF(N375="základná",J375,0)</f>
        <v>0</v>
      </c>
      <c r="BF375" s="170">
        <f>IF(N375="znížená",J375,0)</f>
        <v>0</v>
      </c>
      <c r="BG375" s="170">
        <f>IF(N375="zákl. prenesená",J375,0)</f>
        <v>0</v>
      </c>
      <c r="BH375" s="170">
        <f>IF(N375="zníž. prenesená",J375,0)</f>
        <v>0</v>
      </c>
      <c r="BI375" s="170">
        <f>IF(N375="nulová",J375,0)</f>
        <v>0</v>
      </c>
      <c r="BJ375" s="18" t="s">
        <v>87</v>
      </c>
      <c r="BK375" s="170">
        <f>ROUND(I375*H375,2)</f>
        <v>0</v>
      </c>
      <c r="BL375" s="18" t="s">
        <v>308</v>
      </c>
      <c r="BM375" s="169" t="s">
        <v>453</v>
      </c>
    </row>
    <row r="376" spans="1:65" s="14" customFormat="1" ht="11.25">
      <c r="B376" s="179"/>
      <c r="D376" s="172" t="s">
        <v>156</v>
      </c>
      <c r="E376" s="180" t="s">
        <v>1</v>
      </c>
      <c r="F376" s="181" t="s">
        <v>454</v>
      </c>
      <c r="H376" s="182">
        <v>1</v>
      </c>
      <c r="I376" s="183"/>
      <c r="L376" s="179"/>
      <c r="M376" s="184"/>
      <c r="N376" s="185"/>
      <c r="O376" s="185"/>
      <c r="P376" s="185"/>
      <c r="Q376" s="185"/>
      <c r="R376" s="185"/>
      <c r="S376" s="185"/>
      <c r="T376" s="186"/>
      <c r="AT376" s="180" t="s">
        <v>156</v>
      </c>
      <c r="AU376" s="180" t="s">
        <v>87</v>
      </c>
      <c r="AV376" s="14" t="s">
        <v>87</v>
      </c>
      <c r="AW376" s="14" t="s">
        <v>30</v>
      </c>
      <c r="AX376" s="14" t="s">
        <v>81</v>
      </c>
      <c r="AY376" s="180" t="s">
        <v>148</v>
      </c>
    </row>
    <row r="377" spans="1:65" s="2" customFormat="1" ht="24.2" customHeight="1">
      <c r="A377" s="33"/>
      <c r="B377" s="156"/>
      <c r="C377" s="157" t="s">
        <v>455</v>
      </c>
      <c r="D377" s="157" t="s">
        <v>150</v>
      </c>
      <c r="E377" s="158" t="s">
        <v>456</v>
      </c>
      <c r="F377" s="159" t="s">
        <v>457</v>
      </c>
      <c r="G377" s="160" t="s">
        <v>325</v>
      </c>
      <c r="H377" s="161">
        <v>1</v>
      </c>
      <c r="I377" s="162"/>
      <c r="J377" s="163">
        <f>ROUND(I377*H377,2)</f>
        <v>0</v>
      </c>
      <c r="K377" s="164"/>
      <c r="L377" s="34"/>
      <c r="M377" s="165" t="s">
        <v>1</v>
      </c>
      <c r="N377" s="166" t="s">
        <v>40</v>
      </c>
      <c r="O377" s="62"/>
      <c r="P377" s="167">
        <f>O377*H377</f>
        <v>0</v>
      </c>
      <c r="Q377" s="167">
        <v>0</v>
      </c>
      <c r="R377" s="167">
        <f>Q377*H377</f>
        <v>0</v>
      </c>
      <c r="S377" s="167">
        <v>1.7999999999999999E-2</v>
      </c>
      <c r="T377" s="168">
        <f>S377*H377</f>
        <v>1.7999999999999999E-2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9" t="s">
        <v>308</v>
      </c>
      <c r="AT377" s="169" t="s">
        <v>150</v>
      </c>
      <c r="AU377" s="169" t="s">
        <v>87</v>
      </c>
      <c r="AY377" s="18" t="s">
        <v>148</v>
      </c>
      <c r="BE377" s="170">
        <f>IF(N377="základná",J377,0)</f>
        <v>0</v>
      </c>
      <c r="BF377" s="170">
        <f>IF(N377="znížená",J377,0)</f>
        <v>0</v>
      </c>
      <c r="BG377" s="170">
        <f>IF(N377="zákl. prenesená",J377,0)</f>
        <v>0</v>
      </c>
      <c r="BH377" s="170">
        <f>IF(N377="zníž. prenesená",J377,0)</f>
        <v>0</v>
      </c>
      <c r="BI377" s="170">
        <f>IF(N377="nulová",J377,0)</f>
        <v>0</v>
      </c>
      <c r="BJ377" s="18" t="s">
        <v>87</v>
      </c>
      <c r="BK377" s="170">
        <f>ROUND(I377*H377,2)</f>
        <v>0</v>
      </c>
      <c r="BL377" s="18" t="s">
        <v>308</v>
      </c>
      <c r="BM377" s="169" t="s">
        <v>458</v>
      </c>
    </row>
    <row r="378" spans="1:65" s="14" customFormat="1" ht="11.25">
      <c r="B378" s="179"/>
      <c r="D378" s="172" t="s">
        <v>156</v>
      </c>
      <c r="E378" s="180" t="s">
        <v>1</v>
      </c>
      <c r="F378" s="181" t="s">
        <v>81</v>
      </c>
      <c r="H378" s="182">
        <v>1</v>
      </c>
      <c r="I378" s="183"/>
      <c r="L378" s="179"/>
      <c r="M378" s="184"/>
      <c r="N378" s="185"/>
      <c r="O378" s="185"/>
      <c r="P378" s="185"/>
      <c r="Q378" s="185"/>
      <c r="R378" s="185"/>
      <c r="S378" s="185"/>
      <c r="T378" s="186"/>
      <c r="AT378" s="180" t="s">
        <v>156</v>
      </c>
      <c r="AU378" s="180" t="s">
        <v>87</v>
      </c>
      <c r="AV378" s="14" t="s">
        <v>87</v>
      </c>
      <c r="AW378" s="14" t="s">
        <v>30</v>
      </c>
      <c r="AX378" s="14" t="s">
        <v>74</v>
      </c>
      <c r="AY378" s="180" t="s">
        <v>148</v>
      </c>
    </row>
    <row r="379" spans="1:65" s="15" customFormat="1" ht="11.25">
      <c r="B379" s="187"/>
      <c r="D379" s="172" t="s">
        <v>156</v>
      </c>
      <c r="E379" s="188" t="s">
        <v>1</v>
      </c>
      <c r="F379" s="189" t="s">
        <v>163</v>
      </c>
      <c r="H379" s="190">
        <v>1</v>
      </c>
      <c r="I379" s="191"/>
      <c r="L379" s="187"/>
      <c r="M379" s="192"/>
      <c r="N379" s="193"/>
      <c r="O379" s="193"/>
      <c r="P379" s="193"/>
      <c r="Q379" s="193"/>
      <c r="R379" s="193"/>
      <c r="S379" s="193"/>
      <c r="T379" s="194"/>
      <c r="AT379" s="188" t="s">
        <v>156</v>
      </c>
      <c r="AU379" s="188" t="s">
        <v>87</v>
      </c>
      <c r="AV379" s="15" t="s">
        <v>154</v>
      </c>
      <c r="AW379" s="15" t="s">
        <v>30</v>
      </c>
      <c r="AX379" s="15" t="s">
        <v>81</v>
      </c>
      <c r="AY379" s="188" t="s">
        <v>148</v>
      </c>
    </row>
    <row r="380" spans="1:65" s="12" customFormat="1" ht="22.9" customHeight="1">
      <c r="B380" s="143"/>
      <c r="D380" s="144" t="s">
        <v>73</v>
      </c>
      <c r="E380" s="154" t="s">
        <v>459</v>
      </c>
      <c r="F380" s="154" t="s">
        <v>460</v>
      </c>
      <c r="I380" s="146"/>
      <c r="J380" s="155">
        <f>BK380</f>
        <v>0</v>
      </c>
      <c r="L380" s="143"/>
      <c r="M380" s="148"/>
      <c r="N380" s="149"/>
      <c r="O380" s="149"/>
      <c r="P380" s="150">
        <f>SUM(P381:P391)</f>
        <v>0</v>
      </c>
      <c r="Q380" s="149"/>
      <c r="R380" s="150">
        <f>SUM(R381:R391)</f>
        <v>9.6000000000000013E-4</v>
      </c>
      <c r="S380" s="149"/>
      <c r="T380" s="151">
        <f>SUM(T381:T391)</f>
        <v>3.6899999999999995E-2</v>
      </c>
      <c r="AR380" s="144" t="s">
        <v>87</v>
      </c>
      <c r="AT380" s="152" t="s">
        <v>73</v>
      </c>
      <c r="AU380" s="152" t="s">
        <v>81</v>
      </c>
      <c r="AY380" s="144" t="s">
        <v>148</v>
      </c>
      <c r="BK380" s="153">
        <f>SUM(BK381:BK391)</f>
        <v>0</v>
      </c>
    </row>
    <row r="381" spans="1:65" s="2" customFormat="1" ht="16.5" customHeight="1">
      <c r="A381" s="33"/>
      <c r="B381" s="156"/>
      <c r="C381" s="157" t="s">
        <v>461</v>
      </c>
      <c r="D381" s="157" t="s">
        <v>150</v>
      </c>
      <c r="E381" s="158" t="s">
        <v>462</v>
      </c>
      <c r="F381" s="159" t="s">
        <v>463</v>
      </c>
      <c r="G381" s="160" t="s">
        <v>153</v>
      </c>
      <c r="H381" s="161">
        <v>96</v>
      </c>
      <c r="I381" s="162"/>
      <c r="J381" s="163">
        <f>ROUND(I381*H381,2)</f>
        <v>0</v>
      </c>
      <c r="K381" s="164"/>
      <c r="L381" s="34"/>
      <c r="M381" s="165" t="s">
        <v>1</v>
      </c>
      <c r="N381" s="166" t="s">
        <v>40</v>
      </c>
      <c r="O381" s="62"/>
      <c r="P381" s="167">
        <f>O381*H381</f>
        <v>0</v>
      </c>
      <c r="Q381" s="167">
        <v>1.0000000000000001E-5</v>
      </c>
      <c r="R381" s="167">
        <f>Q381*H381</f>
        <v>9.6000000000000013E-4</v>
      </c>
      <c r="S381" s="167">
        <v>0</v>
      </c>
      <c r="T381" s="16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9" t="s">
        <v>308</v>
      </c>
      <c r="AT381" s="169" t="s">
        <v>150</v>
      </c>
      <c r="AU381" s="169" t="s">
        <v>87</v>
      </c>
      <c r="AY381" s="18" t="s">
        <v>148</v>
      </c>
      <c r="BE381" s="170">
        <f>IF(N381="základná",J381,0)</f>
        <v>0</v>
      </c>
      <c r="BF381" s="170">
        <f>IF(N381="znížená",J381,0)</f>
        <v>0</v>
      </c>
      <c r="BG381" s="170">
        <f>IF(N381="zákl. prenesená",J381,0)</f>
        <v>0</v>
      </c>
      <c r="BH381" s="170">
        <f>IF(N381="zníž. prenesená",J381,0)</f>
        <v>0</v>
      </c>
      <c r="BI381" s="170">
        <f>IF(N381="nulová",J381,0)</f>
        <v>0</v>
      </c>
      <c r="BJ381" s="18" t="s">
        <v>87</v>
      </c>
      <c r="BK381" s="170">
        <f>ROUND(I381*H381,2)</f>
        <v>0</v>
      </c>
      <c r="BL381" s="18" t="s">
        <v>308</v>
      </c>
      <c r="BM381" s="169" t="s">
        <v>464</v>
      </c>
    </row>
    <row r="382" spans="1:65" s="14" customFormat="1" ht="11.25">
      <c r="B382" s="179"/>
      <c r="D382" s="172" t="s">
        <v>156</v>
      </c>
      <c r="E382" s="180" t="s">
        <v>1</v>
      </c>
      <c r="F382" s="181" t="s">
        <v>465</v>
      </c>
      <c r="H382" s="182">
        <v>72</v>
      </c>
      <c r="I382" s="183"/>
      <c r="L382" s="179"/>
      <c r="M382" s="184"/>
      <c r="N382" s="185"/>
      <c r="O382" s="185"/>
      <c r="P382" s="185"/>
      <c r="Q382" s="185"/>
      <c r="R382" s="185"/>
      <c r="S382" s="185"/>
      <c r="T382" s="186"/>
      <c r="AT382" s="180" t="s">
        <v>156</v>
      </c>
      <c r="AU382" s="180" t="s">
        <v>87</v>
      </c>
      <c r="AV382" s="14" t="s">
        <v>87</v>
      </c>
      <c r="AW382" s="14" t="s">
        <v>30</v>
      </c>
      <c r="AX382" s="14" t="s">
        <v>74</v>
      </c>
      <c r="AY382" s="180" t="s">
        <v>148</v>
      </c>
    </row>
    <row r="383" spans="1:65" s="14" customFormat="1" ht="11.25">
      <c r="B383" s="179"/>
      <c r="D383" s="172" t="s">
        <v>156</v>
      </c>
      <c r="E383" s="180" t="s">
        <v>1</v>
      </c>
      <c r="F383" s="181" t="s">
        <v>335</v>
      </c>
      <c r="H383" s="182">
        <v>24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156</v>
      </c>
      <c r="AU383" s="180" t="s">
        <v>87</v>
      </c>
      <c r="AV383" s="14" t="s">
        <v>87</v>
      </c>
      <c r="AW383" s="14" t="s">
        <v>30</v>
      </c>
      <c r="AX383" s="14" t="s">
        <v>74</v>
      </c>
      <c r="AY383" s="180" t="s">
        <v>148</v>
      </c>
    </row>
    <row r="384" spans="1:65" s="15" customFormat="1" ht="11.25">
      <c r="B384" s="187"/>
      <c r="D384" s="172" t="s">
        <v>156</v>
      </c>
      <c r="E384" s="188" t="s">
        <v>1</v>
      </c>
      <c r="F384" s="189" t="s">
        <v>163</v>
      </c>
      <c r="H384" s="190">
        <v>96</v>
      </c>
      <c r="I384" s="191"/>
      <c r="L384" s="187"/>
      <c r="M384" s="192"/>
      <c r="N384" s="193"/>
      <c r="O384" s="193"/>
      <c r="P384" s="193"/>
      <c r="Q384" s="193"/>
      <c r="R384" s="193"/>
      <c r="S384" s="193"/>
      <c r="T384" s="194"/>
      <c r="AT384" s="188" t="s">
        <v>156</v>
      </c>
      <c r="AU384" s="188" t="s">
        <v>87</v>
      </c>
      <c r="AV384" s="15" t="s">
        <v>154</v>
      </c>
      <c r="AW384" s="15" t="s">
        <v>30</v>
      </c>
      <c r="AX384" s="15" t="s">
        <v>81</v>
      </c>
      <c r="AY384" s="188" t="s">
        <v>148</v>
      </c>
    </row>
    <row r="385" spans="1:65" s="2" customFormat="1" ht="16.5" customHeight="1">
      <c r="A385" s="33"/>
      <c r="B385" s="156"/>
      <c r="C385" s="157" t="s">
        <v>466</v>
      </c>
      <c r="D385" s="157" t="s">
        <v>150</v>
      </c>
      <c r="E385" s="158" t="s">
        <v>467</v>
      </c>
      <c r="F385" s="159" t="s">
        <v>468</v>
      </c>
      <c r="G385" s="160" t="s">
        <v>332</v>
      </c>
      <c r="H385" s="161">
        <v>4.0999999999999996</v>
      </c>
      <c r="I385" s="162"/>
      <c r="J385" s="163">
        <f>ROUND(I385*H385,2)</f>
        <v>0</v>
      </c>
      <c r="K385" s="164"/>
      <c r="L385" s="34"/>
      <c r="M385" s="165" t="s">
        <v>1</v>
      </c>
      <c r="N385" s="166" t="s">
        <v>40</v>
      </c>
      <c r="O385" s="62"/>
      <c r="P385" s="167">
        <f>O385*H385</f>
        <v>0</v>
      </c>
      <c r="Q385" s="167">
        <v>0</v>
      </c>
      <c r="R385" s="167">
        <f>Q385*H385</f>
        <v>0</v>
      </c>
      <c r="S385" s="167">
        <v>8.9999999999999993E-3</v>
      </c>
      <c r="T385" s="168">
        <f>S385*H385</f>
        <v>3.6899999999999995E-2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9" t="s">
        <v>308</v>
      </c>
      <c r="AT385" s="169" t="s">
        <v>150</v>
      </c>
      <c r="AU385" s="169" t="s">
        <v>87</v>
      </c>
      <c r="AY385" s="18" t="s">
        <v>148</v>
      </c>
      <c r="BE385" s="170">
        <f>IF(N385="základná",J385,0)</f>
        <v>0</v>
      </c>
      <c r="BF385" s="170">
        <f>IF(N385="znížená",J385,0)</f>
        <v>0</v>
      </c>
      <c r="BG385" s="170">
        <f>IF(N385="zákl. prenesená",J385,0)</f>
        <v>0</v>
      </c>
      <c r="BH385" s="170">
        <f>IF(N385="zníž. prenesená",J385,0)</f>
        <v>0</v>
      </c>
      <c r="BI385" s="170">
        <f>IF(N385="nulová",J385,0)</f>
        <v>0</v>
      </c>
      <c r="BJ385" s="18" t="s">
        <v>87</v>
      </c>
      <c r="BK385" s="170">
        <f>ROUND(I385*H385,2)</f>
        <v>0</v>
      </c>
      <c r="BL385" s="18" t="s">
        <v>308</v>
      </c>
      <c r="BM385" s="169" t="s">
        <v>469</v>
      </c>
    </row>
    <row r="386" spans="1:65" s="14" customFormat="1" ht="11.25">
      <c r="B386" s="179"/>
      <c r="D386" s="172" t="s">
        <v>156</v>
      </c>
      <c r="E386" s="180" t="s">
        <v>1</v>
      </c>
      <c r="F386" s="181" t="s">
        <v>470</v>
      </c>
      <c r="H386" s="182">
        <v>2.2999999999999998</v>
      </c>
      <c r="I386" s="183"/>
      <c r="L386" s="179"/>
      <c r="M386" s="184"/>
      <c r="N386" s="185"/>
      <c r="O386" s="185"/>
      <c r="P386" s="185"/>
      <c r="Q386" s="185"/>
      <c r="R386" s="185"/>
      <c r="S386" s="185"/>
      <c r="T386" s="186"/>
      <c r="AT386" s="180" t="s">
        <v>156</v>
      </c>
      <c r="AU386" s="180" t="s">
        <v>87</v>
      </c>
      <c r="AV386" s="14" t="s">
        <v>87</v>
      </c>
      <c r="AW386" s="14" t="s">
        <v>30</v>
      </c>
      <c r="AX386" s="14" t="s">
        <v>74</v>
      </c>
      <c r="AY386" s="180" t="s">
        <v>148</v>
      </c>
    </row>
    <row r="387" spans="1:65" s="14" customFormat="1" ht="11.25">
      <c r="B387" s="179"/>
      <c r="D387" s="172" t="s">
        <v>156</v>
      </c>
      <c r="E387" s="180" t="s">
        <v>1</v>
      </c>
      <c r="F387" s="181" t="s">
        <v>471</v>
      </c>
      <c r="H387" s="182">
        <v>1.8</v>
      </c>
      <c r="I387" s="183"/>
      <c r="L387" s="179"/>
      <c r="M387" s="184"/>
      <c r="N387" s="185"/>
      <c r="O387" s="185"/>
      <c r="P387" s="185"/>
      <c r="Q387" s="185"/>
      <c r="R387" s="185"/>
      <c r="S387" s="185"/>
      <c r="T387" s="186"/>
      <c r="AT387" s="180" t="s">
        <v>156</v>
      </c>
      <c r="AU387" s="180" t="s">
        <v>87</v>
      </c>
      <c r="AV387" s="14" t="s">
        <v>87</v>
      </c>
      <c r="AW387" s="14" t="s">
        <v>30</v>
      </c>
      <c r="AX387" s="14" t="s">
        <v>74</v>
      </c>
      <c r="AY387" s="180" t="s">
        <v>148</v>
      </c>
    </row>
    <row r="388" spans="1:65" s="15" customFormat="1" ht="11.25">
      <c r="B388" s="187"/>
      <c r="D388" s="172" t="s">
        <v>156</v>
      </c>
      <c r="E388" s="188" t="s">
        <v>1</v>
      </c>
      <c r="F388" s="189" t="s">
        <v>163</v>
      </c>
      <c r="H388" s="190">
        <v>4.0999999999999996</v>
      </c>
      <c r="I388" s="191"/>
      <c r="L388" s="187"/>
      <c r="M388" s="192"/>
      <c r="N388" s="193"/>
      <c r="O388" s="193"/>
      <c r="P388" s="193"/>
      <c r="Q388" s="193"/>
      <c r="R388" s="193"/>
      <c r="S388" s="193"/>
      <c r="T388" s="194"/>
      <c r="AT388" s="188" t="s">
        <v>156</v>
      </c>
      <c r="AU388" s="188" t="s">
        <v>87</v>
      </c>
      <c r="AV388" s="15" t="s">
        <v>154</v>
      </c>
      <c r="AW388" s="15" t="s">
        <v>30</v>
      </c>
      <c r="AX388" s="15" t="s">
        <v>81</v>
      </c>
      <c r="AY388" s="188" t="s">
        <v>148</v>
      </c>
    </row>
    <row r="389" spans="1:65" s="2" customFormat="1" ht="21.75" customHeight="1">
      <c r="A389" s="33"/>
      <c r="B389" s="156"/>
      <c r="C389" s="157" t="s">
        <v>472</v>
      </c>
      <c r="D389" s="157" t="s">
        <v>150</v>
      </c>
      <c r="E389" s="158" t="s">
        <v>473</v>
      </c>
      <c r="F389" s="159" t="s">
        <v>474</v>
      </c>
      <c r="G389" s="160" t="s">
        <v>426</v>
      </c>
      <c r="H389" s="161">
        <v>10</v>
      </c>
      <c r="I389" s="162"/>
      <c r="J389" s="163">
        <f>ROUND(I389*H389,2)</f>
        <v>0</v>
      </c>
      <c r="K389" s="164"/>
      <c r="L389" s="34"/>
      <c r="M389" s="165" t="s">
        <v>1</v>
      </c>
      <c r="N389" s="166" t="s">
        <v>40</v>
      </c>
      <c r="O389" s="62"/>
      <c r="P389" s="167">
        <f>O389*H389</f>
        <v>0</v>
      </c>
      <c r="Q389" s="167">
        <v>0</v>
      </c>
      <c r="R389" s="167">
        <f>Q389*H389</f>
        <v>0</v>
      </c>
      <c r="S389" s="167">
        <v>0</v>
      </c>
      <c r="T389" s="168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9" t="s">
        <v>427</v>
      </c>
      <c r="AT389" s="169" t="s">
        <v>150</v>
      </c>
      <c r="AU389" s="169" t="s">
        <v>87</v>
      </c>
      <c r="AY389" s="18" t="s">
        <v>148</v>
      </c>
      <c r="BE389" s="170">
        <f>IF(N389="základná",J389,0)</f>
        <v>0</v>
      </c>
      <c r="BF389" s="170">
        <f>IF(N389="znížená",J389,0)</f>
        <v>0</v>
      </c>
      <c r="BG389" s="170">
        <f>IF(N389="zákl. prenesená",J389,0)</f>
        <v>0</v>
      </c>
      <c r="BH389" s="170">
        <f>IF(N389="zníž. prenesená",J389,0)</f>
        <v>0</v>
      </c>
      <c r="BI389" s="170">
        <f>IF(N389="nulová",J389,0)</f>
        <v>0</v>
      </c>
      <c r="BJ389" s="18" t="s">
        <v>87</v>
      </c>
      <c r="BK389" s="170">
        <f>ROUND(I389*H389,2)</f>
        <v>0</v>
      </c>
      <c r="BL389" s="18" t="s">
        <v>427</v>
      </c>
      <c r="BM389" s="169" t="s">
        <v>475</v>
      </c>
    </row>
    <row r="390" spans="1:65" s="14" customFormat="1" ht="11.25">
      <c r="B390" s="179"/>
      <c r="D390" s="172" t="s">
        <v>156</v>
      </c>
      <c r="E390" s="180" t="s">
        <v>1</v>
      </c>
      <c r="F390" s="181" t="s">
        <v>257</v>
      </c>
      <c r="H390" s="182">
        <v>10</v>
      </c>
      <c r="I390" s="183"/>
      <c r="L390" s="179"/>
      <c r="M390" s="184"/>
      <c r="N390" s="185"/>
      <c r="O390" s="185"/>
      <c r="P390" s="185"/>
      <c r="Q390" s="185"/>
      <c r="R390" s="185"/>
      <c r="S390" s="185"/>
      <c r="T390" s="186"/>
      <c r="AT390" s="180" t="s">
        <v>156</v>
      </c>
      <c r="AU390" s="180" t="s">
        <v>87</v>
      </c>
      <c r="AV390" s="14" t="s">
        <v>87</v>
      </c>
      <c r="AW390" s="14" t="s">
        <v>30</v>
      </c>
      <c r="AX390" s="14" t="s">
        <v>74</v>
      </c>
      <c r="AY390" s="180" t="s">
        <v>148</v>
      </c>
    </row>
    <row r="391" spans="1:65" s="15" customFormat="1" ht="11.25">
      <c r="B391" s="187"/>
      <c r="D391" s="172" t="s">
        <v>156</v>
      </c>
      <c r="E391" s="188" t="s">
        <v>1</v>
      </c>
      <c r="F391" s="189" t="s">
        <v>163</v>
      </c>
      <c r="H391" s="190">
        <v>10</v>
      </c>
      <c r="I391" s="191"/>
      <c r="L391" s="187"/>
      <c r="M391" s="192"/>
      <c r="N391" s="193"/>
      <c r="O391" s="193"/>
      <c r="P391" s="193"/>
      <c r="Q391" s="193"/>
      <c r="R391" s="193"/>
      <c r="S391" s="193"/>
      <c r="T391" s="194"/>
      <c r="AT391" s="188" t="s">
        <v>156</v>
      </c>
      <c r="AU391" s="188" t="s">
        <v>87</v>
      </c>
      <c r="AV391" s="15" t="s">
        <v>154</v>
      </c>
      <c r="AW391" s="15" t="s">
        <v>30</v>
      </c>
      <c r="AX391" s="15" t="s">
        <v>81</v>
      </c>
      <c r="AY391" s="188" t="s">
        <v>148</v>
      </c>
    </row>
    <row r="392" spans="1:65" s="12" customFormat="1" ht="22.9" customHeight="1">
      <c r="B392" s="143"/>
      <c r="D392" s="144" t="s">
        <v>73</v>
      </c>
      <c r="E392" s="154" t="s">
        <v>476</v>
      </c>
      <c r="F392" s="154" t="s">
        <v>477</v>
      </c>
      <c r="I392" s="146"/>
      <c r="J392" s="155">
        <f>BK392</f>
        <v>0</v>
      </c>
      <c r="L392" s="143"/>
      <c r="M392" s="148"/>
      <c r="N392" s="149"/>
      <c r="O392" s="149"/>
      <c r="P392" s="150">
        <f>SUM(P393:P413)</f>
        <v>0</v>
      </c>
      <c r="Q392" s="149"/>
      <c r="R392" s="150">
        <f>SUM(R393:R413)</f>
        <v>0</v>
      </c>
      <c r="S392" s="149"/>
      <c r="T392" s="151">
        <f>SUM(T393:T413)</f>
        <v>0.27634000000000003</v>
      </c>
      <c r="AR392" s="144" t="s">
        <v>87</v>
      </c>
      <c r="AT392" s="152" t="s">
        <v>73</v>
      </c>
      <c r="AU392" s="152" t="s">
        <v>81</v>
      </c>
      <c r="AY392" s="144" t="s">
        <v>148</v>
      </c>
      <c r="BK392" s="153">
        <f>SUM(BK393:BK413)</f>
        <v>0</v>
      </c>
    </row>
    <row r="393" spans="1:65" s="2" customFormat="1" ht="24.2" customHeight="1">
      <c r="A393" s="33"/>
      <c r="B393" s="156"/>
      <c r="C393" s="157" t="s">
        <v>478</v>
      </c>
      <c r="D393" s="157" t="s">
        <v>150</v>
      </c>
      <c r="E393" s="158" t="s">
        <v>479</v>
      </c>
      <c r="F393" s="159" t="s">
        <v>480</v>
      </c>
      <c r="G393" s="160" t="s">
        <v>153</v>
      </c>
      <c r="H393" s="161">
        <v>244.54</v>
      </c>
      <c r="I393" s="162"/>
      <c r="J393" s="163">
        <f>ROUND(I393*H393,2)</f>
        <v>0</v>
      </c>
      <c r="K393" s="164"/>
      <c r="L393" s="34"/>
      <c r="M393" s="165" t="s">
        <v>1</v>
      </c>
      <c r="N393" s="166" t="s">
        <v>40</v>
      </c>
      <c r="O393" s="62"/>
      <c r="P393" s="167">
        <f>O393*H393</f>
        <v>0</v>
      </c>
      <c r="Q393" s="167">
        <v>0</v>
      </c>
      <c r="R393" s="167">
        <f>Q393*H393</f>
        <v>0</v>
      </c>
      <c r="S393" s="167">
        <v>1E-3</v>
      </c>
      <c r="T393" s="168">
        <f>S393*H393</f>
        <v>0.24454000000000001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9" t="s">
        <v>308</v>
      </c>
      <c r="AT393" s="169" t="s">
        <v>150</v>
      </c>
      <c r="AU393" s="169" t="s">
        <v>87</v>
      </c>
      <c r="AY393" s="18" t="s">
        <v>148</v>
      </c>
      <c r="BE393" s="170">
        <f>IF(N393="základná",J393,0)</f>
        <v>0</v>
      </c>
      <c r="BF393" s="170">
        <f>IF(N393="znížená",J393,0)</f>
        <v>0</v>
      </c>
      <c r="BG393" s="170">
        <f>IF(N393="zákl. prenesená",J393,0)</f>
        <v>0</v>
      </c>
      <c r="BH393" s="170">
        <f>IF(N393="zníž. prenesená",J393,0)</f>
        <v>0</v>
      </c>
      <c r="BI393" s="170">
        <f>IF(N393="nulová",J393,0)</f>
        <v>0</v>
      </c>
      <c r="BJ393" s="18" t="s">
        <v>87</v>
      </c>
      <c r="BK393" s="170">
        <f>ROUND(I393*H393,2)</f>
        <v>0</v>
      </c>
      <c r="BL393" s="18" t="s">
        <v>308</v>
      </c>
      <c r="BM393" s="169" t="s">
        <v>481</v>
      </c>
    </row>
    <row r="394" spans="1:65" s="13" customFormat="1" ht="11.25">
      <c r="B394" s="171"/>
      <c r="D394" s="172" t="s">
        <v>156</v>
      </c>
      <c r="E394" s="173" t="s">
        <v>1</v>
      </c>
      <c r="F394" s="174" t="s">
        <v>482</v>
      </c>
      <c r="H394" s="173" t="s">
        <v>1</v>
      </c>
      <c r="I394" s="175"/>
      <c r="L394" s="171"/>
      <c r="M394" s="176"/>
      <c r="N394" s="177"/>
      <c r="O394" s="177"/>
      <c r="P394" s="177"/>
      <c r="Q394" s="177"/>
      <c r="R394" s="177"/>
      <c r="S394" s="177"/>
      <c r="T394" s="178"/>
      <c r="AT394" s="173" t="s">
        <v>156</v>
      </c>
      <c r="AU394" s="173" t="s">
        <v>87</v>
      </c>
      <c r="AV394" s="13" t="s">
        <v>81</v>
      </c>
      <c r="AW394" s="13" t="s">
        <v>30</v>
      </c>
      <c r="AX394" s="13" t="s">
        <v>74</v>
      </c>
      <c r="AY394" s="173" t="s">
        <v>148</v>
      </c>
    </row>
    <row r="395" spans="1:65" s="13" customFormat="1" ht="11.25">
      <c r="B395" s="171"/>
      <c r="D395" s="172" t="s">
        <v>156</v>
      </c>
      <c r="E395" s="173" t="s">
        <v>1</v>
      </c>
      <c r="F395" s="174" t="s">
        <v>483</v>
      </c>
      <c r="H395" s="173" t="s">
        <v>1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3" t="s">
        <v>156</v>
      </c>
      <c r="AU395" s="173" t="s">
        <v>87</v>
      </c>
      <c r="AV395" s="13" t="s">
        <v>81</v>
      </c>
      <c r="AW395" s="13" t="s">
        <v>30</v>
      </c>
      <c r="AX395" s="13" t="s">
        <v>74</v>
      </c>
      <c r="AY395" s="173" t="s">
        <v>148</v>
      </c>
    </row>
    <row r="396" spans="1:65" s="14" customFormat="1" ht="11.25">
      <c r="B396" s="179"/>
      <c r="D396" s="172" t="s">
        <v>156</v>
      </c>
      <c r="E396" s="180" t="s">
        <v>1</v>
      </c>
      <c r="F396" s="181" t="s">
        <v>484</v>
      </c>
      <c r="H396" s="182">
        <v>31.8</v>
      </c>
      <c r="I396" s="183"/>
      <c r="L396" s="179"/>
      <c r="M396" s="184"/>
      <c r="N396" s="185"/>
      <c r="O396" s="185"/>
      <c r="P396" s="185"/>
      <c r="Q396" s="185"/>
      <c r="R396" s="185"/>
      <c r="S396" s="185"/>
      <c r="T396" s="186"/>
      <c r="AT396" s="180" t="s">
        <v>156</v>
      </c>
      <c r="AU396" s="180" t="s">
        <v>87</v>
      </c>
      <c r="AV396" s="14" t="s">
        <v>87</v>
      </c>
      <c r="AW396" s="14" t="s">
        <v>30</v>
      </c>
      <c r="AX396" s="14" t="s">
        <v>74</v>
      </c>
      <c r="AY396" s="180" t="s">
        <v>148</v>
      </c>
    </row>
    <row r="397" spans="1:65" s="14" customFormat="1" ht="11.25">
      <c r="B397" s="179"/>
      <c r="D397" s="172" t="s">
        <v>156</v>
      </c>
      <c r="E397" s="180" t="s">
        <v>1</v>
      </c>
      <c r="F397" s="181" t="s">
        <v>485</v>
      </c>
      <c r="H397" s="182">
        <v>11.2</v>
      </c>
      <c r="I397" s="183"/>
      <c r="L397" s="179"/>
      <c r="M397" s="184"/>
      <c r="N397" s="185"/>
      <c r="O397" s="185"/>
      <c r="P397" s="185"/>
      <c r="Q397" s="185"/>
      <c r="R397" s="185"/>
      <c r="S397" s="185"/>
      <c r="T397" s="186"/>
      <c r="AT397" s="180" t="s">
        <v>156</v>
      </c>
      <c r="AU397" s="180" t="s">
        <v>87</v>
      </c>
      <c r="AV397" s="14" t="s">
        <v>87</v>
      </c>
      <c r="AW397" s="14" t="s">
        <v>30</v>
      </c>
      <c r="AX397" s="14" t="s">
        <v>74</v>
      </c>
      <c r="AY397" s="180" t="s">
        <v>148</v>
      </c>
    </row>
    <row r="398" spans="1:65" s="14" customFormat="1" ht="11.25">
      <c r="B398" s="179"/>
      <c r="D398" s="172" t="s">
        <v>156</v>
      </c>
      <c r="E398" s="180" t="s">
        <v>1</v>
      </c>
      <c r="F398" s="181" t="s">
        <v>486</v>
      </c>
      <c r="H398" s="182">
        <v>5.53</v>
      </c>
      <c r="I398" s="183"/>
      <c r="L398" s="179"/>
      <c r="M398" s="184"/>
      <c r="N398" s="185"/>
      <c r="O398" s="185"/>
      <c r="P398" s="185"/>
      <c r="Q398" s="185"/>
      <c r="R398" s="185"/>
      <c r="S398" s="185"/>
      <c r="T398" s="186"/>
      <c r="AT398" s="180" t="s">
        <v>156</v>
      </c>
      <c r="AU398" s="180" t="s">
        <v>87</v>
      </c>
      <c r="AV398" s="14" t="s">
        <v>87</v>
      </c>
      <c r="AW398" s="14" t="s">
        <v>30</v>
      </c>
      <c r="AX398" s="14" t="s">
        <v>74</v>
      </c>
      <c r="AY398" s="180" t="s">
        <v>148</v>
      </c>
    </row>
    <row r="399" spans="1:65" s="14" customFormat="1" ht="11.25">
      <c r="B399" s="179"/>
      <c r="D399" s="172" t="s">
        <v>156</v>
      </c>
      <c r="E399" s="180" t="s">
        <v>1</v>
      </c>
      <c r="F399" s="181" t="s">
        <v>487</v>
      </c>
      <c r="H399" s="182">
        <v>5.22</v>
      </c>
      <c r="I399" s="183"/>
      <c r="L399" s="179"/>
      <c r="M399" s="184"/>
      <c r="N399" s="185"/>
      <c r="O399" s="185"/>
      <c r="P399" s="185"/>
      <c r="Q399" s="185"/>
      <c r="R399" s="185"/>
      <c r="S399" s="185"/>
      <c r="T399" s="186"/>
      <c r="AT399" s="180" t="s">
        <v>156</v>
      </c>
      <c r="AU399" s="180" t="s">
        <v>87</v>
      </c>
      <c r="AV399" s="14" t="s">
        <v>87</v>
      </c>
      <c r="AW399" s="14" t="s">
        <v>30</v>
      </c>
      <c r="AX399" s="14" t="s">
        <v>74</v>
      </c>
      <c r="AY399" s="180" t="s">
        <v>148</v>
      </c>
    </row>
    <row r="400" spans="1:65" s="14" customFormat="1" ht="11.25">
      <c r="B400" s="179"/>
      <c r="D400" s="172" t="s">
        <v>156</v>
      </c>
      <c r="E400" s="180" t="s">
        <v>1</v>
      </c>
      <c r="F400" s="181" t="s">
        <v>488</v>
      </c>
      <c r="H400" s="182">
        <v>10</v>
      </c>
      <c r="I400" s="183"/>
      <c r="L400" s="179"/>
      <c r="M400" s="184"/>
      <c r="N400" s="185"/>
      <c r="O400" s="185"/>
      <c r="P400" s="185"/>
      <c r="Q400" s="185"/>
      <c r="R400" s="185"/>
      <c r="S400" s="185"/>
      <c r="T400" s="186"/>
      <c r="AT400" s="180" t="s">
        <v>156</v>
      </c>
      <c r="AU400" s="180" t="s">
        <v>87</v>
      </c>
      <c r="AV400" s="14" t="s">
        <v>87</v>
      </c>
      <c r="AW400" s="14" t="s">
        <v>30</v>
      </c>
      <c r="AX400" s="14" t="s">
        <v>74</v>
      </c>
      <c r="AY400" s="180" t="s">
        <v>148</v>
      </c>
    </row>
    <row r="401" spans="1:65" s="14" customFormat="1" ht="11.25">
      <c r="B401" s="179"/>
      <c r="D401" s="172" t="s">
        <v>156</v>
      </c>
      <c r="E401" s="180" t="s">
        <v>1</v>
      </c>
      <c r="F401" s="181" t="s">
        <v>489</v>
      </c>
      <c r="H401" s="182">
        <v>9.33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156</v>
      </c>
      <c r="AU401" s="180" t="s">
        <v>87</v>
      </c>
      <c r="AV401" s="14" t="s">
        <v>87</v>
      </c>
      <c r="AW401" s="14" t="s">
        <v>30</v>
      </c>
      <c r="AX401" s="14" t="s">
        <v>74</v>
      </c>
      <c r="AY401" s="180" t="s">
        <v>148</v>
      </c>
    </row>
    <row r="402" spans="1:65" s="14" customFormat="1" ht="11.25">
      <c r="B402" s="179"/>
      <c r="D402" s="172" t="s">
        <v>156</v>
      </c>
      <c r="E402" s="180" t="s">
        <v>1</v>
      </c>
      <c r="F402" s="181" t="s">
        <v>490</v>
      </c>
      <c r="H402" s="182">
        <v>10.52</v>
      </c>
      <c r="I402" s="183"/>
      <c r="L402" s="179"/>
      <c r="M402" s="184"/>
      <c r="N402" s="185"/>
      <c r="O402" s="185"/>
      <c r="P402" s="185"/>
      <c r="Q402" s="185"/>
      <c r="R402" s="185"/>
      <c r="S402" s="185"/>
      <c r="T402" s="186"/>
      <c r="AT402" s="180" t="s">
        <v>156</v>
      </c>
      <c r="AU402" s="180" t="s">
        <v>87</v>
      </c>
      <c r="AV402" s="14" t="s">
        <v>87</v>
      </c>
      <c r="AW402" s="14" t="s">
        <v>30</v>
      </c>
      <c r="AX402" s="14" t="s">
        <v>74</v>
      </c>
      <c r="AY402" s="180" t="s">
        <v>148</v>
      </c>
    </row>
    <row r="403" spans="1:65" s="14" customFormat="1" ht="11.25">
      <c r="B403" s="179"/>
      <c r="D403" s="172" t="s">
        <v>156</v>
      </c>
      <c r="E403" s="180" t="s">
        <v>1</v>
      </c>
      <c r="F403" s="181" t="s">
        <v>491</v>
      </c>
      <c r="H403" s="182">
        <v>55.54</v>
      </c>
      <c r="I403" s="183"/>
      <c r="L403" s="179"/>
      <c r="M403" s="184"/>
      <c r="N403" s="185"/>
      <c r="O403" s="185"/>
      <c r="P403" s="185"/>
      <c r="Q403" s="185"/>
      <c r="R403" s="185"/>
      <c r="S403" s="185"/>
      <c r="T403" s="186"/>
      <c r="AT403" s="180" t="s">
        <v>156</v>
      </c>
      <c r="AU403" s="180" t="s">
        <v>87</v>
      </c>
      <c r="AV403" s="14" t="s">
        <v>87</v>
      </c>
      <c r="AW403" s="14" t="s">
        <v>30</v>
      </c>
      <c r="AX403" s="14" t="s">
        <v>74</v>
      </c>
      <c r="AY403" s="180" t="s">
        <v>148</v>
      </c>
    </row>
    <row r="404" spans="1:65" s="14" customFormat="1" ht="11.25">
      <c r="B404" s="179"/>
      <c r="D404" s="172" t="s">
        <v>156</v>
      </c>
      <c r="E404" s="180" t="s">
        <v>1</v>
      </c>
      <c r="F404" s="181" t="s">
        <v>492</v>
      </c>
      <c r="H404" s="182">
        <v>26.35</v>
      </c>
      <c r="I404" s="183"/>
      <c r="L404" s="179"/>
      <c r="M404" s="184"/>
      <c r="N404" s="185"/>
      <c r="O404" s="185"/>
      <c r="P404" s="185"/>
      <c r="Q404" s="185"/>
      <c r="R404" s="185"/>
      <c r="S404" s="185"/>
      <c r="T404" s="186"/>
      <c r="AT404" s="180" t="s">
        <v>156</v>
      </c>
      <c r="AU404" s="180" t="s">
        <v>87</v>
      </c>
      <c r="AV404" s="14" t="s">
        <v>87</v>
      </c>
      <c r="AW404" s="14" t="s">
        <v>30</v>
      </c>
      <c r="AX404" s="14" t="s">
        <v>74</v>
      </c>
      <c r="AY404" s="180" t="s">
        <v>148</v>
      </c>
    </row>
    <row r="405" spans="1:65" s="14" customFormat="1" ht="11.25">
      <c r="B405" s="179"/>
      <c r="D405" s="172" t="s">
        <v>156</v>
      </c>
      <c r="E405" s="180" t="s">
        <v>1</v>
      </c>
      <c r="F405" s="181" t="s">
        <v>493</v>
      </c>
      <c r="H405" s="182">
        <v>26.35</v>
      </c>
      <c r="I405" s="183"/>
      <c r="L405" s="179"/>
      <c r="M405" s="184"/>
      <c r="N405" s="185"/>
      <c r="O405" s="185"/>
      <c r="P405" s="185"/>
      <c r="Q405" s="185"/>
      <c r="R405" s="185"/>
      <c r="S405" s="185"/>
      <c r="T405" s="186"/>
      <c r="AT405" s="180" t="s">
        <v>156</v>
      </c>
      <c r="AU405" s="180" t="s">
        <v>87</v>
      </c>
      <c r="AV405" s="14" t="s">
        <v>87</v>
      </c>
      <c r="AW405" s="14" t="s">
        <v>30</v>
      </c>
      <c r="AX405" s="14" t="s">
        <v>74</v>
      </c>
      <c r="AY405" s="180" t="s">
        <v>148</v>
      </c>
    </row>
    <row r="406" spans="1:65" s="14" customFormat="1" ht="11.25">
      <c r="B406" s="179"/>
      <c r="D406" s="172" t="s">
        <v>156</v>
      </c>
      <c r="E406" s="180" t="s">
        <v>1</v>
      </c>
      <c r="F406" s="181" t="s">
        <v>494</v>
      </c>
      <c r="H406" s="182">
        <v>26.35</v>
      </c>
      <c r="I406" s="183"/>
      <c r="L406" s="179"/>
      <c r="M406" s="184"/>
      <c r="N406" s="185"/>
      <c r="O406" s="185"/>
      <c r="P406" s="185"/>
      <c r="Q406" s="185"/>
      <c r="R406" s="185"/>
      <c r="S406" s="185"/>
      <c r="T406" s="186"/>
      <c r="AT406" s="180" t="s">
        <v>156</v>
      </c>
      <c r="AU406" s="180" t="s">
        <v>87</v>
      </c>
      <c r="AV406" s="14" t="s">
        <v>87</v>
      </c>
      <c r="AW406" s="14" t="s">
        <v>30</v>
      </c>
      <c r="AX406" s="14" t="s">
        <v>74</v>
      </c>
      <c r="AY406" s="180" t="s">
        <v>148</v>
      </c>
    </row>
    <row r="407" spans="1:65" s="14" customFormat="1" ht="11.25">
      <c r="B407" s="179"/>
      <c r="D407" s="172" t="s">
        <v>156</v>
      </c>
      <c r="E407" s="180" t="s">
        <v>1</v>
      </c>
      <c r="F407" s="181" t="s">
        <v>495</v>
      </c>
      <c r="H407" s="182">
        <v>26.35</v>
      </c>
      <c r="I407" s="183"/>
      <c r="L407" s="179"/>
      <c r="M407" s="184"/>
      <c r="N407" s="185"/>
      <c r="O407" s="185"/>
      <c r="P407" s="185"/>
      <c r="Q407" s="185"/>
      <c r="R407" s="185"/>
      <c r="S407" s="185"/>
      <c r="T407" s="186"/>
      <c r="AT407" s="180" t="s">
        <v>156</v>
      </c>
      <c r="AU407" s="180" t="s">
        <v>87</v>
      </c>
      <c r="AV407" s="14" t="s">
        <v>87</v>
      </c>
      <c r="AW407" s="14" t="s">
        <v>30</v>
      </c>
      <c r="AX407" s="14" t="s">
        <v>74</v>
      </c>
      <c r="AY407" s="180" t="s">
        <v>148</v>
      </c>
    </row>
    <row r="408" spans="1:65" s="16" customFormat="1" ht="11.25">
      <c r="B408" s="195"/>
      <c r="D408" s="172" t="s">
        <v>156</v>
      </c>
      <c r="E408" s="196" t="s">
        <v>1</v>
      </c>
      <c r="F408" s="197" t="s">
        <v>193</v>
      </c>
      <c r="H408" s="198">
        <v>244.54</v>
      </c>
      <c r="I408" s="199"/>
      <c r="L408" s="195"/>
      <c r="M408" s="200"/>
      <c r="N408" s="201"/>
      <c r="O408" s="201"/>
      <c r="P408" s="201"/>
      <c r="Q408" s="201"/>
      <c r="R408" s="201"/>
      <c r="S408" s="201"/>
      <c r="T408" s="202"/>
      <c r="AT408" s="196" t="s">
        <v>156</v>
      </c>
      <c r="AU408" s="196" t="s">
        <v>87</v>
      </c>
      <c r="AV408" s="16" t="s">
        <v>167</v>
      </c>
      <c r="AW408" s="16" t="s">
        <v>30</v>
      </c>
      <c r="AX408" s="16" t="s">
        <v>74</v>
      </c>
      <c r="AY408" s="196" t="s">
        <v>148</v>
      </c>
    </row>
    <row r="409" spans="1:65" s="15" customFormat="1" ht="11.25">
      <c r="B409" s="187"/>
      <c r="D409" s="172" t="s">
        <v>156</v>
      </c>
      <c r="E409" s="188" t="s">
        <v>1</v>
      </c>
      <c r="F409" s="189" t="s">
        <v>496</v>
      </c>
      <c r="H409" s="190">
        <v>244.54</v>
      </c>
      <c r="I409" s="191"/>
      <c r="L409" s="187"/>
      <c r="M409" s="192"/>
      <c r="N409" s="193"/>
      <c r="O409" s="193"/>
      <c r="P409" s="193"/>
      <c r="Q409" s="193"/>
      <c r="R409" s="193"/>
      <c r="S409" s="193"/>
      <c r="T409" s="194"/>
      <c r="AT409" s="188" t="s">
        <v>156</v>
      </c>
      <c r="AU409" s="188" t="s">
        <v>87</v>
      </c>
      <c r="AV409" s="15" t="s">
        <v>154</v>
      </c>
      <c r="AW409" s="15" t="s">
        <v>30</v>
      </c>
      <c r="AX409" s="15" t="s">
        <v>81</v>
      </c>
      <c r="AY409" s="188" t="s">
        <v>148</v>
      </c>
    </row>
    <row r="410" spans="1:65" s="2" customFormat="1" ht="24.2" customHeight="1">
      <c r="A410" s="33"/>
      <c r="B410" s="156"/>
      <c r="C410" s="157" t="s">
        <v>497</v>
      </c>
      <c r="D410" s="157" t="s">
        <v>150</v>
      </c>
      <c r="E410" s="158" t="s">
        <v>498</v>
      </c>
      <c r="F410" s="159" t="s">
        <v>499</v>
      </c>
      <c r="G410" s="160" t="s">
        <v>153</v>
      </c>
      <c r="H410" s="161">
        <v>31.8</v>
      </c>
      <c r="I410" s="162"/>
      <c r="J410" s="163">
        <f>ROUND(I410*H410,2)</f>
        <v>0</v>
      </c>
      <c r="K410" s="164"/>
      <c r="L410" s="34"/>
      <c r="M410" s="165" t="s">
        <v>1</v>
      </c>
      <c r="N410" s="166" t="s">
        <v>40</v>
      </c>
      <c r="O410" s="62"/>
      <c r="P410" s="167">
        <f>O410*H410</f>
        <v>0</v>
      </c>
      <c r="Q410" s="167">
        <v>0</v>
      </c>
      <c r="R410" s="167">
        <f>Q410*H410</f>
        <v>0</v>
      </c>
      <c r="S410" s="167">
        <v>1E-3</v>
      </c>
      <c r="T410" s="168">
        <f>S410*H410</f>
        <v>3.1800000000000002E-2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9" t="s">
        <v>308</v>
      </c>
      <c r="AT410" s="169" t="s">
        <v>150</v>
      </c>
      <c r="AU410" s="169" t="s">
        <v>87</v>
      </c>
      <c r="AY410" s="18" t="s">
        <v>148</v>
      </c>
      <c r="BE410" s="170">
        <f>IF(N410="základná",J410,0)</f>
        <v>0</v>
      </c>
      <c r="BF410" s="170">
        <f>IF(N410="znížená",J410,0)</f>
        <v>0</v>
      </c>
      <c r="BG410" s="170">
        <f>IF(N410="zákl. prenesená",J410,0)</f>
        <v>0</v>
      </c>
      <c r="BH410" s="170">
        <f>IF(N410="zníž. prenesená",J410,0)</f>
        <v>0</v>
      </c>
      <c r="BI410" s="170">
        <f>IF(N410="nulová",J410,0)</f>
        <v>0</v>
      </c>
      <c r="BJ410" s="18" t="s">
        <v>87</v>
      </c>
      <c r="BK410" s="170">
        <f>ROUND(I410*H410,2)</f>
        <v>0</v>
      </c>
      <c r="BL410" s="18" t="s">
        <v>308</v>
      </c>
      <c r="BM410" s="169" t="s">
        <v>500</v>
      </c>
    </row>
    <row r="411" spans="1:65" s="13" customFormat="1" ht="11.25">
      <c r="B411" s="171"/>
      <c r="D411" s="172" t="s">
        <v>156</v>
      </c>
      <c r="E411" s="173" t="s">
        <v>1</v>
      </c>
      <c r="F411" s="174" t="s">
        <v>501</v>
      </c>
      <c r="H411" s="173" t="s">
        <v>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3" t="s">
        <v>156</v>
      </c>
      <c r="AU411" s="173" t="s">
        <v>87</v>
      </c>
      <c r="AV411" s="13" t="s">
        <v>81</v>
      </c>
      <c r="AW411" s="13" t="s">
        <v>30</v>
      </c>
      <c r="AX411" s="13" t="s">
        <v>74</v>
      </c>
      <c r="AY411" s="173" t="s">
        <v>148</v>
      </c>
    </row>
    <row r="412" spans="1:65" s="14" customFormat="1" ht="11.25">
      <c r="B412" s="179"/>
      <c r="D412" s="172" t="s">
        <v>156</v>
      </c>
      <c r="E412" s="180" t="s">
        <v>1</v>
      </c>
      <c r="F412" s="181" t="s">
        <v>484</v>
      </c>
      <c r="H412" s="182">
        <v>31.8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156</v>
      </c>
      <c r="AU412" s="180" t="s">
        <v>87</v>
      </c>
      <c r="AV412" s="14" t="s">
        <v>87</v>
      </c>
      <c r="AW412" s="14" t="s">
        <v>30</v>
      </c>
      <c r="AX412" s="14" t="s">
        <v>74</v>
      </c>
      <c r="AY412" s="180" t="s">
        <v>148</v>
      </c>
    </row>
    <row r="413" spans="1:65" s="15" customFormat="1" ht="11.25">
      <c r="B413" s="187"/>
      <c r="D413" s="172" t="s">
        <v>156</v>
      </c>
      <c r="E413" s="188" t="s">
        <v>1</v>
      </c>
      <c r="F413" s="189" t="s">
        <v>502</v>
      </c>
      <c r="H413" s="190">
        <v>31.8</v>
      </c>
      <c r="I413" s="191"/>
      <c r="L413" s="187"/>
      <c r="M413" s="203"/>
      <c r="N413" s="204"/>
      <c r="O413" s="204"/>
      <c r="P413" s="204"/>
      <c r="Q413" s="204"/>
      <c r="R413" s="204"/>
      <c r="S413" s="204"/>
      <c r="T413" s="205"/>
      <c r="AT413" s="188" t="s">
        <v>156</v>
      </c>
      <c r="AU413" s="188" t="s">
        <v>87</v>
      </c>
      <c r="AV413" s="15" t="s">
        <v>154</v>
      </c>
      <c r="AW413" s="15" t="s">
        <v>30</v>
      </c>
      <c r="AX413" s="15" t="s">
        <v>81</v>
      </c>
      <c r="AY413" s="188" t="s">
        <v>148</v>
      </c>
    </row>
    <row r="414" spans="1:65" s="2" customFormat="1" ht="6.95" customHeight="1">
      <c r="A414" s="33"/>
      <c r="B414" s="51"/>
      <c r="C414" s="52"/>
      <c r="D414" s="52"/>
      <c r="E414" s="52"/>
      <c r="F414" s="52"/>
      <c r="G414" s="52"/>
      <c r="H414" s="52"/>
      <c r="I414" s="52"/>
      <c r="J414" s="52"/>
      <c r="K414" s="52"/>
      <c r="L414" s="34"/>
      <c r="M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</row>
  </sheetData>
  <autoFilter ref="C136:K413" xr:uid="{00000000-0009-0000-0000-000001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79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91</v>
      </c>
      <c r="AZ2" s="206" t="s">
        <v>503</v>
      </c>
      <c r="BA2" s="206" t="s">
        <v>504</v>
      </c>
      <c r="BB2" s="206" t="s">
        <v>153</v>
      </c>
      <c r="BC2" s="206" t="s">
        <v>505</v>
      </c>
      <c r="BD2" s="206" t="s">
        <v>87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206" t="s">
        <v>506</v>
      </c>
      <c r="BA3" s="206" t="s">
        <v>507</v>
      </c>
      <c r="BB3" s="206" t="s">
        <v>153</v>
      </c>
      <c r="BC3" s="206" t="s">
        <v>508</v>
      </c>
      <c r="BD3" s="206" t="s">
        <v>87</v>
      </c>
    </row>
    <row r="4" spans="1:5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  <c r="AZ4" s="206" t="s">
        <v>509</v>
      </c>
      <c r="BA4" s="206" t="s">
        <v>510</v>
      </c>
      <c r="BB4" s="206" t="s">
        <v>153</v>
      </c>
      <c r="BC4" s="206" t="s">
        <v>511</v>
      </c>
      <c r="BD4" s="206" t="s">
        <v>87</v>
      </c>
    </row>
    <row r="5" spans="1:56" s="1" customFormat="1" ht="6.95" customHeight="1">
      <c r="B5" s="21"/>
      <c r="L5" s="21"/>
      <c r="AZ5" s="206" t="s">
        <v>512</v>
      </c>
      <c r="BA5" s="206" t="s">
        <v>513</v>
      </c>
      <c r="BB5" s="206" t="s">
        <v>153</v>
      </c>
      <c r="BC5" s="206" t="s">
        <v>514</v>
      </c>
      <c r="BD5" s="206" t="s">
        <v>87</v>
      </c>
    </row>
    <row r="6" spans="1:56" s="1" customFormat="1" ht="12" customHeight="1">
      <c r="B6" s="21"/>
      <c r="D6" s="28" t="s">
        <v>15</v>
      </c>
      <c r="L6" s="21"/>
      <c r="AZ6" s="206" t="s">
        <v>515</v>
      </c>
      <c r="BA6" s="206" t="s">
        <v>516</v>
      </c>
      <c r="BB6" s="206" t="s">
        <v>153</v>
      </c>
      <c r="BC6" s="206" t="s">
        <v>517</v>
      </c>
      <c r="BD6" s="206" t="s">
        <v>87</v>
      </c>
    </row>
    <row r="7" spans="1:5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  <c r="AZ7" s="206" t="s">
        <v>518</v>
      </c>
      <c r="BA7" s="206" t="s">
        <v>519</v>
      </c>
      <c r="BB7" s="206" t="s">
        <v>153</v>
      </c>
      <c r="BC7" s="206" t="s">
        <v>520</v>
      </c>
      <c r="BD7" s="206" t="s">
        <v>87</v>
      </c>
    </row>
    <row r="8" spans="1:56" s="1" customFormat="1" ht="12" customHeight="1">
      <c r="B8" s="21"/>
      <c r="D8" s="28" t="s">
        <v>108</v>
      </c>
      <c r="L8" s="21"/>
      <c r="AZ8" s="206" t="s">
        <v>521</v>
      </c>
      <c r="BA8" s="206" t="s">
        <v>522</v>
      </c>
      <c r="BB8" s="206" t="s">
        <v>153</v>
      </c>
      <c r="BC8" s="206" t="s">
        <v>523</v>
      </c>
      <c r="BD8" s="206" t="s">
        <v>87</v>
      </c>
    </row>
    <row r="9" spans="1:5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35" t="s">
        <v>524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ROUND((SUM(BE139:BE794)),  2)</f>
        <v>0</v>
      </c>
      <c r="G35" s="109"/>
      <c r="H35" s="109"/>
      <c r="I35" s="110">
        <v>0.2</v>
      </c>
      <c r="J35" s="108">
        <f>ROUND(((SUM(BE139:BE794))*I35),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ROUND((SUM(BF139:BF794)),  2)</f>
        <v>0</v>
      </c>
      <c r="G36" s="109"/>
      <c r="H36" s="109"/>
      <c r="I36" s="110">
        <v>0.2</v>
      </c>
      <c r="J36" s="108">
        <f>ROUND(((SUM(BF139:BF794))*I36),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ROUND((SUM(BG139:BG794)),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ROUND((SUM(BH139:BH794)),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ROUND((SUM(BI139:BI794)),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5" t="str">
        <f>E11</f>
        <v xml:space="preserve">SO01.2A - SO01.2A Stavebná časť  - nové konštrukcie  interier 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J140</f>
        <v>0</v>
      </c>
      <c r="L99" s="124"/>
    </row>
    <row r="100" spans="1:47" s="10" customFormat="1" ht="19.899999999999999" customHeight="1">
      <c r="B100" s="128"/>
      <c r="D100" s="129" t="s">
        <v>525</v>
      </c>
      <c r="E100" s="130"/>
      <c r="F100" s="130"/>
      <c r="G100" s="130"/>
      <c r="H100" s="130"/>
      <c r="I100" s="130"/>
      <c r="J100" s="131">
        <f>J141</f>
        <v>0</v>
      </c>
      <c r="L100" s="128"/>
    </row>
    <row r="101" spans="1:47" s="10" customFormat="1" ht="19.899999999999999" customHeight="1">
      <c r="B101" s="128"/>
      <c r="D101" s="129" t="s">
        <v>119</v>
      </c>
      <c r="E101" s="130"/>
      <c r="F101" s="130"/>
      <c r="G101" s="130"/>
      <c r="H101" s="130"/>
      <c r="I101" s="130"/>
      <c r="J101" s="131">
        <f>J189</f>
        <v>0</v>
      </c>
      <c r="L101" s="128"/>
    </row>
    <row r="102" spans="1:47" s="10" customFormat="1" ht="19.899999999999999" customHeight="1">
      <c r="B102" s="128"/>
      <c r="D102" s="129" t="s">
        <v>526</v>
      </c>
      <c r="E102" s="130"/>
      <c r="F102" s="130"/>
      <c r="G102" s="130"/>
      <c r="H102" s="130"/>
      <c r="I102" s="130"/>
      <c r="J102" s="131">
        <f>J302</f>
        <v>0</v>
      </c>
      <c r="L102" s="128"/>
    </row>
    <row r="103" spans="1:47" s="10" customFormat="1" ht="19.899999999999999" customHeight="1">
      <c r="B103" s="128"/>
      <c r="D103" s="129" t="s">
        <v>121</v>
      </c>
      <c r="E103" s="130"/>
      <c r="F103" s="130"/>
      <c r="G103" s="130"/>
      <c r="H103" s="130"/>
      <c r="I103" s="130"/>
      <c r="J103" s="131">
        <f>J312</f>
        <v>0</v>
      </c>
      <c r="L103" s="128"/>
    </row>
    <row r="104" spans="1:47" s="10" customFormat="1" ht="19.899999999999999" customHeight="1">
      <c r="B104" s="128"/>
      <c r="D104" s="129" t="s">
        <v>123</v>
      </c>
      <c r="E104" s="130"/>
      <c r="F104" s="130"/>
      <c r="G104" s="130"/>
      <c r="H104" s="130"/>
      <c r="I104" s="130"/>
      <c r="J104" s="131">
        <f>J320</f>
        <v>0</v>
      </c>
      <c r="L104" s="128"/>
    </row>
    <row r="105" spans="1:47" s="10" customFormat="1" ht="19.899999999999999" customHeight="1">
      <c r="B105" s="128"/>
      <c r="D105" s="129" t="s">
        <v>128</v>
      </c>
      <c r="E105" s="130"/>
      <c r="F105" s="130"/>
      <c r="G105" s="130"/>
      <c r="H105" s="130"/>
      <c r="I105" s="130"/>
      <c r="J105" s="131">
        <f>J324</f>
        <v>0</v>
      </c>
      <c r="L105" s="128"/>
    </row>
    <row r="106" spans="1:47" s="9" customFormat="1" ht="24.95" customHeight="1">
      <c r="B106" s="124"/>
      <c r="D106" s="125" t="s">
        <v>129</v>
      </c>
      <c r="E106" s="126"/>
      <c r="F106" s="126"/>
      <c r="G106" s="126"/>
      <c r="H106" s="126"/>
      <c r="I106" s="126"/>
      <c r="J106" s="127">
        <f>J326</f>
        <v>0</v>
      </c>
      <c r="L106" s="124"/>
    </row>
    <row r="107" spans="1:47" s="10" customFormat="1" ht="19.899999999999999" customHeight="1">
      <c r="B107" s="128"/>
      <c r="D107" s="129" t="s">
        <v>527</v>
      </c>
      <c r="E107" s="130"/>
      <c r="F107" s="130"/>
      <c r="G107" s="130"/>
      <c r="H107" s="130"/>
      <c r="I107" s="130"/>
      <c r="J107" s="131">
        <f>J327</f>
        <v>0</v>
      </c>
      <c r="L107" s="128"/>
    </row>
    <row r="108" spans="1:47" s="10" customFormat="1" ht="19.899999999999999" customHeight="1">
      <c r="B108" s="128"/>
      <c r="D108" s="129" t="s">
        <v>528</v>
      </c>
      <c r="E108" s="130"/>
      <c r="F108" s="130"/>
      <c r="G108" s="130"/>
      <c r="H108" s="130"/>
      <c r="I108" s="130"/>
      <c r="J108" s="131">
        <f>J341</f>
        <v>0</v>
      </c>
      <c r="L108" s="128"/>
    </row>
    <row r="109" spans="1:47" s="10" customFormat="1" ht="19.899999999999999" customHeight="1">
      <c r="B109" s="128"/>
      <c r="D109" s="129" t="s">
        <v>131</v>
      </c>
      <c r="E109" s="130"/>
      <c r="F109" s="130"/>
      <c r="G109" s="130"/>
      <c r="H109" s="130"/>
      <c r="I109" s="130"/>
      <c r="J109" s="131">
        <f>J351</f>
        <v>0</v>
      </c>
      <c r="L109" s="128"/>
    </row>
    <row r="110" spans="1:47" s="10" customFormat="1" ht="19.899999999999999" customHeight="1">
      <c r="B110" s="128"/>
      <c r="D110" s="129" t="s">
        <v>529</v>
      </c>
      <c r="E110" s="130"/>
      <c r="F110" s="130"/>
      <c r="G110" s="130"/>
      <c r="H110" s="130"/>
      <c r="I110" s="130"/>
      <c r="J110" s="131">
        <f>J458</f>
        <v>0</v>
      </c>
      <c r="L110" s="128"/>
    </row>
    <row r="111" spans="1:47" s="10" customFormat="1" ht="19.899999999999999" customHeight="1">
      <c r="B111" s="128"/>
      <c r="D111" s="129" t="s">
        <v>132</v>
      </c>
      <c r="E111" s="130"/>
      <c r="F111" s="130"/>
      <c r="G111" s="130"/>
      <c r="H111" s="130"/>
      <c r="I111" s="130"/>
      <c r="J111" s="131">
        <f>J470</f>
        <v>0</v>
      </c>
      <c r="L111" s="128"/>
    </row>
    <row r="112" spans="1:47" s="10" customFormat="1" ht="19.899999999999999" customHeight="1">
      <c r="B112" s="128"/>
      <c r="D112" s="129" t="s">
        <v>530</v>
      </c>
      <c r="E112" s="130"/>
      <c r="F112" s="130"/>
      <c r="G112" s="130"/>
      <c r="H112" s="130"/>
      <c r="I112" s="130"/>
      <c r="J112" s="131">
        <f>J550</f>
        <v>0</v>
      </c>
      <c r="L112" s="128"/>
    </row>
    <row r="113" spans="1:31" s="10" customFormat="1" ht="19.899999999999999" customHeight="1">
      <c r="B113" s="128"/>
      <c r="D113" s="129" t="s">
        <v>531</v>
      </c>
      <c r="E113" s="130"/>
      <c r="F113" s="130"/>
      <c r="G113" s="130"/>
      <c r="H113" s="130"/>
      <c r="I113" s="130"/>
      <c r="J113" s="131">
        <f>J640</f>
        <v>0</v>
      </c>
      <c r="L113" s="128"/>
    </row>
    <row r="114" spans="1:31" s="10" customFormat="1" ht="19.899999999999999" customHeight="1">
      <c r="B114" s="128"/>
      <c r="D114" s="129" t="s">
        <v>133</v>
      </c>
      <c r="E114" s="130"/>
      <c r="F114" s="130"/>
      <c r="G114" s="130"/>
      <c r="H114" s="130"/>
      <c r="I114" s="130"/>
      <c r="J114" s="131">
        <f>J682</f>
        <v>0</v>
      </c>
      <c r="L114" s="128"/>
    </row>
    <row r="115" spans="1:31" s="10" customFormat="1" ht="19.899999999999999" customHeight="1">
      <c r="B115" s="128"/>
      <c r="D115" s="129" t="s">
        <v>532</v>
      </c>
      <c r="E115" s="130"/>
      <c r="F115" s="130"/>
      <c r="G115" s="130"/>
      <c r="H115" s="130"/>
      <c r="I115" s="130"/>
      <c r="J115" s="131">
        <f>J725</f>
        <v>0</v>
      </c>
      <c r="L115" s="128"/>
    </row>
    <row r="116" spans="1:31" s="10" customFormat="1" ht="19.899999999999999" customHeight="1">
      <c r="B116" s="128"/>
      <c r="D116" s="129" t="s">
        <v>533</v>
      </c>
      <c r="E116" s="130"/>
      <c r="F116" s="130"/>
      <c r="G116" s="130"/>
      <c r="H116" s="130"/>
      <c r="I116" s="130"/>
      <c r="J116" s="131">
        <f>J751</f>
        <v>0</v>
      </c>
      <c r="L116" s="128"/>
    </row>
    <row r="117" spans="1:31" s="10" customFormat="1" ht="19.899999999999999" customHeight="1">
      <c r="B117" s="128"/>
      <c r="D117" s="129" t="s">
        <v>534</v>
      </c>
      <c r="E117" s="130"/>
      <c r="F117" s="130"/>
      <c r="G117" s="130"/>
      <c r="H117" s="130"/>
      <c r="I117" s="130"/>
      <c r="J117" s="131">
        <f>J776</f>
        <v>0</v>
      </c>
      <c r="L117" s="128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134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15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81" t="str">
        <f>E7</f>
        <v>ČERMÁŇSKY FUTBALOVÝ KLUB - rekonštrukcia  stavby</v>
      </c>
      <c r="F127" s="282"/>
      <c r="G127" s="282"/>
      <c r="H127" s="282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108</v>
      </c>
      <c r="L128" s="21"/>
    </row>
    <row r="129" spans="1:65" s="2" customFormat="1" ht="16.5" customHeight="1">
      <c r="A129" s="33"/>
      <c r="B129" s="34"/>
      <c r="C129" s="33"/>
      <c r="D129" s="33"/>
      <c r="E129" s="281" t="s">
        <v>109</v>
      </c>
      <c r="F129" s="283"/>
      <c r="G129" s="283"/>
      <c r="H129" s="28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110</v>
      </c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30" customHeight="1">
      <c r="A131" s="33"/>
      <c r="B131" s="34"/>
      <c r="C131" s="33"/>
      <c r="D131" s="33"/>
      <c r="E131" s="235" t="str">
        <f>E11</f>
        <v xml:space="preserve">SO01.2A - SO01.2A Stavebná časť  - nové konštrukcie  interier </v>
      </c>
      <c r="F131" s="283"/>
      <c r="G131" s="283"/>
      <c r="H131" s="28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19</v>
      </c>
      <c r="D133" s="33"/>
      <c r="E133" s="33"/>
      <c r="F133" s="26" t="str">
        <f>F14</f>
        <v>p.č.72460/2, Čermáň, Golianova ul70 NR</v>
      </c>
      <c r="G133" s="33"/>
      <c r="H133" s="33"/>
      <c r="I133" s="28" t="s">
        <v>21</v>
      </c>
      <c r="J133" s="59">
        <f>IF(J14="","",J14)</f>
        <v>44580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25.7" customHeight="1">
      <c r="A135" s="33"/>
      <c r="B135" s="34"/>
      <c r="C135" s="28" t="s">
        <v>22</v>
      </c>
      <c r="D135" s="33"/>
      <c r="E135" s="33"/>
      <c r="F135" s="26" t="str">
        <f>E17</f>
        <v>Čermáňsky futbalový klub,Golianova70,94901NITRA</v>
      </c>
      <c r="G135" s="33"/>
      <c r="H135" s="33"/>
      <c r="I135" s="28" t="s">
        <v>28</v>
      </c>
      <c r="J135" s="31" t="str">
        <f>E23</f>
        <v>Pro-Casa s.r.o.Ing.Z.Drinková</v>
      </c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26</v>
      </c>
      <c r="D136" s="33"/>
      <c r="E136" s="33"/>
      <c r="F136" s="26" t="str">
        <f>IF(E20="","",E20)</f>
        <v>Vyplň údaj</v>
      </c>
      <c r="G136" s="33"/>
      <c r="H136" s="33"/>
      <c r="I136" s="28" t="s">
        <v>31</v>
      </c>
      <c r="J136" s="31" t="str">
        <f>E26</f>
        <v>K.Šinská</v>
      </c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32"/>
      <c r="B138" s="133"/>
      <c r="C138" s="134" t="s">
        <v>135</v>
      </c>
      <c r="D138" s="135" t="s">
        <v>59</v>
      </c>
      <c r="E138" s="135" t="s">
        <v>55</v>
      </c>
      <c r="F138" s="135" t="s">
        <v>56</v>
      </c>
      <c r="G138" s="135" t="s">
        <v>136</v>
      </c>
      <c r="H138" s="135" t="s">
        <v>137</v>
      </c>
      <c r="I138" s="135" t="s">
        <v>138</v>
      </c>
      <c r="J138" s="136" t="s">
        <v>114</v>
      </c>
      <c r="K138" s="137" t="s">
        <v>139</v>
      </c>
      <c r="L138" s="138"/>
      <c r="M138" s="66" t="s">
        <v>1</v>
      </c>
      <c r="N138" s="67" t="s">
        <v>38</v>
      </c>
      <c r="O138" s="67" t="s">
        <v>140</v>
      </c>
      <c r="P138" s="67" t="s">
        <v>141</v>
      </c>
      <c r="Q138" s="67" t="s">
        <v>142</v>
      </c>
      <c r="R138" s="67" t="s">
        <v>143</v>
      </c>
      <c r="S138" s="67" t="s">
        <v>144</v>
      </c>
      <c r="T138" s="68" t="s">
        <v>145</v>
      </c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</row>
    <row r="139" spans="1:65" s="2" customFormat="1" ht="22.9" customHeight="1">
      <c r="A139" s="33"/>
      <c r="B139" s="34"/>
      <c r="C139" s="73" t="s">
        <v>115</v>
      </c>
      <c r="D139" s="33"/>
      <c r="E139" s="33"/>
      <c r="F139" s="33"/>
      <c r="G139" s="33"/>
      <c r="H139" s="33"/>
      <c r="I139" s="33"/>
      <c r="J139" s="139">
        <f>BK139</f>
        <v>0</v>
      </c>
      <c r="K139" s="33"/>
      <c r="L139" s="34"/>
      <c r="M139" s="69"/>
      <c r="N139" s="60"/>
      <c r="O139" s="70"/>
      <c r="P139" s="140">
        <f>P140+P326</f>
        <v>0</v>
      </c>
      <c r="Q139" s="70"/>
      <c r="R139" s="140">
        <f>R140+R326</f>
        <v>65.499018599999999</v>
      </c>
      <c r="S139" s="70"/>
      <c r="T139" s="141">
        <f>T140+T326</f>
        <v>3.5199999999999996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73</v>
      </c>
      <c r="AU139" s="18" t="s">
        <v>116</v>
      </c>
      <c r="BK139" s="142">
        <f>BK140+BK326</f>
        <v>0</v>
      </c>
    </row>
    <row r="140" spans="1:65" s="12" customFormat="1" ht="25.9" customHeight="1">
      <c r="B140" s="143"/>
      <c r="D140" s="144" t="s">
        <v>73</v>
      </c>
      <c r="E140" s="145" t="s">
        <v>146</v>
      </c>
      <c r="F140" s="145" t="s">
        <v>147</v>
      </c>
      <c r="I140" s="146"/>
      <c r="J140" s="147">
        <f>BK140</f>
        <v>0</v>
      </c>
      <c r="L140" s="143"/>
      <c r="M140" s="148"/>
      <c r="N140" s="149"/>
      <c r="O140" s="149"/>
      <c r="P140" s="150">
        <f>P141+P189+P302+P312+P320+P324</f>
        <v>0</v>
      </c>
      <c r="Q140" s="149"/>
      <c r="R140" s="150">
        <f>R141+R189+R302+R312+R320+R324</f>
        <v>34.046416749999999</v>
      </c>
      <c r="S140" s="149"/>
      <c r="T140" s="151">
        <f>T141+T189+T302+T312+T320+T324</f>
        <v>0</v>
      </c>
      <c r="AR140" s="144" t="s">
        <v>81</v>
      </c>
      <c r="AT140" s="152" t="s">
        <v>73</v>
      </c>
      <c r="AU140" s="152" t="s">
        <v>74</v>
      </c>
      <c r="AY140" s="144" t="s">
        <v>148</v>
      </c>
      <c r="BK140" s="153">
        <f>BK141+BK189+BK302+BK312+BK320+BK324</f>
        <v>0</v>
      </c>
    </row>
    <row r="141" spans="1:65" s="12" customFormat="1" ht="22.9" customHeight="1">
      <c r="B141" s="143"/>
      <c r="D141" s="144" t="s">
        <v>73</v>
      </c>
      <c r="E141" s="154" t="s">
        <v>167</v>
      </c>
      <c r="F141" s="154" t="s">
        <v>535</v>
      </c>
      <c r="I141" s="146"/>
      <c r="J141" s="155">
        <f>BK141</f>
        <v>0</v>
      </c>
      <c r="L141" s="143"/>
      <c r="M141" s="148"/>
      <c r="N141" s="149"/>
      <c r="O141" s="149"/>
      <c r="P141" s="150">
        <f>SUM(P142:P188)</f>
        <v>0</v>
      </c>
      <c r="Q141" s="149"/>
      <c r="R141" s="150">
        <f>SUM(R142:R188)</f>
        <v>6.9765209600000002</v>
      </c>
      <c r="S141" s="149"/>
      <c r="T141" s="151">
        <f>SUM(T142:T188)</f>
        <v>0</v>
      </c>
      <c r="AR141" s="144" t="s">
        <v>81</v>
      </c>
      <c r="AT141" s="152" t="s">
        <v>73</v>
      </c>
      <c r="AU141" s="152" t="s">
        <v>81</v>
      </c>
      <c r="AY141" s="144" t="s">
        <v>148</v>
      </c>
      <c r="BK141" s="153">
        <f>SUM(BK142:BK188)</f>
        <v>0</v>
      </c>
    </row>
    <row r="142" spans="1:65" s="2" customFormat="1" ht="33" customHeight="1">
      <c r="A142" s="33"/>
      <c r="B142" s="156"/>
      <c r="C142" s="157" t="s">
        <v>81</v>
      </c>
      <c r="D142" s="157" t="s">
        <v>150</v>
      </c>
      <c r="E142" s="158" t="s">
        <v>536</v>
      </c>
      <c r="F142" s="159" t="s">
        <v>537</v>
      </c>
      <c r="G142" s="160" t="s">
        <v>170</v>
      </c>
      <c r="H142" s="161">
        <v>2.2669999999999999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0.82155999999999996</v>
      </c>
      <c r="R142" s="167">
        <f>Q142*H142</f>
        <v>1.8624765199999997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154</v>
      </c>
      <c r="AT142" s="169" t="s">
        <v>150</v>
      </c>
      <c r="AU142" s="169" t="s">
        <v>87</v>
      </c>
      <c r="AY142" s="18" t="s">
        <v>148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87</v>
      </c>
      <c r="BK142" s="170">
        <f>ROUND(I142*H142,2)</f>
        <v>0</v>
      </c>
      <c r="BL142" s="18" t="s">
        <v>154</v>
      </c>
      <c r="BM142" s="169" t="s">
        <v>538</v>
      </c>
    </row>
    <row r="143" spans="1:65" s="14" customFormat="1" ht="11.25">
      <c r="B143" s="179"/>
      <c r="D143" s="172" t="s">
        <v>156</v>
      </c>
      <c r="E143" s="180" t="s">
        <v>1</v>
      </c>
      <c r="F143" s="181" t="s">
        <v>539</v>
      </c>
      <c r="H143" s="182">
        <v>0.50600000000000001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156</v>
      </c>
      <c r="AU143" s="180" t="s">
        <v>87</v>
      </c>
      <c r="AV143" s="14" t="s">
        <v>87</v>
      </c>
      <c r="AW143" s="14" t="s">
        <v>30</v>
      </c>
      <c r="AX143" s="14" t="s">
        <v>74</v>
      </c>
      <c r="AY143" s="180" t="s">
        <v>148</v>
      </c>
    </row>
    <row r="144" spans="1:65" s="14" customFormat="1" ht="11.25">
      <c r="B144" s="179"/>
      <c r="D144" s="172" t="s">
        <v>156</v>
      </c>
      <c r="E144" s="180" t="s">
        <v>1</v>
      </c>
      <c r="F144" s="181" t="s">
        <v>540</v>
      </c>
      <c r="H144" s="182">
        <v>0.69299999999999995</v>
      </c>
      <c r="I144" s="183"/>
      <c r="L144" s="179"/>
      <c r="M144" s="184"/>
      <c r="N144" s="185"/>
      <c r="O144" s="185"/>
      <c r="P144" s="185"/>
      <c r="Q144" s="185"/>
      <c r="R144" s="185"/>
      <c r="S144" s="185"/>
      <c r="T144" s="186"/>
      <c r="AT144" s="180" t="s">
        <v>156</v>
      </c>
      <c r="AU144" s="180" t="s">
        <v>87</v>
      </c>
      <c r="AV144" s="14" t="s">
        <v>87</v>
      </c>
      <c r="AW144" s="14" t="s">
        <v>30</v>
      </c>
      <c r="AX144" s="14" t="s">
        <v>74</v>
      </c>
      <c r="AY144" s="180" t="s">
        <v>148</v>
      </c>
    </row>
    <row r="145" spans="1:65" s="14" customFormat="1" ht="11.25">
      <c r="B145" s="179"/>
      <c r="D145" s="172" t="s">
        <v>156</v>
      </c>
      <c r="E145" s="180" t="s">
        <v>1</v>
      </c>
      <c r="F145" s="181" t="s">
        <v>541</v>
      </c>
      <c r="H145" s="182">
        <v>2.1480000000000001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156</v>
      </c>
      <c r="AU145" s="180" t="s">
        <v>87</v>
      </c>
      <c r="AV145" s="14" t="s">
        <v>87</v>
      </c>
      <c r="AW145" s="14" t="s">
        <v>30</v>
      </c>
      <c r="AX145" s="14" t="s">
        <v>74</v>
      </c>
      <c r="AY145" s="180" t="s">
        <v>148</v>
      </c>
    </row>
    <row r="146" spans="1:65" s="14" customFormat="1" ht="11.25">
      <c r="B146" s="179"/>
      <c r="D146" s="172" t="s">
        <v>156</v>
      </c>
      <c r="E146" s="180" t="s">
        <v>1</v>
      </c>
      <c r="F146" s="181" t="s">
        <v>542</v>
      </c>
      <c r="H146" s="182">
        <v>-1.08</v>
      </c>
      <c r="I146" s="183"/>
      <c r="L146" s="179"/>
      <c r="M146" s="184"/>
      <c r="N146" s="185"/>
      <c r="O146" s="185"/>
      <c r="P146" s="185"/>
      <c r="Q146" s="185"/>
      <c r="R146" s="185"/>
      <c r="S146" s="185"/>
      <c r="T146" s="186"/>
      <c r="AT146" s="180" t="s">
        <v>156</v>
      </c>
      <c r="AU146" s="180" t="s">
        <v>87</v>
      </c>
      <c r="AV146" s="14" t="s">
        <v>87</v>
      </c>
      <c r="AW146" s="14" t="s">
        <v>30</v>
      </c>
      <c r="AX146" s="14" t="s">
        <v>74</v>
      </c>
      <c r="AY146" s="180" t="s">
        <v>148</v>
      </c>
    </row>
    <row r="147" spans="1:65" s="15" customFormat="1" ht="11.25">
      <c r="B147" s="187"/>
      <c r="D147" s="172" t="s">
        <v>156</v>
      </c>
      <c r="E147" s="188" t="s">
        <v>1</v>
      </c>
      <c r="F147" s="189" t="s">
        <v>163</v>
      </c>
      <c r="H147" s="190">
        <v>2.2669999999999999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8" t="s">
        <v>156</v>
      </c>
      <c r="AU147" s="188" t="s">
        <v>87</v>
      </c>
      <c r="AV147" s="15" t="s">
        <v>154</v>
      </c>
      <c r="AW147" s="15" t="s">
        <v>30</v>
      </c>
      <c r="AX147" s="15" t="s">
        <v>81</v>
      </c>
      <c r="AY147" s="188" t="s">
        <v>148</v>
      </c>
    </row>
    <row r="148" spans="1:65" s="2" customFormat="1" ht="33" customHeight="1">
      <c r="A148" s="33"/>
      <c r="B148" s="156"/>
      <c r="C148" s="157" t="s">
        <v>87</v>
      </c>
      <c r="D148" s="157" t="s">
        <v>150</v>
      </c>
      <c r="E148" s="158" t="s">
        <v>543</v>
      </c>
      <c r="F148" s="159" t="s">
        <v>544</v>
      </c>
      <c r="G148" s="160" t="s">
        <v>153</v>
      </c>
      <c r="H148" s="161">
        <v>22.216000000000001</v>
      </c>
      <c r="I148" s="162"/>
      <c r="J148" s="163">
        <f>ROUND(I148*H148,2)</f>
        <v>0</v>
      </c>
      <c r="K148" s="164"/>
      <c r="L148" s="34"/>
      <c r="M148" s="165" t="s">
        <v>1</v>
      </c>
      <c r="N148" s="166" t="s">
        <v>40</v>
      </c>
      <c r="O148" s="62"/>
      <c r="P148" s="167">
        <f>O148*H148</f>
        <v>0</v>
      </c>
      <c r="Q148" s="167">
        <v>7.3819999999999997E-2</v>
      </c>
      <c r="R148" s="167">
        <f>Q148*H148</f>
        <v>1.63998512</v>
      </c>
      <c r="S148" s="167">
        <v>0</v>
      </c>
      <c r="T148" s="16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154</v>
      </c>
      <c r="AT148" s="169" t="s">
        <v>150</v>
      </c>
      <c r="AU148" s="169" t="s">
        <v>87</v>
      </c>
      <c r="AY148" s="18" t="s">
        <v>148</v>
      </c>
      <c r="BE148" s="170">
        <f>IF(N148="základná",J148,0)</f>
        <v>0</v>
      </c>
      <c r="BF148" s="170">
        <f>IF(N148="znížená",J148,0)</f>
        <v>0</v>
      </c>
      <c r="BG148" s="170">
        <f>IF(N148="zákl. prenesená",J148,0)</f>
        <v>0</v>
      </c>
      <c r="BH148" s="170">
        <f>IF(N148="zníž. prenesená",J148,0)</f>
        <v>0</v>
      </c>
      <c r="BI148" s="170">
        <f>IF(N148="nulová",J148,0)</f>
        <v>0</v>
      </c>
      <c r="BJ148" s="18" t="s">
        <v>87</v>
      </c>
      <c r="BK148" s="170">
        <f>ROUND(I148*H148,2)</f>
        <v>0</v>
      </c>
      <c r="BL148" s="18" t="s">
        <v>154</v>
      </c>
      <c r="BM148" s="169" t="s">
        <v>545</v>
      </c>
    </row>
    <row r="149" spans="1:65" s="14" customFormat="1" ht="11.25">
      <c r="B149" s="179"/>
      <c r="D149" s="172" t="s">
        <v>156</v>
      </c>
      <c r="E149" s="180" t="s">
        <v>1</v>
      </c>
      <c r="F149" s="181" t="s">
        <v>546</v>
      </c>
      <c r="H149" s="182">
        <v>12.507999999999999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156</v>
      </c>
      <c r="AU149" s="180" t="s">
        <v>87</v>
      </c>
      <c r="AV149" s="14" t="s">
        <v>87</v>
      </c>
      <c r="AW149" s="14" t="s">
        <v>30</v>
      </c>
      <c r="AX149" s="14" t="s">
        <v>74</v>
      </c>
      <c r="AY149" s="180" t="s">
        <v>148</v>
      </c>
    </row>
    <row r="150" spans="1:65" s="14" customFormat="1" ht="11.25">
      <c r="B150" s="179"/>
      <c r="D150" s="172" t="s">
        <v>156</v>
      </c>
      <c r="E150" s="180" t="s">
        <v>1</v>
      </c>
      <c r="F150" s="181" t="s">
        <v>547</v>
      </c>
      <c r="H150" s="182">
        <v>-1.2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156</v>
      </c>
      <c r="AU150" s="180" t="s">
        <v>87</v>
      </c>
      <c r="AV150" s="14" t="s">
        <v>87</v>
      </c>
      <c r="AW150" s="14" t="s">
        <v>30</v>
      </c>
      <c r="AX150" s="14" t="s">
        <v>74</v>
      </c>
      <c r="AY150" s="180" t="s">
        <v>148</v>
      </c>
    </row>
    <row r="151" spans="1:65" s="14" customFormat="1" ht="11.25">
      <c r="B151" s="179"/>
      <c r="D151" s="172" t="s">
        <v>156</v>
      </c>
      <c r="E151" s="180" t="s">
        <v>1</v>
      </c>
      <c r="F151" s="181" t="s">
        <v>548</v>
      </c>
      <c r="H151" s="182">
        <v>12.507999999999999</v>
      </c>
      <c r="I151" s="183"/>
      <c r="L151" s="179"/>
      <c r="M151" s="184"/>
      <c r="N151" s="185"/>
      <c r="O151" s="185"/>
      <c r="P151" s="185"/>
      <c r="Q151" s="185"/>
      <c r="R151" s="185"/>
      <c r="S151" s="185"/>
      <c r="T151" s="186"/>
      <c r="AT151" s="180" t="s">
        <v>156</v>
      </c>
      <c r="AU151" s="180" t="s">
        <v>87</v>
      </c>
      <c r="AV151" s="14" t="s">
        <v>87</v>
      </c>
      <c r="AW151" s="14" t="s">
        <v>30</v>
      </c>
      <c r="AX151" s="14" t="s">
        <v>74</v>
      </c>
      <c r="AY151" s="180" t="s">
        <v>148</v>
      </c>
    </row>
    <row r="152" spans="1:65" s="14" customFormat="1" ht="11.25">
      <c r="B152" s="179"/>
      <c r="D152" s="172" t="s">
        <v>156</v>
      </c>
      <c r="E152" s="180" t="s">
        <v>1</v>
      </c>
      <c r="F152" s="181" t="s">
        <v>234</v>
      </c>
      <c r="H152" s="182">
        <v>-1.6</v>
      </c>
      <c r="I152" s="183"/>
      <c r="L152" s="179"/>
      <c r="M152" s="184"/>
      <c r="N152" s="185"/>
      <c r="O152" s="185"/>
      <c r="P152" s="185"/>
      <c r="Q152" s="185"/>
      <c r="R152" s="185"/>
      <c r="S152" s="185"/>
      <c r="T152" s="186"/>
      <c r="AT152" s="180" t="s">
        <v>156</v>
      </c>
      <c r="AU152" s="180" t="s">
        <v>87</v>
      </c>
      <c r="AV152" s="14" t="s">
        <v>87</v>
      </c>
      <c r="AW152" s="14" t="s">
        <v>30</v>
      </c>
      <c r="AX152" s="14" t="s">
        <v>74</v>
      </c>
      <c r="AY152" s="180" t="s">
        <v>148</v>
      </c>
    </row>
    <row r="153" spans="1:65" s="16" customFormat="1" ht="11.25">
      <c r="B153" s="195"/>
      <c r="D153" s="172" t="s">
        <v>156</v>
      </c>
      <c r="E153" s="196" t="s">
        <v>1</v>
      </c>
      <c r="F153" s="197" t="s">
        <v>193</v>
      </c>
      <c r="H153" s="198">
        <v>22.216000000000001</v>
      </c>
      <c r="I153" s="199"/>
      <c r="L153" s="195"/>
      <c r="M153" s="200"/>
      <c r="N153" s="201"/>
      <c r="O153" s="201"/>
      <c r="P153" s="201"/>
      <c r="Q153" s="201"/>
      <c r="R153" s="201"/>
      <c r="S153" s="201"/>
      <c r="T153" s="202"/>
      <c r="AT153" s="196" t="s">
        <v>156</v>
      </c>
      <c r="AU153" s="196" t="s">
        <v>87</v>
      </c>
      <c r="AV153" s="16" t="s">
        <v>167</v>
      </c>
      <c r="AW153" s="16" t="s">
        <v>30</v>
      </c>
      <c r="AX153" s="16" t="s">
        <v>74</v>
      </c>
      <c r="AY153" s="196" t="s">
        <v>148</v>
      </c>
    </row>
    <row r="154" spans="1:65" s="15" customFormat="1" ht="11.25">
      <c r="B154" s="187"/>
      <c r="D154" s="172" t="s">
        <v>156</v>
      </c>
      <c r="E154" s="188" t="s">
        <v>1</v>
      </c>
      <c r="F154" s="189" t="s">
        <v>163</v>
      </c>
      <c r="H154" s="190">
        <v>22.216000000000001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4"/>
      <c r="AT154" s="188" t="s">
        <v>156</v>
      </c>
      <c r="AU154" s="188" t="s">
        <v>87</v>
      </c>
      <c r="AV154" s="15" t="s">
        <v>154</v>
      </c>
      <c r="AW154" s="15" t="s">
        <v>30</v>
      </c>
      <c r="AX154" s="15" t="s">
        <v>81</v>
      </c>
      <c r="AY154" s="188" t="s">
        <v>148</v>
      </c>
    </row>
    <row r="155" spans="1:65" s="2" customFormat="1" ht="33" customHeight="1">
      <c r="A155" s="33"/>
      <c r="B155" s="156"/>
      <c r="C155" s="157" t="s">
        <v>167</v>
      </c>
      <c r="D155" s="157" t="s">
        <v>150</v>
      </c>
      <c r="E155" s="158" t="s">
        <v>549</v>
      </c>
      <c r="F155" s="159" t="s">
        <v>550</v>
      </c>
      <c r="G155" s="160" t="s">
        <v>153</v>
      </c>
      <c r="H155" s="161">
        <v>29.628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0.11069</v>
      </c>
      <c r="R155" s="167">
        <f>Q155*H155</f>
        <v>3.27952332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154</v>
      </c>
      <c r="AT155" s="169" t="s">
        <v>150</v>
      </c>
      <c r="AU155" s="169" t="s">
        <v>87</v>
      </c>
      <c r="AY155" s="18" t="s">
        <v>148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87</v>
      </c>
      <c r="BK155" s="170">
        <f>ROUND(I155*H155,2)</f>
        <v>0</v>
      </c>
      <c r="BL155" s="18" t="s">
        <v>154</v>
      </c>
      <c r="BM155" s="169" t="s">
        <v>551</v>
      </c>
    </row>
    <row r="156" spans="1:65" s="14" customFormat="1" ht="11.25">
      <c r="B156" s="179"/>
      <c r="D156" s="172" t="s">
        <v>156</v>
      </c>
      <c r="E156" s="180" t="s">
        <v>1</v>
      </c>
      <c r="F156" s="181" t="s">
        <v>552</v>
      </c>
      <c r="H156" s="182">
        <v>18.32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156</v>
      </c>
      <c r="AU156" s="180" t="s">
        <v>87</v>
      </c>
      <c r="AV156" s="14" t="s">
        <v>87</v>
      </c>
      <c r="AW156" s="14" t="s">
        <v>30</v>
      </c>
      <c r="AX156" s="14" t="s">
        <v>74</v>
      </c>
      <c r="AY156" s="180" t="s">
        <v>148</v>
      </c>
    </row>
    <row r="157" spans="1:65" s="14" customFormat="1" ht="11.25">
      <c r="B157" s="179"/>
      <c r="D157" s="172" t="s">
        <v>156</v>
      </c>
      <c r="E157" s="180" t="s">
        <v>1</v>
      </c>
      <c r="F157" s="181" t="s">
        <v>547</v>
      </c>
      <c r="H157" s="182">
        <v>-1.2</v>
      </c>
      <c r="I157" s="183"/>
      <c r="L157" s="179"/>
      <c r="M157" s="184"/>
      <c r="N157" s="185"/>
      <c r="O157" s="185"/>
      <c r="P157" s="185"/>
      <c r="Q157" s="185"/>
      <c r="R157" s="185"/>
      <c r="S157" s="185"/>
      <c r="T157" s="186"/>
      <c r="AT157" s="180" t="s">
        <v>156</v>
      </c>
      <c r="AU157" s="180" t="s">
        <v>87</v>
      </c>
      <c r="AV157" s="14" t="s">
        <v>87</v>
      </c>
      <c r="AW157" s="14" t="s">
        <v>30</v>
      </c>
      <c r="AX157" s="14" t="s">
        <v>74</v>
      </c>
      <c r="AY157" s="180" t="s">
        <v>148</v>
      </c>
    </row>
    <row r="158" spans="1:65" s="14" customFormat="1" ht="11.25">
      <c r="B158" s="179"/>
      <c r="D158" s="172" t="s">
        <v>156</v>
      </c>
      <c r="E158" s="180" t="s">
        <v>1</v>
      </c>
      <c r="F158" s="181" t="s">
        <v>553</v>
      </c>
      <c r="H158" s="182">
        <v>12.507999999999999</v>
      </c>
      <c r="I158" s="183"/>
      <c r="L158" s="179"/>
      <c r="M158" s="184"/>
      <c r="N158" s="185"/>
      <c r="O158" s="185"/>
      <c r="P158" s="185"/>
      <c r="Q158" s="185"/>
      <c r="R158" s="185"/>
      <c r="S158" s="185"/>
      <c r="T158" s="186"/>
      <c r="AT158" s="180" t="s">
        <v>156</v>
      </c>
      <c r="AU158" s="180" t="s">
        <v>87</v>
      </c>
      <c r="AV158" s="14" t="s">
        <v>87</v>
      </c>
      <c r="AW158" s="14" t="s">
        <v>30</v>
      </c>
      <c r="AX158" s="14" t="s">
        <v>74</v>
      </c>
      <c r="AY158" s="180" t="s">
        <v>148</v>
      </c>
    </row>
    <row r="159" spans="1:65" s="16" customFormat="1" ht="11.25">
      <c r="B159" s="195"/>
      <c r="D159" s="172" t="s">
        <v>156</v>
      </c>
      <c r="E159" s="196" t="s">
        <v>1</v>
      </c>
      <c r="F159" s="197" t="s">
        <v>193</v>
      </c>
      <c r="H159" s="198">
        <v>29.628</v>
      </c>
      <c r="I159" s="199"/>
      <c r="L159" s="195"/>
      <c r="M159" s="200"/>
      <c r="N159" s="201"/>
      <c r="O159" s="201"/>
      <c r="P159" s="201"/>
      <c r="Q159" s="201"/>
      <c r="R159" s="201"/>
      <c r="S159" s="201"/>
      <c r="T159" s="202"/>
      <c r="AT159" s="196" t="s">
        <v>156</v>
      </c>
      <c r="AU159" s="196" t="s">
        <v>87</v>
      </c>
      <c r="AV159" s="16" t="s">
        <v>167</v>
      </c>
      <c r="AW159" s="16" t="s">
        <v>30</v>
      </c>
      <c r="AX159" s="16" t="s">
        <v>74</v>
      </c>
      <c r="AY159" s="196" t="s">
        <v>148</v>
      </c>
    </row>
    <row r="160" spans="1:65" s="15" customFormat="1" ht="11.25">
      <c r="B160" s="187"/>
      <c r="D160" s="172" t="s">
        <v>156</v>
      </c>
      <c r="E160" s="188" t="s">
        <v>1</v>
      </c>
      <c r="F160" s="189" t="s">
        <v>163</v>
      </c>
      <c r="H160" s="190">
        <v>29.628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4"/>
      <c r="AT160" s="188" t="s">
        <v>156</v>
      </c>
      <c r="AU160" s="188" t="s">
        <v>87</v>
      </c>
      <c r="AV160" s="15" t="s">
        <v>154</v>
      </c>
      <c r="AW160" s="15" t="s">
        <v>30</v>
      </c>
      <c r="AX160" s="15" t="s">
        <v>81</v>
      </c>
      <c r="AY160" s="188" t="s">
        <v>148</v>
      </c>
    </row>
    <row r="161" spans="1:65" s="2" customFormat="1" ht="24.2" customHeight="1">
      <c r="A161" s="33"/>
      <c r="B161" s="156"/>
      <c r="C161" s="157" t="s">
        <v>154</v>
      </c>
      <c r="D161" s="157" t="s">
        <v>150</v>
      </c>
      <c r="E161" s="158" t="s">
        <v>554</v>
      </c>
      <c r="F161" s="159" t="s">
        <v>555</v>
      </c>
      <c r="G161" s="160" t="s">
        <v>325</v>
      </c>
      <c r="H161" s="161">
        <v>1</v>
      </c>
      <c r="I161" s="162"/>
      <c r="J161" s="163">
        <f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>O161*H161</f>
        <v>0</v>
      </c>
      <c r="Q161" s="167">
        <v>8.2930000000000004E-2</v>
      </c>
      <c r="R161" s="167">
        <f>Q161*H161</f>
        <v>8.2930000000000004E-2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154</v>
      </c>
      <c r="AT161" s="169" t="s">
        <v>150</v>
      </c>
      <c r="AU161" s="169" t="s">
        <v>87</v>
      </c>
      <c r="AY161" s="18" t="s">
        <v>148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87</v>
      </c>
      <c r="BK161" s="170">
        <f>ROUND(I161*H161,2)</f>
        <v>0</v>
      </c>
      <c r="BL161" s="18" t="s">
        <v>154</v>
      </c>
      <c r="BM161" s="169" t="s">
        <v>556</v>
      </c>
    </row>
    <row r="162" spans="1:65" s="14" customFormat="1" ht="11.25">
      <c r="B162" s="179"/>
      <c r="D162" s="172" t="s">
        <v>156</v>
      </c>
      <c r="E162" s="180" t="s">
        <v>1</v>
      </c>
      <c r="F162" s="181" t="s">
        <v>557</v>
      </c>
      <c r="H162" s="182">
        <v>1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156</v>
      </c>
      <c r="AU162" s="180" t="s">
        <v>87</v>
      </c>
      <c r="AV162" s="14" t="s">
        <v>87</v>
      </c>
      <c r="AW162" s="14" t="s">
        <v>30</v>
      </c>
      <c r="AX162" s="14" t="s">
        <v>81</v>
      </c>
      <c r="AY162" s="180" t="s">
        <v>148</v>
      </c>
    </row>
    <row r="163" spans="1:65" s="2" customFormat="1" ht="24.2" customHeight="1">
      <c r="A163" s="33"/>
      <c r="B163" s="156"/>
      <c r="C163" s="157" t="s">
        <v>183</v>
      </c>
      <c r="D163" s="157" t="s">
        <v>150</v>
      </c>
      <c r="E163" s="158" t="s">
        <v>558</v>
      </c>
      <c r="F163" s="159" t="s">
        <v>559</v>
      </c>
      <c r="G163" s="160" t="s">
        <v>325</v>
      </c>
      <c r="H163" s="161">
        <v>2</v>
      </c>
      <c r="I163" s="162"/>
      <c r="J163" s="163">
        <f>ROUND(I163*H163,2)</f>
        <v>0</v>
      </c>
      <c r="K163" s="164"/>
      <c r="L163" s="34"/>
      <c r="M163" s="165" t="s">
        <v>1</v>
      </c>
      <c r="N163" s="166" t="s">
        <v>40</v>
      </c>
      <c r="O163" s="62"/>
      <c r="P163" s="167">
        <f>O163*H163</f>
        <v>0</v>
      </c>
      <c r="Q163" s="167">
        <v>1.9990000000000001E-2</v>
      </c>
      <c r="R163" s="167">
        <f>Q163*H163</f>
        <v>3.9980000000000002E-2</v>
      </c>
      <c r="S163" s="167">
        <v>0</v>
      </c>
      <c r="T163" s="16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154</v>
      </c>
      <c r="AT163" s="169" t="s">
        <v>150</v>
      </c>
      <c r="AU163" s="169" t="s">
        <v>87</v>
      </c>
      <c r="AY163" s="18" t="s">
        <v>148</v>
      </c>
      <c r="BE163" s="170">
        <f>IF(N163="základná",J163,0)</f>
        <v>0</v>
      </c>
      <c r="BF163" s="170">
        <f>IF(N163="znížená",J163,0)</f>
        <v>0</v>
      </c>
      <c r="BG163" s="170">
        <f>IF(N163="zákl. prenesená",J163,0)</f>
        <v>0</v>
      </c>
      <c r="BH163" s="170">
        <f>IF(N163="zníž. prenesená",J163,0)</f>
        <v>0</v>
      </c>
      <c r="BI163" s="170">
        <f>IF(N163="nulová",J163,0)</f>
        <v>0</v>
      </c>
      <c r="BJ163" s="18" t="s">
        <v>87</v>
      </c>
      <c r="BK163" s="170">
        <f>ROUND(I163*H163,2)</f>
        <v>0</v>
      </c>
      <c r="BL163" s="18" t="s">
        <v>154</v>
      </c>
      <c r="BM163" s="169" t="s">
        <v>560</v>
      </c>
    </row>
    <row r="164" spans="1:65" s="14" customFormat="1" ht="11.25">
      <c r="B164" s="179"/>
      <c r="D164" s="172" t="s">
        <v>156</v>
      </c>
      <c r="E164" s="180" t="s">
        <v>1</v>
      </c>
      <c r="F164" s="181" t="s">
        <v>561</v>
      </c>
      <c r="H164" s="182">
        <v>1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156</v>
      </c>
      <c r="AU164" s="180" t="s">
        <v>87</v>
      </c>
      <c r="AV164" s="14" t="s">
        <v>87</v>
      </c>
      <c r="AW164" s="14" t="s">
        <v>30</v>
      </c>
      <c r="AX164" s="14" t="s">
        <v>74</v>
      </c>
      <c r="AY164" s="180" t="s">
        <v>148</v>
      </c>
    </row>
    <row r="165" spans="1:65" s="14" customFormat="1" ht="11.25">
      <c r="B165" s="179"/>
      <c r="D165" s="172" t="s">
        <v>156</v>
      </c>
      <c r="E165" s="180" t="s">
        <v>1</v>
      </c>
      <c r="F165" s="181" t="s">
        <v>562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156</v>
      </c>
      <c r="AU165" s="180" t="s">
        <v>87</v>
      </c>
      <c r="AV165" s="14" t="s">
        <v>87</v>
      </c>
      <c r="AW165" s="14" t="s">
        <v>30</v>
      </c>
      <c r="AX165" s="14" t="s">
        <v>74</v>
      </c>
      <c r="AY165" s="180" t="s">
        <v>148</v>
      </c>
    </row>
    <row r="166" spans="1:65" s="15" customFormat="1" ht="11.25">
      <c r="B166" s="187"/>
      <c r="D166" s="172" t="s">
        <v>156</v>
      </c>
      <c r="E166" s="188" t="s">
        <v>1</v>
      </c>
      <c r="F166" s="189" t="s">
        <v>163</v>
      </c>
      <c r="H166" s="190">
        <v>2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8" t="s">
        <v>156</v>
      </c>
      <c r="AU166" s="188" t="s">
        <v>87</v>
      </c>
      <c r="AV166" s="15" t="s">
        <v>154</v>
      </c>
      <c r="AW166" s="15" t="s">
        <v>30</v>
      </c>
      <c r="AX166" s="15" t="s">
        <v>81</v>
      </c>
      <c r="AY166" s="188" t="s">
        <v>148</v>
      </c>
    </row>
    <row r="167" spans="1:65" s="2" customFormat="1" ht="24.2" customHeight="1">
      <c r="A167" s="33"/>
      <c r="B167" s="156"/>
      <c r="C167" s="157" t="s">
        <v>173</v>
      </c>
      <c r="D167" s="157" t="s">
        <v>150</v>
      </c>
      <c r="E167" s="158" t="s">
        <v>563</v>
      </c>
      <c r="F167" s="159" t="s">
        <v>564</v>
      </c>
      <c r="G167" s="160" t="s">
        <v>325</v>
      </c>
      <c r="H167" s="161">
        <v>2</v>
      </c>
      <c r="I167" s="162"/>
      <c r="J167" s="163">
        <f>ROUND(I167*H167,2)</f>
        <v>0</v>
      </c>
      <c r="K167" s="164"/>
      <c r="L167" s="34"/>
      <c r="M167" s="165" t="s">
        <v>1</v>
      </c>
      <c r="N167" s="166" t="s">
        <v>40</v>
      </c>
      <c r="O167" s="62"/>
      <c r="P167" s="167">
        <f>O167*H167</f>
        <v>0</v>
      </c>
      <c r="Q167" s="167">
        <v>2.8760000000000001E-2</v>
      </c>
      <c r="R167" s="167">
        <f>Q167*H167</f>
        <v>5.7520000000000002E-2</v>
      </c>
      <c r="S167" s="167">
        <v>0</v>
      </c>
      <c r="T167" s="16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154</v>
      </c>
      <c r="AT167" s="169" t="s">
        <v>150</v>
      </c>
      <c r="AU167" s="169" t="s">
        <v>87</v>
      </c>
      <c r="AY167" s="18" t="s">
        <v>148</v>
      </c>
      <c r="BE167" s="170">
        <f>IF(N167="základná",J167,0)</f>
        <v>0</v>
      </c>
      <c r="BF167" s="170">
        <f>IF(N167="znížená",J167,0)</f>
        <v>0</v>
      </c>
      <c r="BG167" s="170">
        <f>IF(N167="zákl. prenesená",J167,0)</f>
        <v>0</v>
      </c>
      <c r="BH167" s="170">
        <f>IF(N167="zníž. prenesená",J167,0)</f>
        <v>0</v>
      </c>
      <c r="BI167" s="170">
        <f>IF(N167="nulová",J167,0)</f>
        <v>0</v>
      </c>
      <c r="BJ167" s="18" t="s">
        <v>87</v>
      </c>
      <c r="BK167" s="170">
        <f>ROUND(I167*H167,2)</f>
        <v>0</v>
      </c>
      <c r="BL167" s="18" t="s">
        <v>154</v>
      </c>
      <c r="BM167" s="169" t="s">
        <v>565</v>
      </c>
    </row>
    <row r="168" spans="1:65" s="14" customFormat="1" ht="11.25">
      <c r="B168" s="179"/>
      <c r="D168" s="172" t="s">
        <v>156</v>
      </c>
      <c r="E168" s="180" t="s">
        <v>1</v>
      </c>
      <c r="F168" s="181" t="s">
        <v>566</v>
      </c>
      <c r="H168" s="182">
        <v>1</v>
      </c>
      <c r="I168" s="183"/>
      <c r="L168" s="179"/>
      <c r="M168" s="184"/>
      <c r="N168" s="185"/>
      <c r="O168" s="185"/>
      <c r="P168" s="185"/>
      <c r="Q168" s="185"/>
      <c r="R168" s="185"/>
      <c r="S168" s="185"/>
      <c r="T168" s="186"/>
      <c r="AT168" s="180" t="s">
        <v>156</v>
      </c>
      <c r="AU168" s="180" t="s">
        <v>87</v>
      </c>
      <c r="AV168" s="14" t="s">
        <v>87</v>
      </c>
      <c r="AW168" s="14" t="s">
        <v>30</v>
      </c>
      <c r="AX168" s="14" t="s">
        <v>74</v>
      </c>
      <c r="AY168" s="180" t="s">
        <v>148</v>
      </c>
    </row>
    <row r="169" spans="1:65" s="16" customFormat="1" ht="11.25">
      <c r="B169" s="195"/>
      <c r="D169" s="172" t="s">
        <v>156</v>
      </c>
      <c r="E169" s="196" t="s">
        <v>1</v>
      </c>
      <c r="F169" s="197" t="s">
        <v>193</v>
      </c>
      <c r="H169" s="198">
        <v>1</v>
      </c>
      <c r="I169" s="199"/>
      <c r="L169" s="195"/>
      <c r="M169" s="200"/>
      <c r="N169" s="201"/>
      <c r="O169" s="201"/>
      <c r="P169" s="201"/>
      <c r="Q169" s="201"/>
      <c r="R169" s="201"/>
      <c r="S169" s="201"/>
      <c r="T169" s="202"/>
      <c r="AT169" s="196" t="s">
        <v>156</v>
      </c>
      <c r="AU169" s="196" t="s">
        <v>87</v>
      </c>
      <c r="AV169" s="16" t="s">
        <v>167</v>
      </c>
      <c r="AW169" s="16" t="s">
        <v>30</v>
      </c>
      <c r="AX169" s="16" t="s">
        <v>74</v>
      </c>
      <c r="AY169" s="196" t="s">
        <v>148</v>
      </c>
    </row>
    <row r="170" spans="1:65" s="14" customFormat="1" ht="11.25">
      <c r="B170" s="179"/>
      <c r="D170" s="172" t="s">
        <v>156</v>
      </c>
      <c r="E170" s="180" t="s">
        <v>1</v>
      </c>
      <c r="F170" s="181" t="s">
        <v>567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156</v>
      </c>
      <c r="AU170" s="180" t="s">
        <v>87</v>
      </c>
      <c r="AV170" s="14" t="s">
        <v>87</v>
      </c>
      <c r="AW170" s="14" t="s">
        <v>30</v>
      </c>
      <c r="AX170" s="14" t="s">
        <v>74</v>
      </c>
      <c r="AY170" s="180" t="s">
        <v>148</v>
      </c>
    </row>
    <row r="171" spans="1:65" s="16" customFormat="1" ht="11.25">
      <c r="B171" s="195"/>
      <c r="D171" s="172" t="s">
        <v>156</v>
      </c>
      <c r="E171" s="196" t="s">
        <v>1</v>
      </c>
      <c r="F171" s="197" t="s">
        <v>193</v>
      </c>
      <c r="H171" s="198">
        <v>1</v>
      </c>
      <c r="I171" s="199"/>
      <c r="L171" s="195"/>
      <c r="M171" s="200"/>
      <c r="N171" s="201"/>
      <c r="O171" s="201"/>
      <c r="P171" s="201"/>
      <c r="Q171" s="201"/>
      <c r="R171" s="201"/>
      <c r="S171" s="201"/>
      <c r="T171" s="202"/>
      <c r="AT171" s="196" t="s">
        <v>156</v>
      </c>
      <c r="AU171" s="196" t="s">
        <v>87</v>
      </c>
      <c r="AV171" s="16" t="s">
        <v>167</v>
      </c>
      <c r="AW171" s="16" t="s">
        <v>30</v>
      </c>
      <c r="AX171" s="16" t="s">
        <v>74</v>
      </c>
      <c r="AY171" s="196" t="s">
        <v>148</v>
      </c>
    </row>
    <row r="172" spans="1:65" s="15" customFormat="1" ht="11.25">
      <c r="B172" s="187"/>
      <c r="D172" s="172" t="s">
        <v>156</v>
      </c>
      <c r="E172" s="188" t="s">
        <v>1</v>
      </c>
      <c r="F172" s="189" t="s">
        <v>163</v>
      </c>
      <c r="H172" s="190">
        <v>2</v>
      </c>
      <c r="I172" s="191"/>
      <c r="L172" s="187"/>
      <c r="M172" s="192"/>
      <c r="N172" s="193"/>
      <c r="O172" s="193"/>
      <c r="P172" s="193"/>
      <c r="Q172" s="193"/>
      <c r="R172" s="193"/>
      <c r="S172" s="193"/>
      <c r="T172" s="194"/>
      <c r="AT172" s="188" t="s">
        <v>156</v>
      </c>
      <c r="AU172" s="188" t="s">
        <v>87</v>
      </c>
      <c r="AV172" s="15" t="s">
        <v>154</v>
      </c>
      <c r="AW172" s="15" t="s">
        <v>30</v>
      </c>
      <c r="AX172" s="15" t="s">
        <v>81</v>
      </c>
      <c r="AY172" s="188" t="s">
        <v>148</v>
      </c>
    </row>
    <row r="173" spans="1:65" s="2" customFormat="1" ht="16.5" customHeight="1">
      <c r="A173" s="33"/>
      <c r="B173" s="156"/>
      <c r="C173" s="157" t="s">
        <v>209</v>
      </c>
      <c r="D173" s="157" t="s">
        <v>150</v>
      </c>
      <c r="E173" s="158" t="s">
        <v>568</v>
      </c>
      <c r="F173" s="159" t="s">
        <v>569</v>
      </c>
      <c r="G173" s="160" t="s">
        <v>332</v>
      </c>
      <c r="H173" s="161">
        <v>26.55</v>
      </c>
      <c r="I173" s="162"/>
      <c r="J173" s="163">
        <f>ROUND(I173*H173,2)</f>
        <v>0</v>
      </c>
      <c r="K173" s="164"/>
      <c r="L173" s="34"/>
      <c r="M173" s="165" t="s">
        <v>1</v>
      </c>
      <c r="N173" s="166" t="s">
        <v>40</v>
      </c>
      <c r="O173" s="62"/>
      <c r="P173" s="167">
        <f>O173*H173</f>
        <v>0</v>
      </c>
      <c r="Q173" s="167">
        <v>4.6000000000000001E-4</v>
      </c>
      <c r="R173" s="167">
        <f>Q173*H173</f>
        <v>1.2213E-2</v>
      </c>
      <c r="S173" s="167">
        <v>0</v>
      </c>
      <c r="T173" s="16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154</v>
      </c>
      <c r="AT173" s="169" t="s">
        <v>150</v>
      </c>
      <c r="AU173" s="169" t="s">
        <v>87</v>
      </c>
      <c r="AY173" s="18" t="s">
        <v>148</v>
      </c>
      <c r="BE173" s="170">
        <f>IF(N173="základná",J173,0)</f>
        <v>0</v>
      </c>
      <c r="BF173" s="170">
        <f>IF(N173="znížená",J173,0)</f>
        <v>0</v>
      </c>
      <c r="BG173" s="170">
        <f>IF(N173="zákl. prenesená",J173,0)</f>
        <v>0</v>
      </c>
      <c r="BH173" s="170">
        <f>IF(N173="zníž. prenesená",J173,0)</f>
        <v>0</v>
      </c>
      <c r="BI173" s="170">
        <f>IF(N173="nulová",J173,0)</f>
        <v>0</v>
      </c>
      <c r="BJ173" s="18" t="s">
        <v>87</v>
      </c>
      <c r="BK173" s="170">
        <f>ROUND(I173*H173,2)</f>
        <v>0</v>
      </c>
      <c r="BL173" s="18" t="s">
        <v>154</v>
      </c>
      <c r="BM173" s="169" t="s">
        <v>570</v>
      </c>
    </row>
    <row r="174" spans="1:65" s="14" customFormat="1" ht="11.25">
      <c r="B174" s="179"/>
      <c r="D174" s="172" t="s">
        <v>156</v>
      </c>
      <c r="E174" s="180" t="s">
        <v>1</v>
      </c>
      <c r="F174" s="181" t="s">
        <v>571</v>
      </c>
      <c r="H174" s="182">
        <v>5.9</v>
      </c>
      <c r="I174" s="183"/>
      <c r="L174" s="179"/>
      <c r="M174" s="184"/>
      <c r="N174" s="185"/>
      <c r="O174" s="185"/>
      <c r="P174" s="185"/>
      <c r="Q174" s="185"/>
      <c r="R174" s="185"/>
      <c r="S174" s="185"/>
      <c r="T174" s="186"/>
      <c r="AT174" s="180" t="s">
        <v>156</v>
      </c>
      <c r="AU174" s="180" t="s">
        <v>87</v>
      </c>
      <c r="AV174" s="14" t="s">
        <v>87</v>
      </c>
      <c r="AW174" s="14" t="s">
        <v>30</v>
      </c>
      <c r="AX174" s="14" t="s">
        <v>74</v>
      </c>
      <c r="AY174" s="180" t="s">
        <v>148</v>
      </c>
    </row>
    <row r="175" spans="1:65" s="14" customFormat="1" ht="11.25">
      <c r="B175" s="179"/>
      <c r="D175" s="172" t="s">
        <v>156</v>
      </c>
      <c r="E175" s="180" t="s">
        <v>1</v>
      </c>
      <c r="F175" s="181" t="s">
        <v>572</v>
      </c>
      <c r="H175" s="182">
        <v>5.9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156</v>
      </c>
      <c r="AU175" s="180" t="s">
        <v>87</v>
      </c>
      <c r="AV175" s="14" t="s">
        <v>87</v>
      </c>
      <c r="AW175" s="14" t="s">
        <v>30</v>
      </c>
      <c r="AX175" s="14" t="s">
        <v>74</v>
      </c>
      <c r="AY175" s="180" t="s">
        <v>148</v>
      </c>
    </row>
    <row r="176" spans="1:65" s="16" customFormat="1" ht="11.25">
      <c r="B176" s="195"/>
      <c r="D176" s="172" t="s">
        <v>156</v>
      </c>
      <c r="E176" s="196" t="s">
        <v>1</v>
      </c>
      <c r="F176" s="197" t="s">
        <v>193</v>
      </c>
      <c r="H176" s="198">
        <v>11.8</v>
      </c>
      <c r="I176" s="199"/>
      <c r="L176" s="195"/>
      <c r="M176" s="200"/>
      <c r="N176" s="201"/>
      <c r="O176" s="201"/>
      <c r="P176" s="201"/>
      <c r="Q176" s="201"/>
      <c r="R176" s="201"/>
      <c r="S176" s="201"/>
      <c r="T176" s="202"/>
      <c r="AT176" s="196" t="s">
        <v>156</v>
      </c>
      <c r="AU176" s="196" t="s">
        <v>87</v>
      </c>
      <c r="AV176" s="16" t="s">
        <v>167</v>
      </c>
      <c r="AW176" s="16" t="s">
        <v>30</v>
      </c>
      <c r="AX176" s="16" t="s">
        <v>74</v>
      </c>
      <c r="AY176" s="196" t="s">
        <v>148</v>
      </c>
    </row>
    <row r="177" spans="1:65" s="14" customFormat="1" ht="11.25">
      <c r="B177" s="179"/>
      <c r="D177" s="172" t="s">
        <v>156</v>
      </c>
      <c r="E177" s="180" t="s">
        <v>1</v>
      </c>
      <c r="F177" s="181" t="s">
        <v>573</v>
      </c>
      <c r="H177" s="182">
        <v>8.85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156</v>
      </c>
      <c r="AU177" s="180" t="s">
        <v>87</v>
      </c>
      <c r="AV177" s="14" t="s">
        <v>87</v>
      </c>
      <c r="AW177" s="14" t="s">
        <v>30</v>
      </c>
      <c r="AX177" s="14" t="s">
        <v>74</v>
      </c>
      <c r="AY177" s="180" t="s">
        <v>148</v>
      </c>
    </row>
    <row r="178" spans="1:65" s="14" customFormat="1" ht="11.25">
      <c r="B178" s="179"/>
      <c r="D178" s="172" t="s">
        <v>156</v>
      </c>
      <c r="E178" s="180" t="s">
        <v>1</v>
      </c>
      <c r="F178" s="181" t="s">
        <v>574</v>
      </c>
      <c r="H178" s="182">
        <v>5.9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156</v>
      </c>
      <c r="AU178" s="180" t="s">
        <v>87</v>
      </c>
      <c r="AV178" s="14" t="s">
        <v>87</v>
      </c>
      <c r="AW178" s="14" t="s">
        <v>30</v>
      </c>
      <c r="AX178" s="14" t="s">
        <v>74</v>
      </c>
      <c r="AY178" s="180" t="s">
        <v>148</v>
      </c>
    </row>
    <row r="179" spans="1:65" s="16" customFormat="1" ht="11.25">
      <c r="B179" s="195"/>
      <c r="D179" s="172" t="s">
        <v>156</v>
      </c>
      <c r="E179" s="196" t="s">
        <v>1</v>
      </c>
      <c r="F179" s="197" t="s">
        <v>193</v>
      </c>
      <c r="H179" s="198">
        <v>14.75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156</v>
      </c>
      <c r="AU179" s="196" t="s">
        <v>87</v>
      </c>
      <c r="AV179" s="16" t="s">
        <v>167</v>
      </c>
      <c r="AW179" s="16" t="s">
        <v>30</v>
      </c>
      <c r="AX179" s="16" t="s">
        <v>74</v>
      </c>
      <c r="AY179" s="196" t="s">
        <v>148</v>
      </c>
    </row>
    <row r="180" spans="1:65" s="15" customFormat="1" ht="11.25">
      <c r="B180" s="187"/>
      <c r="D180" s="172" t="s">
        <v>156</v>
      </c>
      <c r="E180" s="188" t="s">
        <v>1</v>
      </c>
      <c r="F180" s="189" t="s">
        <v>163</v>
      </c>
      <c r="H180" s="190">
        <v>26.55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156</v>
      </c>
      <c r="AU180" s="188" t="s">
        <v>87</v>
      </c>
      <c r="AV180" s="15" t="s">
        <v>154</v>
      </c>
      <c r="AW180" s="15" t="s">
        <v>30</v>
      </c>
      <c r="AX180" s="15" t="s">
        <v>81</v>
      </c>
      <c r="AY180" s="188" t="s">
        <v>148</v>
      </c>
    </row>
    <row r="181" spans="1:65" s="2" customFormat="1" ht="24.2" customHeight="1">
      <c r="A181" s="33"/>
      <c r="B181" s="156"/>
      <c r="C181" s="157" t="s">
        <v>213</v>
      </c>
      <c r="D181" s="157" t="s">
        <v>150</v>
      </c>
      <c r="E181" s="158" t="s">
        <v>575</v>
      </c>
      <c r="F181" s="159" t="s">
        <v>576</v>
      </c>
      <c r="G181" s="160" t="s">
        <v>332</v>
      </c>
      <c r="H181" s="161">
        <v>18.93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1E-4</v>
      </c>
      <c r="R181" s="167">
        <f>Q181*H181</f>
        <v>1.8930000000000002E-3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154</v>
      </c>
      <c r="AT181" s="169" t="s">
        <v>150</v>
      </c>
      <c r="AU181" s="169" t="s">
        <v>87</v>
      </c>
      <c r="AY181" s="18" t="s">
        <v>148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87</v>
      </c>
      <c r="BK181" s="170">
        <f>ROUND(I181*H181,2)</f>
        <v>0</v>
      </c>
      <c r="BL181" s="18" t="s">
        <v>154</v>
      </c>
      <c r="BM181" s="169" t="s">
        <v>577</v>
      </c>
    </row>
    <row r="182" spans="1:65" s="14" customFormat="1" ht="11.25">
      <c r="B182" s="179"/>
      <c r="D182" s="172" t="s">
        <v>156</v>
      </c>
      <c r="E182" s="180" t="s">
        <v>1</v>
      </c>
      <c r="F182" s="181" t="s">
        <v>578</v>
      </c>
      <c r="H182" s="182">
        <v>4.24</v>
      </c>
      <c r="I182" s="183"/>
      <c r="L182" s="179"/>
      <c r="M182" s="184"/>
      <c r="N182" s="185"/>
      <c r="O182" s="185"/>
      <c r="P182" s="185"/>
      <c r="Q182" s="185"/>
      <c r="R182" s="185"/>
      <c r="S182" s="185"/>
      <c r="T182" s="186"/>
      <c r="AT182" s="180" t="s">
        <v>156</v>
      </c>
      <c r="AU182" s="180" t="s">
        <v>87</v>
      </c>
      <c r="AV182" s="14" t="s">
        <v>87</v>
      </c>
      <c r="AW182" s="14" t="s">
        <v>30</v>
      </c>
      <c r="AX182" s="14" t="s">
        <v>74</v>
      </c>
      <c r="AY182" s="180" t="s">
        <v>148</v>
      </c>
    </row>
    <row r="183" spans="1:65" s="14" customFormat="1" ht="11.25">
      <c r="B183" s="179"/>
      <c r="D183" s="172" t="s">
        <v>156</v>
      </c>
      <c r="E183" s="180" t="s">
        <v>1</v>
      </c>
      <c r="F183" s="181" t="s">
        <v>579</v>
      </c>
      <c r="H183" s="182">
        <v>4.24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156</v>
      </c>
      <c r="AU183" s="180" t="s">
        <v>87</v>
      </c>
      <c r="AV183" s="14" t="s">
        <v>87</v>
      </c>
      <c r="AW183" s="14" t="s">
        <v>30</v>
      </c>
      <c r="AX183" s="14" t="s">
        <v>74</v>
      </c>
      <c r="AY183" s="180" t="s">
        <v>148</v>
      </c>
    </row>
    <row r="184" spans="1:65" s="16" customFormat="1" ht="11.25">
      <c r="B184" s="195"/>
      <c r="D184" s="172" t="s">
        <v>156</v>
      </c>
      <c r="E184" s="196" t="s">
        <v>1</v>
      </c>
      <c r="F184" s="197" t="s">
        <v>193</v>
      </c>
      <c r="H184" s="198">
        <v>8.48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156</v>
      </c>
      <c r="AU184" s="196" t="s">
        <v>87</v>
      </c>
      <c r="AV184" s="16" t="s">
        <v>167</v>
      </c>
      <c r="AW184" s="16" t="s">
        <v>30</v>
      </c>
      <c r="AX184" s="16" t="s">
        <v>74</v>
      </c>
      <c r="AY184" s="196" t="s">
        <v>148</v>
      </c>
    </row>
    <row r="185" spans="1:65" s="14" customFormat="1" ht="11.25">
      <c r="B185" s="179"/>
      <c r="D185" s="172" t="s">
        <v>156</v>
      </c>
      <c r="E185" s="180" t="s">
        <v>1</v>
      </c>
      <c r="F185" s="181" t="s">
        <v>580</v>
      </c>
      <c r="H185" s="182">
        <v>6.21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156</v>
      </c>
      <c r="AU185" s="180" t="s">
        <v>87</v>
      </c>
      <c r="AV185" s="14" t="s">
        <v>87</v>
      </c>
      <c r="AW185" s="14" t="s">
        <v>30</v>
      </c>
      <c r="AX185" s="14" t="s">
        <v>74</v>
      </c>
      <c r="AY185" s="180" t="s">
        <v>148</v>
      </c>
    </row>
    <row r="186" spans="1:65" s="14" customFormat="1" ht="11.25">
      <c r="B186" s="179"/>
      <c r="D186" s="172" t="s">
        <v>156</v>
      </c>
      <c r="E186" s="180" t="s">
        <v>1</v>
      </c>
      <c r="F186" s="181" t="s">
        <v>581</v>
      </c>
      <c r="H186" s="182">
        <v>4.24</v>
      </c>
      <c r="I186" s="183"/>
      <c r="L186" s="179"/>
      <c r="M186" s="184"/>
      <c r="N186" s="185"/>
      <c r="O186" s="185"/>
      <c r="P186" s="185"/>
      <c r="Q186" s="185"/>
      <c r="R186" s="185"/>
      <c r="S186" s="185"/>
      <c r="T186" s="186"/>
      <c r="AT186" s="180" t="s">
        <v>156</v>
      </c>
      <c r="AU186" s="180" t="s">
        <v>87</v>
      </c>
      <c r="AV186" s="14" t="s">
        <v>87</v>
      </c>
      <c r="AW186" s="14" t="s">
        <v>30</v>
      </c>
      <c r="AX186" s="14" t="s">
        <v>74</v>
      </c>
      <c r="AY186" s="180" t="s">
        <v>148</v>
      </c>
    </row>
    <row r="187" spans="1:65" s="16" customFormat="1" ht="11.25">
      <c r="B187" s="195"/>
      <c r="D187" s="172" t="s">
        <v>156</v>
      </c>
      <c r="E187" s="196" t="s">
        <v>1</v>
      </c>
      <c r="F187" s="197" t="s">
        <v>193</v>
      </c>
      <c r="H187" s="198">
        <v>10.45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156</v>
      </c>
      <c r="AU187" s="196" t="s">
        <v>87</v>
      </c>
      <c r="AV187" s="16" t="s">
        <v>167</v>
      </c>
      <c r="AW187" s="16" t="s">
        <v>30</v>
      </c>
      <c r="AX187" s="16" t="s">
        <v>74</v>
      </c>
      <c r="AY187" s="196" t="s">
        <v>148</v>
      </c>
    </row>
    <row r="188" spans="1:65" s="15" customFormat="1" ht="11.25">
      <c r="B188" s="187"/>
      <c r="D188" s="172" t="s">
        <v>156</v>
      </c>
      <c r="E188" s="188" t="s">
        <v>1</v>
      </c>
      <c r="F188" s="189" t="s">
        <v>163</v>
      </c>
      <c r="H188" s="190">
        <v>18.93</v>
      </c>
      <c r="I188" s="191"/>
      <c r="L188" s="187"/>
      <c r="M188" s="192"/>
      <c r="N188" s="193"/>
      <c r="O188" s="193"/>
      <c r="P188" s="193"/>
      <c r="Q188" s="193"/>
      <c r="R188" s="193"/>
      <c r="S188" s="193"/>
      <c r="T188" s="194"/>
      <c r="AT188" s="188" t="s">
        <v>156</v>
      </c>
      <c r="AU188" s="188" t="s">
        <v>87</v>
      </c>
      <c r="AV188" s="15" t="s">
        <v>154</v>
      </c>
      <c r="AW188" s="15" t="s">
        <v>30</v>
      </c>
      <c r="AX188" s="15" t="s">
        <v>81</v>
      </c>
      <c r="AY188" s="188" t="s">
        <v>148</v>
      </c>
    </row>
    <row r="189" spans="1:65" s="12" customFormat="1" ht="22.9" customHeight="1">
      <c r="B189" s="143"/>
      <c r="D189" s="144" t="s">
        <v>73</v>
      </c>
      <c r="E189" s="154" t="s">
        <v>173</v>
      </c>
      <c r="F189" s="154" t="s">
        <v>174</v>
      </c>
      <c r="I189" s="146"/>
      <c r="J189" s="155">
        <f>BK189</f>
        <v>0</v>
      </c>
      <c r="L189" s="143"/>
      <c r="M189" s="148"/>
      <c r="N189" s="149"/>
      <c r="O189" s="149"/>
      <c r="P189" s="150">
        <f>SUM(P190:P301)</f>
        <v>0</v>
      </c>
      <c r="Q189" s="149"/>
      <c r="R189" s="150">
        <f>SUM(R190:R301)</f>
        <v>24.981876789999998</v>
      </c>
      <c r="S189" s="149"/>
      <c r="T189" s="151">
        <f>SUM(T190:T301)</f>
        <v>0</v>
      </c>
      <c r="AR189" s="144" t="s">
        <v>81</v>
      </c>
      <c r="AT189" s="152" t="s">
        <v>73</v>
      </c>
      <c r="AU189" s="152" t="s">
        <v>81</v>
      </c>
      <c r="AY189" s="144" t="s">
        <v>148</v>
      </c>
      <c r="BK189" s="153">
        <f>SUM(BK190:BK301)</f>
        <v>0</v>
      </c>
    </row>
    <row r="190" spans="1:65" s="2" customFormat="1" ht="24.2" customHeight="1">
      <c r="A190" s="33"/>
      <c r="B190" s="156"/>
      <c r="C190" s="157" t="s">
        <v>243</v>
      </c>
      <c r="D190" s="157" t="s">
        <v>150</v>
      </c>
      <c r="E190" s="158" t="s">
        <v>582</v>
      </c>
      <c r="F190" s="159" t="s">
        <v>583</v>
      </c>
      <c r="G190" s="160" t="s">
        <v>153</v>
      </c>
      <c r="H190" s="161">
        <v>328.33</v>
      </c>
      <c r="I190" s="162"/>
      <c r="J190" s="163">
        <f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>O190*H190</f>
        <v>0</v>
      </c>
      <c r="Q190" s="167">
        <v>4.2000000000000002E-4</v>
      </c>
      <c r="R190" s="167">
        <f>Q190*H190</f>
        <v>0.13789860000000001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154</v>
      </c>
      <c r="AT190" s="169" t="s">
        <v>150</v>
      </c>
      <c r="AU190" s="169" t="s">
        <v>87</v>
      </c>
      <c r="AY190" s="18" t="s">
        <v>148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87</v>
      </c>
      <c r="BK190" s="170">
        <f>ROUND(I190*H190,2)</f>
        <v>0</v>
      </c>
      <c r="BL190" s="18" t="s">
        <v>154</v>
      </c>
      <c r="BM190" s="169" t="s">
        <v>584</v>
      </c>
    </row>
    <row r="191" spans="1:65" s="13" customFormat="1" ht="11.25">
      <c r="B191" s="171"/>
      <c r="D191" s="172" t="s">
        <v>156</v>
      </c>
      <c r="E191" s="173" t="s">
        <v>1</v>
      </c>
      <c r="F191" s="174" t="s">
        <v>585</v>
      </c>
      <c r="H191" s="173" t="s">
        <v>1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3" t="s">
        <v>156</v>
      </c>
      <c r="AU191" s="173" t="s">
        <v>87</v>
      </c>
      <c r="AV191" s="13" t="s">
        <v>81</v>
      </c>
      <c r="AW191" s="13" t="s">
        <v>30</v>
      </c>
      <c r="AX191" s="13" t="s">
        <v>74</v>
      </c>
      <c r="AY191" s="173" t="s">
        <v>148</v>
      </c>
    </row>
    <row r="192" spans="1:65" s="14" customFormat="1" ht="11.25">
      <c r="B192" s="179"/>
      <c r="D192" s="172" t="s">
        <v>156</v>
      </c>
      <c r="E192" s="180" t="s">
        <v>1</v>
      </c>
      <c r="F192" s="181" t="s">
        <v>509</v>
      </c>
      <c r="H192" s="182">
        <v>328.33</v>
      </c>
      <c r="I192" s="183"/>
      <c r="L192" s="179"/>
      <c r="M192" s="184"/>
      <c r="N192" s="185"/>
      <c r="O192" s="185"/>
      <c r="P192" s="185"/>
      <c r="Q192" s="185"/>
      <c r="R192" s="185"/>
      <c r="S192" s="185"/>
      <c r="T192" s="186"/>
      <c r="AT192" s="180" t="s">
        <v>156</v>
      </c>
      <c r="AU192" s="180" t="s">
        <v>87</v>
      </c>
      <c r="AV192" s="14" t="s">
        <v>87</v>
      </c>
      <c r="AW192" s="14" t="s">
        <v>30</v>
      </c>
      <c r="AX192" s="14" t="s">
        <v>74</v>
      </c>
      <c r="AY192" s="180" t="s">
        <v>148</v>
      </c>
    </row>
    <row r="193" spans="1:65" s="15" customFormat="1" ht="11.25">
      <c r="B193" s="187"/>
      <c r="D193" s="172" t="s">
        <v>156</v>
      </c>
      <c r="E193" s="188" t="s">
        <v>1</v>
      </c>
      <c r="F193" s="189" t="s">
        <v>163</v>
      </c>
      <c r="H193" s="190">
        <v>328.33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8" t="s">
        <v>156</v>
      </c>
      <c r="AU193" s="188" t="s">
        <v>87</v>
      </c>
      <c r="AV193" s="15" t="s">
        <v>154</v>
      </c>
      <c r="AW193" s="15" t="s">
        <v>30</v>
      </c>
      <c r="AX193" s="15" t="s">
        <v>81</v>
      </c>
      <c r="AY193" s="188" t="s">
        <v>148</v>
      </c>
    </row>
    <row r="194" spans="1:65" s="2" customFormat="1" ht="37.9" customHeight="1">
      <c r="A194" s="33"/>
      <c r="B194" s="156"/>
      <c r="C194" s="157" t="s">
        <v>257</v>
      </c>
      <c r="D194" s="157" t="s">
        <v>150</v>
      </c>
      <c r="E194" s="158" t="s">
        <v>586</v>
      </c>
      <c r="F194" s="159" t="s">
        <v>587</v>
      </c>
      <c r="G194" s="160" t="s">
        <v>153</v>
      </c>
      <c r="H194" s="161">
        <v>328.33</v>
      </c>
      <c r="I194" s="162"/>
      <c r="J194" s="163">
        <f>ROUND(I194*H194,2)</f>
        <v>0</v>
      </c>
      <c r="K194" s="164"/>
      <c r="L194" s="34"/>
      <c r="M194" s="165" t="s">
        <v>1</v>
      </c>
      <c r="N194" s="166" t="s">
        <v>40</v>
      </c>
      <c r="O194" s="62"/>
      <c r="P194" s="167">
        <f>O194*H194</f>
        <v>0</v>
      </c>
      <c r="Q194" s="167">
        <v>7.7000000000000002E-3</v>
      </c>
      <c r="R194" s="167">
        <f>Q194*H194</f>
        <v>2.5281409999999997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154</v>
      </c>
      <c r="AT194" s="169" t="s">
        <v>150</v>
      </c>
      <c r="AU194" s="169" t="s">
        <v>87</v>
      </c>
      <c r="AY194" s="18" t="s">
        <v>148</v>
      </c>
      <c r="BE194" s="170">
        <f>IF(N194="základná",J194,0)</f>
        <v>0</v>
      </c>
      <c r="BF194" s="170">
        <f>IF(N194="znížená",J194,0)</f>
        <v>0</v>
      </c>
      <c r="BG194" s="170">
        <f>IF(N194="zákl. prenesená",J194,0)</f>
        <v>0</v>
      </c>
      <c r="BH194" s="170">
        <f>IF(N194="zníž. prenesená",J194,0)</f>
        <v>0</v>
      </c>
      <c r="BI194" s="170">
        <f>IF(N194="nulová",J194,0)</f>
        <v>0</v>
      </c>
      <c r="BJ194" s="18" t="s">
        <v>87</v>
      </c>
      <c r="BK194" s="170">
        <f>ROUND(I194*H194,2)</f>
        <v>0</v>
      </c>
      <c r="BL194" s="18" t="s">
        <v>154</v>
      </c>
      <c r="BM194" s="169" t="s">
        <v>588</v>
      </c>
    </row>
    <row r="195" spans="1:65" s="14" customFormat="1" ht="11.25">
      <c r="B195" s="179"/>
      <c r="D195" s="172" t="s">
        <v>156</v>
      </c>
      <c r="E195" s="180" t="s">
        <v>1</v>
      </c>
      <c r="F195" s="181" t="s">
        <v>509</v>
      </c>
      <c r="H195" s="182">
        <v>328.33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156</v>
      </c>
      <c r="AU195" s="180" t="s">
        <v>87</v>
      </c>
      <c r="AV195" s="14" t="s">
        <v>87</v>
      </c>
      <c r="AW195" s="14" t="s">
        <v>30</v>
      </c>
      <c r="AX195" s="14" t="s">
        <v>74</v>
      </c>
      <c r="AY195" s="180" t="s">
        <v>148</v>
      </c>
    </row>
    <row r="196" spans="1:65" s="15" customFormat="1" ht="11.25">
      <c r="B196" s="187"/>
      <c r="D196" s="172" t="s">
        <v>156</v>
      </c>
      <c r="E196" s="188" t="s">
        <v>1</v>
      </c>
      <c r="F196" s="189" t="s">
        <v>163</v>
      </c>
      <c r="H196" s="190">
        <v>328.33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4"/>
      <c r="AT196" s="188" t="s">
        <v>156</v>
      </c>
      <c r="AU196" s="188" t="s">
        <v>87</v>
      </c>
      <c r="AV196" s="15" t="s">
        <v>154</v>
      </c>
      <c r="AW196" s="15" t="s">
        <v>30</v>
      </c>
      <c r="AX196" s="15" t="s">
        <v>81</v>
      </c>
      <c r="AY196" s="188" t="s">
        <v>148</v>
      </c>
    </row>
    <row r="197" spans="1:65" s="2" customFormat="1" ht="24.2" customHeight="1">
      <c r="A197" s="33"/>
      <c r="B197" s="156"/>
      <c r="C197" s="157" t="s">
        <v>264</v>
      </c>
      <c r="D197" s="157" t="s">
        <v>150</v>
      </c>
      <c r="E197" s="158" t="s">
        <v>589</v>
      </c>
      <c r="F197" s="159" t="s">
        <v>590</v>
      </c>
      <c r="G197" s="160" t="s">
        <v>153</v>
      </c>
      <c r="H197" s="161">
        <v>328.33</v>
      </c>
      <c r="I197" s="162"/>
      <c r="J197" s="163">
        <f>ROUND(I197*H197,2)</f>
        <v>0</v>
      </c>
      <c r="K197" s="164"/>
      <c r="L197" s="34"/>
      <c r="M197" s="165" t="s">
        <v>1</v>
      </c>
      <c r="N197" s="166" t="s">
        <v>40</v>
      </c>
      <c r="O197" s="62"/>
      <c r="P197" s="167">
        <f>O197*H197</f>
        <v>0</v>
      </c>
      <c r="Q197" s="167">
        <v>1.375E-2</v>
      </c>
      <c r="R197" s="167">
        <f>Q197*H197</f>
        <v>4.5145374999999994</v>
      </c>
      <c r="S197" s="167">
        <v>0</v>
      </c>
      <c r="T197" s="16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154</v>
      </c>
      <c r="AT197" s="169" t="s">
        <v>150</v>
      </c>
      <c r="AU197" s="169" t="s">
        <v>87</v>
      </c>
      <c r="AY197" s="18" t="s">
        <v>148</v>
      </c>
      <c r="BE197" s="170">
        <f>IF(N197="základná",J197,0)</f>
        <v>0</v>
      </c>
      <c r="BF197" s="170">
        <f>IF(N197="znížená",J197,0)</f>
        <v>0</v>
      </c>
      <c r="BG197" s="170">
        <f>IF(N197="zákl. prenesená",J197,0)</f>
        <v>0</v>
      </c>
      <c r="BH197" s="170">
        <f>IF(N197="zníž. prenesená",J197,0)</f>
        <v>0</v>
      </c>
      <c r="BI197" s="170">
        <f>IF(N197="nulová",J197,0)</f>
        <v>0</v>
      </c>
      <c r="BJ197" s="18" t="s">
        <v>87</v>
      </c>
      <c r="BK197" s="170">
        <f>ROUND(I197*H197,2)</f>
        <v>0</v>
      </c>
      <c r="BL197" s="18" t="s">
        <v>154</v>
      </c>
      <c r="BM197" s="169" t="s">
        <v>591</v>
      </c>
    </row>
    <row r="198" spans="1:65" s="13" customFormat="1" ht="11.25">
      <c r="B198" s="171"/>
      <c r="D198" s="172" t="s">
        <v>156</v>
      </c>
      <c r="E198" s="173" t="s">
        <v>1</v>
      </c>
      <c r="F198" s="174" t="s">
        <v>592</v>
      </c>
      <c r="H198" s="173" t="s">
        <v>1</v>
      </c>
      <c r="I198" s="175"/>
      <c r="L198" s="171"/>
      <c r="M198" s="176"/>
      <c r="N198" s="177"/>
      <c r="O198" s="177"/>
      <c r="P198" s="177"/>
      <c r="Q198" s="177"/>
      <c r="R198" s="177"/>
      <c r="S198" s="177"/>
      <c r="T198" s="178"/>
      <c r="AT198" s="173" t="s">
        <v>156</v>
      </c>
      <c r="AU198" s="173" t="s">
        <v>87</v>
      </c>
      <c r="AV198" s="13" t="s">
        <v>81</v>
      </c>
      <c r="AW198" s="13" t="s">
        <v>30</v>
      </c>
      <c r="AX198" s="13" t="s">
        <v>74</v>
      </c>
      <c r="AY198" s="173" t="s">
        <v>148</v>
      </c>
    </row>
    <row r="199" spans="1:65" s="14" customFormat="1" ht="33.75">
      <c r="B199" s="179"/>
      <c r="D199" s="172" t="s">
        <v>156</v>
      </c>
      <c r="E199" s="180" t="s">
        <v>1</v>
      </c>
      <c r="F199" s="181" t="s">
        <v>593</v>
      </c>
      <c r="H199" s="182">
        <v>328.33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156</v>
      </c>
      <c r="AU199" s="180" t="s">
        <v>87</v>
      </c>
      <c r="AV199" s="14" t="s">
        <v>87</v>
      </c>
      <c r="AW199" s="14" t="s">
        <v>30</v>
      </c>
      <c r="AX199" s="14" t="s">
        <v>74</v>
      </c>
      <c r="AY199" s="180" t="s">
        <v>148</v>
      </c>
    </row>
    <row r="200" spans="1:65" s="15" customFormat="1" ht="11.25">
      <c r="B200" s="187"/>
      <c r="D200" s="172" t="s">
        <v>156</v>
      </c>
      <c r="E200" s="188" t="s">
        <v>509</v>
      </c>
      <c r="F200" s="189" t="s">
        <v>163</v>
      </c>
      <c r="H200" s="190">
        <v>328.33</v>
      </c>
      <c r="I200" s="191"/>
      <c r="L200" s="187"/>
      <c r="M200" s="192"/>
      <c r="N200" s="193"/>
      <c r="O200" s="193"/>
      <c r="P200" s="193"/>
      <c r="Q200" s="193"/>
      <c r="R200" s="193"/>
      <c r="S200" s="193"/>
      <c r="T200" s="194"/>
      <c r="AT200" s="188" t="s">
        <v>156</v>
      </c>
      <c r="AU200" s="188" t="s">
        <v>87</v>
      </c>
      <c r="AV200" s="15" t="s">
        <v>154</v>
      </c>
      <c r="AW200" s="15" t="s">
        <v>30</v>
      </c>
      <c r="AX200" s="15" t="s">
        <v>81</v>
      </c>
      <c r="AY200" s="188" t="s">
        <v>148</v>
      </c>
    </row>
    <row r="201" spans="1:65" s="2" customFormat="1" ht="24.2" customHeight="1">
      <c r="A201" s="33"/>
      <c r="B201" s="156"/>
      <c r="C201" s="157" t="s">
        <v>270</v>
      </c>
      <c r="D201" s="157" t="s">
        <v>150</v>
      </c>
      <c r="E201" s="158" t="s">
        <v>594</v>
      </c>
      <c r="F201" s="159" t="s">
        <v>595</v>
      </c>
      <c r="G201" s="160" t="s">
        <v>153</v>
      </c>
      <c r="H201" s="161">
        <v>650.57899999999995</v>
      </c>
      <c r="I201" s="162"/>
      <c r="J201" s="163">
        <f>ROUND(I201*H201,2)</f>
        <v>0</v>
      </c>
      <c r="K201" s="164"/>
      <c r="L201" s="34"/>
      <c r="M201" s="165" t="s">
        <v>1</v>
      </c>
      <c r="N201" s="166" t="s">
        <v>40</v>
      </c>
      <c r="O201" s="62"/>
      <c r="P201" s="167">
        <f>O201*H201</f>
        <v>0</v>
      </c>
      <c r="Q201" s="167">
        <v>8.9300000000000004E-3</v>
      </c>
      <c r="R201" s="167">
        <f>Q201*H201</f>
        <v>5.8096704699999995</v>
      </c>
      <c r="S201" s="167">
        <v>0</v>
      </c>
      <c r="T201" s="16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154</v>
      </c>
      <c r="AT201" s="169" t="s">
        <v>150</v>
      </c>
      <c r="AU201" s="169" t="s">
        <v>87</v>
      </c>
      <c r="AY201" s="18" t="s">
        <v>148</v>
      </c>
      <c r="BE201" s="170">
        <f>IF(N201="základná",J201,0)</f>
        <v>0</v>
      </c>
      <c r="BF201" s="170">
        <f>IF(N201="znížená",J201,0)</f>
        <v>0</v>
      </c>
      <c r="BG201" s="170">
        <f>IF(N201="zákl. prenesená",J201,0)</f>
        <v>0</v>
      </c>
      <c r="BH201" s="170">
        <f>IF(N201="zníž. prenesená",J201,0)</f>
        <v>0</v>
      </c>
      <c r="BI201" s="170">
        <f>IF(N201="nulová",J201,0)</f>
        <v>0</v>
      </c>
      <c r="BJ201" s="18" t="s">
        <v>87</v>
      </c>
      <c r="BK201" s="170">
        <f>ROUND(I201*H201,2)</f>
        <v>0</v>
      </c>
      <c r="BL201" s="18" t="s">
        <v>154</v>
      </c>
      <c r="BM201" s="169" t="s">
        <v>596</v>
      </c>
    </row>
    <row r="202" spans="1:65" s="13" customFormat="1" ht="11.25">
      <c r="B202" s="171"/>
      <c r="D202" s="172" t="s">
        <v>156</v>
      </c>
      <c r="E202" s="173" t="s">
        <v>1</v>
      </c>
      <c r="F202" s="174" t="s">
        <v>597</v>
      </c>
      <c r="H202" s="173" t="s">
        <v>1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3" t="s">
        <v>156</v>
      </c>
      <c r="AU202" s="173" t="s">
        <v>87</v>
      </c>
      <c r="AV202" s="13" t="s">
        <v>81</v>
      </c>
      <c r="AW202" s="13" t="s">
        <v>30</v>
      </c>
      <c r="AX202" s="13" t="s">
        <v>74</v>
      </c>
      <c r="AY202" s="173" t="s">
        <v>148</v>
      </c>
    </row>
    <row r="203" spans="1:65" s="14" customFormat="1" ht="11.25">
      <c r="B203" s="179"/>
      <c r="D203" s="172" t="s">
        <v>156</v>
      </c>
      <c r="E203" s="180" t="s">
        <v>1</v>
      </c>
      <c r="F203" s="181" t="s">
        <v>598</v>
      </c>
      <c r="H203" s="182">
        <v>9.1920000000000002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156</v>
      </c>
      <c r="AU203" s="180" t="s">
        <v>87</v>
      </c>
      <c r="AV203" s="14" t="s">
        <v>87</v>
      </c>
      <c r="AW203" s="14" t="s">
        <v>30</v>
      </c>
      <c r="AX203" s="14" t="s">
        <v>74</v>
      </c>
      <c r="AY203" s="180" t="s">
        <v>148</v>
      </c>
    </row>
    <row r="204" spans="1:65" s="14" customFormat="1" ht="11.25">
      <c r="B204" s="179"/>
      <c r="D204" s="172" t="s">
        <v>156</v>
      </c>
      <c r="E204" s="180" t="s">
        <v>1</v>
      </c>
      <c r="F204" s="181" t="s">
        <v>599</v>
      </c>
      <c r="H204" s="182">
        <v>14.702999999999999</v>
      </c>
      <c r="I204" s="183"/>
      <c r="L204" s="179"/>
      <c r="M204" s="184"/>
      <c r="N204" s="185"/>
      <c r="O204" s="185"/>
      <c r="P204" s="185"/>
      <c r="Q204" s="185"/>
      <c r="R204" s="185"/>
      <c r="S204" s="185"/>
      <c r="T204" s="186"/>
      <c r="AT204" s="180" t="s">
        <v>156</v>
      </c>
      <c r="AU204" s="180" t="s">
        <v>87</v>
      </c>
      <c r="AV204" s="14" t="s">
        <v>87</v>
      </c>
      <c r="AW204" s="14" t="s">
        <v>30</v>
      </c>
      <c r="AX204" s="14" t="s">
        <v>74</v>
      </c>
      <c r="AY204" s="180" t="s">
        <v>148</v>
      </c>
    </row>
    <row r="205" spans="1:65" s="14" customFormat="1" ht="11.25">
      <c r="B205" s="179"/>
      <c r="D205" s="172" t="s">
        <v>156</v>
      </c>
      <c r="E205" s="180" t="s">
        <v>1</v>
      </c>
      <c r="F205" s="181" t="s">
        <v>600</v>
      </c>
      <c r="H205" s="182">
        <v>5.8819999999999997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156</v>
      </c>
      <c r="AU205" s="180" t="s">
        <v>87</v>
      </c>
      <c r="AV205" s="14" t="s">
        <v>87</v>
      </c>
      <c r="AW205" s="14" t="s">
        <v>30</v>
      </c>
      <c r="AX205" s="14" t="s">
        <v>74</v>
      </c>
      <c r="AY205" s="180" t="s">
        <v>148</v>
      </c>
    </row>
    <row r="206" spans="1:65" s="14" customFormat="1" ht="11.25">
      <c r="B206" s="179"/>
      <c r="D206" s="172" t="s">
        <v>156</v>
      </c>
      <c r="E206" s="180" t="s">
        <v>1</v>
      </c>
      <c r="F206" s="181" t="s">
        <v>601</v>
      </c>
      <c r="H206" s="182">
        <v>5.984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156</v>
      </c>
      <c r="AU206" s="180" t="s">
        <v>87</v>
      </c>
      <c r="AV206" s="14" t="s">
        <v>87</v>
      </c>
      <c r="AW206" s="14" t="s">
        <v>30</v>
      </c>
      <c r="AX206" s="14" t="s">
        <v>74</v>
      </c>
      <c r="AY206" s="180" t="s">
        <v>148</v>
      </c>
    </row>
    <row r="207" spans="1:65" s="14" customFormat="1" ht="11.25">
      <c r="B207" s="179"/>
      <c r="D207" s="172" t="s">
        <v>156</v>
      </c>
      <c r="E207" s="180" t="s">
        <v>1</v>
      </c>
      <c r="F207" s="181" t="s">
        <v>602</v>
      </c>
      <c r="H207" s="182">
        <v>12.997999999999999</v>
      </c>
      <c r="I207" s="183"/>
      <c r="L207" s="179"/>
      <c r="M207" s="184"/>
      <c r="N207" s="185"/>
      <c r="O207" s="185"/>
      <c r="P207" s="185"/>
      <c r="Q207" s="185"/>
      <c r="R207" s="185"/>
      <c r="S207" s="185"/>
      <c r="T207" s="186"/>
      <c r="AT207" s="180" t="s">
        <v>156</v>
      </c>
      <c r="AU207" s="180" t="s">
        <v>87</v>
      </c>
      <c r="AV207" s="14" t="s">
        <v>87</v>
      </c>
      <c r="AW207" s="14" t="s">
        <v>30</v>
      </c>
      <c r="AX207" s="14" t="s">
        <v>74</v>
      </c>
      <c r="AY207" s="180" t="s">
        <v>148</v>
      </c>
    </row>
    <row r="208" spans="1:65" s="14" customFormat="1" ht="11.25">
      <c r="B208" s="179"/>
      <c r="D208" s="172" t="s">
        <v>156</v>
      </c>
      <c r="E208" s="180" t="s">
        <v>1</v>
      </c>
      <c r="F208" s="181" t="s">
        <v>603</v>
      </c>
      <c r="H208" s="182">
        <v>12.997999999999999</v>
      </c>
      <c r="I208" s="183"/>
      <c r="L208" s="179"/>
      <c r="M208" s="184"/>
      <c r="N208" s="185"/>
      <c r="O208" s="185"/>
      <c r="P208" s="185"/>
      <c r="Q208" s="185"/>
      <c r="R208" s="185"/>
      <c r="S208" s="185"/>
      <c r="T208" s="186"/>
      <c r="AT208" s="180" t="s">
        <v>156</v>
      </c>
      <c r="AU208" s="180" t="s">
        <v>87</v>
      </c>
      <c r="AV208" s="14" t="s">
        <v>87</v>
      </c>
      <c r="AW208" s="14" t="s">
        <v>30</v>
      </c>
      <c r="AX208" s="14" t="s">
        <v>74</v>
      </c>
      <c r="AY208" s="180" t="s">
        <v>148</v>
      </c>
    </row>
    <row r="209" spans="2:51" s="14" customFormat="1" ht="11.25">
      <c r="B209" s="179"/>
      <c r="D209" s="172" t="s">
        <v>156</v>
      </c>
      <c r="E209" s="180" t="s">
        <v>1</v>
      </c>
      <c r="F209" s="181" t="s">
        <v>604</v>
      </c>
      <c r="H209" s="182">
        <v>12.997999999999999</v>
      </c>
      <c r="I209" s="183"/>
      <c r="L209" s="179"/>
      <c r="M209" s="184"/>
      <c r="N209" s="185"/>
      <c r="O209" s="185"/>
      <c r="P209" s="185"/>
      <c r="Q209" s="185"/>
      <c r="R209" s="185"/>
      <c r="S209" s="185"/>
      <c r="T209" s="186"/>
      <c r="AT209" s="180" t="s">
        <v>156</v>
      </c>
      <c r="AU209" s="180" t="s">
        <v>87</v>
      </c>
      <c r="AV209" s="14" t="s">
        <v>87</v>
      </c>
      <c r="AW209" s="14" t="s">
        <v>30</v>
      </c>
      <c r="AX209" s="14" t="s">
        <v>74</v>
      </c>
      <c r="AY209" s="180" t="s">
        <v>148</v>
      </c>
    </row>
    <row r="210" spans="2:51" s="14" customFormat="1" ht="11.25">
      <c r="B210" s="179"/>
      <c r="D210" s="172" t="s">
        <v>156</v>
      </c>
      <c r="E210" s="180" t="s">
        <v>1</v>
      </c>
      <c r="F210" s="181" t="s">
        <v>605</v>
      </c>
      <c r="H210" s="182">
        <v>12.997999999999999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156</v>
      </c>
      <c r="AU210" s="180" t="s">
        <v>87</v>
      </c>
      <c r="AV210" s="14" t="s">
        <v>87</v>
      </c>
      <c r="AW210" s="14" t="s">
        <v>30</v>
      </c>
      <c r="AX210" s="14" t="s">
        <v>74</v>
      </c>
      <c r="AY210" s="180" t="s">
        <v>148</v>
      </c>
    </row>
    <row r="211" spans="2:51" s="13" customFormat="1" ht="11.25">
      <c r="B211" s="171"/>
      <c r="D211" s="172" t="s">
        <v>156</v>
      </c>
      <c r="E211" s="173" t="s">
        <v>1</v>
      </c>
      <c r="F211" s="174" t="s">
        <v>606</v>
      </c>
      <c r="H211" s="173" t="s">
        <v>1</v>
      </c>
      <c r="I211" s="175"/>
      <c r="L211" s="171"/>
      <c r="M211" s="176"/>
      <c r="N211" s="177"/>
      <c r="O211" s="177"/>
      <c r="P211" s="177"/>
      <c r="Q211" s="177"/>
      <c r="R211" s="177"/>
      <c r="S211" s="177"/>
      <c r="T211" s="178"/>
      <c r="AT211" s="173" t="s">
        <v>156</v>
      </c>
      <c r="AU211" s="173" t="s">
        <v>87</v>
      </c>
      <c r="AV211" s="13" t="s">
        <v>81</v>
      </c>
      <c r="AW211" s="13" t="s">
        <v>30</v>
      </c>
      <c r="AX211" s="13" t="s">
        <v>74</v>
      </c>
      <c r="AY211" s="173" t="s">
        <v>148</v>
      </c>
    </row>
    <row r="212" spans="2:51" s="14" customFormat="1" ht="22.5">
      <c r="B212" s="179"/>
      <c r="D212" s="172" t="s">
        <v>156</v>
      </c>
      <c r="E212" s="180" t="s">
        <v>1</v>
      </c>
      <c r="F212" s="181" t="s">
        <v>607</v>
      </c>
      <c r="H212" s="182">
        <v>19.588000000000001</v>
      </c>
      <c r="I212" s="183"/>
      <c r="L212" s="179"/>
      <c r="M212" s="184"/>
      <c r="N212" s="185"/>
      <c r="O212" s="185"/>
      <c r="P212" s="185"/>
      <c r="Q212" s="185"/>
      <c r="R212" s="185"/>
      <c r="S212" s="185"/>
      <c r="T212" s="186"/>
      <c r="AT212" s="180" t="s">
        <v>156</v>
      </c>
      <c r="AU212" s="180" t="s">
        <v>87</v>
      </c>
      <c r="AV212" s="14" t="s">
        <v>87</v>
      </c>
      <c r="AW212" s="14" t="s">
        <v>30</v>
      </c>
      <c r="AX212" s="14" t="s">
        <v>74</v>
      </c>
      <c r="AY212" s="180" t="s">
        <v>148</v>
      </c>
    </row>
    <row r="213" spans="2:51" s="14" customFormat="1" ht="11.25">
      <c r="B213" s="179"/>
      <c r="D213" s="172" t="s">
        <v>156</v>
      </c>
      <c r="E213" s="180" t="s">
        <v>1</v>
      </c>
      <c r="F213" s="181" t="s">
        <v>234</v>
      </c>
      <c r="H213" s="182">
        <v>-1.6</v>
      </c>
      <c r="I213" s="183"/>
      <c r="L213" s="179"/>
      <c r="M213" s="184"/>
      <c r="N213" s="185"/>
      <c r="O213" s="185"/>
      <c r="P213" s="185"/>
      <c r="Q213" s="185"/>
      <c r="R213" s="185"/>
      <c r="S213" s="185"/>
      <c r="T213" s="186"/>
      <c r="AT213" s="180" t="s">
        <v>156</v>
      </c>
      <c r="AU213" s="180" t="s">
        <v>87</v>
      </c>
      <c r="AV213" s="14" t="s">
        <v>87</v>
      </c>
      <c r="AW213" s="14" t="s">
        <v>30</v>
      </c>
      <c r="AX213" s="14" t="s">
        <v>74</v>
      </c>
      <c r="AY213" s="180" t="s">
        <v>148</v>
      </c>
    </row>
    <row r="214" spans="2:51" s="14" customFormat="1" ht="11.25">
      <c r="B214" s="179"/>
      <c r="D214" s="172" t="s">
        <v>156</v>
      </c>
      <c r="E214" s="180" t="s">
        <v>1</v>
      </c>
      <c r="F214" s="181" t="s">
        <v>224</v>
      </c>
      <c r="H214" s="182">
        <v>-1.35</v>
      </c>
      <c r="I214" s="183"/>
      <c r="L214" s="179"/>
      <c r="M214" s="184"/>
      <c r="N214" s="185"/>
      <c r="O214" s="185"/>
      <c r="P214" s="185"/>
      <c r="Q214" s="185"/>
      <c r="R214" s="185"/>
      <c r="S214" s="185"/>
      <c r="T214" s="186"/>
      <c r="AT214" s="180" t="s">
        <v>156</v>
      </c>
      <c r="AU214" s="180" t="s">
        <v>87</v>
      </c>
      <c r="AV214" s="14" t="s">
        <v>87</v>
      </c>
      <c r="AW214" s="14" t="s">
        <v>30</v>
      </c>
      <c r="AX214" s="14" t="s">
        <v>74</v>
      </c>
      <c r="AY214" s="180" t="s">
        <v>148</v>
      </c>
    </row>
    <row r="215" spans="2:51" s="14" customFormat="1" ht="11.25">
      <c r="B215" s="179"/>
      <c r="D215" s="172" t="s">
        <v>156</v>
      </c>
      <c r="E215" s="180" t="s">
        <v>1</v>
      </c>
      <c r="F215" s="181" t="s">
        <v>608</v>
      </c>
      <c r="H215" s="182">
        <v>32.095999999999997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156</v>
      </c>
      <c r="AU215" s="180" t="s">
        <v>87</v>
      </c>
      <c r="AV215" s="14" t="s">
        <v>87</v>
      </c>
      <c r="AW215" s="14" t="s">
        <v>30</v>
      </c>
      <c r="AX215" s="14" t="s">
        <v>74</v>
      </c>
      <c r="AY215" s="180" t="s">
        <v>148</v>
      </c>
    </row>
    <row r="216" spans="2:51" s="14" customFormat="1" ht="11.25">
      <c r="B216" s="179"/>
      <c r="D216" s="172" t="s">
        <v>156</v>
      </c>
      <c r="E216" s="180" t="s">
        <v>1</v>
      </c>
      <c r="F216" s="181" t="s">
        <v>221</v>
      </c>
      <c r="H216" s="182">
        <v>-2.1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156</v>
      </c>
      <c r="AU216" s="180" t="s">
        <v>87</v>
      </c>
      <c r="AV216" s="14" t="s">
        <v>87</v>
      </c>
      <c r="AW216" s="14" t="s">
        <v>30</v>
      </c>
      <c r="AX216" s="14" t="s">
        <v>74</v>
      </c>
      <c r="AY216" s="180" t="s">
        <v>148</v>
      </c>
    </row>
    <row r="217" spans="2:51" s="14" customFormat="1" ht="11.25">
      <c r="B217" s="179"/>
      <c r="D217" s="172" t="s">
        <v>156</v>
      </c>
      <c r="E217" s="180" t="s">
        <v>1</v>
      </c>
      <c r="F217" s="181" t="s">
        <v>609</v>
      </c>
      <c r="H217" s="182">
        <v>-2.1</v>
      </c>
      <c r="I217" s="183"/>
      <c r="L217" s="179"/>
      <c r="M217" s="184"/>
      <c r="N217" s="185"/>
      <c r="O217" s="185"/>
      <c r="P217" s="185"/>
      <c r="Q217" s="185"/>
      <c r="R217" s="185"/>
      <c r="S217" s="185"/>
      <c r="T217" s="186"/>
      <c r="AT217" s="180" t="s">
        <v>156</v>
      </c>
      <c r="AU217" s="180" t="s">
        <v>87</v>
      </c>
      <c r="AV217" s="14" t="s">
        <v>87</v>
      </c>
      <c r="AW217" s="14" t="s">
        <v>30</v>
      </c>
      <c r="AX217" s="14" t="s">
        <v>74</v>
      </c>
      <c r="AY217" s="180" t="s">
        <v>148</v>
      </c>
    </row>
    <row r="218" spans="2:51" s="14" customFormat="1" ht="11.25">
      <c r="B218" s="179"/>
      <c r="D218" s="172" t="s">
        <v>156</v>
      </c>
      <c r="E218" s="180" t="s">
        <v>1</v>
      </c>
      <c r="F218" s="181" t="s">
        <v>610</v>
      </c>
      <c r="H218" s="182">
        <v>48.911000000000001</v>
      </c>
      <c r="I218" s="183"/>
      <c r="L218" s="179"/>
      <c r="M218" s="184"/>
      <c r="N218" s="185"/>
      <c r="O218" s="185"/>
      <c r="P218" s="185"/>
      <c r="Q218" s="185"/>
      <c r="R218" s="185"/>
      <c r="S218" s="185"/>
      <c r="T218" s="186"/>
      <c r="AT218" s="180" t="s">
        <v>156</v>
      </c>
      <c r="AU218" s="180" t="s">
        <v>87</v>
      </c>
      <c r="AV218" s="14" t="s">
        <v>87</v>
      </c>
      <c r="AW218" s="14" t="s">
        <v>30</v>
      </c>
      <c r="AX218" s="14" t="s">
        <v>74</v>
      </c>
      <c r="AY218" s="180" t="s">
        <v>148</v>
      </c>
    </row>
    <row r="219" spans="2:51" s="14" customFormat="1" ht="11.25">
      <c r="B219" s="179"/>
      <c r="D219" s="172" t="s">
        <v>156</v>
      </c>
      <c r="E219" s="180" t="s">
        <v>1</v>
      </c>
      <c r="F219" s="181" t="s">
        <v>234</v>
      </c>
      <c r="H219" s="182">
        <v>-1.6</v>
      </c>
      <c r="I219" s="183"/>
      <c r="L219" s="179"/>
      <c r="M219" s="184"/>
      <c r="N219" s="185"/>
      <c r="O219" s="185"/>
      <c r="P219" s="185"/>
      <c r="Q219" s="185"/>
      <c r="R219" s="185"/>
      <c r="S219" s="185"/>
      <c r="T219" s="186"/>
      <c r="AT219" s="180" t="s">
        <v>156</v>
      </c>
      <c r="AU219" s="180" t="s">
        <v>87</v>
      </c>
      <c r="AV219" s="14" t="s">
        <v>87</v>
      </c>
      <c r="AW219" s="14" t="s">
        <v>30</v>
      </c>
      <c r="AX219" s="14" t="s">
        <v>74</v>
      </c>
      <c r="AY219" s="180" t="s">
        <v>148</v>
      </c>
    </row>
    <row r="220" spans="2:51" s="14" customFormat="1" ht="11.25">
      <c r="B220" s="179"/>
      <c r="D220" s="172" t="s">
        <v>156</v>
      </c>
      <c r="E220" s="180" t="s">
        <v>1</v>
      </c>
      <c r="F220" s="181" t="s">
        <v>224</v>
      </c>
      <c r="H220" s="182">
        <v>-1.35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156</v>
      </c>
      <c r="AU220" s="180" t="s">
        <v>87</v>
      </c>
      <c r="AV220" s="14" t="s">
        <v>87</v>
      </c>
      <c r="AW220" s="14" t="s">
        <v>30</v>
      </c>
      <c r="AX220" s="14" t="s">
        <v>74</v>
      </c>
      <c r="AY220" s="180" t="s">
        <v>148</v>
      </c>
    </row>
    <row r="221" spans="2:51" s="14" customFormat="1" ht="11.25">
      <c r="B221" s="179"/>
      <c r="D221" s="172" t="s">
        <v>156</v>
      </c>
      <c r="E221" s="180" t="s">
        <v>1</v>
      </c>
      <c r="F221" s="181" t="s">
        <v>611</v>
      </c>
      <c r="H221" s="182">
        <v>48.911000000000001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156</v>
      </c>
      <c r="AU221" s="180" t="s">
        <v>87</v>
      </c>
      <c r="AV221" s="14" t="s">
        <v>87</v>
      </c>
      <c r="AW221" s="14" t="s">
        <v>30</v>
      </c>
      <c r="AX221" s="14" t="s">
        <v>74</v>
      </c>
      <c r="AY221" s="180" t="s">
        <v>148</v>
      </c>
    </row>
    <row r="222" spans="2:51" s="14" customFormat="1" ht="11.25">
      <c r="B222" s="179"/>
      <c r="D222" s="172" t="s">
        <v>156</v>
      </c>
      <c r="E222" s="180" t="s">
        <v>1</v>
      </c>
      <c r="F222" s="181" t="s">
        <v>234</v>
      </c>
      <c r="H222" s="182">
        <v>-1.6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156</v>
      </c>
      <c r="AU222" s="180" t="s">
        <v>87</v>
      </c>
      <c r="AV222" s="14" t="s">
        <v>87</v>
      </c>
      <c r="AW222" s="14" t="s">
        <v>30</v>
      </c>
      <c r="AX222" s="14" t="s">
        <v>74</v>
      </c>
      <c r="AY222" s="180" t="s">
        <v>148</v>
      </c>
    </row>
    <row r="223" spans="2:51" s="14" customFormat="1" ht="11.25">
      <c r="B223" s="179"/>
      <c r="D223" s="172" t="s">
        <v>156</v>
      </c>
      <c r="E223" s="180" t="s">
        <v>1</v>
      </c>
      <c r="F223" s="181" t="s">
        <v>612</v>
      </c>
      <c r="H223" s="182">
        <v>2.7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156</v>
      </c>
      <c r="AU223" s="180" t="s">
        <v>87</v>
      </c>
      <c r="AV223" s="14" t="s">
        <v>87</v>
      </c>
      <c r="AW223" s="14" t="s">
        <v>30</v>
      </c>
      <c r="AX223" s="14" t="s">
        <v>74</v>
      </c>
      <c r="AY223" s="180" t="s">
        <v>148</v>
      </c>
    </row>
    <row r="224" spans="2:51" s="14" customFormat="1" ht="11.25">
      <c r="B224" s="179"/>
      <c r="D224" s="172" t="s">
        <v>156</v>
      </c>
      <c r="E224" s="180" t="s">
        <v>1</v>
      </c>
      <c r="F224" s="181" t="s">
        <v>613</v>
      </c>
      <c r="H224" s="182">
        <v>169.80199999999999</v>
      </c>
      <c r="I224" s="183"/>
      <c r="L224" s="179"/>
      <c r="M224" s="184"/>
      <c r="N224" s="185"/>
      <c r="O224" s="185"/>
      <c r="P224" s="185"/>
      <c r="Q224" s="185"/>
      <c r="R224" s="185"/>
      <c r="S224" s="185"/>
      <c r="T224" s="186"/>
      <c r="AT224" s="180" t="s">
        <v>156</v>
      </c>
      <c r="AU224" s="180" t="s">
        <v>87</v>
      </c>
      <c r="AV224" s="14" t="s">
        <v>87</v>
      </c>
      <c r="AW224" s="14" t="s">
        <v>30</v>
      </c>
      <c r="AX224" s="14" t="s">
        <v>74</v>
      </c>
      <c r="AY224" s="180" t="s">
        <v>148</v>
      </c>
    </row>
    <row r="225" spans="2:51" s="14" customFormat="1" ht="11.25">
      <c r="B225" s="179"/>
      <c r="D225" s="172" t="s">
        <v>156</v>
      </c>
      <c r="E225" s="180" t="s">
        <v>1</v>
      </c>
      <c r="F225" s="181" t="s">
        <v>614</v>
      </c>
      <c r="H225" s="182">
        <v>-1.08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156</v>
      </c>
      <c r="AU225" s="180" t="s">
        <v>87</v>
      </c>
      <c r="AV225" s="14" t="s">
        <v>87</v>
      </c>
      <c r="AW225" s="14" t="s">
        <v>30</v>
      </c>
      <c r="AX225" s="14" t="s">
        <v>74</v>
      </c>
      <c r="AY225" s="180" t="s">
        <v>148</v>
      </c>
    </row>
    <row r="226" spans="2:51" s="14" customFormat="1" ht="11.25">
      <c r="B226" s="179"/>
      <c r="D226" s="172" t="s">
        <v>156</v>
      </c>
      <c r="E226" s="180" t="s">
        <v>1</v>
      </c>
      <c r="F226" s="181" t="s">
        <v>615</v>
      </c>
      <c r="H226" s="182">
        <v>-3.2250000000000001</v>
      </c>
      <c r="I226" s="183"/>
      <c r="L226" s="179"/>
      <c r="M226" s="184"/>
      <c r="N226" s="185"/>
      <c r="O226" s="185"/>
      <c r="P226" s="185"/>
      <c r="Q226" s="185"/>
      <c r="R226" s="185"/>
      <c r="S226" s="185"/>
      <c r="T226" s="186"/>
      <c r="AT226" s="180" t="s">
        <v>156</v>
      </c>
      <c r="AU226" s="180" t="s">
        <v>87</v>
      </c>
      <c r="AV226" s="14" t="s">
        <v>87</v>
      </c>
      <c r="AW226" s="14" t="s">
        <v>30</v>
      </c>
      <c r="AX226" s="14" t="s">
        <v>74</v>
      </c>
      <c r="AY226" s="180" t="s">
        <v>148</v>
      </c>
    </row>
    <row r="227" spans="2:51" s="14" customFormat="1" ht="11.25">
      <c r="B227" s="179"/>
      <c r="D227" s="172" t="s">
        <v>156</v>
      </c>
      <c r="E227" s="180" t="s">
        <v>1</v>
      </c>
      <c r="F227" s="181" t="s">
        <v>616</v>
      </c>
      <c r="H227" s="182">
        <v>-14.4</v>
      </c>
      <c r="I227" s="183"/>
      <c r="L227" s="179"/>
      <c r="M227" s="184"/>
      <c r="N227" s="185"/>
      <c r="O227" s="185"/>
      <c r="P227" s="185"/>
      <c r="Q227" s="185"/>
      <c r="R227" s="185"/>
      <c r="S227" s="185"/>
      <c r="T227" s="186"/>
      <c r="AT227" s="180" t="s">
        <v>156</v>
      </c>
      <c r="AU227" s="180" t="s">
        <v>87</v>
      </c>
      <c r="AV227" s="14" t="s">
        <v>87</v>
      </c>
      <c r="AW227" s="14" t="s">
        <v>30</v>
      </c>
      <c r="AX227" s="14" t="s">
        <v>74</v>
      </c>
      <c r="AY227" s="180" t="s">
        <v>148</v>
      </c>
    </row>
    <row r="228" spans="2:51" s="14" customFormat="1" ht="11.25">
      <c r="B228" s="179"/>
      <c r="D228" s="172" t="s">
        <v>156</v>
      </c>
      <c r="E228" s="180" t="s">
        <v>1</v>
      </c>
      <c r="F228" s="181" t="s">
        <v>617</v>
      </c>
      <c r="H228" s="182">
        <v>-2.1</v>
      </c>
      <c r="I228" s="183"/>
      <c r="L228" s="179"/>
      <c r="M228" s="184"/>
      <c r="N228" s="185"/>
      <c r="O228" s="185"/>
      <c r="P228" s="185"/>
      <c r="Q228" s="185"/>
      <c r="R228" s="185"/>
      <c r="S228" s="185"/>
      <c r="T228" s="186"/>
      <c r="AT228" s="180" t="s">
        <v>156</v>
      </c>
      <c r="AU228" s="180" t="s">
        <v>87</v>
      </c>
      <c r="AV228" s="14" t="s">
        <v>87</v>
      </c>
      <c r="AW228" s="14" t="s">
        <v>30</v>
      </c>
      <c r="AX228" s="14" t="s">
        <v>74</v>
      </c>
      <c r="AY228" s="180" t="s">
        <v>148</v>
      </c>
    </row>
    <row r="229" spans="2:51" s="14" customFormat="1" ht="11.25">
      <c r="B229" s="179"/>
      <c r="D229" s="172" t="s">
        <v>156</v>
      </c>
      <c r="E229" s="180" t="s">
        <v>1</v>
      </c>
      <c r="F229" s="181" t="s">
        <v>618</v>
      </c>
      <c r="H229" s="182">
        <v>64.427999999999997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156</v>
      </c>
      <c r="AU229" s="180" t="s">
        <v>87</v>
      </c>
      <c r="AV229" s="14" t="s">
        <v>87</v>
      </c>
      <c r="AW229" s="14" t="s">
        <v>30</v>
      </c>
      <c r="AX229" s="14" t="s">
        <v>74</v>
      </c>
      <c r="AY229" s="180" t="s">
        <v>148</v>
      </c>
    </row>
    <row r="230" spans="2:51" s="14" customFormat="1" ht="11.25">
      <c r="B230" s="179"/>
      <c r="D230" s="172" t="s">
        <v>156</v>
      </c>
      <c r="E230" s="180" t="s">
        <v>1</v>
      </c>
      <c r="F230" s="181" t="s">
        <v>234</v>
      </c>
      <c r="H230" s="182">
        <v>-1.6</v>
      </c>
      <c r="I230" s="183"/>
      <c r="L230" s="179"/>
      <c r="M230" s="184"/>
      <c r="N230" s="185"/>
      <c r="O230" s="185"/>
      <c r="P230" s="185"/>
      <c r="Q230" s="185"/>
      <c r="R230" s="185"/>
      <c r="S230" s="185"/>
      <c r="T230" s="186"/>
      <c r="AT230" s="180" t="s">
        <v>156</v>
      </c>
      <c r="AU230" s="180" t="s">
        <v>87</v>
      </c>
      <c r="AV230" s="14" t="s">
        <v>87</v>
      </c>
      <c r="AW230" s="14" t="s">
        <v>30</v>
      </c>
      <c r="AX230" s="14" t="s">
        <v>74</v>
      </c>
      <c r="AY230" s="180" t="s">
        <v>148</v>
      </c>
    </row>
    <row r="231" spans="2:51" s="14" customFormat="1" ht="11.25">
      <c r="B231" s="179"/>
      <c r="D231" s="172" t="s">
        <v>156</v>
      </c>
      <c r="E231" s="180" t="s">
        <v>1</v>
      </c>
      <c r="F231" s="181" t="s">
        <v>233</v>
      </c>
      <c r="H231" s="182">
        <v>-4.05</v>
      </c>
      <c r="I231" s="183"/>
      <c r="L231" s="179"/>
      <c r="M231" s="184"/>
      <c r="N231" s="185"/>
      <c r="O231" s="185"/>
      <c r="P231" s="185"/>
      <c r="Q231" s="185"/>
      <c r="R231" s="185"/>
      <c r="S231" s="185"/>
      <c r="T231" s="186"/>
      <c r="AT231" s="180" t="s">
        <v>156</v>
      </c>
      <c r="AU231" s="180" t="s">
        <v>87</v>
      </c>
      <c r="AV231" s="14" t="s">
        <v>87</v>
      </c>
      <c r="AW231" s="14" t="s">
        <v>30</v>
      </c>
      <c r="AX231" s="14" t="s">
        <v>74</v>
      </c>
      <c r="AY231" s="180" t="s">
        <v>148</v>
      </c>
    </row>
    <row r="232" spans="2:51" s="14" customFormat="1" ht="11.25">
      <c r="B232" s="179"/>
      <c r="D232" s="172" t="s">
        <v>156</v>
      </c>
      <c r="E232" s="180" t="s">
        <v>1</v>
      </c>
      <c r="F232" s="181" t="s">
        <v>619</v>
      </c>
      <c r="H232" s="182">
        <v>64.427999999999997</v>
      </c>
      <c r="I232" s="183"/>
      <c r="L232" s="179"/>
      <c r="M232" s="184"/>
      <c r="N232" s="185"/>
      <c r="O232" s="185"/>
      <c r="P232" s="185"/>
      <c r="Q232" s="185"/>
      <c r="R232" s="185"/>
      <c r="S232" s="185"/>
      <c r="T232" s="186"/>
      <c r="AT232" s="180" t="s">
        <v>156</v>
      </c>
      <c r="AU232" s="180" t="s">
        <v>87</v>
      </c>
      <c r="AV232" s="14" t="s">
        <v>87</v>
      </c>
      <c r="AW232" s="14" t="s">
        <v>30</v>
      </c>
      <c r="AX232" s="14" t="s">
        <v>74</v>
      </c>
      <c r="AY232" s="180" t="s">
        <v>148</v>
      </c>
    </row>
    <row r="233" spans="2:51" s="14" customFormat="1" ht="11.25">
      <c r="B233" s="179"/>
      <c r="D233" s="172" t="s">
        <v>156</v>
      </c>
      <c r="E233" s="180" t="s">
        <v>1</v>
      </c>
      <c r="F233" s="181" t="s">
        <v>620</v>
      </c>
      <c r="H233" s="182">
        <v>-3.2</v>
      </c>
      <c r="I233" s="183"/>
      <c r="L233" s="179"/>
      <c r="M233" s="184"/>
      <c r="N233" s="185"/>
      <c r="O233" s="185"/>
      <c r="P233" s="185"/>
      <c r="Q233" s="185"/>
      <c r="R233" s="185"/>
      <c r="S233" s="185"/>
      <c r="T233" s="186"/>
      <c r="AT233" s="180" t="s">
        <v>156</v>
      </c>
      <c r="AU233" s="180" t="s">
        <v>87</v>
      </c>
      <c r="AV233" s="14" t="s">
        <v>87</v>
      </c>
      <c r="AW233" s="14" t="s">
        <v>30</v>
      </c>
      <c r="AX233" s="14" t="s">
        <v>74</v>
      </c>
      <c r="AY233" s="180" t="s">
        <v>148</v>
      </c>
    </row>
    <row r="234" spans="2:51" s="14" customFormat="1" ht="11.25">
      <c r="B234" s="179"/>
      <c r="D234" s="172" t="s">
        <v>156</v>
      </c>
      <c r="E234" s="180" t="s">
        <v>1</v>
      </c>
      <c r="F234" s="181" t="s">
        <v>233</v>
      </c>
      <c r="H234" s="182">
        <v>-4.05</v>
      </c>
      <c r="I234" s="183"/>
      <c r="L234" s="179"/>
      <c r="M234" s="184"/>
      <c r="N234" s="185"/>
      <c r="O234" s="185"/>
      <c r="P234" s="185"/>
      <c r="Q234" s="185"/>
      <c r="R234" s="185"/>
      <c r="S234" s="185"/>
      <c r="T234" s="186"/>
      <c r="AT234" s="180" t="s">
        <v>156</v>
      </c>
      <c r="AU234" s="180" t="s">
        <v>87</v>
      </c>
      <c r="AV234" s="14" t="s">
        <v>87</v>
      </c>
      <c r="AW234" s="14" t="s">
        <v>30</v>
      </c>
      <c r="AX234" s="14" t="s">
        <v>74</v>
      </c>
      <c r="AY234" s="180" t="s">
        <v>148</v>
      </c>
    </row>
    <row r="235" spans="2:51" s="14" customFormat="1" ht="11.25">
      <c r="B235" s="179"/>
      <c r="D235" s="172" t="s">
        <v>156</v>
      </c>
      <c r="E235" s="180" t="s">
        <v>1</v>
      </c>
      <c r="F235" s="181" t="s">
        <v>621</v>
      </c>
      <c r="H235" s="182">
        <v>64.427999999999997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156</v>
      </c>
      <c r="AU235" s="180" t="s">
        <v>87</v>
      </c>
      <c r="AV235" s="14" t="s">
        <v>87</v>
      </c>
      <c r="AW235" s="14" t="s">
        <v>30</v>
      </c>
      <c r="AX235" s="14" t="s">
        <v>74</v>
      </c>
      <c r="AY235" s="180" t="s">
        <v>148</v>
      </c>
    </row>
    <row r="236" spans="2:51" s="14" customFormat="1" ht="11.25">
      <c r="B236" s="179"/>
      <c r="D236" s="172" t="s">
        <v>156</v>
      </c>
      <c r="E236" s="180" t="s">
        <v>1</v>
      </c>
      <c r="F236" s="181" t="s">
        <v>620</v>
      </c>
      <c r="H236" s="182">
        <v>-3.2</v>
      </c>
      <c r="I236" s="183"/>
      <c r="L236" s="179"/>
      <c r="M236" s="184"/>
      <c r="N236" s="185"/>
      <c r="O236" s="185"/>
      <c r="P236" s="185"/>
      <c r="Q236" s="185"/>
      <c r="R236" s="185"/>
      <c r="S236" s="185"/>
      <c r="T236" s="186"/>
      <c r="AT236" s="180" t="s">
        <v>156</v>
      </c>
      <c r="AU236" s="180" t="s">
        <v>87</v>
      </c>
      <c r="AV236" s="14" t="s">
        <v>87</v>
      </c>
      <c r="AW236" s="14" t="s">
        <v>30</v>
      </c>
      <c r="AX236" s="14" t="s">
        <v>74</v>
      </c>
      <c r="AY236" s="180" t="s">
        <v>148</v>
      </c>
    </row>
    <row r="237" spans="2:51" s="14" customFormat="1" ht="11.25">
      <c r="B237" s="179"/>
      <c r="D237" s="172" t="s">
        <v>156</v>
      </c>
      <c r="E237" s="180" t="s">
        <v>1</v>
      </c>
      <c r="F237" s="181" t="s">
        <v>233</v>
      </c>
      <c r="H237" s="182">
        <v>-4.05</v>
      </c>
      <c r="I237" s="183"/>
      <c r="L237" s="179"/>
      <c r="M237" s="184"/>
      <c r="N237" s="185"/>
      <c r="O237" s="185"/>
      <c r="P237" s="185"/>
      <c r="Q237" s="185"/>
      <c r="R237" s="185"/>
      <c r="S237" s="185"/>
      <c r="T237" s="186"/>
      <c r="AT237" s="180" t="s">
        <v>156</v>
      </c>
      <c r="AU237" s="180" t="s">
        <v>87</v>
      </c>
      <c r="AV237" s="14" t="s">
        <v>87</v>
      </c>
      <c r="AW237" s="14" t="s">
        <v>30</v>
      </c>
      <c r="AX237" s="14" t="s">
        <v>74</v>
      </c>
      <c r="AY237" s="180" t="s">
        <v>148</v>
      </c>
    </row>
    <row r="238" spans="2:51" s="14" customFormat="1" ht="11.25">
      <c r="B238" s="179"/>
      <c r="D238" s="172" t="s">
        <v>156</v>
      </c>
      <c r="E238" s="180" t="s">
        <v>1</v>
      </c>
      <c r="F238" s="181" t="s">
        <v>622</v>
      </c>
      <c r="H238" s="182">
        <v>64.427999999999997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156</v>
      </c>
      <c r="AU238" s="180" t="s">
        <v>87</v>
      </c>
      <c r="AV238" s="14" t="s">
        <v>87</v>
      </c>
      <c r="AW238" s="14" t="s">
        <v>30</v>
      </c>
      <c r="AX238" s="14" t="s">
        <v>74</v>
      </c>
      <c r="AY238" s="180" t="s">
        <v>148</v>
      </c>
    </row>
    <row r="239" spans="2:51" s="14" customFormat="1" ht="11.25">
      <c r="B239" s="179"/>
      <c r="D239" s="172" t="s">
        <v>156</v>
      </c>
      <c r="E239" s="180" t="s">
        <v>1</v>
      </c>
      <c r="F239" s="181" t="s">
        <v>620</v>
      </c>
      <c r="H239" s="182">
        <v>-3.2</v>
      </c>
      <c r="I239" s="183"/>
      <c r="L239" s="179"/>
      <c r="M239" s="184"/>
      <c r="N239" s="185"/>
      <c r="O239" s="185"/>
      <c r="P239" s="185"/>
      <c r="Q239" s="185"/>
      <c r="R239" s="185"/>
      <c r="S239" s="185"/>
      <c r="T239" s="186"/>
      <c r="AT239" s="180" t="s">
        <v>156</v>
      </c>
      <c r="AU239" s="180" t="s">
        <v>87</v>
      </c>
      <c r="AV239" s="14" t="s">
        <v>87</v>
      </c>
      <c r="AW239" s="14" t="s">
        <v>30</v>
      </c>
      <c r="AX239" s="14" t="s">
        <v>74</v>
      </c>
      <c r="AY239" s="180" t="s">
        <v>148</v>
      </c>
    </row>
    <row r="240" spans="2:51" s="14" customFormat="1" ht="11.25">
      <c r="B240" s="179"/>
      <c r="D240" s="172" t="s">
        <v>156</v>
      </c>
      <c r="E240" s="180" t="s">
        <v>1</v>
      </c>
      <c r="F240" s="181" t="s">
        <v>233</v>
      </c>
      <c r="H240" s="182">
        <v>-4.05</v>
      </c>
      <c r="I240" s="183"/>
      <c r="L240" s="179"/>
      <c r="M240" s="184"/>
      <c r="N240" s="185"/>
      <c r="O240" s="185"/>
      <c r="P240" s="185"/>
      <c r="Q240" s="185"/>
      <c r="R240" s="185"/>
      <c r="S240" s="185"/>
      <c r="T240" s="186"/>
      <c r="AT240" s="180" t="s">
        <v>156</v>
      </c>
      <c r="AU240" s="180" t="s">
        <v>87</v>
      </c>
      <c r="AV240" s="14" t="s">
        <v>87</v>
      </c>
      <c r="AW240" s="14" t="s">
        <v>30</v>
      </c>
      <c r="AX240" s="14" t="s">
        <v>74</v>
      </c>
      <c r="AY240" s="180" t="s">
        <v>148</v>
      </c>
    </row>
    <row r="241" spans="1:65" s="14" customFormat="1" ht="11.25">
      <c r="B241" s="179"/>
      <c r="D241" s="172" t="s">
        <v>156</v>
      </c>
      <c r="E241" s="180" t="s">
        <v>1</v>
      </c>
      <c r="F241" s="181" t="s">
        <v>623</v>
      </c>
      <c r="H241" s="182">
        <v>48.911000000000001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156</v>
      </c>
      <c r="AU241" s="180" t="s">
        <v>87</v>
      </c>
      <c r="AV241" s="14" t="s">
        <v>87</v>
      </c>
      <c r="AW241" s="14" t="s">
        <v>30</v>
      </c>
      <c r="AX241" s="14" t="s">
        <v>74</v>
      </c>
      <c r="AY241" s="180" t="s">
        <v>148</v>
      </c>
    </row>
    <row r="242" spans="1:65" s="14" customFormat="1" ht="11.25">
      <c r="B242" s="179"/>
      <c r="D242" s="172" t="s">
        <v>156</v>
      </c>
      <c r="E242" s="180" t="s">
        <v>1</v>
      </c>
      <c r="F242" s="181" t="s">
        <v>620</v>
      </c>
      <c r="H242" s="182">
        <v>-3.2</v>
      </c>
      <c r="I242" s="183"/>
      <c r="L242" s="179"/>
      <c r="M242" s="184"/>
      <c r="N242" s="185"/>
      <c r="O242" s="185"/>
      <c r="P242" s="185"/>
      <c r="Q242" s="185"/>
      <c r="R242" s="185"/>
      <c r="S242" s="185"/>
      <c r="T242" s="186"/>
      <c r="AT242" s="180" t="s">
        <v>156</v>
      </c>
      <c r="AU242" s="180" t="s">
        <v>87</v>
      </c>
      <c r="AV242" s="14" t="s">
        <v>87</v>
      </c>
      <c r="AW242" s="14" t="s">
        <v>30</v>
      </c>
      <c r="AX242" s="14" t="s">
        <v>74</v>
      </c>
      <c r="AY242" s="180" t="s">
        <v>148</v>
      </c>
    </row>
    <row r="243" spans="1:65" s="14" customFormat="1" ht="11.25">
      <c r="B243" s="179"/>
      <c r="D243" s="172" t="s">
        <v>156</v>
      </c>
      <c r="E243" s="180" t="s">
        <v>1</v>
      </c>
      <c r="F243" s="181" t="s">
        <v>624</v>
      </c>
      <c r="H243" s="182">
        <v>-2.7</v>
      </c>
      <c r="I243" s="183"/>
      <c r="L243" s="179"/>
      <c r="M243" s="184"/>
      <c r="N243" s="185"/>
      <c r="O243" s="185"/>
      <c r="P243" s="185"/>
      <c r="Q243" s="185"/>
      <c r="R243" s="185"/>
      <c r="S243" s="185"/>
      <c r="T243" s="186"/>
      <c r="AT243" s="180" t="s">
        <v>156</v>
      </c>
      <c r="AU243" s="180" t="s">
        <v>87</v>
      </c>
      <c r="AV243" s="14" t="s">
        <v>87</v>
      </c>
      <c r="AW243" s="14" t="s">
        <v>30</v>
      </c>
      <c r="AX243" s="14" t="s">
        <v>74</v>
      </c>
      <c r="AY243" s="180" t="s">
        <v>148</v>
      </c>
    </row>
    <row r="244" spans="1:65" s="16" customFormat="1" ht="11.25">
      <c r="B244" s="195"/>
      <c r="D244" s="172" t="s">
        <v>156</v>
      </c>
      <c r="E244" s="196" t="s">
        <v>503</v>
      </c>
      <c r="F244" s="197" t="s">
        <v>625</v>
      </c>
      <c r="H244" s="198">
        <v>650.57899999999995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156</v>
      </c>
      <c r="AU244" s="196" t="s">
        <v>87</v>
      </c>
      <c r="AV244" s="16" t="s">
        <v>167</v>
      </c>
      <c r="AW244" s="16" t="s">
        <v>30</v>
      </c>
      <c r="AX244" s="16" t="s">
        <v>74</v>
      </c>
      <c r="AY244" s="196" t="s">
        <v>148</v>
      </c>
    </row>
    <row r="245" spans="1:65" s="15" customFormat="1" ht="11.25">
      <c r="B245" s="187"/>
      <c r="D245" s="172" t="s">
        <v>156</v>
      </c>
      <c r="E245" s="188" t="s">
        <v>1</v>
      </c>
      <c r="F245" s="189" t="s">
        <v>163</v>
      </c>
      <c r="H245" s="190">
        <v>650.57899999999995</v>
      </c>
      <c r="I245" s="191"/>
      <c r="L245" s="187"/>
      <c r="M245" s="192"/>
      <c r="N245" s="193"/>
      <c r="O245" s="193"/>
      <c r="P245" s="193"/>
      <c r="Q245" s="193"/>
      <c r="R245" s="193"/>
      <c r="S245" s="193"/>
      <c r="T245" s="194"/>
      <c r="AT245" s="188" t="s">
        <v>156</v>
      </c>
      <c r="AU245" s="188" t="s">
        <v>87</v>
      </c>
      <c r="AV245" s="15" t="s">
        <v>154</v>
      </c>
      <c r="AW245" s="15" t="s">
        <v>30</v>
      </c>
      <c r="AX245" s="15" t="s">
        <v>81</v>
      </c>
      <c r="AY245" s="188" t="s">
        <v>148</v>
      </c>
    </row>
    <row r="246" spans="1:65" s="2" customFormat="1" ht="24.2" customHeight="1">
      <c r="A246" s="33"/>
      <c r="B246" s="156"/>
      <c r="C246" s="157" t="s">
        <v>275</v>
      </c>
      <c r="D246" s="157" t="s">
        <v>150</v>
      </c>
      <c r="E246" s="158" t="s">
        <v>626</v>
      </c>
      <c r="F246" s="159" t="s">
        <v>627</v>
      </c>
      <c r="G246" s="160" t="s">
        <v>153</v>
      </c>
      <c r="H246" s="161">
        <v>650.57899999999995</v>
      </c>
      <c r="I246" s="162"/>
      <c r="J246" s="163">
        <f>ROUND(I246*H246,2)</f>
        <v>0</v>
      </c>
      <c r="K246" s="164"/>
      <c r="L246" s="34"/>
      <c r="M246" s="165" t="s">
        <v>1</v>
      </c>
      <c r="N246" s="166" t="s">
        <v>40</v>
      </c>
      <c r="O246" s="62"/>
      <c r="P246" s="167">
        <f>O246*H246</f>
        <v>0</v>
      </c>
      <c r="Q246" s="167">
        <v>5.0000000000000001E-4</v>
      </c>
      <c r="R246" s="167">
        <f>Q246*H246</f>
        <v>0.32528950000000001</v>
      </c>
      <c r="S246" s="167">
        <v>0</v>
      </c>
      <c r="T246" s="16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154</v>
      </c>
      <c r="AT246" s="169" t="s">
        <v>150</v>
      </c>
      <c r="AU246" s="169" t="s">
        <v>87</v>
      </c>
      <c r="AY246" s="18" t="s">
        <v>148</v>
      </c>
      <c r="BE246" s="170">
        <f>IF(N246="základná",J246,0)</f>
        <v>0</v>
      </c>
      <c r="BF246" s="170">
        <f>IF(N246="znížená",J246,0)</f>
        <v>0</v>
      </c>
      <c r="BG246" s="170">
        <f>IF(N246="zákl. prenesená",J246,0)</f>
        <v>0</v>
      </c>
      <c r="BH246" s="170">
        <f>IF(N246="zníž. prenesená",J246,0)</f>
        <v>0</v>
      </c>
      <c r="BI246" s="170">
        <f>IF(N246="nulová",J246,0)</f>
        <v>0</v>
      </c>
      <c r="BJ246" s="18" t="s">
        <v>87</v>
      </c>
      <c r="BK246" s="170">
        <f>ROUND(I246*H246,2)</f>
        <v>0</v>
      </c>
      <c r="BL246" s="18" t="s">
        <v>154</v>
      </c>
      <c r="BM246" s="169" t="s">
        <v>628</v>
      </c>
    </row>
    <row r="247" spans="1:65" s="14" customFormat="1" ht="11.25">
      <c r="B247" s="179"/>
      <c r="D247" s="172" t="s">
        <v>156</v>
      </c>
      <c r="E247" s="180" t="s">
        <v>1</v>
      </c>
      <c r="F247" s="181" t="s">
        <v>503</v>
      </c>
      <c r="H247" s="182">
        <v>650.57899999999995</v>
      </c>
      <c r="I247" s="183"/>
      <c r="L247" s="179"/>
      <c r="M247" s="184"/>
      <c r="N247" s="185"/>
      <c r="O247" s="185"/>
      <c r="P247" s="185"/>
      <c r="Q247" s="185"/>
      <c r="R247" s="185"/>
      <c r="S247" s="185"/>
      <c r="T247" s="186"/>
      <c r="AT247" s="180" t="s">
        <v>156</v>
      </c>
      <c r="AU247" s="180" t="s">
        <v>87</v>
      </c>
      <c r="AV247" s="14" t="s">
        <v>87</v>
      </c>
      <c r="AW247" s="14" t="s">
        <v>30</v>
      </c>
      <c r="AX247" s="14" t="s">
        <v>74</v>
      </c>
      <c r="AY247" s="180" t="s">
        <v>148</v>
      </c>
    </row>
    <row r="248" spans="1:65" s="15" customFormat="1" ht="11.25">
      <c r="B248" s="187"/>
      <c r="D248" s="172" t="s">
        <v>156</v>
      </c>
      <c r="E248" s="188" t="s">
        <v>1</v>
      </c>
      <c r="F248" s="189" t="s">
        <v>163</v>
      </c>
      <c r="H248" s="190">
        <v>650.57899999999995</v>
      </c>
      <c r="I248" s="191"/>
      <c r="L248" s="187"/>
      <c r="M248" s="192"/>
      <c r="N248" s="193"/>
      <c r="O248" s="193"/>
      <c r="P248" s="193"/>
      <c r="Q248" s="193"/>
      <c r="R248" s="193"/>
      <c r="S248" s="193"/>
      <c r="T248" s="194"/>
      <c r="AT248" s="188" t="s">
        <v>156</v>
      </c>
      <c r="AU248" s="188" t="s">
        <v>87</v>
      </c>
      <c r="AV248" s="15" t="s">
        <v>154</v>
      </c>
      <c r="AW248" s="15" t="s">
        <v>30</v>
      </c>
      <c r="AX248" s="15" t="s">
        <v>81</v>
      </c>
      <c r="AY248" s="188" t="s">
        <v>148</v>
      </c>
    </row>
    <row r="249" spans="1:65" s="2" customFormat="1" ht="24.2" customHeight="1">
      <c r="A249" s="33"/>
      <c r="B249" s="156"/>
      <c r="C249" s="157" t="s">
        <v>287</v>
      </c>
      <c r="D249" s="157" t="s">
        <v>150</v>
      </c>
      <c r="E249" s="158" t="s">
        <v>629</v>
      </c>
      <c r="F249" s="159" t="s">
        <v>630</v>
      </c>
      <c r="G249" s="160" t="s">
        <v>153</v>
      </c>
      <c r="H249" s="161">
        <v>650.57899999999995</v>
      </c>
      <c r="I249" s="162"/>
      <c r="J249" s="163">
        <f>ROUND(I249*H249,2)</f>
        <v>0</v>
      </c>
      <c r="K249" s="164"/>
      <c r="L249" s="34"/>
      <c r="M249" s="165" t="s">
        <v>1</v>
      </c>
      <c r="N249" s="166" t="s">
        <v>40</v>
      </c>
      <c r="O249" s="62"/>
      <c r="P249" s="167">
        <f>O249*H249</f>
        <v>0</v>
      </c>
      <c r="Q249" s="167">
        <v>4.0000000000000002E-4</v>
      </c>
      <c r="R249" s="167">
        <f>Q249*H249</f>
        <v>0.26023160000000001</v>
      </c>
      <c r="S249" s="167">
        <v>0</v>
      </c>
      <c r="T249" s="16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154</v>
      </c>
      <c r="AT249" s="169" t="s">
        <v>150</v>
      </c>
      <c r="AU249" s="169" t="s">
        <v>87</v>
      </c>
      <c r="AY249" s="18" t="s">
        <v>148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8" t="s">
        <v>87</v>
      </c>
      <c r="BK249" s="170">
        <f>ROUND(I249*H249,2)</f>
        <v>0</v>
      </c>
      <c r="BL249" s="18" t="s">
        <v>154</v>
      </c>
      <c r="BM249" s="169" t="s">
        <v>631</v>
      </c>
    </row>
    <row r="250" spans="1:65" s="14" customFormat="1" ht="11.25">
      <c r="B250" s="179"/>
      <c r="D250" s="172" t="s">
        <v>156</v>
      </c>
      <c r="E250" s="180" t="s">
        <v>1</v>
      </c>
      <c r="F250" s="181" t="s">
        <v>503</v>
      </c>
      <c r="H250" s="182">
        <v>650.57899999999995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156</v>
      </c>
      <c r="AU250" s="180" t="s">
        <v>87</v>
      </c>
      <c r="AV250" s="14" t="s">
        <v>87</v>
      </c>
      <c r="AW250" s="14" t="s">
        <v>30</v>
      </c>
      <c r="AX250" s="14" t="s">
        <v>74</v>
      </c>
      <c r="AY250" s="180" t="s">
        <v>148</v>
      </c>
    </row>
    <row r="251" spans="1:65" s="15" customFormat="1" ht="11.25">
      <c r="B251" s="187"/>
      <c r="D251" s="172" t="s">
        <v>156</v>
      </c>
      <c r="E251" s="188" t="s">
        <v>1</v>
      </c>
      <c r="F251" s="189" t="s">
        <v>163</v>
      </c>
      <c r="H251" s="190">
        <v>650.57899999999995</v>
      </c>
      <c r="I251" s="191"/>
      <c r="L251" s="187"/>
      <c r="M251" s="192"/>
      <c r="N251" s="193"/>
      <c r="O251" s="193"/>
      <c r="P251" s="193"/>
      <c r="Q251" s="193"/>
      <c r="R251" s="193"/>
      <c r="S251" s="193"/>
      <c r="T251" s="194"/>
      <c r="AT251" s="188" t="s">
        <v>156</v>
      </c>
      <c r="AU251" s="188" t="s">
        <v>87</v>
      </c>
      <c r="AV251" s="15" t="s">
        <v>154</v>
      </c>
      <c r="AW251" s="15" t="s">
        <v>30</v>
      </c>
      <c r="AX251" s="15" t="s">
        <v>81</v>
      </c>
      <c r="AY251" s="188" t="s">
        <v>148</v>
      </c>
    </row>
    <row r="252" spans="1:65" s="2" customFormat="1" ht="24.2" customHeight="1">
      <c r="A252" s="33"/>
      <c r="B252" s="156"/>
      <c r="C252" s="157" t="s">
        <v>293</v>
      </c>
      <c r="D252" s="157" t="s">
        <v>150</v>
      </c>
      <c r="E252" s="158" t="s">
        <v>632</v>
      </c>
      <c r="F252" s="159" t="s">
        <v>633</v>
      </c>
      <c r="G252" s="160" t="s">
        <v>153</v>
      </c>
      <c r="H252" s="161">
        <v>112.193</v>
      </c>
      <c r="I252" s="162"/>
      <c r="J252" s="163">
        <f>ROUND(I252*H252,2)</f>
        <v>0</v>
      </c>
      <c r="K252" s="164"/>
      <c r="L252" s="34"/>
      <c r="M252" s="165" t="s">
        <v>1</v>
      </c>
      <c r="N252" s="166" t="s">
        <v>40</v>
      </c>
      <c r="O252" s="62"/>
      <c r="P252" s="167">
        <f>O252*H252</f>
        <v>0</v>
      </c>
      <c r="Q252" s="167">
        <v>3.15E-3</v>
      </c>
      <c r="R252" s="167">
        <f>Q252*H252</f>
        <v>0.35340794999999997</v>
      </c>
      <c r="S252" s="167">
        <v>0</v>
      </c>
      <c r="T252" s="16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154</v>
      </c>
      <c r="AT252" s="169" t="s">
        <v>150</v>
      </c>
      <c r="AU252" s="169" t="s">
        <v>87</v>
      </c>
      <c r="AY252" s="18" t="s">
        <v>148</v>
      </c>
      <c r="BE252" s="170">
        <f>IF(N252="základná",J252,0)</f>
        <v>0</v>
      </c>
      <c r="BF252" s="170">
        <f>IF(N252="znížená",J252,0)</f>
        <v>0</v>
      </c>
      <c r="BG252" s="170">
        <f>IF(N252="zákl. prenesená",J252,0)</f>
        <v>0</v>
      </c>
      <c r="BH252" s="170">
        <f>IF(N252="zníž. prenesená",J252,0)</f>
        <v>0</v>
      </c>
      <c r="BI252" s="170">
        <f>IF(N252="nulová",J252,0)</f>
        <v>0</v>
      </c>
      <c r="BJ252" s="18" t="s">
        <v>87</v>
      </c>
      <c r="BK252" s="170">
        <f>ROUND(I252*H252,2)</f>
        <v>0</v>
      </c>
      <c r="BL252" s="18" t="s">
        <v>154</v>
      </c>
      <c r="BM252" s="169" t="s">
        <v>634</v>
      </c>
    </row>
    <row r="253" spans="1:65" s="13" customFormat="1" ht="11.25">
      <c r="B253" s="171"/>
      <c r="D253" s="172" t="s">
        <v>156</v>
      </c>
      <c r="E253" s="173" t="s">
        <v>1</v>
      </c>
      <c r="F253" s="174" t="s">
        <v>635</v>
      </c>
      <c r="H253" s="173" t="s">
        <v>1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3" t="s">
        <v>156</v>
      </c>
      <c r="AU253" s="173" t="s">
        <v>87</v>
      </c>
      <c r="AV253" s="13" t="s">
        <v>81</v>
      </c>
      <c r="AW253" s="13" t="s">
        <v>30</v>
      </c>
      <c r="AX253" s="13" t="s">
        <v>74</v>
      </c>
      <c r="AY253" s="173" t="s">
        <v>148</v>
      </c>
    </row>
    <row r="254" spans="1:65" s="13" customFormat="1" ht="11.25">
      <c r="B254" s="171"/>
      <c r="D254" s="172" t="s">
        <v>156</v>
      </c>
      <c r="E254" s="173" t="s">
        <v>1</v>
      </c>
      <c r="F254" s="174" t="s">
        <v>636</v>
      </c>
      <c r="H254" s="173" t="s">
        <v>1</v>
      </c>
      <c r="I254" s="175"/>
      <c r="L254" s="171"/>
      <c r="M254" s="176"/>
      <c r="N254" s="177"/>
      <c r="O254" s="177"/>
      <c r="P254" s="177"/>
      <c r="Q254" s="177"/>
      <c r="R254" s="177"/>
      <c r="S254" s="177"/>
      <c r="T254" s="178"/>
      <c r="AT254" s="173" t="s">
        <v>156</v>
      </c>
      <c r="AU254" s="173" t="s">
        <v>87</v>
      </c>
      <c r="AV254" s="13" t="s">
        <v>81</v>
      </c>
      <c r="AW254" s="13" t="s">
        <v>30</v>
      </c>
      <c r="AX254" s="13" t="s">
        <v>74</v>
      </c>
      <c r="AY254" s="173" t="s">
        <v>148</v>
      </c>
    </row>
    <row r="255" spans="1:65" s="14" customFormat="1" ht="11.25">
      <c r="B255" s="179"/>
      <c r="D255" s="172" t="s">
        <v>156</v>
      </c>
      <c r="E255" s="180" t="s">
        <v>1</v>
      </c>
      <c r="F255" s="181" t="s">
        <v>637</v>
      </c>
      <c r="H255" s="182">
        <v>1.35</v>
      </c>
      <c r="I255" s="183"/>
      <c r="L255" s="179"/>
      <c r="M255" s="184"/>
      <c r="N255" s="185"/>
      <c r="O255" s="185"/>
      <c r="P255" s="185"/>
      <c r="Q255" s="185"/>
      <c r="R255" s="185"/>
      <c r="S255" s="185"/>
      <c r="T255" s="186"/>
      <c r="AT255" s="180" t="s">
        <v>156</v>
      </c>
      <c r="AU255" s="180" t="s">
        <v>87</v>
      </c>
      <c r="AV255" s="14" t="s">
        <v>87</v>
      </c>
      <c r="AW255" s="14" t="s">
        <v>30</v>
      </c>
      <c r="AX255" s="14" t="s">
        <v>74</v>
      </c>
      <c r="AY255" s="180" t="s">
        <v>148</v>
      </c>
    </row>
    <row r="256" spans="1:65" s="14" customFormat="1" ht="11.25">
      <c r="B256" s="179"/>
      <c r="D256" s="172" t="s">
        <v>156</v>
      </c>
      <c r="E256" s="180" t="s">
        <v>1</v>
      </c>
      <c r="F256" s="181" t="s">
        <v>638</v>
      </c>
      <c r="H256" s="182">
        <v>2.1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156</v>
      </c>
      <c r="AU256" s="180" t="s">
        <v>87</v>
      </c>
      <c r="AV256" s="14" t="s">
        <v>87</v>
      </c>
      <c r="AW256" s="14" t="s">
        <v>30</v>
      </c>
      <c r="AX256" s="14" t="s">
        <v>74</v>
      </c>
      <c r="AY256" s="180" t="s">
        <v>148</v>
      </c>
    </row>
    <row r="257" spans="1:65" s="14" customFormat="1" ht="11.25">
      <c r="B257" s="179"/>
      <c r="D257" s="172" t="s">
        <v>156</v>
      </c>
      <c r="E257" s="180" t="s">
        <v>1</v>
      </c>
      <c r="F257" s="181" t="s">
        <v>639</v>
      </c>
      <c r="H257" s="182">
        <v>6.1360000000000001</v>
      </c>
      <c r="I257" s="183"/>
      <c r="L257" s="179"/>
      <c r="M257" s="184"/>
      <c r="N257" s="185"/>
      <c r="O257" s="185"/>
      <c r="P257" s="185"/>
      <c r="Q257" s="185"/>
      <c r="R257" s="185"/>
      <c r="S257" s="185"/>
      <c r="T257" s="186"/>
      <c r="AT257" s="180" t="s">
        <v>156</v>
      </c>
      <c r="AU257" s="180" t="s">
        <v>87</v>
      </c>
      <c r="AV257" s="14" t="s">
        <v>87</v>
      </c>
      <c r="AW257" s="14" t="s">
        <v>30</v>
      </c>
      <c r="AX257" s="14" t="s">
        <v>74</v>
      </c>
      <c r="AY257" s="180" t="s">
        <v>148</v>
      </c>
    </row>
    <row r="258" spans="1:65" s="14" customFormat="1" ht="11.25">
      <c r="B258" s="179"/>
      <c r="D258" s="172" t="s">
        <v>156</v>
      </c>
      <c r="E258" s="180" t="s">
        <v>1</v>
      </c>
      <c r="F258" s="181" t="s">
        <v>542</v>
      </c>
      <c r="H258" s="182">
        <v>-1.08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156</v>
      </c>
      <c r="AU258" s="180" t="s">
        <v>87</v>
      </c>
      <c r="AV258" s="14" t="s">
        <v>87</v>
      </c>
      <c r="AW258" s="14" t="s">
        <v>30</v>
      </c>
      <c r="AX258" s="14" t="s">
        <v>74</v>
      </c>
      <c r="AY258" s="180" t="s">
        <v>148</v>
      </c>
    </row>
    <row r="259" spans="1:65" s="16" customFormat="1" ht="11.25">
      <c r="B259" s="195"/>
      <c r="D259" s="172" t="s">
        <v>156</v>
      </c>
      <c r="E259" s="196" t="s">
        <v>1</v>
      </c>
      <c r="F259" s="197" t="s">
        <v>193</v>
      </c>
      <c r="H259" s="198">
        <v>8.5060000000000002</v>
      </c>
      <c r="I259" s="199"/>
      <c r="L259" s="195"/>
      <c r="M259" s="200"/>
      <c r="N259" s="201"/>
      <c r="O259" s="201"/>
      <c r="P259" s="201"/>
      <c r="Q259" s="201"/>
      <c r="R259" s="201"/>
      <c r="S259" s="201"/>
      <c r="T259" s="202"/>
      <c r="AT259" s="196" t="s">
        <v>156</v>
      </c>
      <c r="AU259" s="196" t="s">
        <v>87</v>
      </c>
      <c r="AV259" s="16" t="s">
        <v>167</v>
      </c>
      <c r="AW259" s="16" t="s">
        <v>30</v>
      </c>
      <c r="AX259" s="16" t="s">
        <v>74</v>
      </c>
      <c r="AY259" s="196" t="s">
        <v>148</v>
      </c>
    </row>
    <row r="260" spans="1:65" s="14" customFormat="1" ht="11.25">
      <c r="B260" s="179"/>
      <c r="D260" s="172" t="s">
        <v>156</v>
      </c>
      <c r="E260" s="180" t="s">
        <v>1</v>
      </c>
      <c r="F260" s="181" t="s">
        <v>640</v>
      </c>
      <c r="H260" s="182">
        <v>36.639000000000003</v>
      </c>
      <c r="I260" s="183"/>
      <c r="L260" s="179"/>
      <c r="M260" s="184"/>
      <c r="N260" s="185"/>
      <c r="O260" s="185"/>
      <c r="P260" s="185"/>
      <c r="Q260" s="185"/>
      <c r="R260" s="185"/>
      <c r="S260" s="185"/>
      <c r="T260" s="186"/>
      <c r="AT260" s="180" t="s">
        <v>156</v>
      </c>
      <c r="AU260" s="180" t="s">
        <v>87</v>
      </c>
      <c r="AV260" s="14" t="s">
        <v>87</v>
      </c>
      <c r="AW260" s="14" t="s">
        <v>30</v>
      </c>
      <c r="AX260" s="14" t="s">
        <v>74</v>
      </c>
      <c r="AY260" s="180" t="s">
        <v>148</v>
      </c>
    </row>
    <row r="261" spans="1:65" s="14" customFormat="1" ht="11.25">
      <c r="B261" s="179"/>
      <c r="D261" s="172" t="s">
        <v>156</v>
      </c>
      <c r="E261" s="180" t="s">
        <v>1</v>
      </c>
      <c r="F261" s="181" t="s">
        <v>641</v>
      </c>
      <c r="H261" s="182">
        <v>-2.4</v>
      </c>
      <c r="I261" s="183"/>
      <c r="L261" s="179"/>
      <c r="M261" s="184"/>
      <c r="N261" s="185"/>
      <c r="O261" s="185"/>
      <c r="P261" s="185"/>
      <c r="Q261" s="185"/>
      <c r="R261" s="185"/>
      <c r="S261" s="185"/>
      <c r="T261" s="186"/>
      <c r="AT261" s="180" t="s">
        <v>156</v>
      </c>
      <c r="AU261" s="180" t="s">
        <v>87</v>
      </c>
      <c r="AV261" s="14" t="s">
        <v>87</v>
      </c>
      <c r="AW261" s="14" t="s">
        <v>30</v>
      </c>
      <c r="AX261" s="14" t="s">
        <v>74</v>
      </c>
      <c r="AY261" s="180" t="s">
        <v>148</v>
      </c>
    </row>
    <row r="262" spans="1:65" s="14" customFormat="1" ht="11.25">
      <c r="B262" s="179"/>
      <c r="D262" s="172" t="s">
        <v>156</v>
      </c>
      <c r="E262" s="180" t="s">
        <v>1</v>
      </c>
      <c r="F262" s="181" t="s">
        <v>642</v>
      </c>
      <c r="H262" s="182">
        <v>25.015999999999998</v>
      </c>
      <c r="I262" s="183"/>
      <c r="L262" s="179"/>
      <c r="M262" s="184"/>
      <c r="N262" s="185"/>
      <c r="O262" s="185"/>
      <c r="P262" s="185"/>
      <c r="Q262" s="185"/>
      <c r="R262" s="185"/>
      <c r="S262" s="185"/>
      <c r="T262" s="186"/>
      <c r="AT262" s="180" t="s">
        <v>156</v>
      </c>
      <c r="AU262" s="180" t="s">
        <v>87</v>
      </c>
      <c r="AV262" s="14" t="s">
        <v>87</v>
      </c>
      <c r="AW262" s="14" t="s">
        <v>30</v>
      </c>
      <c r="AX262" s="14" t="s">
        <v>74</v>
      </c>
      <c r="AY262" s="180" t="s">
        <v>148</v>
      </c>
    </row>
    <row r="263" spans="1:65" s="16" customFormat="1" ht="11.25">
      <c r="B263" s="195"/>
      <c r="D263" s="172" t="s">
        <v>156</v>
      </c>
      <c r="E263" s="196" t="s">
        <v>1</v>
      </c>
      <c r="F263" s="197" t="s">
        <v>643</v>
      </c>
      <c r="H263" s="198">
        <v>59.255000000000003</v>
      </c>
      <c r="I263" s="199"/>
      <c r="L263" s="195"/>
      <c r="M263" s="200"/>
      <c r="N263" s="201"/>
      <c r="O263" s="201"/>
      <c r="P263" s="201"/>
      <c r="Q263" s="201"/>
      <c r="R263" s="201"/>
      <c r="S263" s="201"/>
      <c r="T263" s="202"/>
      <c r="AT263" s="196" t="s">
        <v>156</v>
      </c>
      <c r="AU263" s="196" t="s">
        <v>87</v>
      </c>
      <c r="AV263" s="16" t="s">
        <v>167</v>
      </c>
      <c r="AW263" s="16" t="s">
        <v>30</v>
      </c>
      <c r="AX263" s="16" t="s">
        <v>74</v>
      </c>
      <c r="AY263" s="196" t="s">
        <v>148</v>
      </c>
    </row>
    <row r="264" spans="1:65" s="14" customFormat="1" ht="11.25">
      <c r="B264" s="179"/>
      <c r="D264" s="172" t="s">
        <v>156</v>
      </c>
      <c r="E264" s="180" t="s">
        <v>1</v>
      </c>
      <c r="F264" s="181" t="s">
        <v>644</v>
      </c>
      <c r="H264" s="182">
        <v>25.015999999999998</v>
      </c>
      <c r="I264" s="183"/>
      <c r="L264" s="179"/>
      <c r="M264" s="184"/>
      <c r="N264" s="185"/>
      <c r="O264" s="185"/>
      <c r="P264" s="185"/>
      <c r="Q264" s="185"/>
      <c r="R264" s="185"/>
      <c r="S264" s="185"/>
      <c r="T264" s="186"/>
      <c r="AT264" s="180" t="s">
        <v>156</v>
      </c>
      <c r="AU264" s="180" t="s">
        <v>87</v>
      </c>
      <c r="AV264" s="14" t="s">
        <v>87</v>
      </c>
      <c r="AW264" s="14" t="s">
        <v>30</v>
      </c>
      <c r="AX264" s="14" t="s">
        <v>74</v>
      </c>
      <c r="AY264" s="180" t="s">
        <v>148</v>
      </c>
    </row>
    <row r="265" spans="1:65" s="14" customFormat="1" ht="11.25">
      <c r="B265" s="179"/>
      <c r="D265" s="172" t="s">
        <v>156</v>
      </c>
      <c r="E265" s="180" t="s">
        <v>1</v>
      </c>
      <c r="F265" s="181" t="s">
        <v>641</v>
      </c>
      <c r="H265" s="182">
        <v>-2.4</v>
      </c>
      <c r="I265" s="183"/>
      <c r="L265" s="179"/>
      <c r="M265" s="184"/>
      <c r="N265" s="185"/>
      <c r="O265" s="185"/>
      <c r="P265" s="185"/>
      <c r="Q265" s="185"/>
      <c r="R265" s="185"/>
      <c r="S265" s="185"/>
      <c r="T265" s="186"/>
      <c r="AT265" s="180" t="s">
        <v>156</v>
      </c>
      <c r="AU265" s="180" t="s">
        <v>87</v>
      </c>
      <c r="AV265" s="14" t="s">
        <v>87</v>
      </c>
      <c r="AW265" s="14" t="s">
        <v>30</v>
      </c>
      <c r="AX265" s="14" t="s">
        <v>74</v>
      </c>
      <c r="AY265" s="180" t="s">
        <v>148</v>
      </c>
    </row>
    <row r="266" spans="1:65" s="14" customFormat="1" ht="11.25">
      <c r="B266" s="179"/>
      <c r="D266" s="172" t="s">
        <v>156</v>
      </c>
      <c r="E266" s="180" t="s">
        <v>1</v>
      </c>
      <c r="F266" s="181" t="s">
        <v>645</v>
      </c>
      <c r="H266" s="182">
        <v>25.015999999999998</v>
      </c>
      <c r="I266" s="183"/>
      <c r="L266" s="179"/>
      <c r="M266" s="184"/>
      <c r="N266" s="185"/>
      <c r="O266" s="185"/>
      <c r="P266" s="185"/>
      <c r="Q266" s="185"/>
      <c r="R266" s="185"/>
      <c r="S266" s="185"/>
      <c r="T266" s="186"/>
      <c r="AT266" s="180" t="s">
        <v>156</v>
      </c>
      <c r="AU266" s="180" t="s">
        <v>87</v>
      </c>
      <c r="AV266" s="14" t="s">
        <v>87</v>
      </c>
      <c r="AW266" s="14" t="s">
        <v>30</v>
      </c>
      <c r="AX266" s="14" t="s">
        <v>74</v>
      </c>
      <c r="AY266" s="180" t="s">
        <v>148</v>
      </c>
    </row>
    <row r="267" spans="1:65" s="14" customFormat="1" ht="11.25">
      <c r="B267" s="179"/>
      <c r="D267" s="172" t="s">
        <v>156</v>
      </c>
      <c r="E267" s="180" t="s">
        <v>1</v>
      </c>
      <c r="F267" s="181" t="s">
        <v>646</v>
      </c>
      <c r="H267" s="182">
        <v>-3.2</v>
      </c>
      <c r="I267" s="183"/>
      <c r="L267" s="179"/>
      <c r="M267" s="184"/>
      <c r="N267" s="185"/>
      <c r="O267" s="185"/>
      <c r="P267" s="185"/>
      <c r="Q267" s="185"/>
      <c r="R267" s="185"/>
      <c r="S267" s="185"/>
      <c r="T267" s="186"/>
      <c r="AT267" s="180" t="s">
        <v>156</v>
      </c>
      <c r="AU267" s="180" t="s">
        <v>87</v>
      </c>
      <c r="AV267" s="14" t="s">
        <v>87</v>
      </c>
      <c r="AW267" s="14" t="s">
        <v>30</v>
      </c>
      <c r="AX267" s="14" t="s">
        <v>74</v>
      </c>
      <c r="AY267" s="180" t="s">
        <v>148</v>
      </c>
    </row>
    <row r="268" spans="1:65" s="16" customFormat="1" ht="11.25">
      <c r="B268" s="195"/>
      <c r="D268" s="172" t="s">
        <v>156</v>
      </c>
      <c r="E268" s="196" t="s">
        <v>1</v>
      </c>
      <c r="F268" s="197" t="s">
        <v>647</v>
      </c>
      <c r="H268" s="198">
        <v>44.432000000000002</v>
      </c>
      <c r="I268" s="199"/>
      <c r="L268" s="195"/>
      <c r="M268" s="200"/>
      <c r="N268" s="201"/>
      <c r="O268" s="201"/>
      <c r="P268" s="201"/>
      <c r="Q268" s="201"/>
      <c r="R268" s="201"/>
      <c r="S268" s="201"/>
      <c r="T268" s="202"/>
      <c r="AT268" s="196" t="s">
        <v>156</v>
      </c>
      <c r="AU268" s="196" t="s">
        <v>87</v>
      </c>
      <c r="AV268" s="16" t="s">
        <v>167</v>
      </c>
      <c r="AW268" s="16" t="s">
        <v>30</v>
      </c>
      <c r="AX268" s="16" t="s">
        <v>74</v>
      </c>
      <c r="AY268" s="196" t="s">
        <v>148</v>
      </c>
    </row>
    <row r="269" spans="1:65" s="15" customFormat="1" ht="11.25">
      <c r="B269" s="187"/>
      <c r="D269" s="172" t="s">
        <v>156</v>
      </c>
      <c r="E269" s="188" t="s">
        <v>506</v>
      </c>
      <c r="F269" s="189" t="s">
        <v>163</v>
      </c>
      <c r="H269" s="190">
        <v>112.193</v>
      </c>
      <c r="I269" s="191"/>
      <c r="L269" s="187"/>
      <c r="M269" s="192"/>
      <c r="N269" s="193"/>
      <c r="O269" s="193"/>
      <c r="P269" s="193"/>
      <c r="Q269" s="193"/>
      <c r="R269" s="193"/>
      <c r="S269" s="193"/>
      <c r="T269" s="194"/>
      <c r="AT269" s="188" t="s">
        <v>156</v>
      </c>
      <c r="AU269" s="188" t="s">
        <v>87</v>
      </c>
      <c r="AV269" s="15" t="s">
        <v>154</v>
      </c>
      <c r="AW269" s="15" t="s">
        <v>30</v>
      </c>
      <c r="AX269" s="15" t="s">
        <v>81</v>
      </c>
      <c r="AY269" s="188" t="s">
        <v>148</v>
      </c>
    </row>
    <row r="270" spans="1:65" s="2" customFormat="1" ht="21.75" customHeight="1">
      <c r="A270" s="33"/>
      <c r="B270" s="156"/>
      <c r="C270" s="157" t="s">
        <v>308</v>
      </c>
      <c r="D270" s="157" t="s">
        <v>150</v>
      </c>
      <c r="E270" s="158" t="s">
        <v>648</v>
      </c>
      <c r="F270" s="159" t="s">
        <v>649</v>
      </c>
      <c r="G270" s="160" t="s">
        <v>153</v>
      </c>
      <c r="H270" s="161">
        <v>52.24</v>
      </c>
      <c r="I270" s="162"/>
      <c r="J270" s="163">
        <f>ROUND(I270*H270,2)</f>
        <v>0</v>
      </c>
      <c r="K270" s="164"/>
      <c r="L270" s="34"/>
      <c r="M270" s="165" t="s">
        <v>1</v>
      </c>
      <c r="N270" s="166" t="s">
        <v>40</v>
      </c>
      <c r="O270" s="62"/>
      <c r="P270" s="167">
        <f>O270*H270</f>
        <v>0</v>
      </c>
      <c r="Q270" s="167">
        <v>4.0000000000000002E-4</v>
      </c>
      <c r="R270" s="167">
        <f>Q270*H270</f>
        <v>2.0896000000000001E-2</v>
      </c>
      <c r="S270" s="167">
        <v>0</v>
      </c>
      <c r="T270" s="16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154</v>
      </c>
      <c r="AT270" s="169" t="s">
        <v>150</v>
      </c>
      <c r="AU270" s="169" t="s">
        <v>87</v>
      </c>
      <c r="AY270" s="18" t="s">
        <v>148</v>
      </c>
      <c r="BE270" s="170">
        <f>IF(N270="základná",J270,0)</f>
        <v>0</v>
      </c>
      <c r="BF270" s="170">
        <f>IF(N270="znížená",J270,0)</f>
        <v>0</v>
      </c>
      <c r="BG270" s="170">
        <f>IF(N270="zákl. prenesená",J270,0)</f>
        <v>0</v>
      </c>
      <c r="BH270" s="170">
        <f>IF(N270="zníž. prenesená",J270,0)</f>
        <v>0</v>
      </c>
      <c r="BI270" s="170">
        <f>IF(N270="nulová",J270,0)</f>
        <v>0</v>
      </c>
      <c r="BJ270" s="18" t="s">
        <v>87</v>
      </c>
      <c r="BK270" s="170">
        <f>ROUND(I270*H270,2)</f>
        <v>0</v>
      </c>
      <c r="BL270" s="18" t="s">
        <v>154</v>
      </c>
      <c r="BM270" s="169" t="s">
        <v>650</v>
      </c>
    </row>
    <row r="271" spans="1:65" s="14" customFormat="1" ht="11.25">
      <c r="B271" s="179"/>
      <c r="D271" s="172" t="s">
        <v>156</v>
      </c>
      <c r="E271" s="180" t="s">
        <v>1</v>
      </c>
      <c r="F271" s="181" t="s">
        <v>521</v>
      </c>
      <c r="H271" s="182">
        <v>52.24</v>
      </c>
      <c r="I271" s="183"/>
      <c r="L271" s="179"/>
      <c r="M271" s="184"/>
      <c r="N271" s="185"/>
      <c r="O271" s="185"/>
      <c r="P271" s="185"/>
      <c r="Q271" s="185"/>
      <c r="R271" s="185"/>
      <c r="S271" s="185"/>
      <c r="T271" s="186"/>
      <c r="AT271" s="180" t="s">
        <v>156</v>
      </c>
      <c r="AU271" s="180" t="s">
        <v>87</v>
      </c>
      <c r="AV271" s="14" t="s">
        <v>87</v>
      </c>
      <c r="AW271" s="14" t="s">
        <v>30</v>
      </c>
      <c r="AX271" s="14" t="s">
        <v>74</v>
      </c>
      <c r="AY271" s="180" t="s">
        <v>148</v>
      </c>
    </row>
    <row r="272" spans="1:65" s="15" customFormat="1" ht="11.25">
      <c r="B272" s="187"/>
      <c r="D272" s="172" t="s">
        <v>156</v>
      </c>
      <c r="E272" s="188" t="s">
        <v>1</v>
      </c>
      <c r="F272" s="189" t="s">
        <v>163</v>
      </c>
      <c r="H272" s="190">
        <v>52.24</v>
      </c>
      <c r="I272" s="191"/>
      <c r="L272" s="187"/>
      <c r="M272" s="192"/>
      <c r="N272" s="193"/>
      <c r="O272" s="193"/>
      <c r="P272" s="193"/>
      <c r="Q272" s="193"/>
      <c r="R272" s="193"/>
      <c r="S272" s="193"/>
      <c r="T272" s="194"/>
      <c r="AT272" s="188" t="s">
        <v>156</v>
      </c>
      <c r="AU272" s="188" t="s">
        <v>87</v>
      </c>
      <c r="AV272" s="15" t="s">
        <v>154</v>
      </c>
      <c r="AW272" s="15" t="s">
        <v>30</v>
      </c>
      <c r="AX272" s="15" t="s">
        <v>81</v>
      </c>
      <c r="AY272" s="188" t="s">
        <v>148</v>
      </c>
    </row>
    <row r="273" spans="1:65" s="2" customFormat="1" ht="24.2" customHeight="1">
      <c r="A273" s="33"/>
      <c r="B273" s="156"/>
      <c r="C273" s="157" t="s">
        <v>315</v>
      </c>
      <c r="D273" s="157" t="s">
        <v>150</v>
      </c>
      <c r="E273" s="158" t="s">
        <v>651</v>
      </c>
      <c r="F273" s="159" t="s">
        <v>652</v>
      </c>
      <c r="G273" s="160" t="s">
        <v>153</v>
      </c>
      <c r="H273" s="161">
        <v>52.24</v>
      </c>
      <c r="I273" s="162"/>
      <c r="J273" s="163">
        <f>ROUND(I273*H273,2)</f>
        <v>0</v>
      </c>
      <c r="K273" s="164"/>
      <c r="L273" s="34"/>
      <c r="M273" s="165" t="s">
        <v>1</v>
      </c>
      <c r="N273" s="166" t="s">
        <v>40</v>
      </c>
      <c r="O273" s="62"/>
      <c r="P273" s="167">
        <f>O273*H273</f>
        <v>0</v>
      </c>
      <c r="Q273" s="167">
        <v>3.7799999999999999E-3</v>
      </c>
      <c r="R273" s="167">
        <f>Q273*H273</f>
        <v>0.19746720000000001</v>
      </c>
      <c r="S273" s="167">
        <v>0</v>
      </c>
      <c r="T273" s="16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154</v>
      </c>
      <c r="AT273" s="169" t="s">
        <v>150</v>
      </c>
      <c r="AU273" s="169" t="s">
        <v>87</v>
      </c>
      <c r="AY273" s="18" t="s">
        <v>148</v>
      </c>
      <c r="BE273" s="170">
        <f>IF(N273="základná",J273,0)</f>
        <v>0</v>
      </c>
      <c r="BF273" s="170">
        <f>IF(N273="znížená",J273,0)</f>
        <v>0</v>
      </c>
      <c r="BG273" s="170">
        <f>IF(N273="zákl. prenesená",J273,0)</f>
        <v>0</v>
      </c>
      <c r="BH273" s="170">
        <f>IF(N273="zníž. prenesená",J273,0)</f>
        <v>0</v>
      </c>
      <c r="BI273" s="170">
        <f>IF(N273="nulová",J273,0)</f>
        <v>0</v>
      </c>
      <c r="BJ273" s="18" t="s">
        <v>87</v>
      </c>
      <c r="BK273" s="170">
        <f>ROUND(I273*H273,2)</f>
        <v>0</v>
      </c>
      <c r="BL273" s="18" t="s">
        <v>154</v>
      </c>
      <c r="BM273" s="169" t="s">
        <v>653</v>
      </c>
    </row>
    <row r="274" spans="1:65" s="13" customFormat="1" ht="11.25">
      <c r="B274" s="171"/>
      <c r="D274" s="172" t="s">
        <v>156</v>
      </c>
      <c r="E274" s="173" t="s">
        <v>1</v>
      </c>
      <c r="F274" s="174" t="s">
        <v>654</v>
      </c>
      <c r="H274" s="173" t="s">
        <v>1</v>
      </c>
      <c r="I274" s="175"/>
      <c r="L274" s="171"/>
      <c r="M274" s="176"/>
      <c r="N274" s="177"/>
      <c r="O274" s="177"/>
      <c r="P274" s="177"/>
      <c r="Q274" s="177"/>
      <c r="R274" s="177"/>
      <c r="S274" s="177"/>
      <c r="T274" s="178"/>
      <c r="AT274" s="173" t="s">
        <v>156</v>
      </c>
      <c r="AU274" s="173" t="s">
        <v>87</v>
      </c>
      <c r="AV274" s="13" t="s">
        <v>81</v>
      </c>
      <c r="AW274" s="13" t="s">
        <v>30</v>
      </c>
      <c r="AX274" s="13" t="s">
        <v>74</v>
      </c>
      <c r="AY274" s="173" t="s">
        <v>148</v>
      </c>
    </row>
    <row r="275" spans="1:65" s="14" customFormat="1" ht="11.25">
      <c r="B275" s="179"/>
      <c r="D275" s="172" t="s">
        <v>156</v>
      </c>
      <c r="E275" s="180" t="s">
        <v>1</v>
      </c>
      <c r="F275" s="181" t="s">
        <v>655</v>
      </c>
      <c r="H275" s="182">
        <v>39.676000000000002</v>
      </c>
      <c r="I275" s="183"/>
      <c r="L275" s="179"/>
      <c r="M275" s="184"/>
      <c r="N275" s="185"/>
      <c r="O275" s="185"/>
      <c r="P275" s="185"/>
      <c r="Q275" s="185"/>
      <c r="R275" s="185"/>
      <c r="S275" s="185"/>
      <c r="T275" s="186"/>
      <c r="AT275" s="180" t="s">
        <v>156</v>
      </c>
      <c r="AU275" s="180" t="s">
        <v>87</v>
      </c>
      <c r="AV275" s="14" t="s">
        <v>87</v>
      </c>
      <c r="AW275" s="14" t="s">
        <v>30</v>
      </c>
      <c r="AX275" s="14" t="s">
        <v>74</v>
      </c>
      <c r="AY275" s="180" t="s">
        <v>148</v>
      </c>
    </row>
    <row r="276" spans="1:65" s="14" customFormat="1" ht="11.25">
      <c r="B276" s="179"/>
      <c r="D276" s="172" t="s">
        <v>156</v>
      </c>
      <c r="E276" s="180" t="s">
        <v>1</v>
      </c>
      <c r="F276" s="181" t="s">
        <v>234</v>
      </c>
      <c r="H276" s="182">
        <v>-1.6</v>
      </c>
      <c r="I276" s="183"/>
      <c r="L276" s="179"/>
      <c r="M276" s="184"/>
      <c r="N276" s="185"/>
      <c r="O276" s="185"/>
      <c r="P276" s="185"/>
      <c r="Q276" s="185"/>
      <c r="R276" s="185"/>
      <c r="S276" s="185"/>
      <c r="T276" s="186"/>
      <c r="AT276" s="180" t="s">
        <v>156</v>
      </c>
      <c r="AU276" s="180" t="s">
        <v>87</v>
      </c>
      <c r="AV276" s="14" t="s">
        <v>87</v>
      </c>
      <c r="AW276" s="14" t="s">
        <v>30</v>
      </c>
      <c r="AX276" s="14" t="s">
        <v>74</v>
      </c>
      <c r="AY276" s="180" t="s">
        <v>148</v>
      </c>
    </row>
    <row r="277" spans="1:65" s="14" customFormat="1" ht="11.25">
      <c r="B277" s="179"/>
      <c r="D277" s="172" t="s">
        <v>156</v>
      </c>
      <c r="E277" s="180" t="s">
        <v>1</v>
      </c>
      <c r="F277" s="181" t="s">
        <v>656</v>
      </c>
      <c r="H277" s="182">
        <v>15.964</v>
      </c>
      <c r="I277" s="183"/>
      <c r="L277" s="179"/>
      <c r="M277" s="184"/>
      <c r="N277" s="185"/>
      <c r="O277" s="185"/>
      <c r="P277" s="185"/>
      <c r="Q277" s="185"/>
      <c r="R277" s="185"/>
      <c r="S277" s="185"/>
      <c r="T277" s="186"/>
      <c r="AT277" s="180" t="s">
        <v>156</v>
      </c>
      <c r="AU277" s="180" t="s">
        <v>87</v>
      </c>
      <c r="AV277" s="14" t="s">
        <v>87</v>
      </c>
      <c r="AW277" s="14" t="s">
        <v>30</v>
      </c>
      <c r="AX277" s="14" t="s">
        <v>74</v>
      </c>
      <c r="AY277" s="180" t="s">
        <v>148</v>
      </c>
    </row>
    <row r="278" spans="1:65" s="14" customFormat="1" ht="11.25">
      <c r="B278" s="179"/>
      <c r="D278" s="172" t="s">
        <v>156</v>
      </c>
      <c r="E278" s="180" t="s">
        <v>1</v>
      </c>
      <c r="F278" s="181" t="s">
        <v>657</v>
      </c>
      <c r="H278" s="182">
        <v>-1.8</v>
      </c>
      <c r="I278" s="183"/>
      <c r="L278" s="179"/>
      <c r="M278" s="184"/>
      <c r="N278" s="185"/>
      <c r="O278" s="185"/>
      <c r="P278" s="185"/>
      <c r="Q278" s="185"/>
      <c r="R278" s="185"/>
      <c r="S278" s="185"/>
      <c r="T278" s="186"/>
      <c r="AT278" s="180" t="s">
        <v>156</v>
      </c>
      <c r="AU278" s="180" t="s">
        <v>87</v>
      </c>
      <c r="AV278" s="14" t="s">
        <v>87</v>
      </c>
      <c r="AW278" s="14" t="s">
        <v>30</v>
      </c>
      <c r="AX278" s="14" t="s">
        <v>74</v>
      </c>
      <c r="AY278" s="180" t="s">
        <v>148</v>
      </c>
    </row>
    <row r="279" spans="1:65" s="16" customFormat="1" ht="11.25">
      <c r="B279" s="195"/>
      <c r="D279" s="172" t="s">
        <v>156</v>
      </c>
      <c r="E279" s="196" t="s">
        <v>521</v>
      </c>
      <c r="F279" s="197" t="s">
        <v>658</v>
      </c>
      <c r="H279" s="198">
        <v>52.24</v>
      </c>
      <c r="I279" s="199"/>
      <c r="L279" s="195"/>
      <c r="M279" s="200"/>
      <c r="N279" s="201"/>
      <c r="O279" s="201"/>
      <c r="P279" s="201"/>
      <c r="Q279" s="201"/>
      <c r="R279" s="201"/>
      <c r="S279" s="201"/>
      <c r="T279" s="202"/>
      <c r="AT279" s="196" t="s">
        <v>156</v>
      </c>
      <c r="AU279" s="196" t="s">
        <v>87</v>
      </c>
      <c r="AV279" s="16" t="s">
        <v>167</v>
      </c>
      <c r="AW279" s="16" t="s">
        <v>30</v>
      </c>
      <c r="AX279" s="16" t="s">
        <v>74</v>
      </c>
      <c r="AY279" s="196" t="s">
        <v>148</v>
      </c>
    </row>
    <row r="280" spans="1:65" s="15" customFormat="1" ht="11.25">
      <c r="B280" s="187"/>
      <c r="D280" s="172" t="s">
        <v>156</v>
      </c>
      <c r="E280" s="188" t="s">
        <v>1</v>
      </c>
      <c r="F280" s="189" t="s">
        <v>163</v>
      </c>
      <c r="H280" s="190">
        <v>52.24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8" t="s">
        <v>156</v>
      </c>
      <c r="AU280" s="188" t="s">
        <v>87</v>
      </c>
      <c r="AV280" s="15" t="s">
        <v>154</v>
      </c>
      <c r="AW280" s="15" t="s">
        <v>30</v>
      </c>
      <c r="AX280" s="15" t="s">
        <v>81</v>
      </c>
      <c r="AY280" s="188" t="s">
        <v>148</v>
      </c>
    </row>
    <row r="281" spans="1:65" s="2" customFormat="1" ht="24.2" customHeight="1">
      <c r="A281" s="33"/>
      <c r="B281" s="156"/>
      <c r="C281" s="157" t="s">
        <v>322</v>
      </c>
      <c r="D281" s="157" t="s">
        <v>150</v>
      </c>
      <c r="E281" s="158" t="s">
        <v>659</v>
      </c>
      <c r="F281" s="159" t="s">
        <v>660</v>
      </c>
      <c r="G281" s="160" t="s">
        <v>153</v>
      </c>
      <c r="H281" s="161">
        <v>40.831000000000003</v>
      </c>
      <c r="I281" s="162"/>
      <c r="J281" s="163">
        <f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>O281*H281</f>
        <v>0</v>
      </c>
      <c r="Q281" s="167">
        <v>3.5869999999999999E-2</v>
      </c>
      <c r="R281" s="167">
        <f>Q281*H281</f>
        <v>1.4646079700000001</v>
      </c>
      <c r="S281" s="167">
        <v>0</v>
      </c>
      <c r="T281" s="168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154</v>
      </c>
      <c r="AT281" s="169" t="s">
        <v>150</v>
      </c>
      <c r="AU281" s="169" t="s">
        <v>87</v>
      </c>
      <c r="AY281" s="18" t="s">
        <v>148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87</v>
      </c>
      <c r="BK281" s="170">
        <f>ROUND(I281*H281,2)</f>
        <v>0</v>
      </c>
      <c r="BL281" s="18" t="s">
        <v>154</v>
      </c>
      <c r="BM281" s="169" t="s">
        <v>661</v>
      </c>
    </row>
    <row r="282" spans="1:65" s="13" customFormat="1" ht="11.25">
      <c r="B282" s="171"/>
      <c r="D282" s="172" t="s">
        <v>156</v>
      </c>
      <c r="E282" s="173" t="s">
        <v>1</v>
      </c>
      <c r="F282" s="174" t="s">
        <v>662</v>
      </c>
      <c r="H282" s="173" t="s">
        <v>1</v>
      </c>
      <c r="I282" s="175"/>
      <c r="L282" s="171"/>
      <c r="M282" s="176"/>
      <c r="N282" s="177"/>
      <c r="O282" s="177"/>
      <c r="P282" s="177"/>
      <c r="Q282" s="177"/>
      <c r="R282" s="177"/>
      <c r="S282" s="177"/>
      <c r="T282" s="178"/>
      <c r="AT282" s="173" t="s">
        <v>156</v>
      </c>
      <c r="AU282" s="173" t="s">
        <v>87</v>
      </c>
      <c r="AV282" s="13" t="s">
        <v>81</v>
      </c>
      <c r="AW282" s="13" t="s">
        <v>30</v>
      </c>
      <c r="AX282" s="13" t="s">
        <v>74</v>
      </c>
      <c r="AY282" s="173" t="s">
        <v>148</v>
      </c>
    </row>
    <row r="283" spans="1:65" s="14" customFormat="1" ht="11.25">
      <c r="B283" s="179"/>
      <c r="D283" s="172" t="s">
        <v>156</v>
      </c>
      <c r="E283" s="180" t="s">
        <v>1</v>
      </c>
      <c r="F283" s="181" t="s">
        <v>663</v>
      </c>
      <c r="H283" s="182">
        <v>24.57</v>
      </c>
      <c r="I283" s="183"/>
      <c r="L283" s="179"/>
      <c r="M283" s="184"/>
      <c r="N283" s="185"/>
      <c r="O283" s="185"/>
      <c r="P283" s="185"/>
      <c r="Q283" s="185"/>
      <c r="R283" s="185"/>
      <c r="S283" s="185"/>
      <c r="T283" s="186"/>
      <c r="AT283" s="180" t="s">
        <v>156</v>
      </c>
      <c r="AU283" s="180" t="s">
        <v>87</v>
      </c>
      <c r="AV283" s="14" t="s">
        <v>87</v>
      </c>
      <c r="AW283" s="14" t="s">
        <v>30</v>
      </c>
      <c r="AX283" s="14" t="s">
        <v>74</v>
      </c>
      <c r="AY283" s="180" t="s">
        <v>148</v>
      </c>
    </row>
    <row r="284" spans="1:65" s="14" customFormat="1" ht="11.25">
      <c r="B284" s="179"/>
      <c r="D284" s="172" t="s">
        <v>156</v>
      </c>
      <c r="E284" s="180" t="s">
        <v>1</v>
      </c>
      <c r="F284" s="181" t="s">
        <v>664</v>
      </c>
      <c r="H284" s="182">
        <v>5.46</v>
      </c>
      <c r="I284" s="183"/>
      <c r="L284" s="179"/>
      <c r="M284" s="184"/>
      <c r="N284" s="185"/>
      <c r="O284" s="185"/>
      <c r="P284" s="185"/>
      <c r="Q284" s="185"/>
      <c r="R284" s="185"/>
      <c r="S284" s="185"/>
      <c r="T284" s="186"/>
      <c r="AT284" s="180" t="s">
        <v>156</v>
      </c>
      <c r="AU284" s="180" t="s">
        <v>87</v>
      </c>
      <c r="AV284" s="14" t="s">
        <v>87</v>
      </c>
      <c r="AW284" s="14" t="s">
        <v>30</v>
      </c>
      <c r="AX284" s="14" t="s">
        <v>74</v>
      </c>
      <c r="AY284" s="180" t="s">
        <v>148</v>
      </c>
    </row>
    <row r="285" spans="1:65" s="14" customFormat="1" ht="11.25">
      <c r="B285" s="179"/>
      <c r="D285" s="172" t="s">
        <v>156</v>
      </c>
      <c r="E285" s="180" t="s">
        <v>1</v>
      </c>
      <c r="F285" s="181" t="s">
        <v>665</v>
      </c>
      <c r="H285" s="182">
        <v>5.88</v>
      </c>
      <c r="I285" s="183"/>
      <c r="L285" s="179"/>
      <c r="M285" s="184"/>
      <c r="N285" s="185"/>
      <c r="O285" s="185"/>
      <c r="P285" s="185"/>
      <c r="Q285" s="185"/>
      <c r="R285" s="185"/>
      <c r="S285" s="185"/>
      <c r="T285" s="186"/>
      <c r="AT285" s="180" t="s">
        <v>156</v>
      </c>
      <c r="AU285" s="180" t="s">
        <v>87</v>
      </c>
      <c r="AV285" s="14" t="s">
        <v>87</v>
      </c>
      <c r="AW285" s="14" t="s">
        <v>30</v>
      </c>
      <c r="AX285" s="14" t="s">
        <v>74</v>
      </c>
      <c r="AY285" s="180" t="s">
        <v>148</v>
      </c>
    </row>
    <row r="286" spans="1:65" s="14" customFormat="1" ht="11.25">
      <c r="B286" s="179"/>
      <c r="D286" s="172" t="s">
        <v>156</v>
      </c>
      <c r="E286" s="180" t="s">
        <v>1</v>
      </c>
      <c r="F286" s="181" t="s">
        <v>666</v>
      </c>
      <c r="H286" s="182">
        <v>1.05</v>
      </c>
      <c r="I286" s="183"/>
      <c r="L286" s="179"/>
      <c r="M286" s="184"/>
      <c r="N286" s="185"/>
      <c r="O286" s="185"/>
      <c r="P286" s="185"/>
      <c r="Q286" s="185"/>
      <c r="R286" s="185"/>
      <c r="S286" s="185"/>
      <c r="T286" s="186"/>
      <c r="AT286" s="180" t="s">
        <v>156</v>
      </c>
      <c r="AU286" s="180" t="s">
        <v>87</v>
      </c>
      <c r="AV286" s="14" t="s">
        <v>87</v>
      </c>
      <c r="AW286" s="14" t="s">
        <v>30</v>
      </c>
      <c r="AX286" s="14" t="s">
        <v>74</v>
      </c>
      <c r="AY286" s="180" t="s">
        <v>148</v>
      </c>
    </row>
    <row r="287" spans="1:65" s="16" customFormat="1" ht="11.25">
      <c r="B287" s="195"/>
      <c r="D287" s="172" t="s">
        <v>156</v>
      </c>
      <c r="E287" s="196" t="s">
        <v>1</v>
      </c>
      <c r="F287" s="197" t="s">
        <v>193</v>
      </c>
      <c r="H287" s="198">
        <v>36.96</v>
      </c>
      <c r="I287" s="199"/>
      <c r="L287" s="195"/>
      <c r="M287" s="200"/>
      <c r="N287" s="201"/>
      <c r="O287" s="201"/>
      <c r="P287" s="201"/>
      <c r="Q287" s="201"/>
      <c r="R287" s="201"/>
      <c r="S287" s="201"/>
      <c r="T287" s="202"/>
      <c r="AT287" s="196" t="s">
        <v>156</v>
      </c>
      <c r="AU287" s="196" t="s">
        <v>87</v>
      </c>
      <c r="AV287" s="16" t="s">
        <v>167</v>
      </c>
      <c r="AW287" s="16" t="s">
        <v>30</v>
      </c>
      <c r="AX287" s="16" t="s">
        <v>74</v>
      </c>
      <c r="AY287" s="196" t="s">
        <v>148</v>
      </c>
    </row>
    <row r="288" spans="1:65" s="14" customFormat="1" ht="11.25">
      <c r="B288" s="179"/>
      <c r="D288" s="172" t="s">
        <v>156</v>
      </c>
      <c r="E288" s="180" t="s">
        <v>1</v>
      </c>
      <c r="F288" s="181" t="s">
        <v>667</v>
      </c>
      <c r="H288" s="182">
        <v>2.0510000000000002</v>
      </c>
      <c r="I288" s="183"/>
      <c r="L288" s="179"/>
      <c r="M288" s="184"/>
      <c r="N288" s="185"/>
      <c r="O288" s="185"/>
      <c r="P288" s="185"/>
      <c r="Q288" s="185"/>
      <c r="R288" s="185"/>
      <c r="S288" s="185"/>
      <c r="T288" s="186"/>
      <c r="AT288" s="180" t="s">
        <v>156</v>
      </c>
      <c r="AU288" s="180" t="s">
        <v>87</v>
      </c>
      <c r="AV288" s="14" t="s">
        <v>87</v>
      </c>
      <c r="AW288" s="14" t="s">
        <v>30</v>
      </c>
      <c r="AX288" s="14" t="s">
        <v>74</v>
      </c>
      <c r="AY288" s="180" t="s">
        <v>148</v>
      </c>
    </row>
    <row r="289" spans="1:65" s="14" customFormat="1" ht="11.25">
      <c r="B289" s="179"/>
      <c r="D289" s="172" t="s">
        <v>156</v>
      </c>
      <c r="E289" s="180" t="s">
        <v>1</v>
      </c>
      <c r="F289" s="181" t="s">
        <v>668</v>
      </c>
      <c r="H289" s="182">
        <v>1.82</v>
      </c>
      <c r="I289" s="183"/>
      <c r="L289" s="179"/>
      <c r="M289" s="184"/>
      <c r="N289" s="185"/>
      <c r="O289" s="185"/>
      <c r="P289" s="185"/>
      <c r="Q289" s="185"/>
      <c r="R289" s="185"/>
      <c r="S289" s="185"/>
      <c r="T289" s="186"/>
      <c r="AT289" s="180" t="s">
        <v>156</v>
      </c>
      <c r="AU289" s="180" t="s">
        <v>87</v>
      </c>
      <c r="AV289" s="14" t="s">
        <v>87</v>
      </c>
      <c r="AW289" s="14" t="s">
        <v>30</v>
      </c>
      <c r="AX289" s="14" t="s">
        <v>74</v>
      </c>
      <c r="AY289" s="180" t="s">
        <v>148</v>
      </c>
    </row>
    <row r="290" spans="1:65" s="16" customFormat="1" ht="11.25">
      <c r="B290" s="195"/>
      <c r="D290" s="172" t="s">
        <v>156</v>
      </c>
      <c r="E290" s="196" t="s">
        <v>1</v>
      </c>
      <c r="F290" s="197" t="s">
        <v>193</v>
      </c>
      <c r="H290" s="198">
        <v>3.8710000000000004</v>
      </c>
      <c r="I290" s="199"/>
      <c r="L290" s="195"/>
      <c r="M290" s="200"/>
      <c r="N290" s="201"/>
      <c r="O290" s="201"/>
      <c r="P290" s="201"/>
      <c r="Q290" s="201"/>
      <c r="R290" s="201"/>
      <c r="S290" s="201"/>
      <c r="T290" s="202"/>
      <c r="AT290" s="196" t="s">
        <v>156</v>
      </c>
      <c r="AU290" s="196" t="s">
        <v>87</v>
      </c>
      <c r="AV290" s="16" t="s">
        <v>167</v>
      </c>
      <c r="AW290" s="16" t="s">
        <v>30</v>
      </c>
      <c r="AX290" s="16" t="s">
        <v>74</v>
      </c>
      <c r="AY290" s="196" t="s">
        <v>148</v>
      </c>
    </row>
    <row r="291" spans="1:65" s="15" customFormat="1" ht="11.25">
      <c r="B291" s="187"/>
      <c r="D291" s="172" t="s">
        <v>156</v>
      </c>
      <c r="E291" s="188" t="s">
        <v>1</v>
      </c>
      <c r="F291" s="189" t="s">
        <v>163</v>
      </c>
      <c r="H291" s="190">
        <v>40.831000000000003</v>
      </c>
      <c r="I291" s="191"/>
      <c r="L291" s="187"/>
      <c r="M291" s="192"/>
      <c r="N291" s="193"/>
      <c r="O291" s="193"/>
      <c r="P291" s="193"/>
      <c r="Q291" s="193"/>
      <c r="R291" s="193"/>
      <c r="S291" s="193"/>
      <c r="T291" s="194"/>
      <c r="AT291" s="188" t="s">
        <v>156</v>
      </c>
      <c r="AU291" s="188" t="s">
        <v>87</v>
      </c>
      <c r="AV291" s="15" t="s">
        <v>154</v>
      </c>
      <c r="AW291" s="15" t="s">
        <v>30</v>
      </c>
      <c r="AX291" s="15" t="s">
        <v>81</v>
      </c>
      <c r="AY291" s="188" t="s">
        <v>148</v>
      </c>
    </row>
    <row r="292" spans="1:65" s="2" customFormat="1" ht="33" customHeight="1">
      <c r="A292" s="33"/>
      <c r="B292" s="156"/>
      <c r="C292" s="157" t="s">
        <v>329</v>
      </c>
      <c r="D292" s="157" t="s">
        <v>150</v>
      </c>
      <c r="E292" s="158" t="s">
        <v>669</v>
      </c>
      <c r="F292" s="159" t="s">
        <v>670</v>
      </c>
      <c r="G292" s="160" t="s">
        <v>153</v>
      </c>
      <c r="H292" s="161">
        <v>9.8699999999999992</v>
      </c>
      <c r="I292" s="162"/>
      <c r="J292" s="163">
        <f>ROUND(I292*H292,2)</f>
        <v>0</v>
      </c>
      <c r="K292" s="164"/>
      <c r="L292" s="34"/>
      <c r="M292" s="165" t="s">
        <v>1</v>
      </c>
      <c r="N292" s="166" t="s">
        <v>40</v>
      </c>
      <c r="O292" s="62"/>
      <c r="P292" s="167">
        <f>O292*H292</f>
        <v>0</v>
      </c>
      <c r="Q292" s="167">
        <v>3.09E-2</v>
      </c>
      <c r="R292" s="167">
        <f>Q292*H292</f>
        <v>0.304983</v>
      </c>
      <c r="S292" s="167">
        <v>0</v>
      </c>
      <c r="T292" s="16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9" t="s">
        <v>154</v>
      </c>
      <c r="AT292" s="169" t="s">
        <v>150</v>
      </c>
      <c r="AU292" s="169" t="s">
        <v>87</v>
      </c>
      <c r="AY292" s="18" t="s">
        <v>148</v>
      </c>
      <c r="BE292" s="170">
        <f>IF(N292="základná",J292,0)</f>
        <v>0</v>
      </c>
      <c r="BF292" s="170">
        <f>IF(N292="znížená",J292,0)</f>
        <v>0</v>
      </c>
      <c r="BG292" s="170">
        <f>IF(N292="zákl. prenesená",J292,0)</f>
        <v>0</v>
      </c>
      <c r="BH292" s="170">
        <f>IF(N292="zníž. prenesená",J292,0)</f>
        <v>0</v>
      </c>
      <c r="BI292" s="170">
        <f>IF(N292="nulová",J292,0)</f>
        <v>0</v>
      </c>
      <c r="BJ292" s="18" t="s">
        <v>87</v>
      </c>
      <c r="BK292" s="170">
        <f>ROUND(I292*H292,2)</f>
        <v>0</v>
      </c>
      <c r="BL292" s="18" t="s">
        <v>154</v>
      </c>
      <c r="BM292" s="169" t="s">
        <v>671</v>
      </c>
    </row>
    <row r="293" spans="1:65" s="13" customFormat="1" ht="11.25">
      <c r="B293" s="171"/>
      <c r="D293" s="172" t="s">
        <v>156</v>
      </c>
      <c r="E293" s="173" t="s">
        <v>1</v>
      </c>
      <c r="F293" s="174" t="s">
        <v>672</v>
      </c>
      <c r="H293" s="173" t="s">
        <v>1</v>
      </c>
      <c r="I293" s="175"/>
      <c r="L293" s="171"/>
      <c r="M293" s="176"/>
      <c r="N293" s="177"/>
      <c r="O293" s="177"/>
      <c r="P293" s="177"/>
      <c r="Q293" s="177"/>
      <c r="R293" s="177"/>
      <c r="S293" s="177"/>
      <c r="T293" s="178"/>
      <c r="AT293" s="173" t="s">
        <v>156</v>
      </c>
      <c r="AU293" s="173" t="s">
        <v>87</v>
      </c>
      <c r="AV293" s="13" t="s">
        <v>81</v>
      </c>
      <c r="AW293" s="13" t="s">
        <v>30</v>
      </c>
      <c r="AX293" s="13" t="s">
        <v>74</v>
      </c>
      <c r="AY293" s="173" t="s">
        <v>148</v>
      </c>
    </row>
    <row r="294" spans="1:65" s="14" customFormat="1" ht="11.25">
      <c r="B294" s="179"/>
      <c r="D294" s="172" t="s">
        <v>156</v>
      </c>
      <c r="E294" s="180" t="s">
        <v>1</v>
      </c>
      <c r="F294" s="181" t="s">
        <v>673</v>
      </c>
      <c r="H294" s="182">
        <v>5.67</v>
      </c>
      <c r="I294" s="183"/>
      <c r="L294" s="179"/>
      <c r="M294" s="184"/>
      <c r="N294" s="185"/>
      <c r="O294" s="185"/>
      <c r="P294" s="185"/>
      <c r="Q294" s="185"/>
      <c r="R294" s="185"/>
      <c r="S294" s="185"/>
      <c r="T294" s="186"/>
      <c r="AT294" s="180" t="s">
        <v>156</v>
      </c>
      <c r="AU294" s="180" t="s">
        <v>87</v>
      </c>
      <c r="AV294" s="14" t="s">
        <v>87</v>
      </c>
      <c r="AW294" s="14" t="s">
        <v>30</v>
      </c>
      <c r="AX294" s="14" t="s">
        <v>74</v>
      </c>
      <c r="AY294" s="180" t="s">
        <v>148</v>
      </c>
    </row>
    <row r="295" spans="1:65" s="14" customFormat="1" ht="11.25">
      <c r="B295" s="179"/>
      <c r="D295" s="172" t="s">
        <v>156</v>
      </c>
      <c r="E295" s="180" t="s">
        <v>1</v>
      </c>
      <c r="F295" s="181" t="s">
        <v>674</v>
      </c>
      <c r="H295" s="182">
        <v>1.26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156</v>
      </c>
      <c r="AU295" s="180" t="s">
        <v>87</v>
      </c>
      <c r="AV295" s="14" t="s">
        <v>87</v>
      </c>
      <c r="AW295" s="14" t="s">
        <v>30</v>
      </c>
      <c r="AX295" s="14" t="s">
        <v>74</v>
      </c>
      <c r="AY295" s="180" t="s">
        <v>148</v>
      </c>
    </row>
    <row r="296" spans="1:65" s="14" customFormat="1" ht="11.25">
      <c r="B296" s="179"/>
      <c r="D296" s="172" t="s">
        <v>156</v>
      </c>
      <c r="E296" s="180" t="s">
        <v>1</v>
      </c>
      <c r="F296" s="181" t="s">
        <v>675</v>
      </c>
      <c r="H296" s="182">
        <v>2.52</v>
      </c>
      <c r="I296" s="183"/>
      <c r="L296" s="179"/>
      <c r="M296" s="184"/>
      <c r="N296" s="185"/>
      <c r="O296" s="185"/>
      <c r="P296" s="185"/>
      <c r="Q296" s="185"/>
      <c r="R296" s="185"/>
      <c r="S296" s="185"/>
      <c r="T296" s="186"/>
      <c r="AT296" s="180" t="s">
        <v>156</v>
      </c>
      <c r="AU296" s="180" t="s">
        <v>87</v>
      </c>
      <c r="AV296" s="14" t="s">
        <v>87</v>
      </c>
      <c r="AW296" s="14" t="s">
        <v>30</v>
      </c>
      <c r="AX296" s="14" t="s">
        <v>74</v>
      </c>
      <c r="AY296" s="180" t="s">
        <v>148</v>
      </c>
    </row>
    <row r="297" spans="1:65" s="14" customFormat="1" ht="11.25">
      <c r="B297" s="179"/>
      <c r="D297" s="172" t="s">
        <v>156</v>
      </c>
      <c r="E297" s="180" t="s">
        <v>1</v>
      </c>
      <c r="F297" s="181" t="s">
        <v>676</v>
      </c>
      <c r="H297" s="182">
        <v>0.42</v>
      </c>
      <c r="I297" s="183"/>
      <c r="L297" s="179"/>
      <c r="M297" s="184"/>
      <c r="N297" s="185"/>
      <c r="O297" s="185"/>
      <c r="P297" s="185"/>
      <c r="Q297" s="185"/>
      <c r="R297" s="185"/>
      <c r="S297" s="185"/>
      <c r="T297" s="186"/>
      <c r="AT297" s="180" t="s">
        <v>156</v>
      </c>
      <c r="AU297" s="180" t="s">
        <v>87</v>
      </c>
      <c r="AV297" s="14" t="s">
        <v>87</v>
      </c>
      <c r="AW297" s="14" t="s">
        <v>30</v>
      </c>
      <c r="AX297" s="14" t="s">
        <v>74</v>
      </c>
      <c r="AY297" s="180" t="s">
        <v>148</v>
      </c>
    </row>
    <row r="298" spans="1:65" s="15" customFormat="1" ht="11.25">
      <c r="B298" s="187"/>
      <c r="D298" s="172" t="s">
        <v>156</v>
      </c>
      <c r="E298" s="188" t="s">
        <v>1</v>
      </c>
      <c r="F298" s="189" t="s">
        <v>163</v>
      </c>
      <c r="H298" s="190">
        <v>9.8699999999999992</v>
      </c>
      <c r="I298" s="191"/>
      <c r="L298" s="187"/>
      <c r="M298" s="192"/>
      <c r="N298" s="193"/>
      <c r="O298" s="193"/>
      <c r="P298" s="193"/>
      <c r="Q298" s="193"/>
      <c r="R298" s="193"/>
      <c r="S298" s="193"/>
      <c r="T298" s="194"/>
      <c r="AT298" s="188" t="s">
        <v>156</v>
      </c>
      <c r="AU298" s="188" t="s">
        <v>87</v>
      </c>
      <c r="AV298" s="15" t="s">
        <v>154</v>
      </c>
      <c r="AW298" s="15" t="s">
        <v>30</v>
      </c>
      <c r="AX298" s="15" t="s">
        <v>81</v>
      </c>
      <c r="AY298" s="188" t="s">
        <v>148</v>
      </c>
    </row>
    <row r="299" spans="1:65" s="2" customFormat="1" ht="33" customHeight="1">
      <c r="A299" s="33"/>
      <c r="B299" s="156"/>
      <c r="C299" s="157" t="s">
        <v>7</v>
      </c>
      <c r="D299" s="157" t="s">
        <v>150</v>
      </c>
      <c r="E299" s="158" t="s">
        <v>677</v>
      </c>
      <c r="F299" s="159" t="s">
        <v>678</v>
      </c>
      <c r="G299" s="160" t="s">
        <v>153</v>
      </c>
      <c r="H299" s="161">
        <v>250.2</v>
      </c>
      <c r="I299" s="162"/>
      <c r="J299" s="163">
        <f>ROUND(I299*H299,2)</f>
        <v>0</v>
      </c>
      <c r="K299" s="164"/>
      <c r="L299" s="34"/>
      <c r="M299" s="165" t="s">
        <v>1</v>
      </c>
      <c r="N299" s="166" t="s">
        <v>40</v>
      </c>
      <c r="O299" s="62"/>
      <c r="P299" s="167">
        <f>O299*H299</f>
        <v>0</v>
      </c>
      <c r="Q299" s="167">
        <v>3.6229999999999998E-2</v>
      </c>
      <c r="R299" s="167">
        <f>Q299*H299</f>
        <v>9.0647459999999995</v>
      </c>
      <c r="S299" s="167">
        <v>0</v>
      </c>
      <c r="T299" s="168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9" t="s">
        <v>154</v>
      </c>
      <c r="AT299" s="169" t="s">
        <v>150</v>
      </c>
      <c r="AU299" s="169" t="s">
        <v>87</v>
      </c>
      <c r="AY299" s="18" t="s">
        <v>148</v>
      </c>
      <c r="BE299" s="170">
        <f>IF(N299="základná",J299,0)</f>
        <v>0</v>
      </c>
      <c r="BF299" s="170">
        <f>IF(N299="znížená",J299,0)</f>
        <v>0</v>
      </c>
      <c r="BG299" s="170">
        <f>IF(N299="zákl. prenesená",J299,0)</f>
        <v>0</v>
      </c>
      <c r="BH299" s="170">
        <f>IF(N299="zníž. prenesená",J299,0)</f>
        <v>0</v>
      </c>
      <c r="BI299" s="170">
        <f>IF(N299="nulová",J299,0)</f>
        <v>0</v>
      </c>
      <c r="BJ299" s="18" t="s">
        <v>87</v>
      </c>
      <c r="BK299" s="170">
        <f>ROUND(I299*H299,2)</f>
        <v>0</v>
      </c>
      <c r="BL299" s="18" t="s">
        <v>154</v>
      </c>
      <c r="BM299" s="169" t="s">
        <v>679</v>
      </c>
    </row>
    <row r="300" spans="1:65" s="14" customFormat="1" ht="11.25">
      <c r="B300" s="179"/>
      <c r="D300" s="172" t="s">
        <v>156</v>
      </c>
      <c r="E300" s="180" t="s">
        <v>1</v>
      </c>
      <c r="F300" s="181" t="s">
        <v>680</v>
      </c>
      <c r="H300" s="182">
        <v>250.2</v>
      </c>
      <c r="I300" s="183"/>
      <c r="L300" s="179"/>
      <c r="M300" s="184"/>
      <c r="N300" s="185"/>
      <c r="O300" s="185"/>
      <c r="P300" s="185"/>
      <c r="Q300" s="185"/>
      <c r="R300" s="185"/>
      <c r="S300" s="185"/>
      <c r="T300" s="186"/>
      <c r="AT300" s="180" t="s">
        <v>156</v>
      </c>
      <c r="AU300" s="180" t="s">
        <v>87</v>
      </c>
      <c r="AV300" s="14" t="s">
        <v>87</v>
      </c>
      <c r="AW300" s="14" t="s">
        <v>30</v>
      </c>
      <c r="AX300" s="14" t="s">
        <v>74</v>
      </c>
      <c r="AY300" s="180" t="s">
        <v>148</v>
      </c>
    </row>
    <row r="301" spans="1:65" s="15" customFormat="1" ht="11.25">
      <c r="B301" s="187"/>
      <c r="D301" s="172" t="s">
        <v>156</v>
      </c>
      <c r="E301" s="188" t="s">
        <v>1</v>
      </c>
      <c r="F301" s="189" t="s">
        <v>163</v>
      </c>
      <c r="H301" s="190">
        <v>250.2</v>
      </c>
      <c r="I301" s="191"/>
      <c r="L301" s="187"/>
      <c r="M301" s="192"/>
      <c r="N301" s="193"/>
      <c r="O301" s="193"/>
      <c r="P301" s="193"/>
      <c r="Q301" s="193"/>
      <c r="R301" s="193"/>
      <c r="S301" s="193"/>
      <c r="T301" s="194"/>
      <c r="AT301" s="188" t="s">
        <v>156</v>
      </c>
      <c r="AU301" s="188" t="s">
        <v>87</v>
      </c>
      <c r="AV301" s="15" t="s">
        <v>154</v>
      </c>
      <c r="AW301" s="15" t="s">
        <v>30</v>
      </c>
      <c r="AX301" s="15" t="s">
        <v>81</v>
      </c>
      <c r="AY301" s="188" t="s">
        <v>148</v>
      </c>
    </row>
    <row r="302" spans="1:65" s="12" customFormat="1" ht="22.9" customHeight="1">
      <c r="B302" s="143"/>
      <c r="D302" s="144" t="s">
        <v>73</v>
      </c>
      <c r="E302" s="154" t="s">
        <v>681</v>
      </c>
      <c r="F302" s="154" t="s">
        <v>682</v>
      </c>
      <c r="I302" s="146"/>
      <c r="J302" s="155">
        <f>BK302</f>
        <v>0</v>
      </c>
      <c r="L302" s="143"/>
      <c r="M302" s="148"/>
      <c r="N302" s="149"/>
      <c r="O302" s="149"/>
      <c r="P302" s="150">
        <f>SUM(P303:P311)</f>
        <v>0</v>
      </c>
      <c r="Q302" s="149"/>
      <c r="R302" s="150">
        <f>SUM(R303:R311)</f>
        <v>1.4530725</v>
      </c>
      <c r="S302" s="149"/>
      <c r="T302" s="151">
        <f>SUM(T303:T311)</f>
        <v>0</v>
      </c>
      <c r="AR302" s="144" t="s">
        <v>81</v>
      </c>
      <c r="AT302" s="152" t="s">
        <v>73</v>
      </c>
      <c r="AU302" s="152" t="s">
        <v>81</v>
      </c>
      <c r="AY302" s="144" t="s">
        <v>148</v>
      </c>
      <c r="BK302" s="153">
        <f>SUM(BK303:BK311)</f>
        <v>0</v>
      </c>
    </row>
    <row r="303" spans="1:65" s="2" customFormat="1" ht="24.2" customHeight="1">
      <c r="A303" s="33"/>
      <c r="B303" s="156"/>
      <c r="C303" s="157" t="s">
        <v>341</v>
      </c>
      <c r="D303" s="157" t="s">
        <v>150</v>
      </c>
      <c r="E303" s="158" t="s">
        <v>683</v>
      </c>
      <c r="F303" s="159" t="s">
        <v>684</v>
      </c>
      <c r="G303" s="160" t="s">
        <v>153</v>
      </c>
      <c r="H303" s="161">
        <v>14.85</v>
      </c>
      <c r="I303" s="162"/>
      <c r="J303" s="163">
        <f>ROUND(I303*H303,2)</f>
        <v>0</v>
      </c>
      <c r="K303" s="164"/>
      <c r="L303" s="34"/>
      <c r="M303" s="165" t="s">
        <v>1</v>
      </c>
      <c r="N303" s="166" t="s">
        <v>40</v>
      </c>
      <c r="O303" s="62"/>
      <c r="P303" s="167">
        <f>O303*H303</f>
        <v>0</v>
      </c>
      <c r="Q303" s="167">
        <v>9.7850000000000006E-2</v>
      </c>
      <c r="R303" s="167">
        <f>Q303*H303</f>
        <v>1.4530725</v>
      </c>
      <c r="S303" s="167">
        <v>0</v>
      </c>
      <c r="T303" s="168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9" t="s">
        <v>154</v>
      </c>
      <c r="AT303" s="169" t="s">
        <v>150</v>
      </c>
      <c r="AU303" s="169" t="s">
        <v>87</v>
      </c>
      <c r="AY303" s="18" t="s">
        <v>148</v>
      </c>
      <c r="BE303" s="170">
        <f>IF(N303="základná",J303,0)</f>
        <v>0</v>
      </c>
      <c r="BF303" s="170">
        <f>IF(N303="znížená",J303,0)</f>
        <v>0</v>
      </c>
      <c r="BG303" s="170">
        <f>IF(N303="zákl. prenesená",J303,0)</f>
        <v>0</v>
      </c>
      <c r="BH303" s="170">
        <f>IF(N303="zníž. prenesená",J303,0)</f>
        <v>0</v>
      </c>
      <c r="BI303" s="170">
        <f>IF(N303="nulová",J303,0)</f>
        <v>0</v>
      </c>
      <c r="BJ303" s="18" t="s">
        <v>87</v>
      </c>
      <c r="BK303" s="170">
        <f>ROUND(I303*H303,2)</f>
        <v>0</v>
      </c>
      <c r="BL303" s="18" t="s">
        <v>154</v>
      </c>
      <c r="BM303" s="169" t="s">
        <v>685</v>
      </c>
    </row>
    <row r="304" spans="1:65" s="13" customFormat="1" ht="11.25">
      <c r="B304" s="171"/>
      <c r="D304" s="172" t="s">
        <v>156</v>
      </c>
      <c r="E304" s="173" t="s">
        <v>1</v>
      </c>
      <c r="F304" s="174" t="s">
        <v>686</v>
      </c>
      <c r="H304" s="173" t="s">
        <v>1</v>
      </c>
      <c r="I304" s="175"/>
      <c r="L304" s="171"/>
      <c r="M304" s="176"/>
      <c r="N304" s="177"/>
      <c r="O304" s="177"/>
      <c r="P304" s="177"/>
      <c r="Q304" s="177"/>
      <c r="R304" s="177"/>
      <c r="S304" s="177"/>
      <c r="T304" s="178"/>
      <c r="AT304" s="173" t="s">
        <v>156</v>
      </c>
      <c r="AU304" s="173" t="s">
        <v>87</v>
      </c>
      <c r="AV304" s="13" t="s">
        <v>81</v>
      </c>
      <c r="AW304" s="13" t="s">
        <v>30</v>
      </c>
      <c r="AX304" s="13" t="s">
        <v>74</v>
      </c>
      <c r="AY304" s="173" t="s">
        <v>148</v>
      </c>
    </row>
    <row r="305" spans="1:65" s="14" customFormat="1" ht="11.25">
      <c r="B305" s="179"/>
      <c r="D305" s="172" t="s">
        <v>156</v>
      </c>
      <c r="E305" s="180" t="s">
        <v>1</v>
      </c>
      <c r="F305" s="181" t="s">
        <v>687</v>
      </c>
      <c r="H305" s="182">
        <v>2.7</v>
      </c>
      <c r="I305" s="183"/>
      <c r="L305" s="179"/>
      <c r="M305" s="184"/>
      <c r="N305" s="185"/>
      <c r="O305" s="185"/>
      <c r="P305" s="185"/>
      <c r="Q305" s="185"/>
      <c r="R305" s="185"/>
      <c r="S305" s="185"/>
      <c r="T305" s="186"/>
      <c r="AT305" s="180" t="s">
        <v>156</v>
      </c>
      <c r="AU305" s="180" t="s">
        <v>87</v>
      </c>
      <c r="AV305" s="14" t="s">
        <v>87</v>
      </c>
      <c r="AW305" s="14" t="s">
        <v>30</v>
      </c>
      <c r="AX305" s="14" t="s">
        <v>74</v>
      </c>
      <c r="AY305" s="180" t="s">
        <v>148</v>
      </c>
    </row>
    <row r="306" spans="1:65" s="14" customFormat="1" ht="11.25">
      <c r="B306" s="179"/>
      <c r="D306" s="172" t="s">
        <v>156</v>
      </c>
      <c r="E306" s="180" t="s">
        <v>1</v>
      </c>
      <c r="F306" s="181" t="s">
        <v>688</v>
      </c>
      <c r="H306" s="182">
        <v>2.7</v>
      </c>
      <c r="I306" s="183"/>
      <c r="L306" s="179"/>
      <c r="M306" s="184"/>
      <c r="N306" s="185"/>
      <c r="O306" s="185"/>
      <c r="P306" s="185"/>
      <c r="Q306" s="185"/>
      <c r="R306" s="185"/>
      <c r="S306" s="185"/>
      <c r="T306" s="186"/>
      <c r="AT306" s="180" t="s">
        <v>156</v>
      </c>
      <c r="AU306" s="180" t="s">
        <v>87</v>
      </c>
      <c r="AV306" s="14" t="s">
        <v>87</v>
      </c>
      <c r="AW306" s="14" t="s">
        <v>30</v>
      </c>
      <c r="AX306" s="14" t="s">
        <v>74</v>
      </c>
      <c r="AY306" s="180" t="s">
        <v>148</v>
      </c>
    </row>
    <row r="307" spans="1:65" s="14" customFormat="1" ht="11.25">
      <c r="B307" s="179"/>
      <c r="D307" s="172" t="s">
        <v>156</v>
      </c>
      <c r="E307" s="180" t="s">
        <v>1</v>
      </c>
      <c r="F307" s="181" t="s">
        <v>689</v>
      </c>
      <c r="H307" s="182">
        <v>2.7</v>
      </c>
      <c r="I307" s="183"/>
      <c r="L307" s="179"/>
      <c r="M307" s="184"/>
      <c r="N307" s="185"/>
      <c r="O307" s="185"/>
      <c r="P307" s="185"/>
      <c r="Q307" s="185"/>
      <c r="R307" s="185"/>
      <c r="S307" s="185"/>
      <c r="T307" s="186"/>
      <c r="AT307" s="180" t="s">
        <v>156</v>
      </c>
      <c r="AU307" s="180" t="s">
        <v>87</v>
      </c>
      <c r="AV307" s="14" t="s">
        <v>87</v>
      </c>
      <c r="AW307" s="14" t="s">
        <v>30</v>
      </c>
      <c r="AX307" s="14" t="s">
        <v>74</v>
      </c>
      <c r="AY307" s="180" t="s">
        <v>148</v>
      </c>
    </row>
    <row r="308" spans="1:65" s="14" customFormat="1" ht="11.25">
      <c r="B308" s="179"/>
      <c r="D308" s="172" t="s">
        <v>156</v>
      </c>
      <c r="E308" s="180" t="s">
        <v>1</v>
      </c>
      <c r="F308" s="181" t="s">
        <v>690</v>
      </c>
      <c r="H308" s="182">
        <v>2.7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156</v>
      </c>
      <c r="AU308" s="180" t="s">
        <v>87</v>
      </c>
      <c r="AV308" s="14" t="s">
        <v>87</v>
      </c>
      <c r="AW308" s="14" t="s">
        <v>30</v>
      </c>
      <c r="AX308" s="14" t="s">
        <v>74</v>
      </c>
      <c r="AY308" s="180" t="s">
        <v>148</v>
      </c>
    </row>
    <row r="309" spans="1:65" s="14" customFormat="1" ht="11.25">
      <c r="B309" s="179"/>
      <c r="D309" s="172" t="s">
        <v>156</v>
      </c>
      <c r="E309" s="180" t="s">
        <v>1</v>
      </c>
      <c r="F309" s="181" t="s">
        <v>691</v>
      </c>
      <c r="H309" s="182">
        <v>1.8</v>
      </c>
      <c r="I309" s="183"/>
      <c r="L309" s="179"/>
      <c r="M309" s="184"/>
      <c r="N309" s="185"/>
      <c r="O309" s="185"/>
      <c r="P309" s="185"/>
      <c r="Q309" s="185"/>
      <c r="R309" s="185"/>
      <c r="S309" s="185"/>
      <c r="T309" s="186"/>
      <c r="AT309" s="180" t="s">
        <v>156</v>
      </c>
      <c r="AU309" s="180" t="s">
        <v>87</v>
      </c>
      <c r="AV309" s="14" t="s">
        <v>87</v>
      </c>
      <c r="AW309" s="14" t="s">
        <v>30</v>
      </c>
      <c r="AX309" s="14" t="s">
        <v>74</v>
      </c>
      <c r="AY309" s="180" t="s">
        <v>148</v>
      </c>
    </row>
    <row r="310" spans="1:65" s="14" customFormat="1" ht="11.25">
      <c r="B310" s="179"/>
      <c r="D310" s="172" t="s">
        <v>156</v>
      </c>
      <c r="E310" s="180" t="s">
        <v>1</v>
      </c>
      <c r="F310" s="181" t="s">
        <v>692</v>
      </c>
      <c r="H310" s="182">
        <v>2.25</v>
      </c>
      <c r="I310" s="183"/>
      <c r="L310" s="179"/>
      <c r="M310" s="184"/>
      <c r="N310" s="185"/>
      <c r="O310" s="185"/>
      <c r="P310" s="185"/>
      <c r="Q310" s="185"/>
      <c r="R310" s="185"/>
      <c r="S310" s="185"/>
      <c r="T310" s="186"/>
      <c r="AT310" s="180" t="s">
        <v>156</v>
      </c>
      <c r="AU310" s="180" t="s">
        <v>87</v>
      </c>
      <c r="AV310" s="14" t="s">
        <v>87</v>
      </c>
      <c r="AW310" s="14" t="s">
        <v>30</v>
      </c>
      <c r="AX310" s="14" t="s">
        <v>74</v>
      </c>
      <c r="AY310" s="180" t="s">
        <v>148</v>
      </c>
    </row>
    <row r="311" spans="1:65" s="15" customFormat="1" ht="11.25">
      <c r="B311" s="187"/>
      <c r="D311" s="172" t="s">
        <v>156</v>
      </c>
      <c r="E311" s="188" t="s">
        <v>1</v>
      </c>
      <c r="F311" s="189" t="s">
        <v>163</v>
      </c>
      <c r="H311" s="190">
        <v>14.850000000000001</v>
      </c>
      <c r="I311" s="191"/>
      <c r="L311" s="187"/>
      <c r="M311" s="192"/>
      <c r="N311" s="193"/>
      <c r="O311" s="193"/>
      <c r="P311" s="193"/>
      <c r="Q311" s="193"/>
      <c r="R311" s="193"/>
      <c r="S311" s="193"/>
      <c r="T311" s="194"/>
      <c r="AT311" s="188" t="s">
        <v>156</v>
      </c>
      <c r="AU311" s="188" t="s">
        <v>87</v>
      </c>
      <c r="AV311" s="15" t="s">
        <v>154</v>
      </c>
      <c r="AW311" s="15" t="s">
        <v>30</v>
      </c>
      <c r="AX311" s="15" t="s">
        <v>81</v>
      </c>
      <c r="AY311" s="188" t="s">
        <v>148</v>
      </c>
    </row>
    <row r="312" spans="1:65" s="12" customFormat="1" ht="22.9" customHeight="1">
      <c r="B312" s="143"/>
      <c r="D312" s="144" t="s">
        <v>73</v>
      </c>
      <c r="E312" s="154" t="s">
        <v>243</v>
      </c>
      <c r="F312" s="154" t="s">
        <v>256</v>
      </c>
      <c r="I312" s="146"/>
      <c r="J312" s="155">
        <f>BK312</f>
        <v>0</v>
      </c>
      <c r="L312" s="143"/>
      <c r="M312" s="148"/>
      <c r="N312" s="149"/>
      <c r="O312" s="149"/>
      <c r="P312" s="150">
        <f>SUM(P313:P319)</f>
        <v>0</v>
      </c>
      <c r="Q312" s="149"/>
      <c r="R312" s="150">
        <f>SUM(R313:R319)</f>
        <v>1.69465E-2</v>
      </c>
      <c r="S312" s="149"/>
      <c r="T312" s="151">
        <f>SUM(T313:T319)</f>
        <v>0</v>
      </c>
      <c r="AR312" s="144" t="s">
        <v>81</v>
      </c>
      <c r="AT312" s="152" t="s">
        <v>73</v>
      </c>
      <c r="AU312" s="152" t="s">
        <v>81</v>
      </c>
      <c r="AY312" s="144" t="s">
        <v>148</v>
      </c>
      <c r="BK312" s="153">
        <f>SUM(BK313:BK319)</f>
        <v>0</v>
      </c>
    </row>
    <row r="313" spans="1:65" s="2" customFormat="1" ht="24.2" customHeight="1">
      <c r="A313" s="33"/>
      <c r="B313" s="156"/>
      <c r="C313" s="157" t="s">
        <v>347</v>
      </c>
      <c r="D313" s="157" t="s">
        <v>150</v>
      </c>
      <c r="E313" s="158" t="s">
        <v>693</v>
      </c>
      <c r="F313" s="159" t="s">
        <v>694</v>
      </c>
      <c r="G313" s="160" t="s">
        <v>153</v>
      </c>
      <c r="H313" s="161">
        <v>338.93</v>
      </c>
      <c r="I313" s="162"/>
      <c r="J313" s="163">
        <f>ROUND(I313*H313,2)</f>
        <v>0</v>
      </c>
      <c r="K313" s="164"/>
      <c r="L313" s="34"/>
      <c r="M313" s="165" t="s">
        <v>1</v>
      </c>
      <c r="N313" s="166" t="s">
        <v>40</v>
      </c>
      <c r="O313" s="62"/>
      <c r="P313" s="167">
        <f>O313*H313</f>
        <v>0</v>
      </c>
      <c r="Q313" s="167">
        <v>5.0000000000000002E-5</v>
      </c>
      <c r="R313" s="167">
        <f>Q313*H313</f>
        <v>1.69465E-2</v>
      </c>
      <c r="S313" s="167">
        <v>0</v>
      </c>
      <c r="T313" s="168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9" t="s">
        <v>154</v>
      </c>
      <c r="AT313" s="169" t="s">
        <v>150</v>
      </c>
      <c r="AU313" s="169" t="s">
        <v>87</v>
      </c>
      <c r="AY313" s="18" t="s">
        <v>148</v>
      </c>
      <c r="BE313" s="170">
        <f>IF(N313="základná",J313,0)</f>
        <v>0</v>
      </c>
      <c r="BF313" s="170">
        <f>IF(N313="znížená",J313,0)</f>
        <v>0</v>
      </c>
      <c r="BG313" s="170">
        <f>IF(N313="zákl. prenesená",J313,0)</f>
        <v>0</v>
      </c>
      <c r="BH313" s="170">
        <f>IF(N313="zníž. prenesená",J313,0)</f>
        <v>0</v>
      </c>
      <c r="BI313" s="170">
        <f>IF(N313="nulová",J313,0)</f>
        <v>0</v>
      </c>
      <c r="BJ313" s="18" t="s">
        <v>87</v>
      </c>
      <c r="BK313" s="170">
        <f>ROUND(I313*H313,2)</f>
        <v>0</v>
      </c>
      <c r="BL313" s="18" t="s">
        <v>154</v>
      </c>
      <c r="BM313" s="169" t="s">
        <v>695</v>
      </c>
    </row>
    <row r="314" spans="1:65" s="13" customFormat="1" ht="11.25">
      <c r="B314" s="171"/>
      <c r="D314" s="172" t="s">
        <v>156</v>
      </c>
      <c r="E314" s="173" t="s">
        <v>1</v>
      </c>
      <c r="F314" s="174" t="s">
        <v>696</v>
      </c>
      <c r="H314" s="173" t="s">
        <v>1</v>
      </c>
      <c r="I314" s="175"/>
      <c r="L314" s="171"/>
      <c r="M314" s="176"/>
      <c r="N314" s="177"/>
      <c r="O314" s="177"/>
      <c r="P314" s="177"/>
      <c r="Q314" s="177"/>
      <c r="R314" s="177"/>
      <c r="S314" s="177"/>
      <c r="T314" s="178"/>
      <c r="AT314" s="173" t="s">
        <v>156</v>
      </c>
      <c r="AU314" s="173" t="s">
        <v>87</v>
      </c>
      <c r="AV314" s="13" t="s">
        <v>81</v>
      </c>
      <c r="AW314" s="13" t="s">
        <v>30</v>
      </c>
      <c r="AX314" s="13" t="s">
        <v>74</v>
      </c>
      <c r="AY314" s="173" t="s">
        <v>148</v>
      </c>
    </row>
    <row r="315" spans="1:65" s="14" customFormat="1" ht="33.75">
      <c r="B315" s="179"/>
      <c r="D315" s="172" t="s">
        <v>156</v>
      </c>
      <c r="E315" s="180" t="s">
        <v>1</v>
      </c>
      <c r="F315" s="181" t="s">
        <v>697</v>
      </c>
      <c r="H315" s="182">
        <v>338.93</v>
      </c>
      <c r="I315" s="183"/>
      <c r="L315" s="179"/>
      <c r="M315" s="184"/>
      <c r="N315" s="185"/>
      <c r="O315" s="185"/>
      <c r="P315" s="185"/>
      <c r="Q315" s="185"/>
      <c r="R315" s="185"/>
      <c r="S315" s="185"/>
      <c r="T315" s="186"/>
      <c r="AT315" s="180" t="s">
        <v>156</v>
      </c>
      <c r="AU315" s="180" t="s">
        <v>87</v>
      </c>
      <c r="AV315" s="14" t="s">
        <v>87</v>
      </c>
      <c r="AW315" s="14" t="s">
        <v>30</v>
      </c>
      <c r="AX315" s="14" t="s">
        <v>74</v>
      </c>
      <c r="AY315" s="180" t="s">
        <v>148</v>
      </c>
    </row>
    <row r="316" spans="1:65" s="15" customFormat="1" ht="11.25">
      <c r="B316" s="187"/>
      <c r="D316" s="172" t="s">
        <v>156</v>
      </c>
      <c r="E316" s="188" t="s">
        <v>1</v>
      </c>
      <c r="F316" s="189" t="s">
        <v>163</v>
      </c>
      <c r="H316" s="190">
        <v>338.93</v>
      </c>
      <c r="I316" s="191"/>
      <c r="L316" s="187"/>
      <c r="M316" s="192"/>
      <c r="N316" s="193"/>
      <c r="O316" s="193"/>
      <c r="P316" s="193"/>
      <c r="Q316" s="193"/>
      <c r="R316" s="193"/>
      <c r="S316" s="193"/>
      <c r="T316" s="194"/>
      <c r="AT316" s="188" t="s">
        <v>156</v>
      </c>
      <c r="AU316" s="188" t="s">
        <v>87</v>
      </c>
      <c r="AV316" s="15" t="s">
        <v>154</v>
      </c>
      <c r="AW316" s="15" t="s">
        <v>30</v>
      </c>
      <c r="AX316" s="15" t="s">
        <v>81</v>
      </c>
      <c r="AY316" s="188" t="s">
        <v>148</v>
      </c>
    </row>
    <row r="317" spans="1:65" s="2" customFormat="1" ht="16.5" customHeight="1">
      <c r="A317" s="33"/>
      <c r="B317" s="156"/>
      <c r="C317" s="157" t="s">
        <v>353</v>
      </c>
      <c r="D317" s="157" t="s">
        <v>150</v>
      </c>
      <c r="E317" s="158" t="s">
        <v>698</v>
      </c>
      <c r="F317" s="159" t="s">
        <v>699</v>
      </c>
      <c r="G317" s="160" t="s">
        <v>325</v>
      </c>
      <c r="H317" s="161">
        <v>2</v>
      </c>
      <c r="I317" s="162"/>
      <c r="J317" s="163">
        <f>ROUND(I317*H317,2)</f>
        <v>0</v>
      </c>
      <c r="K317" s="164"/>
      <c r="L317" s="34"/>
      <c r="M317" s="165" t="s">
        <v>1</v>
      </c>
      <c r="N317" s="166" t="s">
        <v>40</v>
      </c>
      <c r="O317" s="62"/>
      <c r="P317" s="167">
        <f>O317*H317</f>
        <v>0</v>
      </c>
      <c r="Q317" s="167">
        <v>0</v>
      </c>
      <c r="R317" s="167">
        <f>Q317*H317</f>
        <v>0</v>
      </c>
      <c r="S317" s="167">
        <v>0</v>
      </c>
      <c r="T317" s="168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9" t="s">
        <v>154</v>
      </c>
      <c r="AT317" s="169" t="s">
        <v>150</v>
      </c>
      <c r="AU317" s="169" t="s">
        <v>87</v>
      </c>
      <c r="AY317" s="18" t="s">
        <v>148</v>
      </c>
      <c r="BE317" s="170">
        <f>IF(N317="základná",J317,0)</f>
        <v>0</v>
      </c>
      <c r="BF317" s="170">
        <f>IF(N317="znížená",J317,0)</f>
        <v>0</v>
      </c>
      <c r="BG317" s="170">
        <f>IF(N317="zákl. prenesená",J317,0)</f>
        <v>0</v>
      </c>
      <c r="BH317" s="170">
        <f>IF(N317="zníž. prenesená",J317,0)</f>
        <v>0</v>
      </c>
      <c r="BI317" s="170">
        <f>IF(N317="nulová",J317,0)</f>
        <v>0</v>
      </c>
      <c r="BJ317" s="18" t="s">
        <v>87</v>
      </c>
      <c r="BK317" s="170">
        <f>ROUND(I317*H317,2)</f>
        <v>0</v>
      </c>
      <c r="BL317" s="18" t="s">
        <v>154</v>
      </c>
      <c r="BM317" s="169" t="s">
        <v>700</v>
      </c>
    </row>
    <row r="318" spans="1:65" s="14" customFormat="1" ht="11.25">
      <c r="B318" s="179"/>
      <c r="D318" s="172" t="s">
        <v>156</v>
      </c>
      <c r="E318" s="180" t="s">
        <v>1</v>
      </c>
      <c r="F318" s="181" t="s">
        <v>701</v>
      </c>
      <c r="H318" s="182">
        <v>2</v>
      </c>
      <c r="I318" s="183"/>
      <c r="L318" s="179"/>
      <c r="M318" s="184"/>
      <c r="N318" s="185"/>
      <c r="O318" s="185"/>
      <c r="P318" s="185"/>
      <c r="Q318" s="185"/>
      <c r="R318" s="185"/>
      <c r="S318" s="185"/>
      <c r="T318" s="186"/>
      <c r="AT318" s="180" t="s">
        <v>156</v>
      </c>
      <c r="AU318" s="180" t="s">
        <v>87</v>
      </c>
      <c r="AV318" s="14" t="s">
        <v>87</v>
      </c>
      <c r="AW318" s="14" t="s">
        <v>30</v>
      </c>
      <c r="AX318" s="14" t="s">
        <v>74</v>
      </c>
      <c r="AY318" s="180" t="s">
        <v>148</v>
      </c>
    </row>
    <row r="319" spans="1:65" s="15" customFormat="1" ht="11.25">
      <c r="B319" s="187"/>
      <c r="D319" s="172" t="s">
        <v>156</v>
      </c>
      <c r="E319" s="188" t="s">
        <v>1</v>
      </c>
      <c r="F319" s="189" t="s">
        <v>163</v>
      </c>
      <c r="H319" s="190">
        <v>2</v>
      </c>
      <c r="I319" s="191"/>
      <c r="L319" s="187"/>
      <c r="M319" s="192"/>
      <c r="N319" s="193"/>
      <c r="O319" s="193"/>
      <c r="P319" s="193"/>
      <c r="Q319" s="193"/>
      <c r="R319" s="193"/>
      <c r="S319" s="193"/>
      <c r="T319" s="194"/>
      <c r="AT319" s="188" t="s">
        <v>156</v>
      </c>
      <c r="AU319" s="188" t="s">
        <v>87</v>
      </c>
      <c r="AV319" s="15" t="s">
        <v>154</v>
      </c>
      <c r="AW319" s="15" t="s">
        <v>30</v>
      </c>
      <c r="AX319" s="15" t="s">
        <v>81</v>
      </c>
      <c r="AY319" s="188" t="s">
        <v>148</v>
      </c>
    </row>
    <row r="320" spans="1:65" s="12" customFormat="1" ht="22.9" customHeight="1">
      <c r="B320" s="143"/>
      <c r="D320" s="144" t="s">
        <v>73</v>
      </c>
      <c r="E320" s="154" t="s">
        <v>313</v>
      </c>
      <c r="F320" s="154" t="s">
        <v>314</v>
      </c>
      <c r="I320" s="146"/>
      <c r="J320" s="155">
        <f>BK320</f>
        <v>0</v>
      </c>
      <c r="L320" s="143"/>
      <c r="M320" s="148"/>
      <c r="N320" s="149"/>
      <c r="O320" s="149"/>
      <c r="P320" s="150">
        <f>SUM(P321:P323)</f>
        <v>0</v>
      </c>
      <c r="Q320" s="149"/>
      <c r="R320" s="150">
        <f>SUM(R321:R323)</f>
        <v>0.61799999999999999</v>
      </c>
      <c r="S320" s="149"/>
      <c r="T320" s="151">
        <f>SUM(T321:T323)</f>
        <v>0</v>
      </c>
      <c r="AR320" s="144" t="s">
        <v>81</v>
      </c>
      <c r="AT320" s="152" t="s">
        <v>73</v>
      </c>
      <c r="AU320" s="152" t="s">
        <v>81</v>
      </c>
      <c r="AY320" s="144" t="s">
        <v>148</v>
      </c>
      <c r="BK320" s="153">
        <f>SUM(BK321:BK323)</f>
        <v>0</v>
      </c>
    </row>
    <row r="321" spans="1:65" s="2" customFormat="1" ht="37.9" customHeight="1">
      <c r="A321" s="33"/>
      <c r="B321" s="156"/>
      <c r="C321" s="157" t="s">
        <v>360</v>
      </c>
      <c r="D321" s="157" t="s">
        <v>150</v>
      </c>
      <c r="E321" s="158" t="s">
        <v>316</v>
      </c>
      <c r="F321" s="159" t="s">
        <v>317</v>
      </c>
      <c r="G321" s="160" t="s">
        <v>153</v>
      </c>
      <c r="H321" s="161">
        <v>100</v>
      </c>
      <c r="I321" s="162"/>
      <c r="J321" s="163">
        <f>ROUND(I321*H321,2)</f>
        <v>0</v>
      </c>
      <c r="K321" s="164"/>
      <c r="L321" s="34"/>
      <c r="M321" s="165" t="s">
        <v>1</v>
      </c>
      <c r="N321" s="166" t="s">
        <v>40</v>
      </c>
      <c r="O321" s="62"/>
      <c r="P321" s="167">
        <f>O321*H321</f>
        <v>0</v>
      </c>
      <c r="Q321" s="167">
        <v>6.1799999999999997E-3</v>
      </c>
      <c r="R321" s="167">
        <f>Q321*H321</f>
        <v>0.61799999999999999</v>
      </c>
      <c r="S321" s="167">
        <v>0</v>
      </c>
      <c r="T321" s="168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9" t="s">
        <v>154</v>
      </c>
      <c r="AT321" s="169" t="s">
        <v>150</v>
      </c>
      <c r="AU321" s="169" t="s">
        <v>87</v>
      </c>
      <c r="AY321" s="18" t="s">
        <v>148</v>
      </c>
      <c r="BE321" s="170">
        <f>IF(N321="základná",J321,0)</f>
        <v>0</v>
      </c>
      <c r="BF321" s="170">
        <f>IF(N321="znížená",J321,0)</f>
        <v>0</v>
      </c>
      <c r="BG321" s="170">
        <f>IF(N321="zákl. prenesená",J321,0)</f>
        <v>0</v>
      </c>
      <c r="BH321" s="170">
        <f>IF(N321="zníž. prenesená",J321,0)</f>
        <v>0</v>
      </c>
      <c r="BI321" s="170">
        <f>IF(N321="nulová",J321,0)</f>
        <v>0</v>
      </c>
      <c r="BJ321" s="18" t="s">
        <v>87</v>
      </c>
      <c r="BK321" s="170">
        <f>ROUND(I321*H321,2)</f>
        <v>0</v>
      </c>
      <c r="BL321" s="18" t="s">
        <v>154</v>
      </c>
      <c r="BM321" s="169" t="s">
        <v>702</v>
      </c>
    </row>
    <row r="322" spans="1:65" s="14" customFormat="1" ht="11.25">
      <c r="B322" s="179"/>
      <c r="D322" s="172" t="s">
        <v>156</v>
      </c>
      <c r="E322" s="180" t="s">
        <v>1</v>
      </c>
      <c r="F322" s="181" t="s">
        <v>319</v>
      </c>
      <c r="H322" s="182">
        <v>100</v>
      </c>
      <c r="I322" s="183"/>
      <c r="L322" s="179"/>
      <c r="M322" s="184"/>
      <c r="N322" s="185"/>
      <c r="O322" s="185"/>
      <c r="P322" s="185"/>
      <c r="Q322" s="185"/>
      <c r="R322" s="185"/>
      <c r="S322" s="185"/>
      <c r="T322" s="186"/>
      <c r="AT322" s="180" t="s">
        <v>156</v>
      </c>
      <c r="AU322" s="180" t="s">
        <v>87</v>
      </c>
      <c r="AV322" s="14" t="s">
        <v>87</v>
      </c>
      <c r="AW322" s="14" t="s">
        <v>30</v>
      </c>
      <c r="AX322" s="14" t="s">
        <v>74</v>
      </c>
      <c r="AY322" s="180" t="s">
        <v>148</v>
      </c>
    </row>
    <row r="323" spans="1:65" s="15" customFormat="1" ht="11.25">
      <c r="B323" s="187"/>
      <c r="D323" s="172" t="s">
        <v>156</v>
      </c>
      <c r="E323" s="188" t="s">
        <v>1</v>
      </c>
      <c r="F323" s="189" t="s">
        <v>163</v>
      </c>
      <c r="H323" s="190">
        <v>100</v>
      </c>
      <c r="I323" s="191"/>
      <c r="L323" s="187"/>
      <c r="M323" s="192"/>
      <c r="N323" s="193"/>
      <c r="O323" s="193"/>
      <c r="P323" s="193"/>
      <c r="Q323" s="193"/>
      <c r="R323" s="193"/>
      <c r="S323" s="193"/>
      <c r="T323" s="194"/>
      <c r="AT323" s="188" t="s">
        <v>156</v>
      </c>
      <c r="AU323" s="188" t="s">
        <v>87</v>
      </c>
      <c r="AV323" s="15" t="s">
        <v>154</v>
      </c>
      <c r="AW323" s="15" t="s">
        <v>30</v>
      </c>
      <c r="AX323" s="15" t="s">
        <v>81</v>
      </c>
      <c r="AY323" s="188" t="s">
        <v>148</v>
      </c>
    </row>
    <row r="324" spans="1:65" s="12" customFormat="1" ht="22.9" customHeight="1">
      <c r="B324" s="143"/>
      <c r="D324" s="144" t="s">
        <v>73</v>
      </c>
      <c r="E324" s="154" t="s">
        <v>413</v>
      </c>
      <c r="F324" s="154" t="s">
        <v>414</v>
      </c>
      <c r="I324" s="146"/>
      <c r="J324" s="155">
        <f>BK324</f>
        <v>0</v>
      </c>
      <c r="L324" s="143"/>
      <c r="M324" s="148"/>
      <c r="N324" s="149"/>
      <c r="O324" s="149"/>
      <c r="P324" s="150">
        <f>P325</f>
        <v>0</v>
      </c>
      <c r="Q324" s="149"/>
      <c r="R324" s="150">
        <f>R325</f>
        <v>0</v>
      </c>
      <c r="S324" s="149"/>
      <c r="T324" s="151">
        <f>T325</f>
        <v>0</v>
      </c>
      <c r="AR324" s="144" t="s">
        <v>81</v>
      </c>
      <c r="AT324" s="152" t="s">
        <v>73</v>
      </c>
      <c r="AU324" s="152" t="s">
        <v>81</v>
      </c>
      <c r="AY324" s="144" t="s">
        <v>148</v>
      </c>
      <c r="BK324" s="153">
        <f>BK325</f>
        <v>0</v>
      </c>
    </row>
    <row r="325" spans="1:65" s="2" customFormat="1" ht="24.2" customHeight="1">
      <c r="A325" s="33"/>
      <c r="B325" s="156"/>
      <c r="C325" s="157" t="s">
        <v>382</v>
      </c>
      <c r="D325" s="157" t="s">
        <v>150</v>
      </c>
      <c r="E325" s="158" t="s">
        <v>416</v>
      </c>
      <c r="F325" s="159" t="s">
        <v>417</v>
      </c>
      <c r="G325" s="160" t="s">
        <v>396</v>
      </c>
      <c r="H325" s="161">
        <v>34.045999999999999</v>
      </c>
      <c r="I325" s="162"/>
      <c r="J325" s="163">
        <f>ROUND(I325*H325,2)</f>
        <v>0</v>
      </c>
      <c r="K325" s="164"/>
      <c r="L325" s="34"/>
      <c r="M325" s="165" t="s">
        <v>1</v>
      </c>
      <c r="N325" s="166" t="s">
        <v>40</v>
      </c>
      <c r="O325" s="62"/>
      <c r="P325" s="167">
        <f>O325*H325</f>
        <v>0</v>
      </c>
      <c r="Q325" s="167">
        <v>0</v>
      </c>
      <c r="R325" s="167">
        <f>Q325*H325</f>
        <v>0</v>
      </c>
      <c r="S325" s="167">
        <v>0</v>
      </c>
      <c r="T325" s="168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9" t="s">
        <v>154</v>
      </c>
      <c r="AT325" s="169" t="s">
        <v>150</v>
      </c>
      <c r="AU325" s="169" t="s">
        <v>87</v>
      </c>
      <c r="AY325" s="18" t="s">
        <v>148</v>
      </c>
      <c r="BE325" s="170">
        <f>IF(N325="základná",J325,0)</f>
        <v>0</v>
      </c>
      <c r="BF325" s="170">
        <f>IF(N325="znížená",J325,0)</f>
        <v>0</v>
      </c>
      <c r="BG325" s="170">
        <f>IF(N325="zákl. prenesená",J325,0)</f>
        <v>0</v>
      </c>
      <c r="BH325" s="170">
        <f>IF(N325="zníž. prenesená",J325,0)</f>
        <v>0</v>
      </c>
      <c r="BI325" s="170">
        <f>IF(N325="nulová",J325,0)</f>
        <v>0</v>
      </c>
      <c r="BJ325" s="18" t="s">
        <v>87</v>
      </c>
      <c r="BK325" s="170">
        <f>ROUND(I325*H325,2)</f>
        <v>0</v>
      </c>
      <c r="BL325" s="18" t="s">
        <v>154</v>
      </c>
      <c r="BM325" s="169" t="s">
        <v>703</v>
      </c>
    </row>
    <row r="326" spans="1:65" s="12" customFormat="1" ht="25.9" customHeight="1">
      <c r="B326" s="143"/>
      <c r="D326" s="144" t="s">
        <v>73</v>
      </c>
      <c r="E326" s="145" t="s">
        <v>419</v>
      </c>
      <c r="F326" s="145" t="s">
        <v>420</v>
      </c>
      <c r="I326" s="146"/>
      <c r="J326" s="147">
        <f>BK326</f>
        <v>0</v>
      </c>
      <c r="L326" s="143"/>
      <c r="M326" s="148"/>
      <c r="N326" s="149"/>
      <c r="O326" s="149"/>
      <c r="P326" s="150">
        <f>P327+P341+P351+P458+P470+P550+P640+P682+P725+P751+P776</f>
        <v>0</v>
      </c>
      <c r="Q326" s="149"/>
      <c r="R326" s="150">
        <f>R327+R341+R351+R458+R470+R550+R640+R682+R725+R751+R776</f>
        <v>31.452601850000001</v>
      </c>
      <c r="S326" s="149"/>
      <c r="T326" s="151">
        <f>T327+T341+T351+T458+T470+T550+T640+T682+T725+T751+T776</f>
        <v>3.5199999999999996</v>
      </c>
      <c r="AR326" s="144" t="s">
        <v>87</v>
      </c>
      <c r="AT326" s="152" t="s">
        <v>73</v>
      </c>
      <c r="AU326" s="152" t="s">
        <v>74</v>
      </c>
      <c r="AY326" s="144" t="s">
        <v>148</v>
      </c>
      <c r="BK326" s="153">
        <f>BK327+BK341+BK351+BK458+BK470+BK550+BK640+BK682+BK725+BK751+BK776</f>
        <v>0</v>
      </c>
    </row>
    <row r="327" spans="1:65" s="12" customFormat="1" ht="22.9" customHeight="1">
      <c r="B327" s="143"/>
      <c r="D327" s="144" t="s">
        <v>73</v>
      </c>
      <c r="E327" s="154" t="s">
        <v>704</v>
      </c>
      <c r="F327" s="154" t="s">
        <v>705</v>
      </c>
      <c r="I327" s="146"/>
      <c r="J327" s="155">
        <f>BK327</f>
        <v>0</v>
      </c>
      <c r="L327" s="143"/>
      <c r="M327" s="148"/>
      <c r="N327" s="149"/>
      <c r="O327" s="149"/>
      <c r="P327" s="150">
        <f>SUM(P328:P340)</f>
        <v>0</v>
      </c>
      <c r="Q327" s="149"/>
      <c r="R327" s="150">
        <f>SUM(R328:R340)</f>
        <v>1.1178125000000001</v>
      </c>
      <c r="S327" s="149"/>
      <c r="T327" s="151">
        <f>SUM(T328:T340)</f>
        <v>0</v>
      </c>
      <c r="AR327" s="144" t="s">
        <v>87</v>
      </c>
      <c r="AT327" s="152" t="s">
        <v>73</v>
      </c>
      <c r="AU327" s="152" t="s">
        <v>81</v>
      </c>
      <c r="AY327" s="144" t="s">
        <v>148</v>
      </c>
      <c r="BK327" s="153">
        <f>SUM(BK328:BK340)</f>
        <v>0</v>
      </c>
    </row>
    <row r="328" spans="1:65" s="2" customFormat="1" ht="37.9" customHeight="1">
      <c r="A328" s="33"/>
      <c r="B328" s="156"/>
      <c r="C328" s="157" t="s">
        <v>393</v>
      </c>
      <c r="D328" s="157" t="s">
        <v>150</v>
      </c>
      <c r="E328" s="158" t="s">
        <v>706</v>
      </c>
      <c r="F328" s="159" t="s">
        <v>707</v>
      </c>
      <c r="G328" s="160" t="s">
        <v>153</v>
      </c>
      <c r="H328" s="161">
        <v>82.25</v>
      </c>
      <c r="I328" s="162"/>
      <c r="J328" s="163">
        <f>ROUND(I328*H328,2)</f>
        <v>0</v>
      </c>
      <c r="K328" s="164"/>
      <c r="L328" s="34"/>
      <c r="M328" s="165" t="s">
        <v>1</v>
      </c>
      <c r="N328" s="166" t="s">
        <v>40</v>
      </c>
      <c r="O328" s="62"/>
      <c r="P328" s="167">
        <f>O328*H328</f>
        <v>0</v>
      </c>
      <c r="Q328" s="167">
        <v>5.2500000000000003E-3</v>
      </c>
      <c r="R328" s="167">
        <f>Q328*H328</f>
        <v>0.43181250000000004</v>
      </c>
      <c r="S328" s="167">
        <v>0</v>
      </c>
      <c r="T328" s="168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9" t="s">
        <v>308</v>
      </c>
      <c r="AT328" s="169" t="s">
        <v>150</v>
      </c>
      <c r="AU328" s="169" t="s">
        <v>87</v>
      </c>
      <c r="AY328" s="18" t="s">
        <v>148</v>
      </c>
      <c r="BE328" s="170">
        <f>IF(N328="základná",J328,0)</f>
        <v>0</v>
      </c>
      <c r="BF328" s="170">
        <f>IF(N328="znížená",J328,0)</f>
        <v>0</v>
      </c>
      <c r="BG328" s="170">
        <f>IF(N328="zákl. prenesená",J328,0)</f>
        <v>0</v>
      </c>
      <c r="BH328" s="170">
        <f>IF(N328="zníž. prenesená",J328,0)</f>
        <v>0</v>
      </c>
      <c r="BI328" s="170">
        <f>IF(N328="nulová",J328,0)</f>
        <v>0</v>
      </c>
      <c r="BJ328" s="18" t="s">
        <v>87</v>
      </c>
      <c r="BK328" s="170">
        <f>ROUND(I328*H328,2)</f>
        <v>0</v>
      </c>
      <c r="BL328" s="18" t="s">
        <v>308</v>
      </c>
      <c r="BM328" s="169" t="s">
        <v>708</v>
      </c>
    </row>
    <row r="329" spans="1:65" s="13" customFormat="1" ht="11.25">
      <c r="B329" s="171"/>
      <c r="D329" s="172" t="s">
        <v>156</v>
      </c>
      <c r="E329" s="173" t="s">
        <v>1</v>
      </c>
      <c r="F329" s="174" t="s">
        <v>709</v>
      </c>
      <c r="H329" s="173" t="s">
        <v>1</v>
      </c>
      <c r="I329" s="175"/>
      <c r="L329" s="171"/>
      <c r="M329" s="176"/>
      <c r="N329" s="177"/>
      <c r="O329" s="177"/>
      <c r="P329" s="177"/>
      <c r="Q329" s="177"/>
      <c r="R329" s="177"/>
      <c r="S329" s="177"/>
      <c r="T329" s="178"/>
      <c r="AT329" s="173" t="s">
        <v>156</v>
      </c>
      <c r="AU329" s="173" t="s">
        <v>87</v>
      </c>
      <c r="AV329" s="13" t="s">
        <v>81</v>
      </c>
      <c r="AW329" s="13" t="s">
        <v>30</v>
      </c>
      <c r="AX329" s="13" t="s">
        <v>74</v>
      </c>
      <c r="AY329" s="173" t="s">
        <v>148</v>
      </c>
    </row>
    <row r="330" spans="1:65" s="13" customFormat="1" ht="11.25">
      <c r="B330" s="171"/>
      <c r="D330" s="172" t="s">
        <v>156</v>
      </c>
      <c r="E330" s="173" t="s">
        <v>1</v>
      </c>
      <c r="F330" s="174" t="s">
        <v>710</v>
      </c>
      <c r="H330" s="173" t="s">
        <v>1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3" t="s">
        <v>156</v>
      </c>
      <c r="AU330" s="173" t="s">
        <v>87</v>
      </c>
      <c r="AV330" s="13" t="s">
        <v>81</v>
      </c>
      <c r="AW330" s="13" t="s">
        <v>30</v>
      </c>
      <c r="AX330" s="13" t="s">
        <v>74</v>
      </c>
      <c r="AY330" s="173" t="s">
        <v>148</v>
      </c>
    </row>
    <row r="331" spans="1:65" s="13" customFormat="1" ht="11.25">
      <c r="B331" s="171"/>
      <c r="D331" s="172" t="s">
        <v>156</v>
      </c>
      <c r="E331" s="173" t="s">
        <v>1</v>
      </c>
      <c r="F331" s="174" t="s">
        <v>711</v>
      </c>
      <c r="H331" s="173" t="s">
        <v>1</v>
      </c>
      <c r="I331" s="175"/>
      <c r="L331" s="171"/>
      <c r="M331" s="176"/>
      <c r="N331" s="177"/>
      <c r="O331" s="177"/>
      <c r="P331" s="177"/>
      <c r="Q331" s="177"/>
      <c r="R331" s="177"/>
      <c r="S331" s="177"/>
      <c r="T331" s="178"/>
      <c r="AT331" s="173" t="s">
        <v>156</v>
      </c>
      <c r="AU331" s="173" t="s">
        <v>87</v>
      </c>
      <c r="AV331" s="13" t="s">
        <v>81</v>
      </c>
      <c r="AW331" s="13" t="s">
        <v>30</v>
      </c>
      <c r="AX331" s="13" t="s">
        <v>74</v>
      </c>
      <c r="AY331" s="173" t="s">
        <v>148</v>
      </c>
    </row>
    <row r="332" spans="1:65" s="14" customFormat="1" ht="11.25">
      <c r="B332" s="179"/>
      <c r="D332" s="172" t="s">
        <v>156</v>
      </c>
      <c r="E332" s="180" t="s">
        <v>1</v>
      </c>
      <c r="F332" s="181" t="s">
        <v>512</v>
      </c>
      <c r="H332" s="182">
        <v>76.83</v>
      </c>
      <c r="I332" s="183"/>
      <c r="L332" s="179"/>
      <c r="M332" s="184"/>
      <c r="N332" s="185"/>
      <c r="O332" s="185"/>
      <c r="P332" s="185"/>
      <c r="Q332" s="185"/>
      <c r="R332" s="185"/>
      <c r="S332" s="185"/>
      <c r="T332" s="186"/>
      <c r="AT332" s="180" t="s">
        <v>156</v>
      </c>
      <c r="AU332" s="180" t="s">
        <v>87</v>
      </c>
      <c r="AV332" s="14" t="s">
        <v>87</v>
      </c>
      <c r="AW332" s="14" t="s">
        <v>30</v>
      </c>
      <c r="AX332" s="14" t="s">
        <v>74</v>
      </c>
      <c r="AY332" s="180" t="s">
        <v>148</v>
      </c>
    </row>
    <row r="333" spans="1:65" s="16" customFormat="1" ht="11.25">
      <c r="B333" s="195"/>
      <c r="D333" s="172" t="s">
        <v>156</v>
      </c>
      <c r="E333" s="196" t="s">
        <v>1</v>
      </c>
      <c r="F333" s="197" t="s">
        <v>193</v>
      </c>
      <c r="H333" s="198">
        <v>76.83</v>
      </c>
      <c r="I333" s="199"/>
      <c r="L333" s="195"/>
      <c r="M333" s="200"/>
      <c r="N333" s="201"/>
      <c r="O333" s="201"/>
      <c r="P333" s="201"/>
      <c r="Q333" s="201"/>
      <c r="R333" s="201"/>
      <c r="S333" s="201"/>
      <c r="T333" s="202"/>
      <c r="AT333" s="196" t="s">
        <v>156</v>
      </c>
      <c r="AU333" s="196" t="s">
        <v>87</v>
      </c>
      <c r="AV333" s="16" t="s">
        <v>167</v>
      </c>
      <c r="AW333" s="16" t="s">
        <v>30</v>
      </c>
      <c r="AX333" s="16" t="s">
        <v>74</v>
      </c>
      <c r="AY333" s="196" t="s">
        <v>148</v>
      </c>
    </row>
    <row r="334" spans="1:65" s="14" customFormat="1" ht="11.25">
      <c r="B334" s="179"/>
      <c r="D334" s="172" t="s">
        <v>156</v>
      </c>
      <c r="E334" s="180" t="s">
        <v>1</v>
      </c>
      <c r="F334" s="181" t="s">
        <v>712</v>
      </c>
      <c r="H334" s="182">
        <v>5.42</v>
      </c>
      <c r="I334" s="183"/>
      <c r="L334" s="179"/>
      <c r="M334" s="184"/>
      <c r="N334" s="185"/>
      <c r="O334" s="185"/>
      <c r="P334" s="185"/>
      <c r="Q334" s="185"/>
      <c r="R334" s="185"/>
      <c r="S334" s="185"/>
      <c r="T334" s="186"/>
      <c r="AT334" s="180" t="s">
        <v>156</v>
      </c>
      <c r="AU334" s="180" t="s">
        <v>87</v>
      </c>
      <c r="AV334" s="14" t="s">
        <v>87</v>
      </c>
      <c r="AW334" s="14" t="s">
        <v>30</v>
      </c>
      <c r="AX334" s="14" t="s">
        <v>74</v>
      </c>
      <c r="AY334" s="180" t="s">
        <v>148</v>
      </c>
    </row>
    <row r="335" spans="1:65" s="16" customFormat="1" ht="11.25">
      <c r="B335" s="195"/>
      <c r="D335" s="172" t="s">
        <v>156</v>
      </c>
      <c r="E335" s="196" t="s">
        <v>1</v>
      </c>
      <c r="F335" s="197" t="s">
        <v>713</v>
      </c>
      <c r="H335" s="198">
        <v>5.42</v>
      </c>
      <c r="I335" s="199"/>
      <c r="L335" s="195"/>
      <c r="M335" s="200"/>
      <c r="N335" s="201"/>
      <c r="O335" s="201"/>
      <c r="P335" s="201"/>
      <c r="Q335" s="201"/>
      <c r="R335" s="201"/>
      <c r="S335" s="201"/>
      <c r="T335" s="202"/>
      <c r="AT335" s="196" t="s">
        <v>156</v>
      </c>
      <c r="AU335" s="196" t="s">
        <v>87</v>
      </c>
      <c r="AV335" s="16" t="s">
        <v>167</v>
      </c>
      <c r="AW335" s="16" t="s">
        <v>30</v>
      </c>
      <c r="AX335" s="16" t="s">
        <v>74</v>
      </c>
      <c r="AY335" s="196" t="s">
        <v>148</v>
      </c>
    </row>
    <row r="336" spans="1:65" s="15" customFormat="1" ht="11.25">
      <c r="B336" s="187"/>
      <c r="D336" s="172" t="s">
        <v>156</v>
      </c>
      <c r="E336" s="188" t="s">
        <v>1</v>
      </c>
      <c r="F336" s="189" t="s">
        <v>163</v>
      </c>
      <c r="H336" s="190">
        <v>82.25</v>
      </c>
      <c r="I336" s="191"/>
      <c r="L336" s="187"/>
      <c r="M336" s="192"/>
      <c r="N336" s="193"/>
      <c r="O336" s="193"/>
      <c r="P336" s="193"/>
      <c r="Q336" s="193"/>
      <c r="R336" s="193"/>
      <c r="S336" s="193"/>
      <c r="T336" s="194"/>
      <c r="AT336" s="188" t="s">
        <v>156</v>
      </c>
      <c r="AU336" s="188" t="s">
        <v>87</v>
      </c>
      <c r="AV336" s="15" t="s">
        <v>154</v>
      </c>
      <c r="AW336" s="15" t="s">
        <v>30</v>
      </c>
      <c r="AX336" s="15" t="s">
        <v>81</v>
      </c>
      <c r="AY336" s="188" t="s">
        <v>148</v>
      </c>
    </row>
    <row r="337" spans="1:65" s="2" customFormat="1" ht="37.9" customHeight="1">
      <c r="A337" s="33"/>
      <c r="B337" s="156"/>
      <c r="C337" s="157" t="s">
        <v>398</v>
      </c>
      <c r="D337" s="157" t="s">
        <v>150</v>
      </c>
      <c r="E337" s="158" t="s">
        <v>714</v>
      </c>
      <c r="F337" s="159" t="s">
        <v>715</v>
      </c>
      <c r="G337" s="160" t="s">
        <v>153</v>
      </c>
      <c r="H337" s="161">
        <v>196</v>
      </c>
      <c r="I337" s="162"/>
      <c r="J337" s="163">
        <f>ROUND(I337*H337,2)</f>
        <v>0</v>
      </c>
      <c r="K337" s="164"/>
      <c r="L337" s="34"/>
      <c r="M337" s="165" t="s">
        <v>1</v>
      </c>
      <c r="N337" s="166" t="s">
        <v>40</v>
      </c>
      <c r="O337" s="62"/>
      <c r="P337" s="167">
        <f>O337*H337</f>
        <v>0</v>
      </c>
      <c r="Q337" s="167">
        <v>3.5000000000000001E-3</v>
      </c>
      <c r="R337" s="167">
        <f>Q337*H337</f>
        <v>0.68600000000000005</v>
      </c>
      <c r="S337" s="167">
        <v>0</v>
      </c>
      <c r="T337" s="168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9" t="s">
        <v>308</v>
      </c>
      <c r="AT337" s="169" t="s">
        <v>150</v>
      </c>
      <c r="AU337" s="169" t="s">
        <v>87</v>
      </c>
      <c r="AY337" s="18" t="s">
        <v>148</v>
      </c>
      <c r="BE337" s="170">
        <f>IF(N337="základná",J337,0)</f>
        <v>0</v>
      </c>
      <c r="BF337" s="170">
        <f>IF(N337="znížená",J337,0)</f>
        <v>0</v>
      </c>
      <c r="BG337" s="170">
        <f>IF(N337="zákl. prenesená",J337,0)</f>
        <v>0</v>
      </c>
      <c r="BH337" s="170">
        <f>IF(N337="zníž. prenesená",J337,0)</f>
        <v>0</v>
      </c>
      <c r="BI337" s="170">
        <f>IF(N337="nulová",J337,0)</f>
        <v>0</v>
      </c>
      <c r="BJ337" s="18" t="s">
        <v>87</v>
      </c>
      <c r="BK337" s="170">
        <f>ROUND(I337*H337,2)</f>
        <v>0</v>
      </c>
      <c r="BL337" s="18" t="s">
        <v>308</v>
      </c>
      <c r="BM337" s="169" t="s">
        <v>716</v>
      </c>
    </row>
    <row r="338" spans="1:65" s="14" customFormat="1" ht="11.25">
      <c r="B338" s="179"/>
      <c r="D338" s="172" t="s">
        <v>156</v>
      </c>
      <c r="E338" s="180" t="s">
        <v>1</v>
      </c>
      <c r="F338" s="181" t="s">
        <v>518</v>
      </c>
      <c r="H338" s="182">
        <v>196</v>
      </c>
      <c r="I338" s="183"/>
      <c r="L338" s="179"/>
      <c r="M338" s="184"/>
      <c r="N338" s="185"/>
      <c r="O338" s="185"/>
      <c r="P338" s="185"/>
      <c r="Q338" s="185"/>
      <c r="R338" s="185"/>
      <c r="S338" s="185"/>
      <c r="T338" s="186"/>
      <c r="AT338" s="180" t="s">
        <v>156</v>
      </c>
      <c r="AU338" s="180" t="s">
        <v>87</v>
      </c>
      <c r="AV338" s="14" t="s">
        <v>87</v>
      </c>
      <c r="AW338" s="14" t="s">
        <v>30</v>
      </c>
      <c r="AX338" s="14" t="s">
        <v>74</v>
      </c>
      <c r="AY338" s="180" t="s">
        <v>148</v>
      </c>
    </row>
    <row r="339" spans="1:65" s="15" customFormat="1" ht="11.25">
      <c r="B339" s="187"/>
      <c r="D339" s="172" t="s">
        <v>156</v>
      </c>
      <c r="E339" s="188" t="s">
        <v>1</v>
      </c>
      <c r="F339" s="189" t="s">
        <v>163</v>
      </c>
      <c r="H339" s="190">
        <v>196</v>
      </c>
      <c r="I339" s="191"/>
      <c r="L339" s="187"/>
      <c r="M339" s="192"/>
      <c r="N339" s="193"/>
      <c r="O339" s="193"/>
      <c r="P339" s="193"/>
      <c r="Q339" s="193"/>
      <c r="R339" s="193"/>
      <c r="S339" s="193"/>
      <c r="T339" s="194"/>
      <c r="AT339" s="188" t="s">
        <v>156</v>
      </c>
      <c r="AU339" s="188" t="s">
        <v>87</v>
      </c>
      <c r="AV339" s="15" t="s">
        <v>154</v>
      </c>
      <c r="AW339" s="15" t="s">
        <v>30</v>
      </c>
      <c r="AX339" s="15" t="s">
        <v>81</v>
      </c>
      <c r="AY339" s="188" t="s">
        <v>148</v>
      </c>
    </row>
    <row r="340" spans="1:65" s="2" customFormat="1" ht="24.2" customHeight="1">
      <c r="A340" s="33"/>
      <c r="B340" s="156"/>
      <c r="C340" s="157" t="s">
        <v>402</v>
      </c>
      <c r="D340" s="157" t="s">
        <v>150</v>
      </c>
      <c r="E340" s="158" t="s">
        <v>717</v>
      </c>
      <c r="F340" s="159" t="s">
        <v>718</v>
      </c>
      <c r="G340" s="160" t="s">
        <v>396</v>
      </c>
      <c r="H340" s="161">
        <v>1.1180000000000001</v>
      </c>
      <c r="I340" s="162"/>
      <c r="J340" s="163">
        <f>ROUND(I340*H340,2)</f>
        <v>0</v>
      </c>
      <c r="K340" s="164"/>
      <c r="L340" s="34"/>
      <c r="M340" s="165" t="s">
        <v>1</v>
      </c>
      <c r="N340" s="166" t="s">
        <v>40</v>
      </c>
      <c r="O340" s="62"/>
      <c r="P340" s="167">
        <f>O340*H340</f>
        <v>0</v>
      </c>
      <c r="Q340" s="167">
        <v>0</v>
      </c>
      <c r="R340" s="167">
        <f>Q340*H340</f>
        <v>0</v>
      </c>
      <c r="S340" s="167">
        <v>0</v>
      </c>
      <c r="T340" s="168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9" t="s">
        <v>308</v>
      </c>
      <c r="AT340" s="169" t="s">
        <v>150</v>
      </c>
      <c r="AU340" s="169" t="s">
        <v>87</v>
      </c>
      <c r="AY340" s="18" t="s">
        <v>148</v>
      </c>
      <c r="BE340" s="170">
        <f>IF(N340="základná",J340,0)</f>
        <v>0</v>
      </c>
      <c r="BF340" s="170">
        <f>IF(N340="znížená",J340,0)</f>
        <v>0</v>
      </c>
      <c r="BG340" s="170">
        <f>IF(N340="zákl. prenesená",J340,0)</f>
        <v>0</v>
      </c>
      <c r="BH340" s="170">
        <f>IF(N340="zníž. prenesená",J340,0)</f>
        <v>0</v>
      </c>
      <c r="BI340" s="170">
        <f>IF(N340="nulová",J340,0)</f>
        <v>0</v>
      </c>
      <c r="BJ340" s="18" t="s">
        <v>87</v>
      </c>
      <c r="BK340" s="170">
        <f>ROUND(I340*H340,2)</f>
        <v>0</v>
      </c>
      <c r="BL340" s="18" t="s">
        <v>308</v>
      </c>
      <c r="BM340" s="169" t="s">
        <v>719</v>
      </c>
    </row>
    <row r="341" spans="1:65" s="12" customFormat="1" ht="22.9" customHeight="1">
      <c r="B341" s="143"/>
      <c r="D341" s="144" t="s">
        <v>73</v>
      </c>
      <c r="E341" s="154" t="s">
        <v>720</v>
      </c>
      <c r="F341" s="154" t="s">
        <v>721</v>
      </c>
      <c r="I341" s="146"/>
      <c r="J341" s="155">
        <f>BK341</f>
        <v>0</v>
      </c>
      <c r="L341" s="143"/>
      <c r="M341" s="148"/>
      <c r="N341" s="149"/>
      <c r="O341" s="149"/>
      <c r="P341" s="150">
        <f>SUM(P342:P350)</f>
        <v>0</v>
      </c>
      <c r="Q341" s="149"/>
      <c r="R341" s="150">
        <f>SUM(R342:R350)</f>
        <v>0.48803327999999996</v>
      </c>
      <c r="S341" s="149"/>
      <c r="T341" s="151">
        <f>SUM(T342:T350)</f>
        <v>0</v>
      </c>
      <c r="AR341" s="144" t="s">
        <v>87</v>
      </c>
      <c r="AT341" s="152" t="s">
        <v>73</v>
      </c>
      <c r="AU341" s="152" t="s">
        <v>81</v>
      </c>
      <c r="AY341" s="144" t="s">
        <v>148</v>
      </c>
      <c r="BK341" s="153">
        <f>SUM(BK342:BK350)</f>
        <v>0</v>
      </c>
    </row>
    <row r="342" spans="1:65" s="2" customFormat="1" ht="37.9" customHeight="1">
      <c r="A342" s="33"/>
      <c r="B342" s="156"/>
      <c r="C342" s="157" t="s">
        <v>409</v>
      </c>
      <c r="D342" s="157" t="s">
        <v>150</v>
      </c>
      <c r="E342" s="158" t="s">
        <v>722</v>
      </c>
      <c r="F342" s="159" t="s">
        <v>723</v>
      </c>
      <c r="G342" s="160" t="s">
        <v>153</v>
      </c>
      <c r="H342" s="161">
        <v>60.624000000000002</v>
      </c>
      <c r="I342" s="162"/>
      <c r="J342" s="163">
        <f>ROUND(I342*H342,2)</f>
        <v>0</v>
      </c>
      <c r="K342" s="164"/>
      <c r="L342" s="34"/>
      <c r="M342" s="165" t="s">
        <v>1</v>
      </c>
      <c r="N342" s="166" t="s">
        <v>40</v>
      </c>
      <c r="O342" s="62"/>
      <c r="P342" s="167">
        <f>O342*H342</f>
        <v>0</v>
      </c>
      <c r="Q342" s="167">
        <v>7.9699999999999997E-3</v>
      </c>
      <c r="R342" s="167">
        <f>Q342*H342</f>
        <v>0.48317327999999998</v>
      </c>
      <c r="S342" s="167">
        <v>0</v>
      </c>
      <c r="T342" s="168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9" t="s">
        <v>308</v>
      </c>
      <c r="AT342" s="169" t="s">
        <v>150</v>
      </c>
      <c r="AU342" s="169" t="s">
        <v>87</v>
      </c>
      <c r="AY342" s="18" t="s">
        <v>148</v>
      </c>
      <c r="BE342" s="170">
        <f>IF(N342="základná",J342,0)</f>
        <v>0</v>
      </c>
      <c r="BF342" s="170">
        <f>IF(N342="znížená",J342,0)</f>
        <v>0</v>
      </c>
      <c r="BG342" s="170">
        <f>IF(N342="zákl. prenesená",J342,0)</f>
        <v>0</v>
      </c>
      <c r="BH342" s="170">
        <f>IF(N342="zníž. prenesená",J342,0)</f>
        <v>0</v>
      </c>
      <c r="BI342" s="170">
        <f>IF(N342="nulová",J342,0)</f>
        <v>0</v>
      </c>
      <c r="BJ342" s="18" t="s">
        <v>87</v>
      </c>
      <c r="BK342" s="170">
        <f>ROUND(I342*H342,2)</f>
        <v>0</v>
      </c>
      <c r="BL342" s="18" t="s">
        <v>308</v>
      </c>
      <c r="BM342" s="169" t="s">
        <v>724</v>
      </c>
    </row>
    <row r="343" spans="1:65" s="13" customFormat="1" ht="11.25">
      <c r="B343" s="171"/>
      <c r="D343" s="172" t="s">
        <v>156</v>
      </c>
      <c r="E343" s="173" t="s">
        <v>1</v>
      </c>
      <c r="F343" s="174" t="s">
        <v>725</v>
      </c>
      <c r="H343" s="173" t="s">
        <v>1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3" t="s">
        <v>156</v>
      </c>
      <c r="AU343" s="173" t="s">
        <v>87</v>
      </c>
      <c r="AV343" s="13" t="s">
        <v>81</v>
      </c>
      <c r="AW343" s="13" t="s">
        <v>30</v>
      </c>
      <c r="AX343" s="13" t="s">
        <v>74</v>
      </c>
      <c r="AY343" s="173" t="s">
        <v>148</v>
      </c>
    </row>
    <row r="344" spans="1:65" s="14" customFormat="1" ht="11.25">
      <c r="B344" s="179"/>
      <c r="D344" s="172" t="s">
        <v>156</v>
      </c>
      <c r="E344" s="180" t="s">
        <v>1</v>
      </c>
      <c r="F344" s="181" t="s">
        <v>726</v>
      </c>
      <c r="H344" s="182">
        <v>5.0880000000000001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156</v>
      </c>
      <c r="AU344" s="180" t="s">
        <v>87</v>
      </c>
      <c r="AV344" s="14" t="s">
        <v>87</v>
      </c>
      <c r="AW344" s="14" t="s">
        <v>30</v>
      </c>
      <c r="AX344" s="14" t="s">
        <v>74</v>
      </c>
      <c r="AY344" s="180" t="s">
        <v>148</v>
      </c>
    </row>
    <row r="345" spans="1:65" s="14" customFormat="1" ht="11.25">
      <c r="B345" s="179"/>
      <c r="D345" s="172" t="s">
        <v>156</v>
      </c>
      <c r="E345" s="180" t="s">
        <v>1</v>
      </c>
      <c r="F345" s="181" t="s">
        <v>727</v>
      </c>
      <c r="H345" s="182">
        <v>55.536000000000001</v>
      </c>
      <c r="I345" s="183"/>
      <c r="L345" s="179"/>
      <c r="M345" s="184"/>
      <c r="N345" s="185"/>
      <c r="O345" s="185"/>
      <c r="P345" s="185"/>
      <c r="Q345" s="185"/>
      <c r="R345" s="185"/>
      <c r="S345" s="185"/>
      <c r="T345" s="186"/>
      <c r="AT345" s="180" t="s">
        <v>156</v>
      </c>
      <c r="AU345" s="180" t="s">
        <v>87</v>
      </c>
      <c r="AV345" s="14" t="s">
        <v>87</v>
      </c>
      <c r="AW345" s="14" t="s">
        <v>30</v>
      </c>
      <c r="AX345" s="14" t="s">
        <v>74</v>
      </c>
      <c r="AY345" s="180" t="s">
        <v>148</v>
      </c>
    </row>
    <row r="346" spans="1:65" s="15" customFormat="1" ht="11.25">
      <c r="B346" s="187"/>
      <c r="D346" s="172" t="s">
        <v>156</v>
      </c>
      <c r="E346" s="188" t="s">
        <v>1</v>
      </c>
      <c r="F346" s="189" t="s">
        <v>163</v>
      </c>
      <c r="H346" s="190">
        <v>60.624000000000002</v>
      </c>
      <c r="I346" s="191"/>
      <c r="L346" s="187"/>
      <c r="M346" s="192"/>
      <c r="N346" s="193"/>
      <c r="O346" s="193"/>
      <c r="P346" s="193"/>
      <c r="Q346" s="193"/>
      <c r="R346" s="193"/>
      <c r="S346" s="193"/>
      <c r="T346" s="194"/>
      <c r="AT346" s="188" t="s">
        <v>156</v>
      </c>
      <c r="AU346" s="188" t="s">
        <v>87</v>
      </c>
      <c r="AV346" s="15" t="s">
        <v>154</v>
      </c>
      <c r="AW346" s="15" t="s">
        <v>30</v>
      </c>
      <c r="AX346" s="15" t="s">
        <v>81</v>
      </c>
      <c r="AY346" s="188" t="s">
        <v>148</v>
      </c>
    </row>
    <row r="347" spans="1:65" s="2" customFormat="1" ht="24.2" customHeight="1">
      <c r="A347" s="33"/>
      <c r="B347" s="156"/>
      <c r="C347" s="157" t="s">
        <v>415</v>
      </c>
      <c r="D347" s="157" t="s">
        <v>150</v>
      </c>
      <c r="E347" s="158" t="s">
        <v>728</v>
      </c>
      <c r="F347" s="159" t="s">
        <v>729</v>
      </c>
      <c r="G347" s="160" t="s">
        <v>325</v>
      </c>
      <c r="H347" s="161">
        <v>2</v>
      </c>
      <c r="I347" s="162"/>
      <c r="J347" s="163">
        <f>ROUND(I347*H347,2)</f>
        <v>0</v>
      </c>
      <c r="K347" s="164"/>
      <c r="L347" s="34"/>
      <c r="M347" s="165" t="s">
        <v>1</v>
      </c>
      <c r="N347" s="166" t="s">
        <v>40</v>
      </c>
      <c r="O347" s="62"/>
      <c r="P347" s="167">
        <f>O347*H347</f>
        <v>0</v>
      </c>
      <c r="Q347" s="167">
        <v>2.4299999999999999E-3</v>
      </c>
      <c r="R347" s="167">
        <f>Q347*H347</f>
        <v>4.8599999999999997E-3</v>
      </c>
      <c r="S347" s="167">
        <v>0</v>
      </c>
      <c r="T347" s="168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9" t="s">
        <v>308</v>
      </c>
      <c r="AT347" s="169" t="s">
        <v>150</v>
      </c>
      <c r="AU347" s="169" t="s">
        <v>87</v>
      </c>
      <c r="AY347" s="18" t="s">
        <v>148</v>
      </c>
      <c r="BE347" s="170">
        <f>IF(N347="základná",J347,0)</f>
        <v>0</v>
      </c>
      <c r="BF347" s="170">
        <f>IF(N347="znížená",J347,0)</f>
        <v>0</v>
      </c>
      <c r="BG347" s="170">
        <f>IF(N347="zákl. prenesená",J347,0)</f>
        <v>0</v>
      </c>
      <c r="BH347" s="170">
        <f>IF(N347="zníž. prenesená",J347,0)</f>
        <v>0</v>
      </c>
      <c r="BI347" s="170">
        <f>IF(N347="nulová",J347,0)</f>
        <v>0</v>
      </c>
      <c r="BJ347" s="18" t="s">
        <v>87</v>
      </c>
      <c r="BK347" s="170">
        <f>ROUND(I347*H347,2)</f>
        <v>0</v>
      </c>
      <c r="BL347" s="18" t="s">
        <v>308</v>
      </c>
      <c r="BM347" s="169" t="s">
        <v>730</v>
      </c>
    </row>
    <row r="348" spans="1:65" s="14" customFormat="1" ht="11.25">
      <c r="B348" s="179"/>
      <c r="D348" s="172" t="s">
        <v>156</v>
      </c>
      <c r="E348" s="180" t="s">
        <v>1</v>
      </c>
      <c r="F348" s="181" t="s">
        <v>87</v>
      </c>
      <c r="H348" s="182">
        <v>2</v>
      </c>
      <c r="I348" s="183"/>
      <c r="L348" s="179"/>
      <c r="M348" s="184"/>
      <c r="N348" s="185"/>
      <c r="O348" s="185"/>
      <c r="P348" s="185"/>
      <c r="Q348" s="185"/>
      <c r="R348" s="185"/>
      <c r="S348" s="185"/>
      <c r="T348" s="186"/>
      <c r="AT348" s="180" t="s">
        <v>156</v>
      </c>
      <c r="AU348" s="180" t="s">
        <v>87</v>
      </c>
      <c r="AV348" s="14" t="s">
        <v>87</v>
      </c>
      <c r="AW348" s="14" t="s">
        <v>30</v>
      </c>
      <c r="AX348" s="14" t="s">
        <v>74</v>
      </c>
      <c r="AY348" s="180" t="s">
        <v>148</v>
      </c>
    </row>
    <row r="349" spans="1:65" s="15" customFormat="1" ht="11.25">
      <c r="B349" s="187"/>
      <c r="D349" s="172" t="s">
        <v>156</v>
      </c>
      <c r="E349" s="188" t="s">
        <v>1</v>
      </c>
      <c r="F349" s="189" t="s">
        <v>163</v>
      </c>
      <c r="H349" s="190">
        <v>2</v>
      </c>
      <c r="I349" s="191"/>
      <c r="L349" s="187"/>
      <c r="M349" s="192"/>
      <c r="N349" s="193"/>
      <c r="O349" s="193"/>
      <c r="P349" s="193"/>
      <c r="Q349" s="193"/>
      <c r="R349" s="193"/>
      <c r="S349" s="193"/>
      <c r="T349" s="194"/>
      <c r="AT349" s="188" t="s">
        <v>156</v>
      </c>
      <c r="AU349" s="188" t="s">
        <v>87</v>
      </c>
      <c r="AV349" s="15" t="s">
        <v>154</v>
      </c>
      <c r="AW349" s="15" t="s">
        <v>30</v>
      </c>
      <c r="AX349" s="15" t="s">
        <v>81</v>
      </c>
      <c r="AY349" s="188" t="s">
        <v>148</v>
      </c>
    </row>
    <row r="350" spans="1:65" s="2" customFormat="1" ht="21.75" customHeight="1">
      <c r="A350" s="33"/>
      <c r="B350" s="156"/>
      <c r="C350" s="157" t="s">
        <v>423</v>
      </c>
      <c r="D350" s="157" t="s">
        <v>150</v>
      </c>
      <c r="E350" s="158" t="s">
        <v>731</v>
      </c>
      <c r="F350" s="159" t="s">
        <v>732</v>
      </c>
      <c r="G350" s="160" t="s">
        <v>396</v>
      </c>
      <c r="H350" s="161">
        <v>0.48799999999999999</v>
      </c>
      <c r="I350" s="162"/>
      <c r="J350" s="163">
        <f>ROUND(I350*H350,2)</f>
        <v>0</v>
      </c>
      <c r="K350" s="164"/>
      <c r="L350" s="34"/>
      <c r="M350" s="165" t="s">
        <v>1</v>
      </c>
      <c r="N350" s="166" t="s">
        <v>40</v>
      </c>
      <c r="O350" s="62"/>
      <c r="P350" s="167">
        <f>O350*H350</f>
        <v>0</v>
      </c>
      <c r="Q350" s="167">
        <v>0</v>
      </c>
      <c r="R350" s="167">
        <f>Q350*H350</f>
        <v>0</v>
      </c>
      <c r="S350" s="167">
        <v>0</v>
      </c>
      <c r="T350" s="168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9" t="s">
        <v>308</v>
      </c>
      <c r="AT350" s="169" t="s">
        <v>150</v>
      </c>
      <c r="AU350" s="169" t="s">
        <v>87</v>
      </c>
      <c r="AY350" s="18" t="s">
        <v>148</v>
      </c>
      <c r="BE350" s="170">
        <f>IF(N350="základná",J350,0)</f>
        <v>0</v>
      </c>
      <c r="BF350" s="170">
        <f>IF(N350="znížená",J350,0)</f>
        <v>0</v>
      </c>
      <c r="BG350" s="170">
        <f>IF(N350="zákl. prenesená",J350,0)</f>
        <v>0</v>
      </c>
      <c r="BH350" s="170">
        <f>IF(N350="zníž. prenesená",J350,0)</f>
        <v>0</v>
      </c>
      <c r="BI350" s="170">
        <f>IF(N350="nulová",J350,0)</f>
        <v>0</v>
      </c>
      <c r="BJ350" s="18" t="s">
        <v>87</v>
      </c>
      <c r="BK350" s="170">
        <f>ROUND(I350*H350,2)</f>
        <v>0</v>
      </c>
      <c r="BL350" s="18" t="s">
        <v>308</v>
      </c>
      <c r="BM350" s="169" t="s">
        <v>733</v>
      </c>
    </row>
    <row r="351" spans="1:65" s="12" customFormat="1" ht="22.9" customHeight="1">
      <c r="B351" s="143"/>
      <c r="D351" s="144" t="s">
        <v>73</v>
      </c>
      <c r="E351" s="154" t="s">
        <v>429</v>
      </c>
      <c r="F351" s="154" t="s">
        <v>430</v>
      </c>
      <c r="I351" s="146"/>
      <c r="J351" s="155">
        <f>BK351</f>
        <v>0</v>
      </c>
      <c r="L351" s="143"/>
      <c r="M351" s="148"/>
      <c r="N351" s="149"/>
      <c r="O351" s="149"/>
      <c r="P351" s="150">
        <f>SUM(P352:P457)</f>
        <v>0</v>
      </c>
      <c r="Q351" s="149"/>
      <c r="R351" s="150">
        <f>SUM(R352:R457)</f>
        <v>0.91579999999999995</v>
      </c>
      <c r="S351" s="149"/>
      <c r="T351" s="151">
        <f>SUM(T352:T457)</f>
        <v>3.5199999999999996</v>
      </c>
      <c r="AR351" s="144" t="s">
        <v>87</v>
      </c>
      <c r="AT351" s="152" t="s">
        <v>73</v>
      </c>
      <c r="AU351" s="152" t="s">
        <v>81</v>
      </c>
      <c r="AY351" s="144" t="s">
        <v>148</v>
      </c>
      <c r="BK351" s="153">
        <f>SUM(BK352:BK457)</f>
        <v>0</v>
      </c>
    </row>
    <row r="352" spans="1:65" s="2" customFormat="1" ht="33" customHeight="1">
      <c r="A352" s="33"/>
      <c r="B352" s="156"/>
      <c r="C352" s="157" t="s">
        <v>431</v>
      </c>
      <c r="D352" s="157" t="s">
        <v>150</v>
      </c>
      <c r="E352" s="158" t="s">
        <v>734</v>
      </c>
      <c r="F352" s="159" t="s">
        <v>735</v>
      </c>
      <c r="G352" s="160" t="s">
        <v>325</v>
      </c>
      <c r="H352" s="161">
        <v>8</v>
      </c>
      <c r="I352" s="162"/>
      <c r="J352" s="163">
        <f>ROUND(I352*H352,2)</f>
        <v>0</v>
      </c>
      <c r="K352" s="164"/>
      <c r="L352" s="34"/>
      <c r="M352" s="165" t="s">
        <v>1</v>
      </c>
      <c r="N352" s="166" t="s">
        <v>40</v>
      </c>
      <c r="O352" s="62"/>
      <c r="P352" s="167">
        <f>O352*H352</f>
        <v>0</v>
      </c>
      <c r="Q352" s="167">
        <v>0</v>
      </c>
      <c r="R352" s="167">
        <f>Q352*H352</f>
        <v>0</v>
      </c>
      <c r="S352" s="167">
        <v>0</v>
      </c>
      <c r="T352" s="168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9" t="s">
        <v>308</v>
      </c>
      <c r="AT352" s="169" t="s">
        <v>150</v>
      </c>
      <c r="AU352" s="169" t="s">
        <v>87</v>
      </c>
      <c r="AY352" s="18" t="s">
        <v>148</v>
      </c>
      <c r="BE352" s="170">
        <f>IF(N352="základná",J352,0)</f>
        <v>0</v>
      </c>
      <c r="BF352" s="170">
        <f>IF(N352="znížená",J352,0)</f>
        <v>0</v>
      </c>
      <c r="BG352" s="170">
        <f>IF(N352="zákl. prenesená",J352,0)</f>
        <v>0</v>
      </c>
      <c r="BH352" s="170">
        <f>IF(N352="zníž. prenesená",J352,0)</f>
        <v>0</v>
      </c>
      <c r="BI352" s="170">
        <f>IF(N352="nulová",J352,0)</f>
        <v>0</v>
      </c>
      <c r="BJ352" s="18" t="s">
        <v>87</v>
      </c>
      <c r="BK352" s="170">
        <f>ROUND(I352*H352,2)</f>
        <v>0</v>
      </c>
      <c r="BL352" s="18" t="s">
        <v>308</v>
      </c>
      <c r="BM352" s="169" t="s">
        <v>736</v>
      </c>
    </row>
    <row r="353" spans="2:51" s="13" customFormat="1" ht="11.25">
      <c r="B353" s="171"/>
      <c r="D353" s="172" t="s">
        <v>156</v>
      </c>
      <c r="E353" s="173" t="s">
        <v>1</v>
      </c>
      <c r="F353" s="174" t="s">
        <v>737</v>
      </c>
      <c r="H353" s="173" t="s">
        <v>1</v>
      </c>
      <c r="I353" s="175"/>
      <c r="L353" s="171"/>
      <c r="M353" s="176"/>
      <c r="N353" s="177"/>
      <c r="O353" s="177"/>
      <c r="P353" s="177"/>
      <c r="Q353" s="177"/>
      <c r="R353" s="177"/>
      <c r="S353" s="177"/>
      <c r="T353" s="178"/>
      <c r="AT353" s="173" t="s">
        <v>156</v>
      </c>
      <c r="AU353" s="173" t="s">
        <v>87</v>
      </c>
      <c r="AV353" s="13" t="s">
        <v>81</v>
      </c>
      <c r="AW353" s="13" t="s">
        <v>30</v>
      </c>
      <c r="AX353" s="13" t="s">
        <v>74</v>
      </c>
      <c r="AY353" s="173" t="s">
        <v>148</v>
      </c>
    </row>
    <row r="354" spans="2:51" s="13" customFormat="1" ht="11.25">
      <c r="B354" s="171"/>
      <c r="D354" s="172" t="s">
        <v>156</v>
      </c>
      <c r="E354" s="173" t="s">
        <v>1</v>
      </c>
      <c r="F354" s="174" t="s">
        <v>738</v>
      </c>
      <c r="H354" s="173" t="s">
        <v>1</v>
      </c>
      <c r="I354" s="175"/>
      <c r="L354" s="171"/>
      <c r="M354" s="176"/>
      <c r="N354" s="177"/>
      <c r="O354" s="177"/>
      <c r="P354" s="177"/>
      <c r="Q354" s="177"/>
      <c r="R354" s="177"/>
      <c r="S354" s="177"/>
      <c r="T354" s="178"/>
      <c r="AT354" s="173" t="s">
        <v>156</v>
      </c>
      <c r="AU354" s="173" t="s">
        <v>87</v>
      </c>
      <c r="AV354" s="13" t="s">
        <v>81</v>
      </c>
      <c r="AW354" s="13" t="s">
        <v>30</v>
      </c>
      <c r="AX354" s="13" t="s">
        <v>74</v>
      </c>
      <c r="AY354" s="173" t="s">
        <v>148</v>
      </c>
    </row>
    <row r="355" spans="2:51" s="13" customFormat="1" ht="11.25">
      <c r="B355" s="171"/>
      <c r="D355" s="172" t="s">
        <v>156</v>
      </c>
      <c r="E355" s="173" t="s">
        <v>1</v>
      </c>
      <c r="F355" s="174" t="s">
        <v>739</v>
      </c>
      <c r="H355" s="173" t="s">
        <v>1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3" t="s">
        <v>156</v>
      </c>
      <c r="AU355" s="173" t="s">
        <v>87</v>
      </c>
      <c r="AV355" s="13" t="s">
        <v>81</v>
      </c>
      <c r="AW355" s="13" t="s">
        <v>30</v>
      </c>
      <c r="AX355" s="13" t="s">
        <v>74</v>
      </c>
      <c r="AY355" s="173" t="s">
        <v>148</v>
      </c>
    </row>
    <row r="356" spans="2:51" s="13" customFormat="1" ht="11.25">
      <c r="B356" s="171"/>
      <c r="D356" s="172" t="s">
        <v>156</v>
      </c>
      <c r="E356" s="173" t="s">
        <v>1</v>
      </c>
      <c r="F356" s="174" t="s">
        <v>740</v>
      </c>
      <c r="H356" s="173" t="s">
        <v>1</v>
      </c>
      <c r="I356" s="175"/>
      <c r="L356" s="171"/>
      <c r="M356" s="176"/>
      <c r="N356" s="177"/>
      <c r="O356" s="177"/>
      <c r="P356" s="177"/>
      <c r="Q356" s="177"/>
      <c r="R356" s="177"/>
      <c r="S356" s="177"/>
      <c r="T356" s="178"/>
      <c r="AT356" s="173" t="s">
        <v>156</v>
      </c>
      <c r="AU356" s="173" t="s">
        <v>87</v>
      </c>
      <c r="AV356" s="13" t="s">
        <v>81</v>
      </c>
      <c r="AW356" s="13" t="s">
        <v>30</v>
      </c>
      <c r="AX356" s="13" t="s">
        <v>74</v>
      </c>
      <c r="AY356" s="173" t="s">
        <v>148</v>
      </c>
    </row>
    <row r="357" spans="2:51" s="13" customFormat="1" ht="11.25">
      <c r="B357" s="171"/>
      <c r="D357" s="172" t="s">
        <v>156</v>
      </c>
      <c r="E357" s="173" t="s">
        <v>1</v>
      </c>
      <c r="F357" s="174" t="s">
        <v>741</v>
      </c>
      <c r="H357" s="173" t="s">
        <v>1</v>
      </c>
      <c r="I357" s="175"/>
      <c r="L357" s="171"/>
      <c r="M357" s="176"/>
      <c r="N357" s="177"/>
      <c r="O357" s="177"/>
      <c r="P357" s="177"/>
      <c r="Q357" s="177"/>
      <c r="R357" s="177"/>
      <c r="S357" s="177"/>
      <c r="T357" s="178"/>
      <c r="AT357" s="173" t="s">
        <v>156</v>
      </c>
      <c r="AU357" s="173" t="s">
        <v>87</v>
      </c>
      <c r="AV357" s="13" t="s">
        <v>81</v>
      </c>
      <c r="AW357" s="13" t="s">
        <v>30</v>
      </c>
      <c r="AX357" s="13" t="s">
        <v>74</v>
      </c>
      <c r="AY357" s="173" t="s">
        <v>148</v>
      </c>
    </row>
    <row r="358" spans="2:51" s="13" customFormat="1" ht="11.25">
      <c r="B358" s="171"/>
      <c r="D358" s="172" t="s">
        <v>156</v>
      </c>
      <c r="E358" s="173" t="s">
        <v>1</v>
      </c>
      <c r="F358" s="174" t="s">
        <v>742</v>
      </c>
      <c r="H358" s="173" t="s">
        <v>1</v>
      </c>
      <c r="I358" s="175"/>
      <c r="L358" s="171"/>
      <c r="M358" s="176"/>
      <c r="N358" s="177"/>
      <c r="O358" s="177"/>
      <c r="P358" s="177"/>
      <c r="Q358" s="177"/>
      <c r="R358" s="177"/>
      <c r="S358" s="177"/>
      <c r="T358" s="178"/>
      <c r="AT358" s="173" t="s">
        <v>156</v>
      </c>
      <c r="AU358" s="173" t="s">
        <v>87</v>
      </c>
      <c r="AV358" s="13" t="s">
        <v>81</v>
      </c>
      <c r="AW358" s="13" t="s">
        <v>30</v>
      </c>
      <c r="AX358" s="13" t="s">
        <v>74</v>
      </c>
      <c r="AY358" s="173" t="s">
        <v>148</v>
      </c>
    </row>
    <row r="359" spans="2:51" s="13" customFormat="1" ht="11.25">
      <c r="B359" s="171"/>
      <c r="D359" s="172" t="s">
        <v>156</v>
      </c>
      <c r="E359" s="173" t="s">
        <v>1</v>
      </c>
      <c r="F359" s="174" t="s">
        <v>743</v>
      </c>
      <c r="H359" s="173" t="s">
        <v>1</v>
      </c>
      <c r="I359" s="175"/>
      <c r="L359" s="171"/>
      <c r="M359" s="176"/>
      <c r="N359" s="177"/>
      <c r="O359" s="177"/>
      <c r="P359" s="177"/>
      <c r="Q359" s="177"/>
      <c r="R359" s="177"/>
      <c r="S359" s="177"/>
      <c r="T359" s="178"/>
      <c r="AT359" s="173" t="s">
        <v>156</v>
      </c>
      <c r="AU359" s="173" t="s">
        <v>87</v>
      </c>
      <c r="AV359" s="13" t="s">
        <v>81</v>
      </c>
      <c r="AW359" s="13" t="s">
        <v>30</v>
      </c>
      <c r="AX359" s="13" t="s">
        <v>74</v>
      </c>
      <c r="AY359" s="173" t="s">
        <v>148</v>
      </c>
    </row>
    <row r="360" spans="2:51" s="13" customFormat="1" ht="11.25">
      <c r="B360" s="171"/>
      <c r="D360" s="172" t="s">
        <v>156</v>
      </c>
      <c r="E360" s="173" t="s">
        <v>1</v>
      </c>
      <c r="F360" s="174" t="s">
        <v>744</v>
      </c>
      <c r="H360" s="173" t="s">
        <v>1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3" t="s">
        <v>156</v>
      </c>
      <c r="AU360" s="173" t="s">
        <v>87</v>
      </c>
      <c r="AV360" s="13" t="s">
        <v>81</v>
      </c>
      <c r="AW360" s="13" t="s">
        <v>30</v>
      </c>
      <c r="AX360" s="13" t="s">
        <v>74</v>
      </c>
      <c r="AY360" s="173" t="s">
        <v>148</v>
      </c>
    </row>
    <row r="361" spans="2:51" s="14" customFormat="1" ht="11.25">
      <c r="B361" s="179"/>
      <c r="D361" s="172" t="s">
        <v>156</v>
      </c>
      <c r="E361" s="180" t="s">
        <v>1</v>
      </c>
      <c r="F361" s="181" t="s">
        <v>745</v>
      </c>
      <c r="H361" s="182">
        <v>1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156</v>
      </c>
      <c r="AU361" s="180" t="s">
        <v>87</v>
      </c>
      <c r="AV361" s="14" t="s">
        <v>87</v>
      </c>
      <c r="AW361" s="14" t="s">
        <v>30</v>
      </c>
      <c r="AX361" s="14" t="s">
        <v>74</v>
      </c>
      <c r="AY361" s="180" t="s">
        <v>148</v>
      </c>
    </row>
    <row r="362" spans="2:51" s="14" customFormat="1" ht="11.25">
      <c r="B362" s="179"/>
      <c r="D362" s="172" t="s">
        <v>156</v>
      </c>
      <c r="E362" s="180" t="s">
        <v>1</v>
      </c>
      <c r="F362" s="181" t="s">
        <v>746</v>
      </c>
      <c r="H362" s="182">
        <v>1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156</v>
      </c>
      <c r="AU362" s="180" t="s">
        <v>87</v>
      </c>
      <c r="AV362" s="14" t="s">
        <v>87</v>
      </c>
      <c r="AW362" s="14" t="s">
        <v>30</v>
      </c>
      <c r="AX362" s="14" t="s">
        <v>74</v>
      </c>
      <c r="AY362" s="180" t="s">
        <v>148</v>
      </c>
    </row>
    <row r="363" spans="2:51" s="14" customFormat="1" ht="11.25">
      <c r="B363" s="179"/>
      <c r="D363" s="172" t="s">
        <v>156</v>
      </c>
      <c r="E363" s="180" t="s">
        <v>1</v>
      </c>
      <c r="F363" s="181" t="s">
        <v>747</v>
      </c>
      <c r="H363" s="182">
        <v>1</v>
      </c>
      <c r="I363" s="183"/>
      <c r="L363" s="179"/>
      <c r="M363" s="184"/>
      <c r="N363" s="185"/>
      <c r="O363" s="185"/>
      <c r="P363" s="185"/>
      <c r="Q363" s="185"/>
      <c r="R363" s="185"/>
      <c r="S363" s="185"/>
      <c r="T363" s="186"/>
      <c r="AT363" s="180" t="s">
        <v>156</v>
      </c>
      <c r="AU363" s="180" t="s">
        <v>87</v>
      </c>
      <c r="AV363" s="14" t="s">
        <v>87</v>
      </c>
      <c r="AW363" s="14" t="s">
        <v>30</v>
      </c>
      <c r="AX363" s="14" t="s">
        <v>74</v>
      </c>
      <c r="AY363" s="180" t="s">
        <v>148</v>
      </c>
    </row>
    <row r="364" spans="2:51" s="14" customFormat="1" ht="11.25">
      <c r="B364" s="179"/>
      <c r="D364" s="172" t="s">
        <v>156</v>
      </c>
      <c r="E364" s="180" t="s">
        <v>1</v>
      </c>
      <c r="F364" s="181" t="s">
        <v>748</v>
      </c>
      <c r="H364" s="182">
        <v>1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156</v>
      </c>
      <c r="AU364" s="180" t="s">
        <v>87</v>
      </c>
      <c r="AV364" s="14" t="s">
        <v>87</v>
      </c>
      <c r="AW364" s="14" t="s">
        <v>30</v>
      </c>
      <c r="AX364" s="14" t="s">
        <v>74</v>
      </c>
      <c r="AY364" s="180" t="s">
        <v>148</v>
      </c>
    </row>
    <row r="365" spans="2:51" s="14" customFormat="1" ht="11.25">
      <c r="B365" s="179"/>
      <c r="D365" s="172" t="s">
        <v>156</v>
      </c>
      <c r="E365" s="180" t="s">
        <v>1</v>
      </c>
      <c r="F365" s="181" t="s">
        <v>749</v>
      </c>
      <c r="H365" s="182">
        <v>1</v>
      </c>
      <c r="I365" s="183"/>
      <c r="L365" s="179"/>
      <c r="M365" s="184"/>
      <c r="N365" s="185"/>
      <c r="O365" s="185"/>
      <c r="P365" s="185"/>
      <c r="Q365" s="185"/>
      <c r="R365" s="185"/>
      <c r="S365" s="185"/>
      <c r="T365" s="186"/>
      <c r="AT365" s="180" t="s">
        <v>156</v>
      </c>
      <c r="AU365" s="180" t="s">
        <v>87</v>
      </c>
      <c r="AV365" s="14" t="s">
        <v>87</v>
      </c>
      <c r="AW365" s="14" t="s">
        <v>30</v>
      </c>
      <c r="AX365" s="14" t="s">
        <v>74</v>
      </c>
      <c r="AY365" s="180" t="s">
        <v>148</v>
      </c>
    </row>
    <row r="366" spans="2:51" s="14" customFormat="1" ht="11.25">
      <c r="B366" s="179"/>
      <c r="D366" s="172" t="s">
        <v>156</v>
      </c>
      <c r="E366" s="180" t="s">
        <v>1</v>
      </c>
      <c r="F366" s="181" t="s">
        <v>375</v>
      </c>
      <c r="H366" s="182">
        <v>1</v>
      </c>
      <c r="I366" s="183"/>
      <c r="L366" s="179"/>
      <c r="M366" s="184"/>
      <c r="N366" s="185"/>
      <c r="O366" s="185"/>
      <c r="P366" s="185"/>
      <c r="Q366" s="185"/>
      <c r="R366" s="185"/>
      <c r="S366" s="185"/>
      <c r="T366" s="186"/>
      <c r="AT366" s="180" t="s">
        <v>156</v>
      </c>
      <c r="AU366" s="180" t="s">
        <v>87</v>
      </c>
      <c r="AV366" s="14" t="s">
        <v>87</v>
      </c>
      <c r="AW366" s="14" t="s">
        <v>30</v>
      </c>
      <c r="AX366" s="14" t="s">
        <v>74</v>
      </c>
      <c r="AY366" s="180" t="s">
        <v>148</v>
      </c>
    </row>
    <row r="367" spans="2:51" s="14" customFormat="1" ht="11.25">
      <c r="B367" s="179"/>
      <c r="D367" s="172" t="s">
        <v>156</v>
      </c>
      <c r="E367" s="180" t="s">
        <v>1</v>
      </c>
      <c r="F367" s="181" t="s">
        <v>750</v>
      </c>
      <c r="H367" s="182">
        <v>1</v>
      </c>
      <c r="I367" s="183"/>
      <c r="L367" s="179"/>
      <c r="M367" s="184"/>
      <c r="N367" s="185"/>
      <c r="O367" s="185"/>
      <c r="P367" s="185"/>
      <c r="Q367" s="185"/>
      <c r="R367" s="185"/>
      <c r="S367" s="185"/>
      <c r="T367" s="186"/>
      <c r="AT367" s="180" t="s">
        <v>156</v>
      </c>
      <c r="AU367" s="180" t="s">
        <v>87</v>
      </c>
      <c r="AV367" s="14" t="s">
        <v>87</v>
      </c>
      <c r="AW367" s="14" t="s">
        <v>30</v>
      </c>
      <c r="AX367" s="14" t="s">
        <v>74</v>
      </c>
      <c r="AY367" s="180" t="s">
        <v>148</v>
      </c>
    </row>
    <row r="368" spans="2:51" s="14" customFormat="1" ht="11.25">
      <c r="B368" s="179"/>
      <c r="D368" s="172" t="s">
        <v>156</v>
      </c>
      <c r="E368" s="180" t="s">
        <v>1</v>
      </c>
      <c r="F368" s="181" t="s">
        <v>376</v>
      </c>
      <c r="H368" s="182">
        <v>1</v>
      </c>
      <c r="I368" s="183"/>
      <c r="L368" s="179"/>
      <c r="M368" s="184"/>
      <c r="N368" s="185"/>
      <c r="O368" s="185"/>
      <c r="P368" s="185"/>
      <c r="Q368" s="185"/>
      <c r="R368" s="185"/>
      <c r="S368" s="185"/>
      <c r="T368" s="186"/>
      <c r="AT368" s="180" t="s">
        <v>156</v>
      </c>
      <c r="AU368" s="180" t="s">
        <v>87</v>
      </c>
      <c r="AV368" s="14" t="s">
        <v>87</v>
      </c>
      <c r="AW368" s="14" t="s">
        <v>30</v>
      </c>
      <c r="AX368" s="14" t="s">
        <v>74</v>
      </c>
      <c r="AY368" s="180" t="s">
        <v>148</v>
      </c>
    </row>
    <row r="369" spans="1:65" s="16" customFormat="1" ht="11.25">
      <c r="B369" s="195"/>
      <c r="D369" s="172" t="s">
        <v>156</v>
      </c>
      <c r="E369" s="196" t="s">
        <v>1</v>
      </c>
      <c r="F369" s="197" t="s">
        <v>751</v>
      </c>
      <c r="H369" s="198">
        <v>8</v>
      </c>
      <c r="I369" s="199"/>
      <c r="L369" s="195"/>
      <c r="M369" s="200"/>
      <c r="N369" s="201"/>
      <c r="O369" s="201"/>
      <c r="P369" s="201"/>
      <c r="Q369" s="201"/>
      <c r="R369" s="201"/>
      <c r="S369" s="201"/>
      <c r="T369" s="202"/>
      <c r="AT369" s="196" t="s">
        <v>156</v>
      </c>
      <c r="AU369" s="196" t="s">
        <v>87</v>
      </c>
      <c r="AV369" s="16" t="s">
        <v>167</v>
      </c>
      <c r="AW369" s="16" t="s">
        <v>30</v>
      </c>
      <c r="AX369" s="16" t="s">
        <v>74</v>
      </c>
      <c r="AY369" s="196" t="s">
        <v>148</v>
      </c>
    </row>
    <row r="370" spans="1:65" s="15" customFormat="1" ht="11.25">
      <c r="B370" s="187"/>
      <c r="D370" s="172" t="s">
        <v>156</v>
      </c>
      <c r="E370" s="188" t="s">
        <v>1</v>
      </c>
      <c r="F370" s="189" t="s">
        <v>163</v>
      </c>
      <c r="H370" s="190">
        <v>8</v>
      </c>
      <c r="I370" s="191"/>
      <c r="L370" s="187"/>
      <c r="M370" s="192"/>
      <c r="N370" s="193"/>
      <c r="O370" s="193"/>
      <c r="P370" s="193"/>
      <c r="Q370" s="193"/>
      <c r="R370" s="193"/>
      <c r="S370" s="193"/>
      <c r="T370" s="194"/>
      <c r="AT370" s="188" t="s">
        <v>156</v>
      </c>
      <c r="AU370" s="188" t="s">
        <v>87</v>
      </c>
      <c r="AV370" s="15" t="s">
        <v>154</v>
      </c>
      <c r="AW370" s="15" t="s">
        <v>30</v>
      </c>
      <c r="AX370" s="15" t="s">
        <v>81</v>
      </c>
      <c r="AY370" s="188" t="s">
        <v>148</v>
      </c>
    </row>
    <row r="371" spans="1:65" s="2" customFormat="1" ht="24.2" customHeight="1">
      <c r="A371" s="33"/>
      <c r="B371" s="156"/>
      <c r="C371" s="207" t="s">
        <v>441</v>
      </c>
      <c r="D371" s="207" t="s">
        <v>752</v>
      </c>
      <c r="E371" s="208" t="s">
        <v>753</v>
      </c>
      <c r="F371" s="209" t="s">
        <v>754</v>
      </c>
      <c r="G371" s="210" t="s">
        <v>325</v>
      </c>
      <c r="H371" s="211">
        <v>8</v>
      </c>
      <c r="I371" s="212"/>
      <c r="J371" s="213">
        <f>ROUND(I371*H371,2)</f>
        <v>0</v>
      </c>
      <c r="K371" s="214"/>
      <c r="L371" s="215"/>
      <c r="M371" s="216" t="s">
        <v>1</v>
      </c>
      <c r="N371" s="217" t="s">
        <v>40</v>
      </c>
      <c r="O371" s="62"/>
      <c r="P371" s="167">
        <f>O371*H371</f>
        <v>0</v>
      </c>
      <c r="Q371" s="167">
        <v>4.2700000000000002E-2</v>
      </c>
      <c r="R371" s="167">
        <f>Q371*H371</f>
        <v>0.34160000000000001</v>
      </c>
      <c r="S371" s="167">
        <v>0</v>
      </c>
      <c r="T371" s="168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9" t="s">
        <v>431</v>
      </c>
      <c r="AT371" s="169" t="s">
        <v>752</v>
      </c>
      <c r="AU371" s="169" t="s">
        <v>87</v>
      </c>
      <c r="AY371" s="18" t="s">
        <v>148</v>
      </c>
      <c r="BE371" s="170">
        <f>IF(N371="základná",J371,0)</f>
        <v>0</v>
      </c>
      <c r="BF371" s="170">
        <f>IF(N371="znížená",J371,0)</f>
        <v>0</v>
      </c>
      <c r="BG371" s="170">
        <f>IF(N371="zákl. prenesená",J371,0)</f>
        <v>0</v>
      </c>
      <c r="BH371" s="170">
        <f>IF(N371="zníž. prenesená",J371,0)</f>
        <v>0</v>
      </c>
      <c r="BI371" s="170">
        <f>IF(N371="nulová",J371,0)</f>
        <v>0</v>
      </c>
      <c r="BJ371" s="18" t="s">
        <v>87</v>
      </c>
      <c r="BK371" s="170">
        <f>ROUND(I371*H371,2)</f>
        <v>0</v>
      </c>
      <c r="BL371" s="18" t="s">
        <v>308</v>
      </c>
      <c r="BM371" s="169" t="s">
        <v>755</v>
      </c>
    </row>
    <row r="372" spans="1:65" s="13" customFormat="1" ht="11.25">
      <c r="B372" s="171"/>
      <c r="D372" s="172" t="s">
        <v>156</v>
      </c>
      <c r="E372" s="173" t="s">
        <v>1</v>
      </c>
      <c r="F372" s="174" t="s">
        <v>737</v>
      </c>
      <c r="H372" s="173" t="s">
        <v>1</v>
      </c>
      <c r="I372" s="175"/>
      <c r="L372" s="171"/>
      <c r="M372" s="176"/>
      <c r="N372" s="177"/>
      <c r="O372" s="177"/>
      <c r="P372" s="177"/>
      <c r="Q372" s="177"/>
      <c r="R372" s="177"/>
      <c r="S372" s="177"/>
      <c r="T372" s="178"/>
      <c r="AT372" s="173" t="s">
        <v>156</v>
      </c>
      <c r="AU372" s="173" t="s">
        <v>87</v>
      </c>
      <c r="AV372" s="13" t="s">
        <v>81</v>
      </c>
      <c r="AW372" s="13" t="s">
        <v>30</v>
      </c>
      <c r="AX372" s="13" t="s">
        <v>74</v>
      </c>
      <c r="AY372" s="173" t="s">
        <v>148</v>
      </c>
    </row>
    <row r="373" spans="1:65" s="13" customFormat="1" ht="11.25">
      <c r="B373" s="171"/>
      <c r="D373" s="172" t="s">
        <v>156</v>
      </c>
      <c r="E373" s="173" t="s">
        <v>1</v>
      </c>
      <c r="F373" s="174" t="s">
        <v>756</v>
      </c>
      <c r="H373" s="173" t="s">
        <v>1</v>
      </c>
      <c r="I373" s="175"/>
      <c r="L373" s="171"/>
      <c r="M373" s="176"/>
      <c r="N373" s="177"/>
      <c r="O373" s="177"/>
      <c r="P373" s="177"/>
      <c r="Q373" s="177"/>
      <c r="R373" s="177"/>
      <c r="S373" s="177"/>
      <c r="T373" s="178"/>
      <c r="AT373" s="173" t="s">
        <v>156</v>
      </c>
      <c r="AU373" s="173" t="s">
        <v>87</v>
      </c>
      <c r="AV373" s="13" t="s">
        <v>81</v>
      </c>
      <c r="AW373" s="13" t="s">
        <v>30</v>
      </c>
      <c r="AX373" s="13" t="s">
        <v>74</v>
      </c>
      <c r="AY373" s="173" t="s">
        <v>148</v>
      </c>
    </row>
    <row r="374" spans="1:65" s="14" customFormat="1" ht="11.25">
      <c r="B374" s="179"/>
      <c r="D374" s="172" t="s">
        <v>156</v>
      </c>
      <c r="E374" s="180" t="s">
        <v>1</v>
      </c>
      <c r="F374" s="181" t="s">
        <v>757</v>
      </c>
      <c r="H374" s="182">
        <v>8</v>
      </c>
      <c r="I374" s="183"/>
      <c r="L374" s="179"/>
      <c r="M374" s="184"/>
      <c r="N374" s="185"/>
      <c r="O374" s="185"/>
      <c r="P374" s="185"/>
      <c r="Q374" s="185"/>
      <c r="R374" s="185"/>
      <c r="S374" s="185"/>
      <c r="T374" s="186"/>
      <c r="AT374" s="180" t="s">
        <v>156</v>
      </c>
      <c r="AU374" s="180" t="s">
        <v>87</v>
      </c>
      <c r="AV374" s="14" t="s">
        <v>87</v>
      </c>
      <c r="AW374" s="14" t="s">
        <v>30</v>
      </c>
      <c r="AX374" s="14" t="s">
        <v>74</v>
      </c>
      <c r="AY374" s="180" t="s">
        <v>148</v>
      </c>
    </row>
    <row r="375" spans="1:65" s="15" customFormat="1" ht="11.25">
      <c r="B375" s="187"/>
      <c r="D375" s="172" t="s">
        <v>156</v>
      </c>
      <c r="E375" s="188" t="s">
        <v>1</v>
      </c>
      <c r="F375" s="189" t="s">
        <v>163</v>
      </c>
      <c r="H375" s="190">
        <v>8</v>
      </c>
      <c r="I375" s="191"/>
      <c r="L375" s="187"/>
      <c r="M375" s="192"/>
      <c r="N375" s="193"/>
      <c r="O375" s="193"/>
      <c r="P375" s="193"/>
      <c r="Q375" s="193"/>
      <c r="R375" s="193"/>
      <c r="S375" s="193"/>
      <c r="T375" s="194"/>
      <c r="AT375" s="188" t="s">
        <v>156</v>
      </c>
      <c r="AU375" s="188" t="s">
        <v>87</v>
      </c>
      <c r="AV375" s="15" t="s">
        <v>154</v>
      </c>
      <c r="AW375" s="15" t="s">
        <v>30</v>
      </c>
      <c r="AX375" s="15" t="s">
        <v>81</v>
      </c>
      <c r="AY375" s="188" t="s">
        <v>148</v>
      </c>
    </row>
    <row r="376" spans="1:65" s="2" customFormat="1" ht="24.2" customHeight="1">
      <c r="A376" s="33"/>
      <c r="B376" s="156"/>
      <c r="C376" s="207" t="s">
        <v>446</v>
      </c>
      <c r="D376" s="207" t="s">
        <v>752</v>
      </c>
      <c r="E376" s="208" t="s">
        <v>758</v>
      </c>
      <c r="F376" s="209" t="s">
        <v>759</v>
      </c>
      <c r="G376" s="210" t="s">
        <v>325</v>
      </c>
      <c r="H376" s="211">
        <v>8</v>
      </c>
      <c r="I376" s="212"/>
      <c r="J376" s="213">
        <f>ROUND(I376*H376,2)</f>
        <v>0</v>
      </c>
      <c r="K376" s="214"/>
      <c r="L376" s="215"/>
      <c r="M376" s="216" t="s">
        <v>1</v>
      </c>
      <c r="N376" s="217" t="s">
        <v>40</v>
      </c>
      <c r="O376" s="62"/>
      <c r="P376" s="167">
        <f>O376*H376</f>
        <v>0</v>
      </c>
      <c r="Q376" s="167">
        <v>1E-3</v>
      </c>
      <c r="R376" s="167">
        <f>Q376*H376</f>
        <v>8.0000000000000002E-3</v>
      </c>
      <c r="S376" s="167">
        <v>0</v>
      </c>
      <c r="T376" s="16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9" t="s">
        <v>431</v>
      </c>
      <c r="AT376" s="169" t="s">
        <v>752</v>
      </c>
      <c r="AU376" s="169" t="s">
        <v>87</v>
      </c>
      <c r="AY376" s="18" t="s">
        <v>148</v>
      </c>
      <c r="BE376" s="170">
        <f>IF(N376="základná",J376,0)</f>
        <v>0</v>
      </c>
      <c r="BF376" s="170">
        <f>IF(N376="znížená",J376,0)</f>
        <v>0</v>
      </c>
      <c r="BG376" s="170">
        <f>IF(N376="zákl. prenesená",J376,0)</f>
        <v>0</v>
      </c>
      <c r="BH376" s="170">
        <f>IF(N376="zníž. prenesená",J376,0)</f>
        <v>0</v>
      </c>
      <c r="BI376" s="170">
        <f>IF(N376="nulová",J376,0)</f>
        <v>0</v>
      </c>
      <c r="BJ376" s="18" t="s">
        <v>87</v>
      </c>
      <c r="BK376" s="170">
        <f>ROUND(I376*H376,2)</f>
        <v>0</v>
      </c>
      <c r="BL376" s="18" t="s">
        <v>308</v>
      </c>
      <c r="BM376" s="169" t="s">
        <v>760</v>
      </c>
    </row>
    <row r="377" spans="1:65" s="13" customFormat="1" ht="11.25">
      <c r="B377" s="171"/>
      <c r="D377" s="172" t="s">
        <v>156</v>
      </c>
      <c r="E377" s="173" t="s">
        <v>1</v>
      </c>
      <c r="F377" s="174" t="s">
        <v>737</v>
      </c>
      <c r="H377" s="173" t="s">
        <v>1</v>
      </c>
      <c r="I377" s="175"/>
      <c r="L377" s="171"/>
      <c r="M377" s="176"/>
      <c r="N377" s="177"/>
      <c r="O377" s="177"/>
      <c r="P377" s="177"/>
      <c r="Q377" s="177"/>
      <c r="R377" s="177"/>
      <c r="S377" s="177"/>
      <c r="T377" s="178"/>
      <c r="AT377" s="173" t="s">
        <v>156</v>
      </c>
      <c r="AU377" s="173" t="s">
        <v>87</v>
      </c>
      <c r="AV377" s="13" t="s">
        <v>81</v>
      </c>
      <c r="AW377" s="13" t="s">
        <v>30</v>
      </c>
      <c r="AX377" s="13" t="s">
        <v>74</v>
      </c>
      <c r="AY377" s="173" t="s">
        <v>148</v>
      </c>
    </row>
    <row r="378" spans="1:65" s="13" customFormat="1" ht="11.25">
      <c r="B378" s="171"/>
      <c r="D378" s="172" t="s">
        <v>156</v>
      </c>
      <c r="E378" s="173" t="s">
        <v>1</v>
      </c>
      <c r="F378" s="174" t="s">
        <v>756</v>
      </c>
      <c r="H378" s="173" t="s">
        <v>1</v>
      </c>
      <c r="I378" s="175"/>
      <c r="L378" s="171"/>
      <c r="M378" s="176"/>
      <c r="N378" s="177"/>
      <c r="O378" s="177"/>
      <c r="P378" s="177"/>
      <c r="Q378" s="177"/>
      <c r="R378" s="177"/>
      <c r="S378" s="177"/>
      <c r="T378" s="178"/>
      <c r="AT378" s="173" t="s">
        <v>156</v>
      </c>
      <c r="AU378" s="173" t="s">
        <v>87</v>
      </c>
      <c r="AV378" s="13" t="s">
        <v>81</v>
      </c>
      <c r="AW378" s="13" t="s">
        <v>30</v>
      </c>
      <c r="AX378" s="13" t="s">
        <v>74</v>
      </c>
      <c r="AY378" s="173" t="s">
        <v>148</v>
      </c>
    </row>
    <row r="379" spans="1:65" s="14" customFormat="1" ht="11.25">
      <c r="B379" s="179"/>
      <c r="D379" s="172" t="s">
        <v>156</v>
      </c>
      <c r="E379" s="180" t="s">
        <v>1</v>
      </c>
      <c r="F379" s="181" t="s">
        <v>757</v>
      </c>
      <c r="H379" s="182">
        <v>8</v>
      </c>
      <c r="I379" s="183"/>
      <c r="L379" s="179"/>
      <c r="M379" s="184"/>
      <c r="N379" s="185"/>
      <c r="O379" s="185"/>
      <c r="P379" s="185"/>
      <c r="Q379" s="185"/>
      <c r="R379" s="185"/>
      <c r="S379" s="185"/>
      <c r="T379" s="186"/>
      <c r="AT379" s="180" t="s">
        <v>156</v>
      </c>
      <c r="AU379" s="180" t="s">
        <v>87</v>
      </c>
      <c r="AV379" s="14" t="s">
        <v>87</v>
      </c>
      <c r="AW379" s="14" t="s">
        <v>30</v>
      </c>
      <c r="AX379" s="14" t="s">
        <v>74</v>
      </c>
      <c r="AY379" s="180" t="s">
        <v>148</v>
      </c>
    </row>
    <row r="380" spans="1:65" s="15" customFormat="1" ht="11.25">
      <c r="B380" s="187"/>
      <c r="D380" s="172" t="s">
        <v>156</v>
      </c>
      <c r="E380" s="188" t="s">
        <v>1</v>
      </c>
      <c r="F380" s="189" t="s">
        <v>163</v>
      </c>
      <c r="H380" s="190">
        <v>8</v>
      </c>
      <c r="I380" s="191"/>
      <c r="L380" s="187"/>
      <c r="M380" s="192"/>
      <c r="N380" s="193"/>
      <c r="O380" s="193"/>
      <c r="P380" s="193"/>
      <c r="Q380" s="193"/>
      <c r="R380" s="193"/>
      <c r="S380" s="193"/>
      <c r="T380" s="194"/>
      <c r="AT380" s="188" t="s">
        <v>156</v>
      </c>
      <c r="AU380" s="188" t="s">
        <v>87</v>
      </c>
      <c r="AV380" s="15" t="s">
        <v>154</v>
      </c>
      <c r="AW380" s="15" t="s">
        <v>30</v>
      </c>
      <c r="AX380" s="15" t="s">
        <v>81</v>
      </c>
      <c r="AY380" s="188" t="s">
        <v>148</v>
      </c>
    </row>
    <row r="381" spans="1:65" s="2" customFormat="1" ht="24.2" customHeight="1">
      <c r="A381" s="33"/>
      <c r="B381" s="156"/>
      <c r="C381" s="157" t="s">
        <v>450</v>
      </c>
      <c r="D381" s="157" t="s">
        <v>150</v>
      </c>
      <c r="E381" s="158" t="s">
        <v>761</v>
      </c>
      <c r="F381" s="159" t="s">
        <v>762</v>
      </c>
      <c r="G381" s="160" t="s">
        <v>325</v>
      </c>
      <c r="H381" s="161">
        <v>4</v>
      </c>
      <c r="I381" s="162"/>
      <c r="J381" s="163">
        <f>ROUND(I381*H381,2)</f>
        <v>0</v>
      </c>
      <c r="K381" s="164"/>
      <c r="L381" s="34"/>
      <c r="M381" s="165" t="s">
        <v>1</v>
      </c>
      <c r="N381" s="166" t="s">
        <v>40</v>
      </c>
      <c r="O381" s="62"/>
      <c r="P381" s="167">
        <f>O381*H381</f>
        <v>0</v>
      </c>
      <c r="Q381" s="167">
        <v>0</v>
      </c>
      <c r="R381" s="167">
        <f>Q381*H381</f>
        <v>0</v>
      </c>
      <c r="S381" s="167">
        <v>0</v>
      </c>
      <c r="T381" s="16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9" t="s">
        <v>308</v>
      </c>
      <c r="AT381" s="169" t="s">
        <v>150</v>
      </c>
      <c r="AU381" s="169" t="s">
        <v>87</v>
      </c>
      <c r="AY381" s="18" t="s">
        <v>148</v>
      </c>
      <c r="BE381" s="170">
        <f>IF(N381="základná",J381,0)</f>
        <v>0</v>
      </c>
      <c r="BF381" s="170">
        <f>IF(N381="znížená",J381,0)</f>
        <v>0</v>
      </c>
      <c r="BG381" s="170">
        <f>IF(N381="zákl. prenesená",J381,0)</f>
        <v>0</v>
      </c>
      <c r="BH381" s="170">
        <f>IF(N381="zníž. prenesená",J381,0)</f>
        <v>0</v>
      </c>
      <c r="BI381" s="170">
        <f>IF(N381="nulová",J381,0)</f>
        <v>0</v>
      </c>
      <c r="BJ381" s="18" t="s">
        <v>87</v>
      </c>
      <c r="BK381" s="170">
        <f>ROUND(I381*H381,2)</f>
        <v>0</v>
      </c>
      <c r="BL381" s="18" t="s">
        <v>308</v>
      </c>
      <c r="BM381" s="169" t="s">
        <v>763</v>
      </c>
    </row>
    <row r="382" spans="1:65" s="13" customFormat="1" ht="11.25">
      <c r="B382" s="171"/>
      <c r="D382" s="172" t="s">
        <v>156</v>
      </c>
      <c r="E382" s="173" t="s">
        <v>1</v>
      </c>
      <c r="F382" s="174" t="s">
        <v>764</v>
      </c>
      <c r="H382" s="173" t="s">
        <v>1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3" t="s">
        <v>156</v>
      </c>
      <c r="AU382" s="173" t="s">
        <v>87</v>
      </c>
      <c r="AV382" s="13" t="s">
        <v>81</v>
      </c>
      <c r="AW382" s="13" t="s">
        <v>30</v>
      </c>
      <c r="AX382" s="13" t="s">
        <v>74</v>
      </c>
      <c r="AY382" s="173" t="s">
        <v>148</v>
      </c>
    </row>
    <row r="383" spans="1:65" s="14" customFormat="1" ht="11.25">
      <c r="B383" s="179"/>
      <c r="D383" s="172" t="s">
        <v>156</v>
      </c>
      <c r="E383" s="180" t="s">
        <v>1</v>
      </c>
      <c r="F383" s="181" t="s">
        <v>370</v>
      </c>
      <c r="H383" s="182">
        <v>1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156</v>
      </c>
      <c r="AU383" s="180" t="s">
        <v>87</v>
      </c>
      <c r="AV383" s="14" t="s">
        <v>87</v>
      </c>
      <c r="AW383" s="14" t="s">
        <v>30</v>
      </c>
      <c r="AX383" s="14" t="s">
        <v>74</v>
      </c>
      <c r="AY383" s="180" t="s">
        <v>148</v>
      </c>
    </row>
    <row r="384" spans="1:65" s="14" customFormat="1" ht="11.25">
      <c r="B384" s="179"/>
      <c r="D384" s="172" t="s">
        <v>156</v>
      </c>
      <c r="E384" s="180" t="s">
        <v>1</v>
      </c>
      <c r="F384" s="181" t="s">
        <v>765</v>
      </c>
      <c r="H384" s="182">
        <v>1</v>
      </c>
      <c r="I384" s="183"/>
      <c r="L384" s="179"/>
      <c r="M384" s="184"/>
      <c r="N384" s="185"/>
      <c r="O384" s="185"/>
      <c r="P384" s="185"/>
      <c r="Q384" s="185"/>
      <c r="R384" s="185"/>
      <c r="S384" s="185"/>
      <c r="T384" s="186"/>
      <c r="AT384" s="180" t="s">
        <v>156</v>
      </c>
      <c r="AU384" s="180" t="s">
        <v>87</v>
      </c>
      <c r="AV384" s="14" t="s">
        <v>87</v>
      </c>
      <c r="AW384" s="14" t="s">
        <v>30</v>
      </c>
      <c r="AX384" s="14" t="s">
        <v>74</v>
      </c>
      <c r="AY384" s="180" t="s">
        <v>148</v>
      </c>
    </row>
    <row r="385" spans="1:65" s="14" customFormat="1" ht="11.25">
      <c r="B385" s="179"/>
      <c r="D385" s="172" t="s">
        <v>156</v>
      </c>
      <c r="E385" s="180" t="s">
        <v>1</v>
      </c>
      <c r="F385" s="181" t="s">
        <v>366</v>
      </c>
      <c r="H385" s="182">
        <v>1</v>
      </c>
      <c r="I385" s="183"/>
      <c r="L385" s="179"/>
      <c r="M385" s="184"/>
      <c r="N385" s="185"/>
      <c r="O385" s="185"/>
      <c r="P385" s="185"/>
      <c r="Q385" s="185"/>
      <c r="R385" s="185"/>
      <c r="S385" s="185"/>
      <c r="T385" s="186"/>
      <c r="AT385" s="180" t="s">
        <v>156</v>
      </c>
      <c r="AU385" s="180" t="s">
        <v>87</v>
      </c>
      <c r="AV385" s="14" t="s">
        <v>87</v>
      </c>
      <c r="AW385" s="14" t="s">
        <v>30</v>
      </c>
      <c r="AX385" s="14" t="s">
        <v>74</v>
      </c>
      <c r="AY385" s="180" t="s">
        <v>148</v>
      </c>
    </row>
    <row r="386" spans="1:65" s="14" customFormat="1" ht="11.25">
      <c r="B386" s="179"/>
      <c r="D386" s="172" t="s">
        <v>156</v>
      </c>
      <c r="E386" s="180" t="s">
        <v>1</v>
      </c>
      <c r="F386" s="181" t="s">
        <v>365</v>
      </c>
      <c r="H386" s="182">
        <v>1</v>
      </c>
      <c r="I386" s="183"/>
      <c r="L386" s="179"/>
      <c r="M386" s="184"/>
      <c r="N386" s="185"/>
      <c r="O386" s="185"/>
      <c r="P386" s="185"/>
      <c r="Q386" s="185"/>
      <c r="R386" s="185"/>
      <c r="S386" s="185"/>
      <c r="T386" s="186"/>
      <c r="AT386" s="180" t="s">
        <v>156</v>
      </c>
      <c r="AU386" s="180" t="s">
        <v>87</v>
      </c>
      <c r="AV386" s="14" t="s">
        <v>87</v>
      </c>
      <c r="AW386" s="14" t="s">
        <v>30</v>
      </c>
      <c r="AX386" s="14" t="s">
        <v>74</v>
      </c>
      <c r="AY386" s="180" t="s">
        <v>148</v>
      </c>
    </row>
    <row r="387" spans="1:65" s="15" customFormat="1" ht="11.25">
      <c r="B387" s="187"/>
      <c r="D387" s="172" t="s">
        <v>156</v>
      </c>
      <c r="E387" s="188" t="s">
        <v>1</v>
      </c>
      <c r="F387" s="189" t="s">
        <v>163</v>
      </c>
      <c r="H387" s="190">
        <v>4</v>
      </c>
      <c r="I387" s="191"/>
      <c r="L387" s="187"/>
      <c r="M387" s="192"/>
      <c r="N387" s="193"/>
      <c r="O387" s="193"/>
      <c r="P387" s="193"/>
      <c r="Q387" s="193"/>
      <c r="R387" s="193"/>
      <c r="S387" s="193"/>
      <c r="T387" s="194"/>
      <c r="AT387" s="188" t="s">
        <v>156</v>
      </c>
      <c r="AU387" s="188" t="s">
        <v>87</v>
      </c>
      <c r="AV387" s="15" t="s">
        <v>154</v>
      </c>
      <c r="AW387" s="15" t="s">
        <v>30</v>
      </c>
      <c r="AX387" s="15" t="s">
        <v>81</v>
      </c>
      <c r="AY387" s="188" t="s">
        <v>148</v>
      </c>
    </row>
    <row r="388" spans="1:65" s="2" customFormat="1" ht="24.2" customHeight="1">
      <c r="A388" s="33"/>
      <c r="B388" s="156"/>
      <c r="C388" s="207" t="s">
        <v>455</v>
      </c>
      <c r="D388" s="207" t="s">
        <v>752</v>
      </c>
      <c r="E388" s="208" t="s">
        <v>766</v>
      </c>
      <c r="F388" s="209" t="s">
        <v>767</v>
      </c>
      <c r="G388" s="210" t="s">
        <v>325</v>
      </c>
      <c r="H388" s="211">
        <v>4</v>
      </c>
      <c r="I388" s="212"/>
      <c r="J388" s="213">
        <f>ROUND(I388*H388,2)</f>
        <v>0</v>
      </c>
      <c r="K388" s="214"/>
      <c r="L388" s="215"/>
      <c r="M388" s="216" t="s">
        <v>1</v>
      </c>
      <c r="N388" s="217" t="s">
        <v>40</v>
      </c>
      <c r="O388" s="62"/>
      <c r="P388" s="167">
        <f>O388*H388</f>
        <v>0</v>
      </c>
      <c r="Q388" s="167">
        <v>2.5000000000000001E-2</v>
      </c>
      <c r="R388" s="167">
        <f>Q388*H388</f>
        <v>0.1</v>
      </c>
      <c r="S388" s="167">
        <v>0</v>
      </c>
      <c r="T388" s="168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9" t="s">
        <v>431</v>
      </c>
      <c r="AT388" s="169" t="s">
        <v>752</v>
      </c>
      <c r="AU388" s="169" t="s">
        <v>87</v>
      </c>
      <c r="AY388" s="18" t="s">
        <v>148</v>
      </c>
      <c r="BE388" s="170">
        <f>IF(N388="základná",J388,0)</f>
        <v>0</v>
      </c>
      <c r="BF388" s="170">
        <f>IF(N388="znížená",J388,0)</f>
        <v>0</v>
      </c>
      <c r="BG388" s="170">
        <f>IF(N388="zákl. prenesená",J388,0)</f>
        <v>0</v>
      </c>
      <c r="BH388" s="170">
        <f>IF(N388="zníž. prenesená",J388,0)</f>
        <v>0</v>
      </c>
      <c r="BI388" s="170">
        <f>IF(N388="nulová",J388,0)</f>
        <v>0</v>
      </c>
      <c r="BJ388" s="18" t="s">
        <v>87</v>
      </c>
      <c r="BK388" s="170">
        <f>ROUND(I388*H388,2)</f>
        <v>0</v>
      </c>
      <c r="BL388" s="18" t="s">
        <v>308</v>
      </c>
      <c r="BM388" s="169" t="s">
        <v>768</v>
      </c>
    </row>
    <row r="389" spans="1:65" s="14" customFormat="1" ht="11.25">
      <c r="B389" s="179"/>
      <c r="D389" s="172" t="s">
        <v>156</v>
      </c>
      <c r="E389" s="180" t="s">
        <v>1</v>
      </c>
      <c r="F389" s="181" t="s">
        <v>769</v>
      </c>
      <c r="H389" s="182">
        <v>4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156</v>
      </c>
      <c r="AU389" s="180" t="s">
        <v>87</v>
      </c>
      <c r="AV389" s="14" t="s">
        <v>87</v>
      </c>
      <c r="AW389" s="14" t="s">
        <v>30</v>
      </c>
      <c r="AX389" s="14" t="s">
        <v>74</v>
      </c>
      <c r="AY389" s="180" t="s">
        <v>148</v>
      </c>
    </row>
    <row r="390" spans="1:65" s="15" customFormat="1" ht="11.25">
      <c r="B390" s="187"/>
      <c r="D390" s="172" t="s">
        <v>156</v>
      </c>
      <c r="E390" s="188" t="s">
        <v>1</v>
      </c>
      <c r="F390" s="189" t="s">
        <v>163</v>
      </c>
      <c r="H390" s="190">
        <v>4</v>
      </c>
      <c r="I390" s="191"/>
      <c r="L390" s="187"/>
      <c r="M390" s="192"/>
      <c r="N390" s="193"/>
      <c r="O390" s="193"/>
      <c r="P390" s="193"/>
      <c r="Q390" s="193"/>
      <c r="R390" s="193"/>
      <c r="S390" s="193"/>
      <c r="T390" s="194"/>
      <c r="AT390" s="188" t="s">
        <v>156</v>
      </c>
      <c r="AU390" s="188" t="s">
        <v>87</v>
      </c>
      <c r="AV390" s="15" t="s">
        <v>154</v>
      </c>
      <c r="AW390" s="15" t="s">
        <v>30</v>
      </c>
      <c r="AX390" s="15" t="s">
        <v>81</v>
      </c>
      <c r="AY390" s="188" t="s">
        <v>148</v>
      </c>
    </row>
    <row r="391" spans="1:65" s="2" customFormat="1" ht="24.2" customHeight="1">
      <c r="A391" s="33"/>
      <c r="B391" s="156"/>
      <c r="C391" s="207" t="s">
        <v>461</v>
      </c>
      <c r="D391" s="207" t="s">
        <v>752</v>
      </c>
      <c r="E391" s="208" t="s">
        <v>758</v>
      </c>
      <c r="F391" s="209" t="s">
        <v>759</v>
      </c>
      <c r="G391" s="210" t="s">
        <v>325</v>
      </c>
      <c r="H391" s="211">
        <v>4</v>
      </c>
      <c r="I391" s="212"/>
      <c r="J391" s="213">
        <f>ROUND(I391*H391,2)</f>
        <v>0</v>
      </c>
      <c r="K391" s="214"/>
      <c r="L391" s="215"/>
      <c r="M391" s="216" t="s">
        <v>1</v>
      </c>
      <c r="N391" s="217" t="s">
        <v>40</v>
      </c>
      <c r="O391" s="62"/>
      <c r="P391" s="167">
        <f>O391*H391</f>
        <v>0</v>
      </c>
      <c r="Q391" s="167">
        <v>1E-3</v>
      </c>
      <c r="R391" s="167">
        <f>Q391*H391</f>
        <v>4.0000000000000001E-3</v>
      </c>
      <c r="S391" s="167">
        <v>0</v>
      </c>
      <c r="T391" s="168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9" t="s">
        <v>431</v>
      </c>
      <c r="AT391" s="169" t="s">
        <v>752</v>
      </c>
      <c r="AU391" s="169" t="s">
        <v>87</v>
      </c>
      <c r="AY391" s="18" t="s">
        <v>148</v>
      </c>
      <c r="BE391" s="170">
        <f>IF(N391="základná",J391,0)</f>
        <v>0</v>
      </c>
      <c r="BF391" s="170">
        <f>IF(N391="znížená",J391,0)</f>
        <v>0</v>
      </c>
      <c r="BG391" s="170">
        <f>IF(N391="zákl. prenesená",J391,0)</f>
        <v>0</v>
      </c>
      <c r="BH391" s="170">
        <f>IF(N391="zníž. prenesená",J391,0)</f>
        <v>0</v>
      </c>
      <c r="BI391" s="170">
        <f>IF(N391="nulová",J391,0)</f>
        <v>0</v>
      </c>
      <c r="BJ391" s="18" t="s">
        <v>87</v>
      </c>
      <c r="BK391" s="170">
        <f>ROUND(I391*H391,2)</f>
        <v>0</v>
      </c>
      <c r="BL391" s="18" t="s">
        <v>308</v>
      </c>
      <c r="BM391" s="169" t="s">
        <v>770</v>
      </c>
    </row>
    <row r="392" spans="1:65" s="13" customFormat="1" ht="11.25">
      <c r="B392" s="171"/>
      <c r="D392" s="172" t="s">
        <v>156</v>
      </c>
      <c r="E392" s="173" t="s">
        <v>1</v>
      </c>
      <c r="F392" s="174" t="s">
        <v>771</v>
      </c>
      <c r="H392" s="173" t="s">
        <v>1</v>
      </c>
      <c r="I392" s="175"/>
      <c r="L392" s="171"/>
      <c r="M392" s="176"/>
      <c r="N392" s="177"/>
      <c r="O392" s="177"/>
      <c r="P392" s="177"/>
      <c r="Q392" s="177"/>
      <c r="R392" s="177"/>
      <c r="S392" s="177"/>
      <c r="T392" s="178"/>
      <c r="AT392" s="173" t="s">
        <v>156</v>
      </c>
      <c r="AU392" s="173" t="s">
        <v>87</v>
      </c>
      <c r="AV392" s="13" t="s">
        <v>81</v>
      </c>
      <c r="AW392" s="13" t="s">
        <v>30</v>
      </c>
      <c r="AX392" s="13" t="s">
        <v>74</v>
      </c>
      <c r="AY392" s="173" t="s">
        <v>148</v>
      </c>
    </row>
    <row r="393" spans="1:65" s="14" customFormat="1" ht="11.25">
      <c r="B393" s="179"/>
      <c r="D393" s="172" t="s">
        <v>156</v>
      </c>
      <c r="E393" s="180" t="s">
        <v>1</v>
      </c>
      <c r="F393" s="181" t="s">
        <v>154</v>
      </c>
      <c r="H393" s="182">
        <v>4</v>
      </c>
      <c r="I393" s="183"/>
      <c r="L393" s="179"/>
      <c r="M393" s="184"/>
      <c r="N393" s="185"/>
      <c r="O393" s="185"/>
      <c r="P393" s="185"/>
      <c r="Q393" s="185"/>
      <c r="R393" s="185"/>
      <c r="S393" s="185"/>
      <c r="T393" s="186"/>
      <c r="AT393" s="180" t="s">
        <v>156</v>
      </c>
      <c r="AU393" s="180" t="s">
        <v>87</v>
      </c>
      <c r="AV393" s="14" t="s">
        <v>87</v>
      </c>
      <c r="AW393" s="14" t="s">
        <v>30</v>
      </c>
      <c r="AX393" s="14" t="s">
        <v>74</v>
      </c>
      <c r="AY393" s="180" t="s">
        <v>148</v>
      </c>
    </row>
    <row r="394" spans="1:65" s="15" customFormat="1" ht="11.25">
      <c r="B394" s="187"/>
      <c r="D394" s="172" t="s">
        <v>156</v>
      </c>
      <c r="E394" s="188" t="s">
        <v>1</v>
      </c>
      <c r="F394" s="189" t="s">
        <v>163</v>
      </c>
      <c r="H394" s="190">
        <v>4</v>
      </c>
      <c r="I394" s="191"/>
      <c r="L394" s="187"/>
      <c r="M394" s="192"/>
      <c r="N394" s="193"/>
      <c r="O394" s="193"/>
      <c r="P394" s="193"/>
      <c r="Q394" s="193"/>
      <c r="R394" s="193"/>
      <c r="S394" s="193"/>
      <c r="T394" s="194"/>
      <c r="AT394" s="188" t="s">
        <v>156</v>
      </c>
      <c r="AU394" s="188" t="s">
        <v>87</v>
      </c>
      <c r="AV394" s="15" t="s">
        <v>154</v>
      </c>
      <c r="AW394" s="15" t="s">
        <v>30</v>
      </c>
      <c r="AX394" s="15" t="s">
        <v>81</v>
      </c>
      <c r="AY394" s="188" t="s">
        <v>148</v>
      </c>
    </row>
    <row r="395" spans="1:65" s="2" customFormat="1" ht="33" customHeight="1">
      <c r="A395" s="33"/>
      <c r="B395" s="156"/>
      <c r="C395" s="157" t="s">
        <v>466</v>
      </c>
      <c r="D395" s="157" t="s">
        <v>150</v>
      </c>
      <c r="E395" s="158" t="s">
        <v>772</v>
      </c>
      <c r="F395" s="159" t="s">
        <v>773</v>
      </c>
      <c r="G395" s="160" t="s">
        <v>325</v>
      </c>
      <c r="H395" s="161">
        <v>1</v>
      </c>
      <c r="I395" s="162"/>
      <c r="J395" s="163">
        <f>ROUND(I395*H395,2)</f>
        <v>0</v>
      </c>
      <c r="K395" s="164"/>
      <c r="L395" s="34"/>
      <c r="M395" s="165" t="s">
        <v>1</v>
      </c>
      <c r="N395" s="166" t="s">
        <v>40</v>
      </c>
      <c r="O395" s="62"/>
      <c r="P395" s="167">
        <f>O395*H395</f>
        <v>0</v>
      </c>
      <c r="Q395" s="167">
        <v>0</v>
      </c>
      <c r="R395" s="167">
        <f>Q395*H395</f>
        <v>0</v>
      </c>
      <c r="S395" s="167">
        <v>0</v>
      </c>
      <c r="T395" s="168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9" t="s">
        <v>308</v>
      </c>
      <c r="AT395" s="169" t="s">
        <v>150</v>
      </c>
      <c r="AU395" s="169" t="s">
        <v>87</v>
      </c>
      <c r="AY395" s="18" t="s">
        <v>148</v>
      </c>
      <c r="BE395" s="170">
        <f>IF(N395="základná",J395,0)</f>
        <v>0</v>
      </c>
      <c r="BF395" s="170">
        <f>IF(N395="znížená",J395,0)</f>
        <v>0</v>
      </c>
      <c r="BG395" s="170">
        <f>IF(N395="zákl. prenesená",J395,0)</f>
        <v>0</v>
      </c>
      <c r="BH395" s="170">
        <f>IF(N395="zníž. prenesená",J395,0)</f>
        <v>0</v>
      </c>
      <c r="BI395" s="170">
        <f>IF(N395="nulová",J395,0)</f>
        <v>0</v>
      </c>
      <c r="BJ395" s="18" t="s">
        <v>87</v>
      </c>
      <c r="BK395" s="170">
        <f>ROUND(I395*H395,2)</f>
        <v>0</v>
      </c>
      <c r="BL395" s="18" t="s">
        <v>308</v>
      </c>
      <c r="BM395" s="169" t="s">
        <v>774</v>
      </c>
    </row>
    <row r="396" spans="1:65" s="13" customFormat="1" ht="11.25">
      <c r="B396" s="171"/>
      <c r="D396" s="172" t="s">
        <v>156</v>
      </c>
      <c r="E396" s="173" t="s">
        <v>1</v>
      </c>
      <c r="F396" s="174" t="s">
        <v>775</v>
      </c>
      <c r="H396" s="173" t="s">
        <v>1</v>
      </c>
      <c r="I396" s="175"/>
      <c r="L396" s="171"/>
      <c r="M396" s="176"/>
      <c r="N396" s="177"/>
      <c r="O396" s="177"/>
      <c r="P396" s="177"/>
      <c r="Q396" s="177"/>
      <c r="R396" s="177"/>
      <c r="S396" s="177"/>
      <c r="T396" s="178"/>
      <c r="AT396" s="173" t="s">
        <v>156</v>
      </c>
      <c r="AU396" s="173" t="s">
        <v>87</v>
      </c>
      <c r="AV396" s="13" t="s">
        <v>81</v>
      </c>
      <c r="AW396" s="13" t="s">
        <v>30</v>
      </c>
      <c r="AX396" s="13" t="s">
        <v>74</v>
      </c>
      <c r="AY396" s="173" t="s">
        <v>148</v>
      </c>
    </row>
    <row r="397" spans="1:65" s="13" customFormat="1" ht="11.25">
      <c r="B397" s="171"/>
      <c r="D397" s="172" t="s">
        <v>156</v>
      </c>
      <c r="E397" s="173" t="s">
        <v>1</v>
      </c>
      <c r="F397" s="174" t="s">
        <v>776</v>
      </c>
      <c r="H397" s="173" t="s">
        <v>1</v>
      </c>
      <c r="I397" s="175"/>
      <c r="L397" s="171"/>
      <c r="M397" s="176"/>
      <c r="N397" s="177"/>
      <c r="O397" s="177"/>
      <c r="P397" s="177"/>
      <c r="Q397" s="177"/>
      <c r="R397" s="177"/>
      <c r="S397" s="177"/>
      <c r="T397" s="178"/>
      <c r="AT397" s="173" t="s">
        <v>156</v>
      </c>
      <c r="AU397" s="173" t="s">
        <v>87</v>
      </c>
      <c r="AV397" s="13" t="s">
        <v>81</v>
      </c>
      <c r="AW397" s="13" t="s">
        <v>30</v>
      </c>
      <c r="AX397" s="13" t="s">
        <v>74</v>
      </c>
      <c r="AY397" s="173" t="s">
        <v>148</v>
      </c>
    </row>
    <row r="398" spans="1:65" s="13" customFormat="1" ht="11.25">
      <c r="B398" s="171"/>
      <c r="D398" s="172" t="s">
        <v>156</v>
      </c>
      <c r="E398" s="173" t="s">
        <v>1</v>
      </c>
      <c r="F398" s="174" t="s">
        <v>777</v>
      </c>
      <c r="H398" s="173" t="s">
        <v>1</v>
      </c>
      <c r="I398" s="175"/>
      <c r="L398" s="171"/>
      <c r="M398" s="176"/>
      <c r="N398" s="177"/>
      <c r="O398" s="177"/>
      <c r="P398" s="177"/>
      <c r="Q398" s="177"/>
      <c r="R398" s="177"/>
      <c r="S398" s="177"/>
      <c r="T398" s="178"/>
      <c r="AT398" s="173" t="s">
        <v>156</v>
      </c>
      <c r="AU398" s="173" t="s">
        <v>87</v>
      </c>
      <c r="AV398" s="13" t="s">
        <v>81</v>
      </c>
      <c r="AW398" s="13" t="s">
        <v>30</v>
      </c>
      <c r="AX398" s="13" t="s">
        <v>74</v>
      </c>
      <c r="AY398" s="173" t="s">
        <v>148</v>
      </c>
    </row>
    <row r="399" spans="1:65" s="14" customFormat="1" ht="11.25">
      <c r="B399" s="179"/>
      <c r="D399" s="172" t="s">
        <v>156</v>
      </c>
      <c r="E399" s="180" t="s">
        <v>1</v>
      </c>
      <c r="F399" s="181" t="s">
        <v>778</v>
      </c>
      <c r="H399" s="182">
        <v>1</v>
      </c>
      <c r="I399" s="183"/>
      <c r="L399" s="179"/>
      <c r="M399" s="184"/>
      <c r="N399" s="185"/>
      <c r="O399" s="185"/>
      <c r="P399" s="185"/>
      <c r="Q399" s="185"/>
      <c r="R399" s="185"/>
      <c r="S399" s="185"/>
      <c r="T399" s="186"/>
      <c r="AT399" s="180" t="s">
        <v>156</v>
      </c>
      <c r="AU399" s="180" t="s">
        <v>87</v>
      </c>
      <c r="AV399" s="14" t="s">
        <v>87</v>
      </c>
      <c r="AW399" s="14" t="s">
        <v>30</v>
      </c>
      <c r="AX399" s="14" t="s">
        <v>74</v>
      </c>
      <c r="AY399" s="180" t="s">
        <v>148</v>
      </c>
    </row>
    <row r="400" spans="1:65" s="15" customFormat="1" ht="11.25">
      <c r="B400" s="187"/>
      <c r="D400" s="172" t="s">
        <v>156</v>
      </c>
      <c r="E400" s="188" t="s">
        <v>1</v>
      </c>
      <c r="F400" s="189" t="s">
        <v>163</v>
      </c>
      <c r="H400" s="190">
        <v>1</v>
      </c>
      <c r="I400" s="191"/>
      <c r="L400" s="187"/>
      <c r="M400" s="192"/>
      <c r="N400" s="193"/>
      <c r="O400" s="193"/>
      <c r="P400" s="193"/>
      <c r="Q400" s="193"/>
      <c r="R400" s="193"/>
      <c r="S400" s="193"/>
      <c r="T400" s="194"/>
      <c r="AT400" s="188" t="s">
        <v>156</v>
      </c>
      <c r="AU400" s="188" t="s">
        <v>87</v>
      </c>
      <c r="AV400" s="15" t="s">
        <v>154</v>
      </c>
      <c r="AW400" s="15" t="s">
        <v>30</v>
      </c>
      <c r="AX400" s="15" t="s">
        <v>81</v>
      </c>
      <c r="AY400" s="188" t="s">
        <v>148</v>
      </c>
    </row>
    <row r="401" spans="1:65" s="2" customFormat="1" ht="24.2" customHeight="1">
      <c r="A401" s="33"/>
      <c r="B401" s="156"/>
      <c r="C401" s="207" t="s">
        <v>472</v>
      </c>
      <c r="D401" s="207" t="s">
        <v>752</v>
      </c>
      <c r="E401" s="208" t="s">
        <v>779</v>
      </c>
      <c r="F401" s="209" t="s">
        <v>780</v>
      </c>
      <c r="G401" s="210" t="s">
        <v>325</v>
      </c>
      <c r="H401" s="211">
        <v>1</v>
      </c>
      <c r="I401" s="212"/>
      <c r="J401" s="213">
        <f>ROUND(I401*H401,2)</f>
        <v>0</v>
      </c>
      <c r="K401" s="214"/>
      <c r="L401" s="215"/>
      <c r="M401" s="216" t="s">
        <v>1</v>
      </c>
      <c r="N401" s="217" t="s">
        <v>40</v>
      </c>
      <c r="O401" s="62"/>
      <c r="P401" s="167">
        <f>O401*H401</f>
        <v>0</v>
      </c>
      <c r="Q401" s="167">
        <v>4.2700000000000002E-2</v>
      </c>
      <c r="R401" s="167">
        <f>Q401*H401</f>
        <v>4.2700000000000002E-2</v>
      </c>
      <c r="S401" s="167">
        <v>0</v>
      </c>
      <c r="T401" s="168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9" t="s">
        <v>431</v>
      </c>
      <c r="AT401" s="169" t="s">
        <v>752</v>
      </c>
      <c r="AU401" s="169" t="s">
        <v>87</v>
      </c>
      <c r="AY401" s="18" t="s">
        <v>148</v>
      </c>
      <c r="BE401" s="170">
        <f>IF(N401="základná",J401,0)</f>
        <v>0</v>
      </c>
      <c r="BF401" s="170">
        <f>IF(N401="znížená",J401,0)</f>
        <v>0</v>
      </c>
      <c r="BG401" s="170">
        <f>IF(N401="zákl. prenesená",J401,0)</f>
        <v>0</v>
      </c>
      <c r="BH401" s="170">
        <f>IF(N401="zníž. prenesená",J401,0)</f>
        <v>0</v>
      </c>
      <c r="BI401" s="170">
        <f>IF(N401="nulová",J401,0)</f>
        <v>0</v>
      </c>
      <c r="BJ401" s="18" t="s">
        <v>87</v>
      </c>
      <c r="BK401" s="170">
        <f>ROUND(I401*H401,2)</f>
        <v>0</v>
      </c>
      <c r="BL401" s="18" t="s">
        <v>308</v>
      </c>
      <c r="BM401" s="169" t="s">
        <v>781</v>
      </c>
    </row>
    <row r="402" spans="1:65" s="13" customFormat="1" ht="11.25">
      <c r="B402" s="171"/>
      <c r="D402" s="172" t="s">
        <v>156</v>
      </c>
      <c r="E402" s="173" t="s">
        <v>1</v>
      </c>
      <c r="F402" s="174" t="s">
        <v>775</v>
      </c>
      <c r="H402" s="173" t="s">
        <v>1</v>
      </c>
      <c r="I402" s="175"/>
      <c r="L402" s="171"/>
      <c r="M402" s="176"/>
      <c r="N402" s="177"/>
      <c r="O402" s="177"/>
      <c r="P402" s="177"/>
      <c r="Q402" s="177"/>
      <c r="R402" s="177"/>
      <c r="S402" s="177"/>
      <c r="T402" s="178"/>
      <c r="AT402" s="173" t="s">
        <v>156</v>
      </c>
      <c r="AU402" s="173" t="s">
        <v>87</v>
      </c>
      <c r="AV402" s="13" t="s">
        <v>81</v>
      </c>
      <c r="AW402" s="13" t="s">
        <v>30</v>
      </c>
      <c r="AX402" s="13" t="s">
        <v>74</v>
      </c>
      <c r="AY402" s="173" t="s">
        <v>148</v>
      </c>
    </row>
    <row r="403" spans="1:65" s="13" customFormat="1" ht="11.25">
      <c r="B403" s="171"/>
      <c r="D403" s="172" t="s">
        <v>156</v>
      </c>
      <c r="E403" s="173" t="s">
        <v>1</v>
      </c>
      <c r="F403" s="174" t="s">
        <v>776</v>
      </c>
      <c r="H403" s="173" t="s">
        <v>1</v>
      </c>
      <c r="I403" s="175"/>
      <c r="L403" s="171"/>
      <c r="M403" s="176"/>
      <c r="N403" s="177"/>
      <c r="O403" s="177"/>
      <c r="P403" s="177"/>
      <c r="Q403" s="177"/>
      <c r="R403" s="177"/>
      <c r="S403" s="177"/>
      <c r="T403" s="178"/>
      <c r="AT403" s="173" t="s">
        <v>156</v>
      </c>
      <c r="AU403" s="173" t="s">
        <v>87</v>
      </c>
      <c r="AV403" s="13" t="s">
        <v>81</v>
      </c>
      <c r="AW403" s="13" t="s">
        <v>30</v>
      </c>
      <c r="AX403" s="13" t="s">
        <v>74</v>
      </c>
      <c r="AY403" s="173" t="s">
        <v>148</v>
      </c>
    </row>
    <row r="404" spans="1:65" s="13" customFormat="1" ht="11.25">
      <c r="B404" s="171"/>
      <c r="D404" s="172" t="s">
        <v>156</v>
      </c>
      <c r="E404" s="173" t="s">
        <v>1</v>
      </c>
      <c r="F404" s="174" t="s">
        <v>777</v>
      </c>
      <c r="H404" s="173" t="s">
        <v>1</v>
      </c>
      <c r="I404" s="175"/>
      <c r="L404" s="171"/>
      <c r="M404" s="176"/>
      <c r="N404" s="177"/>
      <c r="O404" s="177"/>
      <c r="P404" s="177"/>
      <c r="Q404" s="177"/>
      <c r="R404" s="177"/>
      <c r="S404" s="177"/>
      <c r="T404" s="178"/>
      <c r="AT404" s="173" t="s">
        <v>156</v>
      </c>
      <c r="AU404" s="173" t="s">
        <v>87</v>
      </c>
      <c r="AV404" s="13" t="s">
        <v>81</v>
      </c>
      <c r="AW404" s="13" t="s">
        <v>30</v>
      </c>
      <c r="AX404" s="13" t="s">
        <v>74</v>
      </c>
      <c r="AY404" s="173" t="s">
        <v>148</v>
      </c>
    </row>
    <row r="405" spans="1:65" s="14" customFormat="1" ht="11.25">
      <c r="B405" s="179"/>
      <c r="D405" s="172" t="s">
        <v>156</v>
      </c>
      <c r="E405" s="180" t="s">
        <v>1</v>
      </c>
      <c r="F405" s="181" t="s">
        <v>778</v>
      </c>
      <c r="H405" s="182">
        <v>1</v>
      </c>
      <c r="I405" s="183"/>
      <c r="L405" s="179"/>
      <c r="M405" s="184"/>
      <c r="N405" s="185"/>
      <c r="O405" s="185"/>
      <c r="P405" s="185"/>
      <c r="Q405" s="185"/>
      <c r="R405" s="185"/>
      <c r="S405" s="185"/>
      <c r="T405" s="186"/>
      <c r="AT405" s="180" t="s">
        <v>156</v>
      </c>
      <c r="AU405" s="180" t="s">
        <v>87</v>
      </c>
      <c r="AV405" s="14" t="s">
        <v>87</v>
      </c>
      <c r="AW405" s="14" t="s">
        <v>30</v>
      </c>
      <c r="AX405" s="14" t="s">
        <v>74</v>
      </c>
      <c r="AY405" s="180" t="s">
        <v>148</v>
      </c>
    </row>
    <row r="406" spans="1:65" s="15" customFormat="1" ht="11.25">
      <c r="B406" s="187"/>
      <c r="D406" s="172" t="s">
        <v>156</v>
      </c>
      <c r="E406" s="188" t="s">
        <v>1</v>
      </c>
      <c r="F406" s="189" t="s">
        <v>163</v>
      </c>
      <c r="H406" s="190">
        <v>1</v>
      </c>
      <c r="I406" s="191"/>
      <c r="L406" s="187"/>
      <c r="M406" s="192"/>
      <c r="N406" s="193"/>
      <c r="O406" s="193"/>
      <c r="P406" s="193"/>
      <c r="Q406" s="193"/>
      <c r="R406" s="193"/>
      <c r="S406" s="193"/>
      <c r="T406" s="194"/>
      <c r="AT406" s="188" t="s">
        <v>156</v>
      </c>
      <c r="AU406" s="188" t="s">
        <v>87</v>
      </c>
      <c r="AV406" s="15" t="s">
        <v>154</v>
      </c>
      <c r="AW406" s="15" t="s">
        <v>30</v>
      </c>
      <c r="AX406" s="15" t="s">
        <v>81</v>
      </c>
      <c r="AY406" s="188" t="s">
        <v>148</v>
      </c>
    </row>
    <row r="407" spans="1:65" s="2" customFormat="1" ht="24.2" customHeight="1">
      <c r="A407" s="33"/>
      <c r="B407" s="156"/>
      <c r="C407" s="207" t="s">
        <v>478</v>
      </c>
      <c r="D407" s="207" t="s">
        <v>752</v>
      </c>
      <c r="E407" s="208" t="s">
        <v>782</v>
      </c>
      <c r="F407" s="209" t="s">
        <v>780</v>
      </c>
      <c r="G407" s="210" t="s">
        <v>325</v>
      </c>
      <c r="H407" s="211">
        <v>2</v>
      </c>
      <c r="I407" s="212"/>
      <c r="J407" s="213">
        <f>ROUND(I407*H407,2)</f>
        <v>0</v>
      </c>
      <c r="K407" s="214"/>
      <c r="L407" s="215"/>
      <c r="M407" s="216" t="s">
        <v>1</v>
      </c>
      <c r="N407" s="217" t="s">
        <v>40</v>
      </c>
      <c r="O407" s="62"/>
      <c r="P407" s="167">
        <f>O407*H407</f>
        <v>0</v>
      </c>
      <c r="Q407" s="167">
        <v>4.2700000000000002E-2</v>
      </c>
      <c r="R407" s="167">
        <f>Q407*H407</f>
        <v>8.5400000000000004E-2</v>
      </c>
      <c r="S407" s="167">
        <v>0</v>
      </c>
      <c r="T407" s="168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9" t="s">
        <v>431</v>
      </c>
      <c r="AT407" s="169" t="s">
        <v>752</v>
      </c>
      <c r="AU407" s="169" t="s">
        <v>87</v>
      </c>
      <c r="AY407" s="18" t="s">
        <v>148</v>
      </c>
      <c r="BE407" s="170">
        <f>IF(N407="základná",J407,0)</f>
        <v>0</v>
      </c>
      <c r="BF407" s="170">
        <f>IF(N407="znížená",J407,0)</f>
        <v>0</v>
      </c>
      <c r="BG407" s="170">
        <f>IF(N407="zákl. prenesená",J407,0)</f>
        <v>0</v>
      </c>
      <c r="BH407" s="170">
        <f>IF(N407="zníž. prenesená",J407,0)</f>
        <v>0</v>
      </c>
      <c r="BI407" s="170">
        <f>IF(N407="nulová",J407,0)</f>
        <v>0</v>
      </c>
      <c r="BJ407" s="18" t="s">
        <v>87</v>
      </c>
      <c r="BK407" s="170">
        <f>ROUND(I407*H407,2)</f>
        <v>0</v>
      </c>
      <c r="BL407" s="18" t="s">
        <v>308</v>
      </c>
      <c r="BM407" s="169" t="s">
        <v>783</v>
      </c>
    </row>
    <row r="408" spans="1:65" s="13" customFormat="1" ht="11.25">
      <c r="B408" s="171"/>
      <c r="D408" s="172" t="s">
        <v>156</v>
      </c>
      <c r="E408" s="173" t="s">
        <v>1</v>
      </c>
      <c r="F408" s="174" t="s">
        <v>784</v>
      </c>
      <c r="H408" s="173" t="s">
        <v>1</v>
      </c>
      <c r="I408" s="175"/>
      <c r="L408" s="171"/>
      <c r="M408" s="176"/>
      <c r="N408" s="177"/>
      <c r="O408" s="177"/>
      <c r="P408" s="177"/>
      <c r="Q408" s="177"/>
      <c r="R408" s="177"/>
      <c r="S408" s="177"/>
      <c r="T408" s="178"/>
      <c r="AT408" s="173" t="s">
        <v>156</v>
      </c>
      <c r="AU408" s="173" t="s">
        <v>87</v>
      </c>
      <c r="AV408" s="13" t="s">
        <v>81</v>
      </c>
      <c r="AW408" s="13" t="s">
        <v>30</v>
      </c>
      <c r="AX408" s="13" t="s">
        <v>74</v>
      </c>
      <c r="AY408" s="173" t="s">
        <v>148</v>
      </c>
    </row>
    <row r="409" spans="1:65" s="13" customFormat="1" ht="11.25">
      <c r="B409" s="171"/>
      <c r="D409" s="172" t="s">
        <v>156</v>
      </c>
      <c r="E409" s="173" t="s">
        <v>1</v>
      </c>
      <c r="F409" s="174" t="s">
        <v>776</v>
      </c>
      <c r="H409" s="173" t="s">
        <v>1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3" t="s">
        <v>156</v>
      </c>
      <c r="AU409" s="173" t="s">
        <v>87</v>
      </c>
      <c r="AV409" s="13" t="s">
        <v>81</v>
      </c>
      <c r="AW409" s="13" t="s">
        <v>30</v>
      </c>
      <c r="AX409" s="13" t="s">
        <v>74</v>
      </c>
      <c r="AY409" s="173" t="s">
        <v>148</v>
      </c>
    </row>
    <row r="410" spans="1:65" s="13" customFormat="1" ht="11.25">
      <c r="B410" s="171"/>
      <c r="D410" s="172" t="s">
        <v>156</v>
      </c>
      <c r="E410" s="173" t="s">
        <v>1</v>
      </c>
      <c r="F410" s="174" t="s">
        <v>777</v>
      </c>
      <c r="H410" s="173" t="s">
        <v>1</v>
      </c>
      <c r="I410" s="175"/>
      <c r="L410" s="171"/>
      <c r="M410" s="176"/>
      <c r="N410" s="177"/>
      <c r="O410" s="177"/>
      <c r="P410" s="177"/>
      <c r="Q410" s="177"/>
      <c r="R410" s="177"/>
      <c r="S410" s="177"/>
      <c r="T410" s="178"/>
      <c r="AT410" s="173" t="s">
        <v>156</v>
      </c>
      <c r="AU410" s="173" t="s">
        <v>87</v>
      </c>
      <c r="AV410" s="13" t="s">
        <v>81</v>
      </c>
      <c r="AW410" s="13" t="s">
        <v>30</v>
      </c>
      <c r="AX410" s="13" t="s">
        <v>74</v>
      </c>
      <c r="AY410" s="173" t="s">
        <v>148</v>
      </c>
    </row>
    <row r="411" spans="1:65" s="14" customFormat="1" ht="11.25">
      <c r="B411" s="179"/>
      <c r="D411" s="172" t="s">
        <v>156</v>
      </c>
      <c r="E411" s="180" t="s">
        <v>1</v>
      </c>
      <c r="F411" s="181" t="s">
        <v>785</v>
      </c>
      <c r="H411" s="182">
        <v>1</v>
      </c>
      <c r="I411" s="183"/>
      <c r="L411" s="179"/>
      <c r="M411" s="184"/>
      <c r="N411" s="185"/>
      <c r="O411" s="185"/>
      <c r="P411" s="185"/>
      <c r="Q411" s="185"/>
      <c r="R411" s="185"/>
      <c r="S411" s="185"/>
      <c r="T411" s="186"/>
      <c r="AT411" s="180" t="s">
        <v>156</v>
      </c>
      <c r="AU411" s="180" t="s">
        <v>87</v>
      </c>
      <c r="AV411" s="14" t="s">
        <v>87</v>
      </c>
      <c r="AW411" s="14" t="s">
        <v>30</v>
      </c>
      <c r="AX411" s="14" t="s">
        <v>74</v>
      </c>
      <c r="AY411" s="180" t="s">
        <v>148</v>
      </c>
    </row>
    <row r="412" spans="1:65" s="14" customFormat="1" ht="11.25">
      <c r="B412" s="179"/>
      <c r="D412" s="172" t="s">
        <v>156</v>
      </c>
      <c r="E412" s="180" t="s">
        <v>1</v>
      </c>
      <c r="F412" s="181" t="s">
        <v>786</v>
      </c>
      <c r="H412" s="182">
        <v>1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156</v>
      </c>
      <c r="AU412" s="180" t="s">
        <v>87</v>
      </c>
      <c r="AV412" s="14" t="s">
        <v>87</v>
      </c>
      <c r="AW412" s="14" t="s">
        <v>30</v>
      </c>
      <c r="AX412" s="14" t="s">
        <v>74</v>
      </c>
      <c r="AY412" s="180" t="s">
        <v>148</v>
      </c>
    </row>
    <row r="413" spans="1:65" s="16" customFormat="1" ht="11.25">
      <c r="B413" s="195"/>
      <c r="D413" s="172" t="s">
        <v>156</v>
      </c>
      <c r="E413" s="196" t="s">
        <v>1</v>
      </c>
      <c r="F413" s="197" t="s">
        <v>193</v>
      </c>
      <c r="H413" s="198">
        <v>2</v>
      </c>
      <c r="I413" s="199"/>
      <c r="L413" s="195"/>
      <c r="M413" s="200"/>
      <c r="N413" s="201"/>
      <c r="O413" s="201"/>
      <c r="P413" s="201"/>
      <c r="Q413" s="201"/>
      <c r="R413" s="201"/>
      <c r="S413" s="201"/>
      <c r="T413" s="202"/>
      <c r="AT413" s="196" t="s">
        <v>156</v>
      </c>
      <c r="AU413" s="196" t="s">
        <v>87</v>
      </c>
      <c r="AV413" s="16" t="s">
        <v>167</v>
      </c>
      <c r="AW413" s="16" t="s">
        <v>30</v>
      </c>
      <c r="AX413" s="16" t="s">
        <v>74</v>
      </c>
      <c r="AY413" s="196" t="s">
        <v>148</v>
      </c>
    </row>
    <row r="414" spans="1:65" s="15" customFormat="1" ht="11.25">
      <c r="B414" s="187"/>
      <c r="D414" s="172" t="s">
        <v>156</v>
      </c>
      <c r="E414" s="188" t="s">
        <v>1</v>
      </c>
      <c r="F414" s="189" t="s">
        <v>163</v>
      </c>
      <c r="H414" s="190">
        <v>2</v>
      </c>
      <c r="I414" s="191"/>
      <c r="L414" s="187"/>
      <c r="M414" s="192"/>
      <c r="N414" s="193"/>
      <c r="O414" s="193"/>
      <c r="P414" s="193"/>
      <c r="Q414" s="193"/>
      <c r="R414" s="193"/>
      <c r="S414" s="193"/>
      <c r="T414" s="194"/>
      <c r="AT414" s="188" t="s">
        <v>156</v>
      </c>
      <c r="AU414" s="188" t="s">
        <v>87</v>
      </c>
      <c r="AV414" s="15" t="s">
        <v>154</v>
      </c>
      <c r="AW414" s="15" t="s">
        <v>30</v>
      </c>
      <c r="AX414" s="15" t="s">
        <v>81</v>
      </c>
      <c r="AY414" s="188" t="s">
        <v>148</v>
      </c>
    </row>
    <row r="415" spans="1:65" s="2" customFormat="1" ht="24.2" customHeight="1">
      <c r="A415" s="33"/>
      <c r="B415" s="156"/>
      <c r="C415" s="207" t="s">
        <v>497</v>
      </c>
      <c r="D415" s="207" t="s">
        <v>752</v>
      </c>
      <c r="E415" s="208" t="s">
        <v>758</v>
      </c>
      <c r="F415" s="209" t="s">
        <v>759</v>
      </c>
      <c r="G415" s="210" t="s">
        <v>325</v>
      </c>
      <c r="H415" s="211">
        <v>3</v>
      </c>
      <c r="I415" s="212"/>
      <c r="J415" s="213">
        <f>ROUND(I415*H415,2)</f>
        <v>0</v>
      </c>
      <c r="K415" s="214"/>
      <c r="L415" s="215"/>
      <c r="M415" s="216" t="s">
        <v>1</v>
      </c>
      <c r="N415" s="217" t="s">
        <v>40</v>
      </c>
      <c r="O415" s="62"/>
      <c r="P415" s="167">
        <f>O415*H415</f>
        <v>0</v>
      </c>
      <c r="Q415" s="167">
        <v>1E-3</v>
      </c>
      <c r="R415" s="167">
        <f>Q415*H415</f>
        <v>3.0000000000000001E-3</v>
      </c>
      <c r="S415" s="167">
        <v>0</v>
      </c>
      <c r="T415" s="168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9" t="s">
        <v>431</v>
      </c>
      <c r="AT415" s="169" t="s">
        <v>752</v>
      </c>
      <c r="AU415" s="169" t="s">
        <v>87</v>
      </c>
      <c r="AY415" s="18" t="s">
        <v>148</v>
      </c>
      <c r="BE415" s="170">
        <f>IF(N415="základná",J415,0)</f>
        <v>0</v>
      </c>
      <c r="BF415" s="170">
        <f>IF(N415="znížená",J415,0)</f>
        <v>0</v>
      </c>
      <c r="BG415" s="170">
        <f>IF(N415="zákl. prenesená",J415,0)</f>
        <v>0</v>
      </c>
      <c r="BH415" s="170">
        <f>IF(N415="zníž. prenesená",J415,0)</f>
        <v>0</v>
      </c>
      <c r="BI415" s="170">
        <f>IF(N415="nulová",J415,0)</f>
        <v>0</v>
      </c>
      <c r="BJ415" s="18" t="s">
        <v>87</v>
      </c>
      <c r="BK415" s="170">
        <f>ROUND(I415*H415,2)</f>
        <v>0</v>
      </c>
      <c r="BL415" s="18" t="s">
        <v>308</v>
      </c>
      <c r="BM415" s="169" t="s">
        <v>787</v>
      </c>
    </row>
    <row r="416" spans="1:65" s="13" customFormat="1" ht="11.25">
      <c r="B416" s="171"/>
      <c r="D416" s="172" t="s">
        <v>156</v>
      </c>
      <c r="E416" s="173" t="s">
        <v>1</v>
      </c>
      <c r="F416" s="174" t="s">
        <v>788</v>
      </c>
      <c r="H416" s="173" t="s">
        <v>1</v>
      </c>
      <c r="I416" s="175"/>
      <c r="L416" s="171"/>
      <c r="M416" s="176"/>
      <c r="N416" s="177"/>
      <c r="O416" s="177"/>
      <c r="P416" s="177"/>
      <c r="Q416" s="177"/>
      <c r="R416" s="177"/>
      <c r="S416" s="177"/>
      <c r="T416" s="178"/>
      <c r="AT416" s="173" t="s">
        <v>156</v>
      </c>
      <c r="AU416" s="173" t="s">
        <v>87</v>
      </c>
      <c r="AV416" s="13" t="s">
        <v>81</v>
      </c>
      <c r="AW416" s="13" t="s">
        <v>30</v>
      </c>
      <c r="AX416" s="13" t="s">
        <v>74</v>
      </c>
      <c r="AY416" s="173" t="s">
        <v>148</v>
      </c>
    </row>
    <row r="417" spans="1:65" s="14" customFormat="1" ht="11.25">
      <c r="B417" s="179"/>
      <c r="D417" s="172" t="s">
        <v>156</v>
      </c>
      <c r="E417" s="180" t="s">
        <v>1</v>
      </c>
      <c r="F417" s="181" t="s">
        <v>81</v>
      </c>
      <c r="H417" s="182">
        <v>1</v>
      </c>
      <c r="I417" s="183"/>
      <c r="L417" s="179"/>
      <c r="M417" s="184"/>
      <c r="N417" s="185"/>
      <c r="O417" s="185"/>
      <c r="P417" s="185"/>
      <c r="Q417" s="185"/>
      <c r="R417" s="185"/>
      <c r="S417" s="185"/>
      <c r="T417" s="186"/>
      <c r="AT417" s="180" t="s">
        <v>156</v>
      </c>
      <c r="AU417" s="180" t="s">
        <v>87</v>
      </c>
      <c r="AV417" s="14" t="s">
        <v>87</v>
      </c>
      <c r="AW417" s="14" t="s">
        <v>30</v>
      </c>
      <c r="AX417" s="14" t="s">
        <v>74</v>
      </c>
      <c r="AY417" s="180" t="s">
        <v>148</v>
      </c>
    </row>
    <row r="418" spans="1:65" s="16" customFormat="1" ht="11.25">
      <c r="B418" s="195"/>
      <c r="D418" s="172" t="s">
        <v>156</v>
      </c>
      <c r="E418" s="196" t="s">
        <v>1</v>
      </c>
      <c r="F418" s="197" t="s">
        <v>193</v>
      </c>
      <c r="H418" s="198">
        <v>1</v>
      </c>
      <c r="I418" s="199"/>
      <c r="L418" s="195"/>
      <c r="M418" s="200"/>
      <c r="N418" s="201"/>
      <c r="O418" s="201"/>
      <c r="P418" s="201"/>
      <c r="Q418" s="201"/>
      <c r="R418" s="201"/>
      <c r="S418" s="201"/>
      <c r="T418" s="202"/>
      <c r="AT418" s="196" t="s">
        <v>156</v>
      </c>
      <c r="AU418" s="196" t="s">
        <v>87</v>
      </c>
      <c r="AV418" s="16" t="s">
        <v>167</v>
      </c>
      <c r="AW418" s="16" t="s">
        <v>30</v>
      </c>
      <c r="AX418" s="16" t="s">
        <v>74</v>
      </c>
      <c r="AY418" s="196" t="s">
        <v>148</v>
      </c>
    </row>
    <row r="419" spans="1:65" s="13" customFormat="1" ht="11.25">
      <c r="B419" s="171"/>
      <c r="D419" s="172" t="s">
        <v>156</v>
      </c>
      <c r="E419" s="173" t="s">
        <v>1</v>
      </c>
      <c r="F419" s="174" t="s">
        <v>789</v>
      </c>
      <c r="H419" s="173" t="s">
        <v>1</v>
      </c>
      <c r="I419" s="175"/>
      <c r="L419" s="171"/>
      <c r="M419" s="176"/>
      <c r="N419" s="177"/>
      <c r="O419" s="177"/>
      <c r="P419" s="177"/>
      <c r="Q419" s="177"/>
      <c r="R419" s="177"/>
      <c r="S419" s="177"/>
      <c r="T419" s="178"/>
      <c r="AT419" s="173" t="s">
        <v>156</v>
      </c>
      <c r="AU419" s="173" t="s">
        <v>87</v>
      </c>
      <c r="AV419" s="13" t="s">
        <v>81</v>
      </c>
      <c r="AW419" s="13" t="s">
        <v>30</v>
      </c>
      <c r="AX419" s="13" t="s">
        <v>74</v>
      </c>
      <c r="AY419" s="173" t="s">
        <v>148</v>
      </c>
    </row>
    <row r="420" spans="1:65" s="14" customFormat="1" ht="11.25">
      <c r="B420" s="179"/>
      <c r="D420" s="172" t="s">
        <v>156</v>
      </c>
      <c r="E420" s="180" t="s">
        <v>1</v>
      </c>
      <c r="F420" s="181" t="s">
        <v>87</v>
      </c>
      <c r="H420" s="182">
        <v>2</v>
      </c>
      <c r="I420" s="183"/>
      <c r="L420" s="179"/>
      <c r="M420" s="184"/>
      <c r="N420" s="185"/>
      <c r="O420" s="185"/>
      <c r="P420" s="185"/>
      <c r="Q420" s="185"/>
      <c r="R420" s="185"/>
      <c r="S420" s="185"/>
      <c r="T420" s="186"/>
      <c r="AT420" s="180" t="s">
        <v>156</v>
      </c>
      <c r="AU420" s="180" t="s">
        <v>87</v>
      </c>
      <c r="AV420" s="14" t="s">
        <v>87</v>
      </c>
      <c r="AW420" s="14" t="s">
        <v>30</v>
      </c>
      <c r="AX420" s="14" t="s">
        <v>74</v>
      </c>
      <c r="AY420" s="180" t="s">
        <v>148</v>
      </c>
    </row>
    <row r="421" spans="1:65" s="16" customFormat="1" ht="11.25">
      <c r="B421" s="195"/>
      <c r="D421" s="172" t="s">
        <v>156</v>
      </c>
      <c r="E421" s="196" t="s">
        <v>1</v>
      </c>
      <c r="F421" s="197" t="s">
        <v>193</v>
      </c>
      <c r="H421" s="198">
        <v>2</v>
      </c>
      <c r="I421" s="199"/>
      <c r="L421" s="195"/>
      <c r="M421" s="200"/>
      <c r="N421" s="201"/>
      <c r="O421" s="201"/>
      <c r="P421" s="201"/>
      <c r="Q421" s="201"/>
      <c r="R421" s="201"/>
      <c r="S421" s="201"/>
      <c r="T421" s="202"/>
      <c r="AT421" s="196" t="s">
        <v>156</v>
      </c>
      <c r="AU421" s="196" t="s">
        <v>87</v>
      </c>
      <c r="AV421" s="16" t="s">
        <v>167</v>
      </c>
      <c r="AW421" s="16" t="s">
        <v>30</v>
      </c>
      <c r="AX421" s="16" t="s">
        <v>74</v>
      </c>
      <c r="AY421" s="196" t="s">
        <v>148</v>
      </c>
    </row>
    <row r="422" spans="1:65" s="15" customFormat="1" ht="11.25">
      <c r="B422" s="187"/>
      <c r="D422" s="172" t="s">
        <v>156</v>
      </c>
      <c r="E422" s="188" t="s">
        <v>1</v>
      </c>
      <c r="F422" s="189" t="s">
        <v>163</v>
      </c>
      <c r="H422" s="190">
        <v>3</v>
      </c>
      <c r="I422" s="191"/>
      <c r="L422" s="187"/>
      <c r="M422" s="192"/>
      <c r="N422" s="193"/>
      <c r="O422" s="193"/>
      <c r="P422" s="193"/>
      <c r="Q422" s="193"/>
      <c r="R422" s="193"/>
      <c r="S422" s="193"/>
      <c r="T422" s="194"/>
      <c r="AT422" s="188" t="s">
        <v>156</v>
      </c>
      <c r="AU422" s="188" t="s">
        <v>87</v>
      </c>
      <c r="AV422" s="15" t="s">
        <v>154</v>
      </c>
      <c r="AW422" s="15" t="s">
        <v>30</v>
      </c>
      <c r="AX422" s="15" t="s">
        <v>81</v>
      </c>
      <c r="AY422" s="188" t="s">
        <v>148</v>
      </c>
    </row>
    <row r="423" spans="1:65" s="2" customFormat="1" ht="33" customHeight="1">
      <c r="A423" s="33"/>
      <c r="B423" s="156"/>
      <c r="C423" s="157" t="s">
        <v>790</v>
      </c>
      <c r="D423" s="157" t="s">
        <v>150</v>
      </c>
      <c r="E423" s="158" t="s">
        <v>791</v>
      </c>
      <c r="F423" s="159" t="s">
        <v>792</v>
      </c>
      <c r="G423" s="160" t="s">
        <v>325</v>
      </c>
      <c r="H423" s="161">
        <v>2</v>
      </c>
      <c r="I423" s="162"/>
      <c r="J423" s="163">
        <f>ROUND(I423*H423,2)</f>
        <v>0</v>
      </c>
      <c r="K423" s="164"/>
      <c r="L423" s="34"/>
      <c r="M423" s="165" t="s">
        <v>1</v>
      </c>
      <c r="N423" s="166" t="s">
        <v>40</v>
      </c>
      <c r="O423" s="62"/>
      <c r="P423" s="167">
        <f>O423*H423</f>
        <v>0</v>
      </c>
      <c r="Q423" s="167">
        <v>0</v>
      </c>
      <c r="R423" s="167">
        <f>Q423*H423</f>
        <v>0</v>
      </c>
      <c r="S423" s="167">
        <v>0</v>
      </c>
      <c r="T423" s="16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9" t="s">
        <v>308</v>
      </c>
      <c r="AT423" s="169" t="s">
        <v>150</v>
      </c>
      <c r="AU423" s="169" t="s">
        <v>87</v>
      </c>
      <c r="AY423" s="18" t="s">
        <v>148</v>
      </c>
      <c r="BE423" s="170">
        <f>IF(N423="základná",J423,0)</f>
        <v>0</v>
      </c>
      <c r="BF423" s="170">
        <f>IF(N423="znížená",J423,0)</f>
        <v>0</v>
      </c>
      <c r="BG423" s="170">
        <f>IF(N423="zákl. prenesená",J423,0)</f>
        <v>0</v>
      </c>
      <c r="BH423" s="170">
        <f>IF(N423="zníž. prenesená",J423,0)</f>
        <v>0</v>
      </c>
      <c r="BI423" s="170">
        <f>IF(N423="nulová",J423,0)</f>
        <v>0</v>
      </c>
      <c r="BJ423" s="18" t="s">
        <v>87</v>
      </c>
      <c r="BK423" s="170">
        <f>ROUND(I423*H423,2)</f>
        <v>0</v>
      </c>
      <c r="BL423" s="18" t="s">
        <v>308</v>
      </c>
      <c r="BM423" s="169" t="s">
        <v>793</v>
      </c>
    </row>
    <row r="424" spans="1:65" s="13" customFormat="1" ht="11.25">
      <c r="B424" s="171"/>
      <c r="D424" s="172" t="s">
        <v>156</v>
      </c>
      <c r="E424" s="173" t="s">
        <v>1</v>
      </c>
      <c r="F424" s="174" t="s">
        <v>794</v>
      </c>
      <c r="H424" s="173" t="s">
        <v>1</v>
      </c>
      <c r="I424" s="175"/>
      <c r="L424" s="171"/>
      <c r="M424" s="176"/>
      <c r="N424" s="177"/>
      <c r="O424" s="177"/>
      <c r="P424" s="177"/>
      <c r="Q424" s="177"/>
      <c r="R424" s="177"/>
      <c r="S424" s="177"/>
      <c r="T424" s="178"/>
      <c r="AT424" s="173" t="s">
        <v>156</v>
      </c>
      <c r="AU424" s="173" t="s">
        <v>87</v>
      </c>
      <c r="AV424" s="13" t="s">
        <v>81</v>
      </c>
      <c r="AW424" s="13" t="s">
        <v>30</v>
      </c>
      <c r="AX424" s="13" t="s">
        <v>74</v>
      </c>
      <c r="AY424" s="173" t="s">
        <v>148</v>
      </c>
    </row>
    <row r="425" spans="1:65" s="13" customFormat="1" ht="11.25">
      <c r="B425" s="171"/>
      <c r="D425" s="172" t="s">
        <v>156</v>
      </c>
      <c r="E425" s="173" t="s">
        <v>1</v>
      </c>
      <c r="F425" s="174" t="s">
        <v>776</v>
      </c>
      <c r="H425" s="173" t="s">
        <v>1</v>
      </c>
      <c r="I425" s="175"/>
      <c r="L425" s="171"/>
      <c r="M425" s="176"/>
      <c r="N425" s="177"/>
      <c r="O425" s="177"/>
      <c r="P425" s="177"/>
      <c r="Q425" s="177"/>
      <c r="R425" s="177"/>
      <c r="S425" s="177"/>
      <c r="T425" s="178"/>
      <c r="AT425" s="173" t="s">
        <v>156</v>
      </c>
      <c r="AU425" s="173" t="s">
        <v>87</v>
      </c>
      <c r="AV425" s="13" t="s">
        <v>81</v>
      </c>
      <c r="AW425" s="13" t="s">
        <v>30</v>
      </c>
      <c r="AX425" s="13" t="s">
        <v>74</v>
      </c>
      <c r="AY425" s="173" t="s">
        <v>148</v>
      </c>
    </row>
    <row r="426" spans="1:65" s="13" customFormat="1" ht="11.25">
      <c r="B426" s="171"/>
      <c r="D426" s="172" t="s">
        <v>156</v>
      </c>
      <c r="E426" s="173" t="s">
        <v>1</v>
      </c>
      <c r="F426" s="174" t="s">
        <v>795</v>
      </c>
      <c r="H426" s="173" t="s">
        <v>1</v>
      </c>
      <c r="I426" s="175"/>
      <c r="L426" s="171"/>
      <c r="M426" s="176"/>
      <c r="N426" s="177"/>
      <c r="O426" s="177"/>
      <c r="P426" s="177"/>
      <c r="Q426" s="177"/>
      <c r="R426" s="177"/>
      <c r="S426" s="177"/>
      <c r="T426" s="178"/>
      <c r="AT426" s="173" t="s">
        <v>156</v>
      </c>
      <c r="AU426" s="173" t="s">
        <v>87</v>
      </c>
      <c r="AV426" s="13" t="s">
        <v>81</v>
      </c>
      <c r="AW426" s="13" t="s">
        <v>30</v>
      </c>
      <c r="AX426" s="13" t="s">
        <v>74</v>
      </c>
      <c r="AY426" s="173" t="s">
        <v>148</v>
      </c>
    </row>
    <row r="427" spans="1:65" s="14" customFormat="1" ht="11.25">
      <c r="B427" s="179"/>
      <c r="D427" s="172" t="s">
        <v>156</v>
      </c>
      <c r="E427" s="180" t="s">
        <v>1</v>
      </c>
      <c r="F427" s="181" t="s">
        <v>796</v>
      </c>
      <c r="H427" s="182">
        <v>1</v>
      </c>
      <c r="I427" s="183"/>
      <c r="L427" s="179"/>
      <c r="M427" s="184"/>
      <c r="N427" s="185"/>
      <c r="O427" s="185"/>
      <c r="P427" s="185"/>
      <c r="Q427" s="185"/>
      <c r="R427" s="185"/>
      <c r="S427" s="185"/>
      <c r="T427" s="186"/>
      <c r="AT427" s="180" t="s">
        <v>156</v>
      </c>
      <c r="AU427" s="180" t="s">
        <v>87</v>
      </c>
      <c r="AV427" s="14" t="s">
        <v>87</v>
      </c>
      <c r="AW427" s="14" t="s">
        <v>30</v>
      </c>
      <c r="AX427" s="14" t="s">
        <v>74</v>
      </c>
      <c r="AY427" s="180" t="s">
        <v>148</v>
      </c>
    </row>
    <row r="428" spans="1:65" s="14" customFormat="1" ht="11.25">
      <c r="B428" s="179"/>
      <c r="D428" s="172" t="s">
        <v>156</v>
      </c>
      <c r="E428" s="180" t="s">
        <v>1</v>
      </c>
      <c r="F428" s="181" t="s">
        <v>797</v>
      </c>
      <c r="H428" s="182">
        <v>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156</v>
      </c>
      <c r="AU428" s="180" t="s">
        <v>87</v>
      </c>
      <c r="AV428" s="14" t="s">
        <v>87</v>
      </c>
      <c r="AW428" s="14" t="s">
        <v>30</v>
      </c>
      <c r="AX428" s="14" t="s">
        <v>74</v>
      </c>
      <c r="AY428" s="180" t="s">
        <v>148</v>
      </c>
    </row>
    <row r="429" spans="1:65" s="16" customFormat="1" ht="11.25">
      <c r="B429" s="195"/>
      <c r="D429" s="172" t="s">
        <v>156</v>
      </c>
      <c r="E429" s="196" t="s">
        <v>1</v>
      </c>
      <c r="F429" s="197" t="s">
        <v>798</v>
      </c>
      <c r="H429" s="198">
        <v>2</v>
      </c>
      <c r="I429" s="199"/>
      <c r="L429" s="195"/>
      <c r="M429" s="200"/>
      <c r="N429" s="201"/>
      <c r="O429" s="201"/>
      <c r="P429" s="201"/>
      <c r="Q429" s="201"/>
      <c r="R429" s="201"/>
      <c r="S429" s="201"/>
      <c r="T429" s="202"/>
      <c r="AT429" s="196" t="s">
        <v>156</v>
      </c>
      <c r="AU429" s="196" t="s">
        <v>87</v>
      </c>
      <c r="AV429" s="16" t="s">
        <v>167</v>
      </c>
      <c r="AW429" s="16" t="s">
        <v>30</v>
      </c>
      <c r="AX429" s="16" t="s">
        <v>74</v>
      </c>
      <c r="AY429" s="196" t="s">
        <v>148</v>
      </c>
    </row>
    <row r="430" spans="1:65" s="15" customFormat="1" ht="11.25">
      <c r="B430" s="187"/>
      <c r="D430" s="172" t="s">
        <v>156</v>
      </c>
      <c r="E430" s="188" t="s">
        <v>1</v>
      </c>
      <c r="F430" s="189" t="s">
        <v>163</v>
      </c>
      <c r="H430" s="190">
        <v>2</v>
      </c>
      <c r="I430" s="191"/>
      <c r="L430" s="187"/>
      <c r="M430" s="192"/>
      <c r="N430" s="193"/>
      <c r="O430" s="193"/>
      <c r="P430" s="193"/>
      <c r="Q430" s="193"/>
      <c r="R430" s="193"/>
      <c r="S430" s="193"/>
      <c r="T430" s="194"/>
      <c r="AT430" s="188" t="s">
        <v>156</v>
      </c>
      <c r="AU430" s="188" t="s">
        <v>87</v>
      </c>
      <c r="AV430" s="15" t="s">
        <v>154</v>
      </c>
      <c r="AW430" s="15" t="s">
        <v>30</v>
      </c>
      <c r="AX430" s="15" t="s">
        <v>81</v>
      </c>
      <c r="AY430" s="188" t="s">
        <v>148</v>
      </c>
    </row>
    <row r="431" spans="1:65" s="2" customFormat="1" ht="24.2" customHeight="1">
      <c r="A431" s="33"/>
      <c r="B431" s="156"/>
      <c r="C431" s="207" t="s">
        <v>799</v>
      </c>
      <c r="D431" s="207" t="s">
        <v>752</v>
      </c>
      <c r="E431" s="208" t="s">
        <v>800</v>
      </c>
      <c r="F431" s="209" t="s">
        <v>801</v>
      </c>
      <c r="G431" s="210" t="s">
        <v>325</v>
      </c>
      <c r="H431" s="211">
        <v>2</v>
      </c>
      <c r="I431" s="212"/>
      <c r="J431" s="213">
        <f>ROUND(I431*H431,2)</f>
        <v>0</v>
      </c>
      <c r="K431" s="214"/>
      <c r="L431" s="215"/>
      <c r="M431" s="216" t="s">
        <v>1</v>
      </c>
      <c r="N431" s="217" t="s">
        <v>40</v>
      </c>
      <c r="O431" s="62"/>
      <c r="P431" s="167">
        <f>O431*H431</f>
        <v>0</v>
      </c>
      <c r="Q431" s="167">
        <v>4.2700000000000002E-2</v>
      </c>
      <c r="R431" s="167">
        <f>Q431*H431</f>
        <v>8.5400000000000004E-2</v>
      </c>
      <c r="S431" s="167">
        <v>0</v>
      </c>
      <c r="T431" s="168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9" t="s">
        <v>431</v>
      </c>
      <c r="AT431" s="169" t="s">
        <v>752</v>
      </c>
      <c r="AU431" s="169" t="s">
        <v>87</v>
      </c>
      <c r="AY431" s="18" t="s">
        <v>148</v>
      </c>
      <c r="BE431" s="170">
        <f>IF(N431="základná",J431,0)</f>
        <v>0</v>
      </c>
      <c r="BF431" s="170">
        <f>IF(N431="znížená",J431,0)</f>
        <v>0</v>
      </c>
      <c r="BG431" s="170">
        <f>IF(N431="zákl. prenesená",J431,0)</f>
        <v>0</v>
      </c>
      <c r="BH431" s="170">
        <f>IF(N431="zníž. prenesená",J431,0)</f>
        <v>0</v>
      </c>
      <c r="BI431" s="170">
        <f>IF(N431="nulová",J431,0)</f>
        <v>0</v>
      </c>
      <c r="BJ431" s="18" t="s">
        <v>87</v>
      </c>
      <c r="BK431" s="170">
        <f>ROUND(I431*H431,2)</f>
        <v>0</v>
      </c>
      <c r="BL431" s="18" t="s">
        <v>308</v>
      </c>
      <c r="BM431" s="169" t="s">
        <v>802</v>
      </c>
    </row>
    <row r="432" spans="1:65" s="14" customFormat="1" ht="11.25">
      <c r="B432" s="179"/>
      <c r="D432" s="172" t="s">
        <v>156</v>
      </c>
      <c r="E432" s="180" t="s">
        <v>1</v>
      </c>
      <c r="F432" s="181" t="s">
        <v>803</v>
      </c>
      <c r="H432" s="182">
        <v>1</v>
      </c>
      <c r="I432" s="183"/>
      <c r="L432" s="179"/>
      <c r="M432" s="184"/>
      <c r="N432" s="185"/>
      <c r="O432" s="185"/>
      <c r="P432" s="185"/>
      <c r="Q432" s="185"/>
      <c r="R432" s="185"/>
      <c r="S432" s="185"/>
      <c r="T432" s="186"/>
      <c r="AT432" s="180" t="s">
        <v>156</v>
      </c>
      <c r="AU432" s="180" t="s">
        <v>87</v>
      </c>
      <c r="AV432" s="14" t="s">
        <v>87</v>
      </c>
      <c r="AW432" s="14" t="s">
        <v>30</v>
      </c>
      <c r="AX432" s="14" t="s">
        <v>74</v>
      </c>
      <c r="AY432" s="180" t="s">
        <v>148</v>
      </c>
    </row>
    <row r="433" spans="1:65" s="14" customFormat="1" ht="11.25">
      <c r="B433" s="179"/>
      <c r="D433" s="172" t="s">
        <v>156</v>
      </c>
      <c r="E433" s="180" t="s">
        <v>1</v>
      </c>
      <c r="F433" s="181" t="s">
        <v>804</v>
      </c>
      <c r="H433" s="182">
        <v>1</v>
      </c>
      <c r="I433" s="183"/>
      <c r="L433" s="179"/>
      <c r="M433" s="184"/>
      <c r="N433" s="185"/>
      <c r="O433" s="185"/>
      <c r="P433" s="185"/>
      <c r="Q433" s="185"/>
      <c r="R433" s="185"/>
      <c r="S433" s="185"/>
      <c r="T433" s="186"/>
      <c r="AT433" s="180" t="s">
        <v>156</v>
      </c>
      <c r="AU433" s="180" t="s">
        <v>87</v>
      </c>
      <c r="AV433" s="14" t="s">
        <v>87</v>
      </c>
      <c r="AW433" s="14" t="s">
        <v>30</v>
      </c>
      <c r="AX433" s="14" t="s">
        <v>74</v>
      </c>
      <c r="AY433" s="180" t="s">
        <v>148</v>
      </c>
    </row>
    <row r="434" spans="1:65" s="15" customFormat="1" ht="11.25">
      <c r="B434" s="187"/>
      <c r="D434" s="172" t="s">
        <v>156</v>
      </c>
      <c r="E434" s="188" t="s">
        <v>1</v>
      </c>
      <c r="F434" s="189" t="s">
        <v>163</v>
      </c>
      <c r="H434" s="190">
        <v>2</v>
      </c>
      <c r="I434" s="191"/>
      <c r="L434" s="187"/>
      <c r="M434" s="192"/>
      <c r="N434" s="193"/>
      <c r="O434" s="193"/>
      <c r="P434" s="193"/>
      <c r="Q434" s="193"/>
      <c r="R434" s="193"/>
      <c r="S434" s="193"/>
      <c r="T434" s="194"/>
      <c r="AT434" s="188" t="s">
        <v>156</v>
      </c>
      <c r="AU434" s="188" t="s">
        <v>87</v>
      </c>
      <c r="AV434" s="15" t="s">
        <v>154</v>
      </c>
      <c r="AW434" s="15" t="s">
        <v>30</v>
      </c>
      <c r="AX434" s="15" t="s">
        <v>81</v>
      </c>
      <c r="AY434" s="188" t="s">
        <v>148</v>
      </c>
    </row>
    <row r="435" spans="1:65" s="2" customFormat="1" ht="24.2" customHeight="1">
      <c r="A435" s="33"/>
      <c r="B435" s="156"/>
      <c r="C435" s="207" t="s">
        <v>805</v>
      </c>
      <c r="D435" s="207" t="s">
        <v>752</v>
      </c>
      <c r="E435" s="208" t="s">
        <v>806</v>
      </c>
      <c r="F435" s="209" t="s">
        <v>807</v>
      </c>
      <c r="G435" s="210" t="s">
        <v>325</v>
      </c>
      <c r="H435" s="211">
        <v>2</v>
      </c>
      <c r="I435" s="212"/>
      <c r="J435" s="213">
        <f>ROUND(I435*H435,2)</f>
        <v>0</v>
      </c>
      <c r="K435" s="214"/>
      <c r="L435" s="215"/>
      <c r="M435" s="216" t="s">
        <v>1</v>
      </c>
      <c r="N435" s="217" t="s">
        <v>40</v>
      </c>
      <c r="O435" s="62"/>
      <c r="P435" s="167">
        <f>O435*H435</f>
        <v>0</v>
      </c>
      <c r="Q435" s="167">
        <v>1E-3</v>
      </c>
      <c r="R435" s="167">
        <f>Q435*H435</f>
        <v>2E-3</v>
      </c>
      <c r="S435" s="167">
        <v>0</v>
      </c>
      <c r="T435" s="168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9" t="s">
        <v>431</v>
      </c>
      <c r="AT435" s="169" t="s">
        <v>752</v>
      </c>
      <c r="AU435" s="169" t="s">
        <v>87</v>
      </c>
      <c r="AY435" s="18" t="s">
        <v>148</v>
      </c>
      <c r="BE435" s="170">
        <f>IF(N435="základná",J435,0)</f>
        <v>0</v>
      </c>
      <c r="BF435" s="170">
        <f>IF(N435="znížená",J435,0)</f>
        <v>0</v>
      </c>
      <c r="BG435" s="170">
        <f>IF(N435="zákl. prenesená",J435,0)</f>
        <v>0</v>
      </c>
      <c r="BH435" s="170">
        <f>IF(N435="zníž. prenesená",J435,0)</f>
        <v>0</v>
      </c>
      <c r="BI435" s="170">
        <f>IF(N435="nulová",J435,0)</f>
        <v>0</v>
      </c>
      <c r="BJ435" s="18" t="s">
        <v>87</v>
      </c>
      <c r="BK435" s="170">
        <f>ROUND(I435*H435,2)</f>
        <v>0</v>
      </c>
      <c r="BL435" s="18" t="s">
        <v>308</v>
      </c>
      <c r="BM435" s="169" t="s">
        <v>808</v>
      </c>
    </row>
    <row r="436" spans="1:65" s="14" customFormat="1" ht="11.25">
      <c r="B436" s="179"/>
      <c r="D436" s="172" t="s">
        <v>156</v>
      </c>
      <c r="E436" s="180" t="s">
        <v>1</v>
      </c>
      <c r="F436" s="181" t="s">
        <v>87</v>
      </c>
      <c r="H436" s="182">
        <v>2</v>
      </c>
      <c r="I436" s="183"/>
      <c r="L436" s="179"/>
      <c r="M436" s="184"/>
      <c r="N436" s="185"/>
      <c r="O436" s="185"/>
      <c r="P436" s="185"/>
      <c r="Q436" s="185"/>
      <c r="R436" s="185"/>
      <c r="S436" s="185"/>
      <c r="T436" s="186"/>
      <c r="AT436" s="180" t="s">
        <v>156</v>
      </c>
      <c r="AU436" s="180" t="s">
        <v>87</v>
      </c>
      <c r="AV436" s="14" t="s">
        <v>87</v>
      </c>
      <c r="AW436" s="14" t="s">
        <v>30</v>
      </c>
      <c r="AX436" s="14" t="s">
        <v>74</v>
      </c>
      <c r="AY436" s="180" t="s">
        <v>148</v>
      </c>
    </row>
    <row r="437" spans="1:65" s="15" customFormat="1" ht="11.25">
      <c r="B437" s="187"/>
      <c r="D437" s="172" t="s">
        <v>156</v>
      </c>
      <c r="E437" s="188" t="s">
        <v>1</v>
      </c>
      <c r="F437" s="189" t="s">
        <v>163</v>
      </c>
      <c r="H437" s="190">
        <v>2</v>
      </c>
      <c r="I437" s="191"/>
      <c r="L437" s="187"/>
      <c r="M437" s="192"/>
      <c r="N437" s="193"/>
      <c r="O437" s="193"/>
      <c r="P437" s="193"/>
      <c r="Q437" s="193"/>
      <c r="R437" s="193"/>
      <c r="S437" s="193"/>
      <c r="T437" s="194"/>
      <c r="AT437" s="188" t="s">
        <v>156</v>
      </c>
      <c r="AU437" s="188" t="s">
        <v>87</v>
      </c>
      <c r="AV437" s="15" t="s">
        <v>154</v>
      </c>
      <c r="AW437" s="15" t="s">
        <v>30</v>
      </c>
      <c r="AX437" s="15" t="s">
        <v>81</v>
      </c>
      <c r="AY437" s="188" t="s">
        <v>148</v>
      </c>
    </row>
    <row r="438" spans="1:65" s="2" customFormat="1" ht="33" customHeight="1">
      <c r="A438" s="33"/>
      <c r="B438" s="156"/>
      <c r="C438" s="157" t="s">
        <v>809</v>
      </c>
      <c r="D438" s="157" t="s">
        <v>150</v>
      </c>
      <c r="E438" s="158" t="s">
        <v>810</v>
      </c>
      <c r="F438" s="159" t="s">
        <v>811</v>
      </c>
      <c r="G438" s="160" t="s">
        <v>325</v>
      </c>
      <c r="H438" s="161">
        <v>1</v>
      </c>
      <c r="I438" s="162"/>
      <c r="J438" s="163">
        <f>ROUND(I438*H438,2)</f>
        <v>0</v>
      </c>
      <c r="K438" s="164"/>
      <c r="L438" s="34"/>
      <c r="M438" s="165" t="s">
        <v>1</v>
      </c>
      <c r="N438" s="166" t="s">
        <v>40</v>
      </c>
      <c r="O438" s="62"/>
      <c r="P438" s="167">
        <f>O438*H438</f>
        <v>0</v>
      </c>
      <c r="Q438" s="167">
        <v>0</v>
      </c>
      <c r="R438" s="167">
        <f>Q438*H438</f>
        <v>0</v>
      </c>
      <c r="S438" s="167">
        <v>0</v>
      </c>
      <c r="T438" s="16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9" t="s">
        <v>308</v>
      </c>
      <c r="AT438" s="169" t="s">
        <v>150</v>
      </c>
      <c r="AU438" s="169" t="s">
        <v>87</v>
      </c>
      <c r="AY438" s="18" t="s">
        <v>148</v>
      </c>
      <c r="BE438" s="170">
        <f>IF(N438="základná",J438,0)</f>
        <v>0</v>
      </c>
      <c r="BF438" s="170">
        <f>IF(N438="znížená",J438,0)</f>
        <v>0</v>
      </c>
      <c r="BG438" s="170">
        <f>IF(N438="zákl. prenesená",J438,0)</f>
        <v>0</v>
      </c>
      <c r="BH438" s="170">
        <f>IF(N438="zníž. prenesená",J438,0)</f>
        <v>0</v>
      </c>
      <c r="BI438" s="170">
        <f>IF(N438="nulová",J438,0)</f>
        <v>0</v>
      </c>
      <c r="BJ438" s="18" t="s">
        <v>87</v>
      </c>
      <c r="BK438" s="170">
        <f>ROUND(I438*H438,2)</f>
        <v>0</v>
      </c>
      <c r="BL438" s="18" t="s">
        <v>308</v>
      </c>
      <c r="BM438" s="169" t="s">
        <v>812</v>
      </c>
    </row>
    <row r="439" spans="1:65" s="13" customFormat="1" ht="11.25">
      <c r="B439" s="171"/>
      <c r="D439" s="172" t="s">
        <v>156</v>
      </c>
      <c r="E439" s="173" t="s">
        <v>1</v>
      </c>
      <c r="F439" s="174" t="s">
        <v>813</v>
      </c>
      <c r="H439" s="173" t="s">
        <v>1</v>
      </c>
      <c r="I439" s="175"/>
      <c r="L439" s="171"/>
      <c r="M439" s="176"/>
      <c r="N439" s="177"/>
      <c r="O439" s="177"/>
      <c r="P439" s="177"/>
      <c r="Q439" s="177"/>
      <c r="R439" s="177"/>
      <c r="S439" s="177"/>
      <c r="T439" s="178"/>
      <c r="AT439" s="173" t="s">
        <v>156</v>
      </c>
      <c r="AU439" s="173" t="s">
        <v>87</v>
      </c>
      <c r="AV439" s="13" t="s">
        <v>81</v>
      </c>
      <c r="AW439" s="13" t="s">
        <v>30</v>
      </c>
      <c r="AX439" s="13" t="s">
        <v>74</v>
      </c>
      <c r="AY439" s="173" t="s">
        <v>148</v>
      </c>
    </row>
    <row r="440" spans="1:65" s="13" customFormat="1" ht="11.25">
      <c r="B440" s="171"/>
      <c r="D440" s="172" t="s">
        <v>156</v>
      </c>
      <c r="E440" s="173" t="s">
        <v>1</v>
      </c>
      <c r="F440" s="174" t="s">
        <v>776</v>
      </c>
      <c r="H440" s="173" t="s">
        <v>1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3" t="s">
        <v>156</v>
      </c>
      <c r="AU440" s="173" t="s">
        <v>87</v>
      </c>
      <c r="AV440" s="13" t="s">
        <v>81</v>
      </c>
      <c r="AW440" s="13" t="s">
        <v>30</v>
      </c>
      <c r="AX440" s="13" t="s">
        <v>74</v>
      </c>
      <c r="AY440" s="173" t="s">
        <v>148</v>
      </c>
    </row>
    <row r="441" spans="1:65" s="13" customFormat="1" ht="11.25">
      <c r="B441" s="171"/>
      <c r="D441" s="172" t="s">
        <v>156</v>
      </c>
      <c r="E441" s="173" t="s">
        <v>1</v>
      </c>
      <c r="F441" s="174" t="s">
        <v>814</v>
      </c>
      <c r="H441" s="173" t="s">
        <v>1</v>
      </c>
      <c r="I441" s="175"/>
      <c r="L441" s="171"/>
      <c r="M441" s="176"/>
      <c r="N441" s="177"/>
      <c r="O441" s="177"/>
      <c r="P441" s="177"/>
      <c r="Q441" s="177"/>
      <c r="R441" s="177"/>
      <c r="S441" s="177"/>
      <c r="T441" s="178"/>
      <c r="AT441" s="173" t="s">
        <v>156</v>
      </c>
      <c r="AU441" s="173" t="s">
        <v>87</v>
      </c>
      <c r="AV441" s="13" t="s">
        <v>81</v>
      </c>
      <c r="AW441" s="13" t="s">
        <v>30</v>
      </c>
      <c r="AX441" s="13" t="s">
        <v>74</v>
      </c>
      <c r="AY441" s="173" t="s">
        <v>148</v>
      </c>
    </row>
    <row r="442" spans="1:65" s="14" customFormat="1" ht="11.25">
      <c r="B442" s="179"/>
      <c r="D442" s="172" t="s">
        <v>156</v>
      </c>
      <c r="E442" s="180" t="s">
        <v>1</v>
      </c>
      <c r="F442" s="181" t="s">
        <v>815</v>
      </c>
      <c r="H442" s="182">
        <v>1</v>
      </c>
      <c r="I442" s="183"/>
      <c r="L442" s="179"/>
      <c r="M442" s="184"/>
      <c r="N442" s="185"/>
      <c r="O442" s="185"/>
      <c r="P442" s="185"/>
      <c r="Q442" s="185"/>
      <c r="R442" s="185"/>
      <c r="S442" s="185"/>
      <c r="T442" s="186"/>
      <c r="AT442" s="180" t="s">
        <v>156</v>
      </c>
      <c r="AU442" s="180" t="s">
        <v>87</v>
      </c>
      <c r="AV442" s="14" t="s">
        <v>87</v>
      </c>
      <c r="AW442" s="14" t="s">
        <v>30</v>
      </c>
      <c r="AX442" s="14" t="s">
        <v>74</v>
      </c>
      <c r="AY442" s="180" t="s">
        <v>148</v>
      </c>
    </row>
    <row r="443" spans="1:65" s="16" customFormat="1" ht="11.25">
      <c r="B443" s="195"/>
      <c r="D443" s="172" t="s">
        <v>156</v>
      </c>
      <c r="E443" s="196" t="s">
        <v>1</v>
      </c>
      <c r="F443" s="197" t="s">
        <v>798</v>
      </c>
      <c r="H443" s="198">
        <v>1</v>
      </c>
      <c r="I443" s="199"/>
      <c r="L443" s="195"/>
      <c r="M443" s="200"/>
      <c r="N443" s="201"/>
      <c r="O443" s="201"/>
      <c r="P443" s="201"/>
      <c r="Q443" s="201"/>
      <c r="R443" s="201"/>
      <c r="S443" s="201"/>
      <c r="T443" s="202"/>
      <c r="AT443" s="196" t="s">
        <v>156</v>
      </c>
      <c r="AU443" s="196" t="s">
        <v>87</v>
      </c>
      <c r="AV443" s="16" t="s">
        <v>167</v>
      </c>
      <c r="AW443" s="16" t="s">
        <v>30</v>
      </c>
      <c r="AX443" s="16" t="s">
        <v>74</v>
      </c>
      <c r="AY443" s="196" t="s">
        <v>148</v>
      </c>
    </row>
    <row r="444" spans="1:65" s="15" customFormat="1" ht="11.25">
      <c r="B444" s="187"/>
      <c r="D444" s="172" t="s">
        <v>156</v>
      </c>
      <c r="E444" s="188" t="s">
        <v>1</v>
      </c>
      <c r="F444" s="189" t="s">
        <v>163</v>
      </c>
      <c r="H444" s="190">
        <v>1</v>
      </c>
      <c r="I444" s="191"/>
      <c r="L444" s="187"/>
      <c r="M444" s="192"/>
      <c r="N444" s="193"/>
      <c r="O444" s="193"/>
      <c r="P444" s="193"/>
      <c r="Q444" s="193"/>
      <c r="R444" s="193"/>
      <c r="S444" s="193"/>
      <c r="T444" s="194"/>
      <c r="AT444" s="188" t="s">
        <v>156</v>
      </c>
      <c r="AU444" s="188" t="s">
        <v>87</v>
      </c>
      <c r="AV444" s="15" t="s">
        <v>154</v>
      </c>
      <c r="AW444" s="15" t="s">
        <v>30</v>
      </c>
      <c r="AX444" s="15" t="s">
        <v>81</v>
      </c>
      <c r="AY444" s="188" t="s">
        <v>148</v>
      </c>
    </row>
    <row r="445" spans="1:65" s="2" customFormat="1" ht="24.2" customHeight="1">
      <c r="A445" s="33"/>
      <c r="B445" s="156"/>
      <c r="C445" s="207" t="s">
        <v>816</v>
      </c>
      <c r="D445" s="207" t="s">
        <v>752</v>
      </c>
      <c r="E445" s="208" t="s">
        <v>817</v>
      </c>
      <c r="F445" s="209" t="s">
        <v>818</v>
      </c>
      <c r="G445" s="210" t="s">
        <v>325</v>
      </c>
      <c r="H445" s="211">
        <v>1</v>
      </c>
      <c r="I445" s="212"/>
      <c r="J445" s="213">
        <f>ROUND(I445*H445,2)</f>
        <v>0</v>
      </c>
      <c r="K445" s="214"/>
      <c r="L445" s="215"/>
      <c r="M445" s="216" t="s">
        <v>1</v>
      </c>
      <c r="N445" s="217" t="s">
        <v>40</v>
      </c>
      <c r="O445" s="62"/>
      <c r="P445" s="167">
        <f>O445*H445</f>
        <v>0</v>
      </c>
      <c r="Q445" s="167">
        <v>4.2700000000000002E-2</v>
      </c>
      <c r="R445" s="167">
        <f>Q445*H445</f>
        <v>4.2700000000000002E-2</v>
      </c>
      <c r="S445" s="167">
        <v>0</v>
      </c>
      <c r="T445" s="168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9" t="s">
        <v>431</v>
      </c>
      <c r="AT445" s="169" t="s">
        <v>752</v>
      </c>
      <c r="AU445" s="169" t="s">
        <v>87</v>
      </c>
      <c r="AY445" s="18" t="s">
        <v>148</v>
      </c>
      <c r="BE445" s="170">
        <f>IF(N445="základná",J445,0)</f>
        <v>0</v>
      </c>
      <c r="BF445" s="170">
        <f>IF(N445="znížená",J445,0)</f>
        <v>0</v>
      </c>
      <c r="BG445" s="170">
        <f>IF(N445="zákl. prenesená",J445,0)</f>
        <v>0</v>
      </c>
      <c r="BH445" s="170">
        <f>IF(N445="zníž. prenesená",J445,0)</f>
        <v>0</v>
      </c>
      <c r="BI445" s="170">
        <f>IF(N445="nulová",J445,0)</f>
        <v>0</v>
      </c>
      <c r="BJ445" s="18" t="s">
        <v>87</v>
      </c>
      <c r="BK445" s="170">
        <f>ROUND(I445*H445,2)</f>
        <v>0</v>
      </c>
      <c r="BL445" s="18" t="s">
        <v>308</v>
      </c>
      <c r="BM445" s="169" t="s">
        <v>819</v>
      </c>
    </row>
    <row r="446" spans="1:65" s="14" customFormat="1" ht="11.25">
      <c r="B446" s="179"/>
      <c r="D446" s="172" t="s">
        <v>156</v>
      </c>
      <c r="E446" s="180" t="s">
        <v>1</v>
      </c>
      <c r="F446" s="181" t="s">
        <v>820</v>
      </c>
      <c r="H446" s="182">
        <v>1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156</v>
      </c>
      <c r="AU446" s="180" t="s">
        <v>87</v>
      </c>
      <c r="AV446" s="14" t="s">
        <v>87</v>
      </c>
      <c r="AW446" s="14" t="s">
        <v>30</v>
      </c>
      <c r="AX446" s="14" t="s">
        <v>74</v>
      </c>
      <c r="AY446" s="180" t="s">
        <v>148</v>
      </c>
    </row>
    <row r="447" spans="1:65" s="15" customFormat="1" ht="11.25">
      <c r="B447" s="187"/>
      <c r="D447" s="172" t="s">
        <v>156</v>
      </c>
      <c r="E447" s="188" t="s">
        <v>1</v>
      </c>
      <c r="F447" s="189" t="s">
        <v>163</v>
      </c>
      <c r="H447" s="190">
        <v>1</v>
      </c>
      <c r="I447" s="191"/>
      <c r="L447" s="187"/>
      <c r="M447" s="192"/>
      <c r="N447" s="193"/>
      <c r="O447" s="193"/>
      <c r="P447" s="193"/>
      <c r="Q447" s="193"/>
      <c r="R447" s="193"/>
      <c r="S447" s="193"/>
      <c r="T447" s="194"/>
      <c r="AT447" s="188" t="s">
        <v>156</v>
      </c>
      <c r="AU447" s="188" t="s">
        <v>87</v>
      </c>
      <c r="AV447" s="15" t="s">
        <v>154</v>
      </c>
      <c r="AW447" s="15" t="s">
        <v>30</v>
      </c>
      <c r="AX447" s="15" t="s">
        <v>81</v>
      </c>
      <c r="AY447" s="188" t="s">
        <v>148</v>
      </c>
    </row>
    <row r="448" spans="1:65" s="2" customFormat="1" ht="33" customHeight="1">
      <c r="A448" s="33"/>
      <c r="B448" s="156"/>
      <c r="C448" s="207" t="s">
        <v>821</v>
      </c>
      <c r="D448" s="207" t="s">
        <v>752</v>
      </c>
      <c r="E448" s="208" t="s">
        <v>822</v>
      </c>
      <c r="F448" s="209" t="s">
        <v>823</v>
      </c>
      <c r="G448" s="210" t="s">
        <v>325</v>
      </c>
      <c r="H448" s="211">
        <v>1</v>
      </c>
      <c r="I448" s="212"/>
      <c r="J448" s="213">
        <f>ROUND(I448*H448,2)</f>
        <v>0</v>
      </c>
      <c r="K448" s="214"/>
      <c r="L448" s="215"/>
      <c r="M448" s="216" t="s">
        <v>1</v>
      </c>
      <c r="N448" s="217" t="s">
        <v>40</v>
      </c>
      <c r="O448" s="62"/>
      <c r="P448" s="167">
        <f>O448*H448</f>
        <v>0</v>
      </c>
      <c r="Q448" s="167">
        <v>1E-3</v>
      </c>
      <c r="R448" s="167">
        <f>Q448*H448</f>
        <v>1E-3</v>
      </c>
      <c r="S448" s="167">
        <v>0</v>
      </c>
      <c r="T448" s="16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9" t="s">
        <v>431</v>
      </c>
      <c r="AT448" s="169" t="s">
        <v>752</v>
      </c>
      <c r="AU448" s="169" t="s">
        <v>87</v>
      </c>
      <c r="AY448" s="18" t="s">
        <v>148</v>
      </c>
      <c r="BE448" s="170">
        <f>IF(N448="základná",J448,0)</f>
        <v>0</v>
      </c>
      <c r="BF448" s="170">
        <f>IF(N448="znížená",J448,0)</f>
        <v>0</v>
      </c>
      <c r="BG448" s="170">
        <f>IF(N448="zákl. prenesená",J448,0)</f>
        <v>0</v>
      </c>
      <c r="BH448" s="170">
        <f>IF(N448="zníž. prenesená",J448,0)</f>
        <v>0</v>
      </c>
      <c r="BI448" s="170">
        <f>IF(N448="nulová",J448,0)</f>
        <v>0</v>
      </c>
      <c r="BJ448" s="18" t="s">
        <v>87</v>
      </c>
      <c r="BK448" s="170">
        <f>ROUND(I448*H448,2)</f>
        <v>0</v>
      </c>
      <c r="BL448" s="18" t="s">
        <v>308</v>
      </c>
      <c r="BM448" s="169" t="s">
        <v>824</v>
      </c>
    </row>
    <row r="449" spans="1:65" s="14" customFormat="1" ht="11.25">
      <c r="B449" s="179"/>
      <c r="D449" s="172" t="s">
        <v>156</v>
      </c>
      <c r="E449" s="180" t="s">
        <v>1</v>
      </c>
      <c r="F449" s="181" t="s">
        <v>825</v>
      </c>
      <c r="H449" s="182">
        <v>1</v>
      </c>
      <c r="I449" s="183"/>
      <c r="L449" s="179"/>
      <c r="M449" s="184"/>
      <c r="N449" s="185"/>
      <c r="O449" s="185"/>
      <c r="P449" s="185"/>
      <c r="Q449" s="185"/>
      <c r="R449" s="185"/>
      <c r="S449" s="185"/>
      <c r="T449" s="186"/>
      <c r="AT449" s="180" t="s">
        <v>156</v>
      </c>
      <c r="AU449" s="180" t="s">
        <v>87</v>
      </c>
      <c r="AV449" s="14" t="s">
        <v>87</v>
      </c>
      <c r="AW449" s="14" t="s">
        <v>30</v>
      </c>
      <c r="AX449" s="14" t="s">
        <v>74</v>
      </c>
      <c r="AY449" s="180" t="s">
        <v>148</v>
      </c>
    </row>
    <row r="450" spans="1:65" s="15" customFormat="1" ht="11.25">
      <c r="B450" s="187"/>
      <c r="D450" s="172" t="s">
        <v>156</v>
      </c>
      <c r="E450" s="188" t="s">
        <v>1</v>
      </c>
      <c r="F450" s="189" t="s">
        <v>163</v>
      </c>
      <c r="H450" s="190">
        <v>1</v>
      </c>
      <c r="I450" s="191"/>
      <c r="L450" s="187"/>
      <c r="M450" s="192"/>
      <c r="N450" s="193"/>
      <c r="O450" s="193"/>
      <c r="P450" s="193"/>
      <c r="Q450" s="193"/>
      <c r="R450" s="193"/>
      <c r="S450" s="193"/>
      <c r="T450" s="194"/>
      <c r="AT450" s="188" t="s">
        <v>156</v>
      </c>
      <c r="AU450" s="188" t="s">
        <v>87</v>
      </c>
      <c r="AV450" s="15" t="s">
        <v>154</v>
      </c>
      <c r="AW450" s="15" t="s">
        <v>30</v>
      </c>
      <c r="AX450" s="15" t="s">
        <v>81</v>
      </c>
      <c r="AY450" s="188" t="s">
        <v>148</v>
      </c>
    </row>
    <row r="451" spans="1:65" s="2" customFormat="1" ht="24.2" customHeight="1">
      <c r="A451" s="33"/>
      <c r="B451" s="156"/>
      <c r="C451" s="157" t="s">
        <v>826</v>
      </c>
      <c r="D451" s="157" t="s">
        <v>150</v>
      </c>
      <c r="E451" s="158" t="s">
        <v>827</v>
      </c>
      <c r="F451" s="159" t="s">
        <v>828</v>
      </c>
      <c r="G451" s="160" t="s">
        <v>325</v>
      </c>
      <c r="H451" s="161">
        <v>40</v>
      </c>
      <c r="I451" s="162"/>
      <c r="J451" s="163">
        <f>ROUND(I451*H451,2)</f>
        <v>0</v>
      </c>
      <c r="K451" s="164"/>
      <c r="L451" s="34"/>
      <c r="M451" s="165" t="s">
        <v>1</v>
      </c>
      <c r="N451" s="166" t="s">
        <v>40</v>
      </c>
      <c r="O451" s="62"/>
      <c r="P451" s="167">
        <f>O451*H451</f>
        <v>0</v>
      </c>
      <c r="Q451" s="167">
        <v>0</v>
      </c>
      <c r="R451" s="167">
        <f>Q451*H451</f>
        <v>0</v>
      </c>
      <c r="S451" s="167">
        <v>8.7999999999999995E-2</v>
      </c>
      <c r="T451" s="168">
        <f>S451*H451</f>
        <v>3.5199999999999996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9" t="s">
        <v>308</v>
      </c>
      <c r="AT451" s="169" t="s">
        <v>150</v>
      </c>
      <c r="AU451" s="169" t="s">
        <v>87</v>
      </c>
      <c r="AY451" s="18" t="s">
        <v>148</v>
      </c>
      <c r="BE451" s="170">
        <f>IF(N451="základná",J451,0)</f>
        <v>0</v>
      </c>
      <c r="BF451" s="170">
        <f>IF(N451="znížená",J451,0)</f>
        <v>0</v>
      </c>
      <c r="BG451" s="170">
        <f>IF(N451="zákl. prenesená",J451,0)</f>
        <v>0</v>
      </c>
      <c r="BH451" s="170">
        <f>IF(N451="zníž. prenesená",J451,0)</f>
        <v>0</v>
      </c>
      <c r="BI451" s="170">
        <f>IF(N451="nulová",J451,0)</f>
        <v>0</v>
      </c>
      <c r="BJ451" s="18" t="s">
        <v>87</v>
      </c>
      <c r="BK451" s="170">
        <f>ROUND(I451*H451,2)</f>
        <v>0</v>
      </c>
      <c r="BL451" s="18" t="s">
        <v>308</v>
      </c>
      <c r="BM451" s="169" t="s">
        <v>829</v>
      </c>
    </row>
    <row r="452" spans="1:65" s="14" customFormat="1" ht="11.25">
      <c r="B452" s="179"/>
      <c r="D452" s="172" t="s">
        <v>156</v>
      </c>
      <c r="E452" s="180" t="s">
        <v>1</v>
      </c>
      <c r="F452" s="181" t="s">
        <v>830</v>
      </c>
      <c r="H452" s="182">
        <v>40</v>
      </c>
      <c r="I452" s="183"/>
      <c r="L452" s="179"/>
      <c r="M452" s="184"/>
      <c r="N452" s="185"/>
      <c r="O452" s="185"/>
      <c r="P452" s="185"/>
      <c r="Q452" s="185"/>
      <c r="R452" s="185"/>
      <c r="S452" s="185"/>
      <c r="T452" s="186"/>
      <c r="AT452" s="180" t="s">
        <v>156</v>
      </c>
      <c r="AU452" s="180" t="s">
        <v>87</v>
      </c>
      <c r="AV452" s="14" t="s">
        <v>87</v>
      </c>
      <c r="AW452" s="14" t="s">
        <v>30</v>
      </c>
      <c r="AX452" s="14" t="s">
        <v>74</v>
      </c>
      <c r="AY452" s="180" t="s">
        <v>148</v>
      </c>
    </row>
    <row r="453" spans="1:65" s="15" customFormat="1" ht="11.25">
      <c r="B453" s="187"/>
      <c r="D453" s="172" t="s">
        <v>156</v>
      </c>
      <c r="E453" s="188" t="s">
        <v>1</v>
      </c>
      <c r="F453" s="189" t="s">
        <v>163</v>
      </c>
      <c r="H453" s="190">
        <v>40</v>
      </c>
      <c r="I453" s="191"/>
      <c r="L453" s="187"/>
      <c r="M453" s="192"/>
      <c r="N453" s="193"/>
      <c r="O453" s="193"/>
      <c r="P453" s="193"/>
      <c r="Q453" s="193"/>
      <c r="R453" s="193"/>
      <c r="S453" s="193"/>
      <c r="T453" s="194"/>
      <c r="AT453" s="188" t="s">
        <v>156</v>
      </c>
      <c r="AU453" s="188" t="s">
        <v>87</v>
      </c>
      <c r="AV453" s="15" t="s">
        <v>154</v>
      </c>
      <c r="AW453" s="15" t="s">
        <v>30</v>
      </c>
      <c r="AX453" s="15" t="s">
        <v>81</v>
      </c>
      <c r="AY453" s="188" t="s">
        <v>148</v>
      </c>
    </row>
    <row r="454" spans="1:65" s="2" customFormat="1" ht="24.2" customHeight="1">
      <c r="A454" s="33"/>
      <c r="B454" s="156"/>
      <c r="C454" s="207" t="s">
        <v>831</v>
      </c>
      <c r="D454" s="207" t="s">
        <v>752</v>
      </c>
      <c r="E454" s="208" t="s">
        <v>832</v>
      </c>
      <c r="F454" s="209" t="s">
        <v>833</v>
      </c>
      <c r="G454" s="210" t="s">
        <v>325</v>
      </c>
      <c r="H454" s="211">
        <v>40</v>
      </c>
      <c r="I454" s="212"/>
      <c r="J454" s="213">
        <f>ROUND(I454*H454,2)</f>
        <v>0</v>
      </c>
      <c r="K454" s="214"/>
      <c r="L454" s="215"/>
      <c r="M454" s="216" t="s">
        <v>1</v>
      </c>
      <c r="N454" s="217" t="s">
        <v>40</v>
      </c>
      <c r="O454" s="62"/>
      <c r="P454" s="167">
        <f>O454*H454</f>
        <v>0</v>
      </c>
      <c r="Q454" s="167">
        <v>5.0000000000000001E-3</v>
      </c>
      <c r="R454" s="167">
        <f>Q454*H454</f>
        <v>0.2</v>
      </c>
      <c r="S454" s="167">
        <v>0</v>
      </c>
      <c r="T454" s="168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9" t="s">
        <v>431</v>
      </c>
      <c r="AT454" s="169" t="s">
        <v>752</v>
      </c>
      <c r="AU454" s="169" t="s">
        <v>87</v>
      </c>
      <c r="AY454" s="18" t="s">
        <v>148</v>
      </c>
      <c r="BE454" s="170">
        <f>IF(N454="základná",J454,0)</f>
        <v>0</v>
      </c>
      <c r="BF454" s="170">
        <f>IF(N454="znížená",J454,0)</f>
        <v>0</v>
      </c>
      <c r="BG454" s="170">
        <f>IF(N454="zákl. prenesená",J454,0)</f>
        <v>0</v>
      </c>
      <c r="BH454" s="170">
        <f>IF(N454="zníž. prenesená",J454,0)</f>
        <v>0</v>
      </c>
      <c r="BI454" s="170">
        <f>IF(N454="nulová",J454,0)</f>
        <v>0</v>
      </c>
      <c r="BJ454" s="18" t="s">
        <v>87</v>
      </c>
      <c r="BK454" s="170">
        <f>ROUND(I454*H454,2)</f>
        <v>0</v>
      </c>
      <c r="BL454" s="18" t="s">
        <v>308</v>
      </c>
      <c r="BM454" s="169" t="s">
        <v>834</v>
      </c>
    </row>
    <row r="455" spans="1:65" s="14" customFormat="1" ht="11.25">
      <c r="B455" s="179"/>
      <c r="D455" s="172" t="s">
        <v>156</v>
      </c>
      <c r="E455" s="180" t="s">
        <v>1</v>
      </c>
      <c r="F455" s="181" t="s">
        <v>835</v>
      </c>
      <c r="H455" s="182">
        <v>40</v>
      </c>
      <c r="I455" s="183"/>
      <c r="L455" s="179"/>
      <c r="M455" s="184"/>
      <c r="N455" s="185"/>
      <c r="O455" s="185"/>
      <c r="P455" s="185"/>
      <c r="Q455" s="185"/>
      <c r="R455" s="185"/>
      <c r="S455" s="185"/>
      <c r="T455" s="186"/>
      <c r="AT455" s="180" t="s">
        <v>156</v>
      </c>
      <c r="AU455" s="180" t="s">
        <v>87</v>
      </c>
      <c r="AV455" s="14" t="s">
        <v>87</v>
      </c>
      <c r="AW455" s="14" t="s">
        <v>30</v>
      </c>
      <c r="AX455" s="14" t="s">
        <v>74</v>
      </c>
      <c r="AY455" s="180" t="s">
        <v>148</v>
      </c>
    </row>
    <row r="456" spans="1:65" s="15" customFormat="1" ht="11.25">
      <c r="B456" s="187"/>
      <c r="D456" s="172" t="s">
        <v>156</v>
      </c>
      <c r="E456" s="188" t="s">
        <v>1</v>
      </c>
      <c r="F456" s="189" t="s">
        <v>163</v>
      </c>
      <c r="H456" s="190">
        <v>40</v>
      </c>
      <c r="I456" s="191"/>
      <c r="L456" s="187"/>
      <c r="M456" s="192"/>
      <c r="N456" s="193"/>
      <c r="O456" s="193"/>
      <c r="P456" s="193"/>
      <c r="Q456" s="193"/>
      <c r="R456" s="193"/>
      <c r="S456" s="193"/>
      <c r="T456" s="194"/>
      <c r="AT456" s="188" t="s">
        <v>156</v>
      </c>
      <c r="AU456" s="188" t="s">
        <v>87</v>
      </c>
      <c r="AV456" s="15" t="s">
        <v>154</v>
      </c>
      <c r="AW456" s="15" t="s">
        <v>30</v>
      </c>
      <c r="AX456" s="15" t="s">
        <v>81</v>
      </c>
      <c r="AY456" s="188" t="s">
        <v>148</v>
      </c>
    </row>
    <row r="457" spans="1:65" s="2" customFormat="1" ht="24.2" customHeight="1">
      <c r="A457" s="33"/>
      <c r="B457" s="156"/>
      <c r="C457" s="157" t="s">
        <v>836</v>
      </c>
      <c r="D457" s="157" t="s">
        <v>150</v>
      </c>
      <c r="E457" s="158" t="s">
        <v>837</v>
      </c>
      <c r="F457" s="159" t="s">
        <v>838</v>
      </c>
      <c r="G457" s="160" t="s">
        <v>396</v>
      </c>
      <c r="H457" s="161">
        <v>0.91600000000000004</v>
      </c>
      <c r="I457" s="162"/>
      <c r="J457" s="163">
        <f>ROUND(I457*H457,2)</f>
        <v>0</v>
      </c>
      <c r="K457" s="164"/>
      <c r="L457" s="34"/>
      <c r="M457" s="165" t="s">
        <v>1</v>
      </c>
      <c r="N457" s="166" t="s">
        <v>40</v>
      </c>
      <c r="O457" s="62"/>
      <c r="P457" s="167">
        <f>O457*H457</f>
        <v>0</v>
      </c>
      <c r="Q457" s="167">
        <v>0</v>
      </c>
      <c r="R457" s="167">
        <f>Q457*H457</f>
        <v>0</v>
      </c>
      <c r="S457" s="167">
        <v>0</v>
      </c>
      <c r="T457" s="168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9" t="s">
        <v>308</v>
      </c>
      <c r="AT457" s="169" t="s">
        <v>150</v>
      </c>
      <c r="AU457" s="169" t="s">
        <v>87</v>
      </c>
      <c r="AY457" s="18" t="s">
        <v>148</v>
      </c>
      <c r="BE457" s="170">
        <f>IF(N457="základná",J457,0)</f>
        <v>0</v>
      </c>
      <c r="BF457" s="170">
        <f>IF(N457="znížená",J457,0)</f>
        <v>0</v>
      </c>
      <c r="BG457" s="170">
        <f>IF(N457="zákl. prenesená",J457,0)</f>
        <v>0</v>
      </c>
      <c r="BH457" s="170">
        <f>IF(N457="zníž. prenesená",J457,0)</f>
        <v>0</v>
      </c>
      <c r="BI457" s="170">
        <f>IF(N457="nulová",J457,0)</f>
        <v>0</v>
      </c>
      <c r="BJ457" s="18" t="s">
        <v>87</v>
      </c>
      <c r="BK457" s="170">
        <f>ROUND(I457*H457,2)</f>
        <v>0</v>
      </c>
      <c r="BL457" s="18" t="s">
        <v>308</v>
      </c>
      <c r="BM457" s="169" t="s">
        <v>839</v>
      </c>
    </row>
    <row r="458" spans="1:65" s="12" customFormat="1" ht="22.9" customHeight="1">
      <c r="B458" s="143"/>
      <c r="D458" s="144" t="s">
        <v>73</v>
      </c>
      <c r="E458" s="154" t="s">
        <v>840</v>
      </c>
      <c r="F458" s="154" t="s">
        <v>430</v>
      </c>
      <c r="I458" s="146"/>
      <c r="J458" s="155">
        <f>BK458</f>
        <v>0</v>
      </c>
      <c r="L458" s="143"/>
      <c r="M458" s="148"/>
      <c r="N458" s="149"/>
      <c r="O458" s="149"/>
      <c r="P458" s="150">
        <f>SUM(P459:P469)</f>
        <v>0</v>
      </c>
      <c r="Q458" s="149"/>
      <c r="R458" s="150">
        <f>SUM(R459:R469)</f>
        <v>4.8000000000000001E-2</v>
      </c>
      <c r="S458" s="149"/>
      <c r="T458" s="151">
        <f>SUM(T459:T469)</f>
        <v>0</v>
      </c>
      <c r="AR458" s="144" t="s">
        <v>87</v>
      </c>
      <c r="AT458" s="152" t="s">
        <v>73</v>
      </c>
      <c r="AU458" s="152" t="s">
        <v>81</v>
      </c>
      <c r="AY458" s="144" t="s">
        <v>148</v>
      </c>
      <c r="BK458" s="153">
        <f>SUM(BK459:BK469)</f>
        <v>0</v>
      </c>
    </row>
    <row r="459" spans="1:65" s="2" customFormat="1" ht="33" customHeight="1">
      <c r="A459" s="33"/>
      <c r="B459" s="156"/>
      <c r="C459" s="157" t="s">
        <v>841</v>
      </c>
      <c r="D459" s="157" t="s">
        <v>150</v>
      </c>
      <c r="E459" s="158" t="s">
        <v>842</v>
      </c>
      <c r="F459" s="159" t="s">
        <v>843</v>
      </c>
      <c r="G459" s="160" t="s">
        <v>356</v>
      </c>
      <c r="H459" s="161">
        <v>15.2</v>
      </c>
      <c r="I459" s="162"/>
      <c r="J459" s="163">
        <f>ROUND(I459*H459,2)</f>
        <v>0</v>
      </c>
      <c r="K459" s="164"/>
      <c r="L459" s="34"/>
      <c r="M459" s="165" t="s">
        <v>1</v>
      </c>
      <c r="N459" s="166" t="s">
        <v>40</v>
      </c>
      <c r="O459" s="62"/>
      <c r="P459" s="167">
        <f>O459*H459</f>
        <v>0</v>
      </c>
      <c r="Q459" s="167">
        <v>0</v>
      </c>
      <c r="R459" s="167">
        <f>Q459*H459</f>
        <v>0</v>
      </c>
      <c r="S459" s="167">
        <v>0</v>
      </c>
      <c r="T459" s="168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69" t="s">
        <v>308</v>
      </c>
      <c r="AT459" s="169" t="s">
        <v>150</v>
      </c>
      <c r="AU459" s="169" t="s">
        <v>87</v>
      </c>
      <c r="AY459" s="18" t="s">
        <v>148</v>
      </c>
      <c r="BE459" s="170">
        <f>IF(N459="základná",J459,0)</f>
        <v>0</v>
      </c>
      <c r="BF459" s="170">
        <f>IF(N459="znížená",J459,0)</f>
        <v>0</v>
      </c>
      <c r="BG459" s="170">
        <f>IF(N459="zákl. prenesená",J459,0)</f>
        <v>0</v>
      </c>
      <c r="BH459" s="170">
        <f>IF(N459="zníž. prenesená",J459,0)</f>
        <v>0</v>
      </c>
      <c r="BI459" s="170">
        <f>IF(N459="nulová",J459,0)</f>
        <v>0</v>
      </c>
      <c r="BJ459" s="18" t="s">
        <v>87</v>
      </c>
      <c r="BK459" s="170">
        <f>ROUND(I459*H459,2)</f>
        <v>0</v>
      </c>
      <c r="BL459" s="18" t="s">
        <v>308</v>
      </c>
      <c r="BM459" s="169" t="s">
        <v>844</v>
      </c>
    </row>
    <row r="460" spans="1:65" s="14" customFormat="1" ht="11.25">
      <c r="B460" s="179"/>
      <c r="D460" s="172" t="s">
        <v>156</v>
      </c>
      <c r="E460" s="180" t="s">
        <v>1</v>
      </c>
      <c r="F460" s="181" t="s">
        <v>845</v>
      </c>
      <c r="H460" s="182">
        <v>15.2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156</v>
      </c>
      <c r="AU460" s="180" t="s">
        <v>87</v>
      </c>
      <c r="AV460" s="14" t="s">
        <v>87</v>
      </c>
      <c r="AW460" s="14" t="s">
        <v>30</v>
      </c>
      <c r="AX460" s="14" t="s">
        <v>74</v>
      </c>
      <c r="AY460" s="180" t="s">
        <v>148</v>
      </c>
    </row>
    <row r="461" spans="1:65" s="15" customFormat="1" ht="11.25">
      <c r="B461" s="187"/>
      <c r="D461" s="172" t="s">
        <v>156</v>
      </c>
      <c r="E461" s="188" t="s">
        <v>1</v>
      </c>
      <c r="F461" s="189" t="s">
        <v>163</v>
      </c>
      <c r="H461" s="190">
        <v>15.2</v>
      </c>
      <c r="I461" s="191"/>
      <c r="L461" s="187"/>
      <c r="M461" s="192"/>
      <c r="N461" s="193"/>
      <c r="O461" s="193"/>
      <c r="P461" s="193"/>
      <c r="Q461" s="193"/>
      <c r="R461" s="193"/>
      <c r="S461" s="193"/>
      <c r="T461" s="194"/>
      <c r="AT461" s="188" t="s">
        <v>156</v>
      </c>
      <c r="AU461" s="188" t="s">
        <v>87</v>
      </c>
      <c r="AV461" s="15" t="s">
        <v>154</v>
      </c>
      <c r="AW461" s="15" t="s">
        <v>30</v>
      </c>
      <c r="AX461" s="15" t="s">
        <v>81</v>
      </c>
      <c r="AY461" s="188" t="s">
        <v>148</v>
      </c>
    </row>
    <row r="462" spans="1:65" s="2" customFormat="1" ht="24.2" customHeight="1">
      <c r="A462" s="33"/>
      <c r="B462" s="156"/>
      <c r="C462" s="207" t="s">
        <v>846</v>
      </c>
      <c r="D462" s="207" t="s">
        <v>752</v>
      </c>
      <c r="E462" s="208" t="s">
        <v>847</v>
      </c>
      <c r="F462" s="209" t="s">
        <v>848</v>
      </c>
      <c r="G462" s="210" t="s">
        <v>325</v>
      </c>
      <c r="H462" s="211">
        <v>8</v>
      </c>
      <c r="I462" s="212"/>
      <c r="J462" s="213">
        <f>ROUND(I462*H462,2)</f>
        <v>0</v>
      </c>
      <c r="K462" s="214"/>
      <c r="L462" s="215"/>
      <c r="M462" s="216" t="s">
        <v>1</v>
      </c>
      <c r="N462" s="217" t="s">
        <v>40</v>
      </c>
      <c r="O462" s="62"/>
      <c r="P462" s="167">
        <f>O462*H462</f>
        <v>0</v>
      </c>
      <c r="Q462" s="167">
        <v>2E-3</v>
      </c>
      <c r="R462" s="167">
        <f>Q462*H462</f>
        <v>1.6E-2</v>
      </c>
      <c r="S462" s="167">
        <v>0</v>
      </c>
      <c r="T462" s="168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9" t="s">
        <v>431</v>
      </c>
      <c r="AT462" s="169" t="s">
        <v>752</v>
      </c>
      <c r="AU462" s="169" t="s">
        <v>87</v>
      </c>
      <c r="AY462" s="18" t="s">
        <v>148</v>
      </c>
      <c r="BE462" s="170">
        <f>IF(N462="základná",J462,0)</f>
        <v>0</v>
      </c>
      <c r="BF462" s="170">
        <f>IF(N462="znížená",J462,0)</f>
        <v>0</v>
      </c>
      <c r="BG462" s="170">
        <f>IF(N462="zákl. prenesená",J462,0)</f>
        <v>0</v>
      </c>
      <c r="BH462" s="170">
        <f>IF(N462="zníž. prenesená",J462,0)</f>
        <v>0</v>
      </c>
      <c r="BI462" s="170">
        <f>IF(N462="nulová",J462,0)</f>
        <v>0</v>
      </c>
      <c r="BJ462" s="18" t="s">
        <v>87</v>
      </c>
      <c r="BK462" s="170">
        <f>ROUND(I462*H462,2)</f>
        <v>0</v>
      </c>
      <c r="BL462" s="18" t="s">
        <v>308</v>
      </c>
      <c r="BM462" s="169" t="s">
        <v>849</v>
      </c>
    </row>
    <row r="463" spans="1:65" s="14" customFormat="1" ht="11.25">
      <c r="B463" s="179"/>
      <c r="D463" s="172" t="s">
        <v>156</v>
      </c>
      <c r="E463" s="180" t="s">
        <v>1</v>
      </c>
      <c r="F463" s="181" t="s">
        <v>850</v>
      </c>
      <c r="H463" s="182">
        <v>8</v>
      </c>
      <c r="I463" s="183"/>
      <c r="L463" s="179"/>
      <c r="M463" s="184"/>
      <c r="N463" s="185"/>
      <c r="O463" s="185"/>
      <c r="P463" s="185"/>
      <c r="Q463" s="185"/>
      <c r="R463" s="185"/>
      <c r="S463" s="185"/>
      <c r="T463" s="186"/>
      <c r="AT463" s="180" t="s">
        <v>156</v>
      </c>
      <c r="AU463" s="180" t="s">
        <v>87</v>
      </c>
      <c r="AV463" s="14" t="s">
        <v>87</v>
      </c>
      <c r="AW463" s="14" t="s">
        <v>30</v>
      </c>
      <c r="AX463" s="14" t="s">
        <v>81</v>
      </c>
      <c r="AY463" s="180" t="s">
        <v>148</v>
      </c>
    </row>
    <row r="464" spans="1:65" s="2" customFormat="1" ht="33" customHeight="1">
      <c r="A464" s="33"/>
      <c r="B464" s="156"/>
      <c r="C464" s="157" t="s">
        <v>851</v>
      </c>
      <c r="D464" s="157" t="s">
        <v>150</v>
      </c>
      <c r="E464" s="158" t="s">
        <v>852</v>
      </c>
      <c r="F464" s="159" t="s">
        <v>853</v>
      </c>
      <c r="G464" s="160" t="s">
        <v>356</v>
      </c>
      <c r="H464" s="161">
        <v>24</v>
      </c>
      <c r="I464" s="162"/>
      <c r="J464" s="163">
        <f>ROUND(I464*H464,2)</f>
        <v>0</v>
      </c>
      <c r="K464" s="164"/>
      <c r="L464" s="34"/>
      <c r="M464" s="165" t="s">
        <v>1</v>
      </c>
      <c r="N464" s="166" t="s">
        <v>40</v>
      </c>
      <c r="O464" s="62"/>
      <c r="P464" s="167">
        <f>O464*H464</f>
        <v>0</v>
      </c>
      <c r="Q464" s="167">
        <v>0</v>
      </c>
      <c r="R464" s="167">
        <f>Q464*H464</f>
        <v>0</v>
      </c>
      <c r="S464" s="167">
        <v>0</v>
      </c>
      <c r="T464" s="168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9" t="s">
        <v>308</v>
      </c>
      <c r="AT464" s="169" t="s">
        <v>150</v>
      </c>
      <c r="AU464" s="169" t="s">
        <v>87</v>
      </c>
      <c r="AY464" s="18" t="s">
        <v>148</v>
      </c>
      <c r="BE464" s="170">
        <f>IF(N464="základná",J464,0)</f>
        <v>0</v>
      </c>
      <c r="BF464" s="170">
        <f>IF(N464="znížená",J464,0)</f>
        <v>0</v>
      </c>
      <c r="BG464" s="170">
        <f>IF(N464="zákl. prenesená",J464,0)</f>
        <v>0</v>
      </c>
      <c r="BH464" s="170">
        <f>IF(N464="zníž. prenesená",J464,0)</f>
        <v>0</v>
      </c>
      <c r="BI464" s="170">
        <f>IF(N464="nulová",J464,0)</f>
        <v>0</v>
      </c>
      <c r="BJ464" s="18" t="s">
        <v>87</v>
      </c>
      <c r="BK464" s="170">
        <f>ROUND(I464*H464,2)</f>
        <v>0</v>
      </c>
      <c r="BL464" s="18" t="s">
        <v>308</v>
      </c>
      <c r="BM464" s="169" t="s">
        <v>854</v>
      </c>
    </row>
    <row r="465" spans="1:65" s="14" customFormat="1" ht="11.25">
      <c r="B465" s="179"/>
      <c r="D465" s="172" t="s">
        <v>156</v>
      </c>
      <c r="E465" s="180" t="s">
        <v>1</v>
      </c>
      <c r="F465" s="181" t="s">
        <v>855</v>
      </c>
      <c r="H465" s="182">
        <v>24</v>
      </c>
      <c r="I465" s="183"/>
      <c r="L465" s="179"/>
      <c r="M465" s="184"/>
      <c r="N465" s="185"/>
      <c r="O465" s="185"/>
      <c r="P465" s="185"/>
      <c r="Q465" s="185"/>
      <c r="R465" s="185"/>
      <c r="S465" s="185"/>
      <c r="T465" s="186"/>
      <c r="AT465" s="180" t="s">
        <v>156</v>
      </c>
      <c r="AU465" s="180" t="s">
        <v>87</v>
      </c>
      <c r="AV465" s="14" t="s">
        <v>87</v>
      </c>
      <c r="AW465" s="14" t="s">
        <v>30</v>
      </c>
      <c r="AX465" s="14" t="s">
        <v>74</v>
      </c>
      <c r="AY465" s="180" t="s">
        <v>148</v>
      </c>
    </row>
    <row r="466" spans="1:65" s="15" customFormat="1" ht="11.25">
      <c r="B466" s="187"/>
      <c r="D466" s="172" t="s">
        <v>156</v>
      </c>
      <c r="E466" s="188" t="s">
        <v>1</v>
      </c>
      <c r="F466" s="189" t="s">
        <v>163</v>
      </c>
      <c r="H466" s="190">
        <v>24</v>
      </c>
      <c r="I466" s="191"/>
      <c r="L466" s="187"/>
      <c r="M466" s="192"/>
      <c r="N466" s="193"/>
      <c r="O466" s="193"/>
      <c r="P466" s="193"/>
      <c r="Q466" s="193"/>
      <c r="R466" s="193"/>
      <c r="S466" s="193"/>
      <c r="T466" s="194"/>
      <c r="AT466" s="188" t="s">
        <v>156</v>
      </c>
      <c r="AU466" s="188" t="s">
        <v>87</v>
      </c>
      <c r="AV466" s="15" t="s">
        <v>154</v>
      </c>
      <c r="AW466" s="15" t="s">
        <v>30</v>
      </c>
      <c r="AX466" s="15" t="s">
        <v>81</v>
      </c>
      <c r="AY466" s="188" t="s">
        <v>148</v>
      </c>
    </row>
    <row r="467" spans="1:65" s="2" customFormat="1" ht="24.2" customHeight="1">
      <c r="A467" s="33"/>
      <c r="B467" s="156"/>
      <c r="C467" s="207" t="s">
        <v>856</v>
      </c>
      <c r="D467" s="207" t="s">
        <v>752</v>
      </c>
      <c r="E467" s="208" t="s">
        <v>857</v>
      </c>
      <c r="F467" s="209" t="s">
        <v>858</v>
      </c>
      <c r="G467" s="210" t="s">
        <v>325</v>
      </c>
      <c r="H467" s="211">
        <v>16</v>
      </c>
      <c r="I467" s="212"/>
      <c r="J467" s="213">
        <f>ROUND(I467*H467,2)</f>
        <v>0</v>
      </c>
      <c r="K467" s="214"/>
      <c r="L467" s="215"/>
      <c r="M467" s="216" t="s">
        <v>1</v>
      </c>
      <c r="N467" s="217" t="s">
        <v>40</v>
      </c>
      <c r="O467" s="62"/>
      <c r="P467" s="167">
        <f>O467*H467</f>
        <v>0</v>
      </c>
      <c r="Q467" s="167">
        <v>2E-3</v>
      </c>
      <c r="R467" s="167">
        <f>Q467*H467</f>
        <v>3.2000000000000001E-2</v>
      </c>
      <c r="S467" s="167">
        <v>0</v>
      </c>
      <c r="T467" s="168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9" t="s">
        <v>431</v>
      </c>
      <c r="AT467" s="169" t="s">
        <v>752</v>
      </c>
      <c r="AU467" s="169" t="s">
        <v>87</v>
      </c>
      <c r="AY467" s="18" t="s">
        <v>148</v>
      </c>
      <c r="BE467" s="170">
        <f>IF(N467="základná",J467,0)</f>
        <v>0</v>
      </c>
      <c r="BF467" s="170">
        <f>IF(N467="znížená",J467,0)</f>
        <v>0</v>
      </c>
      <c r="BG467" s="170">
        <f>IF(N467="zákl. prenesená",J467,0)</f>
        <v>0</v>
      </c>
      <c r="BH467" s="170">
        <f>IF(N467="zníž. prenesená",J467,0)</f>
        <v>0</v>
      </c>
      <c r="BI467" s="170">
        <f>IF(N467="nulová",J467,0)</f>
        <v>0</v>
      </c>
      <c r="BJ467" s="18" t="s">
        <v>87</v>
      </c>
      <c r="BK467" s="170">
        <f>ROUND(I467*H467,2)</f>
        <v>0</v>
      </c>
      <c r="BL467" s="18" t="s">
        <v>308</v>
      </c>
      <c r="BM467" s="169" t="s">
        <v>859</v>
      </c>
    </row>
    <row r="468" spans="1:65" s="14" customFormat="1" ht="11.25">
      <c r="B468" s="179"/>
      <c r="D468" s="172" t="s">
        <v>156</v>
      </c>
      <c r="E468" s="180" t="s">
        <v>1</v>
      </c>
      <c r="F468" s="181" t="s">
        <v>860</v>
      </c>
      <c r="H468" s="182">
        <v>16</v>
      </c>
      <c r="I468" s="183"/>
      <c r="L468" s="179"/>
      <c r="M468" s="184"/>
      <c r="N468" s="185"/>
      <c r="O468" s="185"/>
      <c r="P468" s="185"/>
      <c r="Q468" s="185"/>
      <c r="R468" s="185"/>
      <c r="S468" s="185"/>
      <c r="T468" s="186"/>
      <c r="AT468" s="180" t="s">
        <v>156</v>
      </c>
      <c r="AU468" s="180" t="s">
        <v>87</v>
      </c>
      <c r="AV468" s="14" t="s">
        <v>87</v>
      </c>
      <c r="AW468" s="14" t="s">
        <v>30</v>
      </c>
      <c r="AX468" s="14" t="s">
        <v>81</v>
      </c>
      <c r="AY468" s="180" t="s">
        <v>148</v>
      </c>
    </row>
    <row r="469" spans="1:65" s="2" customFormat="1" ht="24.2" customHeight="1">
      <c r="A469" s="33"/>
      <c r="B469" s="156"/>
      <c r="C469" s="157" t="s">
        <v>861</v>
      </c>
      <c r="D469" s="157" t="s">
        <v>150</v>
      </c>
      <c r="E469" s="158" t="s">
        <v>837</v>
      </c>
      <c r="F469" s="159" t="s">
        <v>838</v>
      </c>
      <c r="G469" s="160" t="s">
        <v>396</v>
      </c>
      <c r="H469" s="161">
        <v>0.91600000000000004</v>
      </c>
      <c r="I469" s="162"/>
      <c r="J469" s="163">
        <f>ROUND(I469*H469,2)</f>
        <v>0</v>
      </c>
      <c r="K469" s="164"/>
      <c r="L469" s="34"/>
      <c r="M469" s="165" t="s">
        <v>1</v>
      </c>
      <c r="N469" s="166" t="s">
        <v>40</v>
      </c>
      <c r="O469" s="62"/>
      <c r="P469" s="167">
        <f>O469*H469</f>
        <v>0</v>
      </c>
      <c r="Q469" s="167">
        <v>0</v>
      </c>
      <c r="R469" s="167">
        <f>Q469*H469</f>
        <v>0</v>
      </c>
      <c r="S469" s="167">
        <v>0</v>
      </c>
      <c r="T469" s="168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9" t="s">
        <v>308</v>
      </c>
      <c r="AT469" s="169" t="s">
        <v>150</v>
      </c>
      <c r="AU469" s="169" t="s">
        <v>87</v>
      </c>
      <c r="AY469" s="18" t="s">
        <v>148</v>
      </c>
      <c r="BE469" s="170">
        <f>IF(N469="základná",J469,0)</f>
        <v>0</v>
      </c>
      <c r="BF469" s="170">
        <f>IF(N469="znížená",J469,0)</f>
        <v>0</v>
      </c>
      <c r="BG469" s="170">
        <f>IF(N469="zákl. prenesená",J469,0)</f>
        <v>0</v>
      </c>
      <c r="BH469" s="170">
        <f>IF(N469="zníž. prenesená",J469,0)</f>
        <v>0</v>
      </c>
      <c r="BI469" s="170">
        <f>IF(N469="nulová",J469,0)</f>
        <v>0</v>
      </c>
      <c r="BJ469" s="18" t="s">
        <v>87</v>
      </c>
      <c r="BK469" s="170">
        <f>ROUND(I469*H469,2)</f>
        <v>0</v>
      </c>
      <c r="BL469" s="18" t="s">
        <v>308</v>
      </c>
      <c r="BM469" s="169" t="s">
        <v>862</v>
      </c>
    </row>
    <row r="470" spans="1:65" s="12" customFormat="1" ht="22.9" customHeight="1">
      <c r="B470" s="143"/>
      <c r="D470" s="144" t="s">
        <v>73</v>
      </c>
      <c r="E470" s="154" t="s">
        <v>459</v>
      </c>
      <c r="F470" s="154" t="s">
        <v>460</v>
      </c>
      <c r="I470" s="146"/>
      <c r="J470" s="155">
        <f>BK470</f>
        <v>0</v>
      </c>
      <c r="L470" s="143"/>
      <c r="M470" s="148"/>
      <c r="N470" s="149"/>
      <c r="O470" s="149"/>
      <c r="P470" s="150">
        <f>SUM(P471:P549)</f>
        <v>0</v>
      </c>
      <c r="Q470" s="149"/>
      <c r="R470" s="150">
        <f>SUM(R471:R549)</f>
        <v>1.0158697999999999</v>
      </c>
      <c r="S470" s="149"/>
      <c r="T470" s="151">
        <f>SUM(T471:T549)</f>
        <v>0</v>
      </c>
      <c r="AR470" s="144" t="s">
        <v>87</v>
      </c>
      <c r="AT470" s="152" t="s">
        <v>73</v>
      </c>
      <c r="AU470" s="152" t="s">
        <v>81</v>
      </c>
      <c r="AY470" s="144" t="s">
        <v>148</v>
      </c>
      <c r="BK470" s="153">
        <f>SUM(BK471:BK549)</f>
        <v>0</v>
      </c>
    </row>
    <row r="471" spans="1:65" s="2" customFormat="1" ht="24.2" customHeight="1">
      <c r="A471" s="33"/>
      <c r="B471" s="156"/>
      <c r="C471" s="157" t="s">
        <v>863</v>
      </c>
      <c r="D471" s="157" t="s">
        <v>150</v>
      </c>
      <c r="E471" s="158" t="s">
        <v>864</v>
      </c>
      <c r="F471" s="159" t="s">
        <v>865</v>
      </c>
      <c r="G471" s="160" t="s">
        <v>332</v>
      </c>
      <c r="H471" s="161">
        <v>4.0999999999999996</v>
      </c>
      <c r="I471" s="162"/>
      <c r="J471" s="163">
        <f>ROUND(I471*H471,2)</f>
        <v>0</v>
      </c>
      <c r="K471" s="164"/>
      <c r="L471" s="34"/>
      <c r="M471" s="165" t="s">
        <v>1</v>
      </c>
      <c r="N471" s="166" t="s">
        <v>40</v>
      </c>
      <c r="O471" s="62"/>
      <c r="P471" s="167">
        <f>O471*H471</f>
        <v>0</v>
      </c>
      <c r="Q471" s="167">
        <v>1.72E-3</v>
      </c>
      <c r="R471" s="167">
        <f>Q471*H471</f>
        <v>7.0519999999999992E-3</v>
      </c>
      <c r="S471" s="167">
        <v>0</v>
      </c>
      <c r="T471" s="168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69" t="s">
        <v>308</v>
      </c>
      <c r="AT471" s="169" t="s">
        <v>150</v>
      </c>
      <c r="AU471" s="169" t="s">
        <v>87</v>
      </c>
      <c r="AY471" s="18" t="s">
        <v>148</v>
      </c>
      <c r="BE471" s="170">
        <f>IF(N471="základná",J471,0)</f>
        <v>0</v>
      </c>
      <c r="BF471" s="170">
        <f>IF(N471="znížená",J471,0)</f>
        <v>0</v>
      </c>
      <c r="BG471" s="170">
        <f>IF(N471="zákl. prenesená",J471,0)</f>
        <v>0</v>
      </c>
      <c r="BH471" s="170">
        <f>IF(N471="zníž. prenesená",J471,0)</f>
        <v>0</v>
      </c>
      <c r="BI471" s="170">
        <f>IF(N471="nulová",J471,0)</f>
        <v>0</v>
      </c>
      <c r="BJ471" s="18" t="s">
        <v>87</v>
      </c>
      <c r="BK471" s="170">
        <f>ROUND(I471*H471,2)</f>
        <v>0</v>
      </c>
      <c r="BL471" s="18" t="s">
        <v>308</v>
      </c>
      <c r="BM471" s="169" t="s">
        <v>866</v>
      </c>
    </row>
    <row r="472" spans="1:65" s="14" customFormat="1" ht="11.25">
      <c r="B472" s="179"/>
      <c r="D472" s="172" t="s">
        <v>156</v>
      </c>
      <c r="E472" s="180" t="s">
        <v>1</v>
      </c>
      <c r="F472" s="181" t="s">
        <v>867</v>
      </c>
      <c r="H472" s="182">
        <v>2.2999999999999998</v>
      </c>
      <c r="I472" s="183"/>
      <c r="L472" s="179"/>
      <c r="M472" s="184"/>
      <c r="N472" s="185"/>
      <c r="O472" s="185"/>
      <c r="P472" s="185"/>
      <c r="Q472" s="185"/>
      <c r="R472" s="185"/>
      <c r="S472" s="185"/>
      <c r="T472" s="186"/>
      <c r="AT472" s="180" t="s">
        <v>156</v>
      </c>
      <c r="AU472" s="180" t="s">
        <v>87</v>
      </c>
      <c r="AV472" s="14" t="s">
        <v>87</v>
      </c>
      <c r="AW472" s="14" t="s">
        <v>30</v>
      </c>
      <c r="AX472" s="14" t="s">
        <v>74</v>
      </c>
      <c r="AY472" s="180" t="s">
        <v>148</v>
      </c>
    </row>
    <row r="473" spans="1:65" s="13" customFormat="1" ht="11.25">
      <c r="B473" s="171"/>
      <c r="D473" s="172" t="s">
        <v>156</v>
      </c>
      <c r="E473" s="173" t="s">
        <v>1</v>
      </c>
      <c r="F473" s="174" t="s">
        <v>868</v>
      </c>
      <c r="H473" s="173" t="s">
        <v>1</v>
      </c>
      <c r="I473" s="175"/>
      <c r="L473" s="171"/>
      <c r="M473" s="176"/>
      <c r="N473" s="177"/>
      <c r="O473" s="177"/>
      <c r="P473" s="177"/>
      <c r="Q473" s="177"/>
      <c r="R473" s="177"/>
      <c r="S473" s="177"/>
      <c r="T473" s="178"/>
      <c r="AT473" s="173" t="s">
        <v>156</v>
      </c>
      <c r="AU473" s="173" t="s">
        <v>87</v>
      </c>
      <c r="AV473" s="13" t="s">
        <v>81</v>
      </c>
      <c r="AW473" s="13" t="s">
        <v>30</v>
      </c>
      <c r="AX473" s="13" t="s">
        <v>74</v>
      </c>
      <c r="AY473" s="173" t="s">
        <v>148</v>
      </c>
    </row>
    <row r="474" spans="1:65" s="16" customFormat="1" ht="11.25">
      <c r="B474" s="195"/>
      <c r="D474" s="172" t="s">
        <v>156</v>
      </c>
      <c r="E474" s="196" t="s">
        <v>1</v>
      </c>
      <c r="F474" s="197" t="s">
        <v>193</v>
      </c>
      <c r="H474" s="198">
        <v>2.2999999999999998</v>
      </c>
      <c r="I474" s="199"/>
      <c r="L474" s="195"/>
      <c r="M474" s="200"/>
      <c r="N474" s="201"/>
      <c r="O474" s="201"/>
      <c r="P474" s="201"/>
      <c r="Q474" s="201"/>
      <c r="R474" s="201"/>
      <c r="S474" s="201"/>
      <c r="T474" s="202"/>
      <c r="AT474" s="196" t="s">
        <v>156</v>
      </c>
      <c r="AU474" s="196" t="s">
        <v>87</v>
      </c>
      <c r="AV474" s="16" t="s">
        <v>167</v>
      </c>
      <c r="AW474" s="16" t="s">
        <v>30</v>
      </c>
      <c r="AX474" s="16" t="s">
        <v>74</v>
      </c>
      <c r="AY474" s="196" t="s">
        <v>148</v>
      </c>
    </row>
    <row r="475" spans="1:65" s="14" customFormat="1" ht="11.25">
      <c r="B475" s="179"/>
      <c r="D475" s="172" t="s">
        <v>156</v>
      </c>
      <c r="E475" s="180" t="s">
        <v>1</v>
      </c>
      <c r="F475" s="181" t="s">
        <v>869</v>
      </c>
      <c r="H475" s="182">
        <v>1.8</v>
      </c>
      <c r="I475" s="183"/>
      <c r="L475" s="179"/>
      <c r="M475" s="184"/>
      <c r="N475" s="185"/>
      <c r="O475" s="185"/>
      <c r="P475" s="185"/>
      <c r="Q475" s="185"/>
      <c r="R475" s="185"/>
      <c r="S475" s="185"/>
      <c r="T475" s="186"/>
      <c r="AT475" s="180" t="s">
        <v>156</v>
      </c>
      <c r="AU475" s="180" t="s">
        <v>87</v>
      </c>
      <c r="AV475" s="14" t="s">
        <v>87</v>
      </c>
      <c r="AW475" s="14" t="s">
        <v>30</v>
      </c>
      <c r="AX475" s="14" t="s">
        <v>74</v>
      </c>
      <c r="AY475" s="180" t="s">
        <v>148</v>
      </c>
    </row>
    <row r="476" spans="1:65" s="16" customFormat="1" ht="11.25">
      <c r="B476" s="195"/>
      <c r="D476" s="172" t="s">
        <v>156</v>
      </c>
      <c r="E476" s="196" t="s">
        <v>1</v>
      </c>
      <c r="F476" s="197" t="s">
        <v>193</v>
      </c>
      <c r="H476" s="198">
        <v>1.8</v>
      </c>
      <c r="I476" s="199"/>
      <c r="L476" s="195"/>
      <c r="M476" s="200"/>
      <c r="N476" s="201"/>
      <c r="O476" s="201"/>
      <c r="P476" s="201"/>
      <c r="Q476" s="201"/>
      <c r="R476" s="201"/>
      <c r="S476" s="201"/>
      <c r="T476" s="202"/>
      <c r="AT476" s="196" t="s">
        <v>156</v>
      </c>
      <c r="AU476" s="196" t="s">
        <v>87</v>
      </c>
      <c r="AV476" s="16" t="s">
        <v>167</v>
      </c>
      <c r="AW476" s="16" t="s">
        <v>30</v>
      </c>
      <c r="AX476" s="16" t="s">
        <v>74</v>
      </c>
      <c r="AY476" s="196" t="s">
        <v>148</v>
      </c>
    </row>
    <row r="477" spans="1:65" s="15" customFormat="1" ht="11.25">
      <c r="B477" s="187"/>
      <c r="D477" s="172" t="s">
        <v>156</v>
      </c>
      <c r="E477" s="188" t="s">
        <v>1</v>
      </c>
      <c r="F477" s="189" t="s">
        <v>163</v>
      </c>
      <c r="H477" s="190">
        <v>4.0999999999999996</v>
      </c>
      <c r="I477" s="191"/>
      <c r="L477" s="187"/>
      <c r="M477" s="192"/>
      <c r="N477" s="193"/>
      <c r="O477" s="193"/>
      <c r="P477" s="193"/>
      <c r="Q477" s="193"/>
      <c r="R477" s="193"/>
      <c r="S477" s="193"/>
      <c r="T477" s="194"/>
      <c r="AT477" s="188" t="s">
        <v>156</v>
      </c>
      <c r="AU477" s="188" t="s">
        <v>87</v>
      </c>
      <c r="AV477" s="15" t="s">
        <v>154</v>
      </c>
      <c r="AW477" s="15" t="s">
        <v>30</v>
      </c>
      <c r="AX477" s="15" t="s">
        <v>81</v>
      </c>
      <c r="AY477" s="188" t="s">
        <v>148</v>
      </c>
    </row>
    <row r="478" spans="1:65" s="2" customFormat="1" ht="44.25" customHeight="1">
      <c r="A478" s="33"/>
      <c r="B478" s="156"/>
      <c r="C478" s="207" t="s">
        <v>870</v>
      </c>
      <c r="D478" s="207" t="s">
        <v>752</v>
      </c>
      <c r="E478" s="208" t="s">
        <v>871</v>
      </c>
      <c r="F478" s="209" t="s">
        <v>872</v>
      </c>
      <c r="G478" s="210" t="s">
        <v>332</v>
      </c>
      <c r="H478" s="211">
        <v>4.0999999999999996</v>
      </c>
      <c r="I478" s="212"/>
      <c r="J478" s="213">
        <f>ROUND(I478*H478,2)</f>
        <v>0</v>
      </c>
      <c r="K478" s="214"/>
      <c r="L478" s="215"/>
      <c r="M478" s="216" t="s">
        <v>1</v>
      </c>
      <c r="N478" s="217" t="s">
        <v>40</v>
      </c>
      <c r="O478" s="62"/>
      <c r="P478" s="167">
        <f>O478*H478</f>
        <v>0</v>
      </c>
      <c r="Q478" s="167">
        <v>5.0000000000000001E-3</v>
      </c>
      <c r="R478" s="167">
        <f>Q478*H478</f>
        <v>2.0499999999999997E-2</v>
      </c>
      <c r="S478" s="167">
        <v>0</v>
      </c>
      <c r="T478" s="168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9" t="s">
        <v>431</v>
      </c>
      <c r="AT478" s="169" t="s">
        <v>752</v>
      </c>
      <c r="AU478" s="169" t="s">
        <v>87</v>
      </c>
      <c r="AY478" s="18" t="s">
        <v>148</v>
      </c>
      <c r="BE478" s="170">
        <f>IF(N478="základná",J478,0)</f>
        <v>0</v>
      </c>
      <c r="BF478" s="170">
        <f>IF(N478="znížená",J478,0)</f>
        <v>0</v>
      </c>
      <c r="BG478" s="170">
        <f>IF(N478="zákl. prenesená",J478,0)</f>
        <v>0</v>
      </c>
      <c r="BH478" s="170">
        <f>IF(N478="zníž. prenesená",J478,0)</f>
        <v>0</v>
      </c>
      <c r="BI478" s="170">
        <f>IF(N478="nulová",J478,0)</f>
        <v>0</v>
      </c>
      <c r="BJ478" s="18" t="s">
        <v>87</v>
      </c>
      <c r="BK478" s="170">
        <f>ROUND(I478*H478,2)</f>
        <v>0</v>
      </c>
      <c r="BL478" s="18" t="s">
        <v>308</v>
      </c>
      <c r="BM478" s="169" t="s">
        <v>873</v>
      </c>
    </row>
    <row r="479" spans="1:65" s="14" customFormat="1" ht="11.25">
      <c r="B479" s="179"/>
      <c r="D479" s="172" t="s">
        <v>156</v>
      </c>
      <c r="E479" s="180" t="s">
        <v>1</v>
      </c>
      <c r="F479" s="181" t="s">
        <v>867</v>
      </c>
      <c r="H479" s="182">
        <v>2.2999999999999998</v>
      </c>
      <c r="I479" s="183"/>
      <c r="L479" s="179"/>
      <c r="M479" s="184"/>
      <c r="N479" s="185"/>
      <c r="O479" s="185"/>
      <c r="P479" s="185"/>
      <c r="Q479" s="185"/>
      <c r="R479" s="185"/>
      <c r="S479" s="185"/>
      <c r="T479" s="186"/>
      <c r="AT479" s="180" t="s">
        <v>156</v>
      </c>
      <c r="AU479" s="180" t="s">
        <v>87</v>
      </c>
      <c r="AV479" s="14" t="s">
        <v>87</v>
      </c>
      <c r="AW479" s="14" t="s">
        <v>30</v>
      </c>
      <c r="AX479" s="14" t="s">
        <v>74</v>
      </c>
      <c r="AY479" s="180" t="s">
        <v>148</v>
      </c>
    </row>
    <row r="480" spans="1:65" s="13" customFormat="1" ht="11.25">
      <c r="B480" s="171"/>
      <c r="D480" s="172" t="s">
        <v>156</v>
      </c>
      <c r="E480" s="173" t="s">
        <v>1</v>
      </c>
      <c r="F480" s="174" t="s">
        <v>868</v>
      </c>
      <c r="H480" s="173" t="s">
        <v>1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3" t="s">
        <v>156</v>
      </c>
      <c r="AU480" s="173" t="s">
        <v>87</v>
      </c>
      <c r="AV480" s="13" t="s">
        <v>81</v>
      </c>
      <c r="AW480" s="13" t="s">
        <v>30</v>
      </c>
      <c r="AX480" s="13" t="s">
        <v>74</v>
      </c>
      <c r="AY480" s="173" t="s">
        <v>148</v>
      </c>
    </row>
    <row r="481" spans="1:65" s="16" customFormat="1" ht="11.25">
      <c r="B481" s="195"/>
      <c r="D481" s="172" t="s">
        <v>156</v>
      </c>
      <c r="E481" s="196" t="s">
        <v>1</v>
      </c>
      <c r="F481" s="197" t="s">
        <v>193</v>
      </c>
      <c r="H481" s="198">
        <v>2.2999999999999998</v>
      </c>
      <c r="I481" s="199"/>
      <c r="L481" s="195"/>
      <c r="M481" s="200"/>
      <c r="N481" s="201"/>
      <c r="O481" s="201"/>
      <c r="P481" s="201"/>
      <c r="Q481" s="201"/>
      <c r="R481" s="201"/>
      <c r="S481" s="201"/>
      <c r="T481" s="202"/>
      <c r="AT481" s="196" t="s">
        <v>156</v>
      </c>
      <c r="AU481" s="196" t="s">
        <v>87</v>
      </c>
      <c r="AV481" s="16" t="s">
        <v>167</v>
      </c>
      <c r="AW481" s="16" t="s">
        <v>30</v>
      </c>
      <c r="AX481" s="16" t="s">
        <v>74</v>
      </c>
      <c r="AY481" s="196" t="s">
        <v>148</v>
      </c>
    </row>
    <row r="482" spans="1:65" s="14" customFormat="1" ht="11.25">
      <c r="B482" s="179"/>
      <c r="D482" s="172" t="s">
        <v>156</v>
      </c>
      <c r="E482" s="180" t="s">
        <v>1</v>
      </c>
      <c r="F482" s="181" t="s">
        <v>869</v>
      </c>
      <c r="H482" s="182">
        <v>1.8</v>
      </c>
      <c r="I482" s="183"/>
      <c r="L482" s="179"/>
      <c r="M482" s="184"/>
      <c r="N482" s="185"/>
      <c r="O482" s="185"/>
      <c r="P482" s="185"/>
      <c r="Q482" s="185"/>
      <c r="R482" s="185"/>
      <c r="S482" s="185"/>
      <c r="T482" s="186"/>
      <c r="AT482" s="180" t="s">
        <v>156</v>
      </c>
      <c r="AU482" s="180" t="s">
        <v>87</v>
      </c>
      <c r="AV482" s="14" t="s">
        <v>87</v>
      </c>
      <c r="AW482" s="14" t="s">
        <v>30</v>
      </c>
      <c r="AX482" s="14" t="s">
        <v>74</v>
      </c>
      <c r="AY482" s="180" t="s">
        <v>148</v>
      </c>
    </row>
    <row r="483" spans="1:65" s="16" customFormat="1" ht="11.25">
      <c r="B483" s="195"/>
      <c r="D483" s="172" t="s">
        <v>156</v>
      </c>
      <c r="E483" s="196" t="s">
        <v>1</v>
      </c>
      <c r="F483" s="197" t="s">
        <v>193</v>
      </c>
      <c r="H483" s="198">
        <v>1.8</v>
      </c>
      <c r="I483" s="199"/>
      <c r="L483" s="195"/>
      <c r="M483" s="200"/>
      <c r="N483" s="201"/>
      <c r="O483" s="201"/>
      <c r="P483" s="201"/>
      <c r="Q483" s="201"/>
      <c r="R483" s="201"/>
      <c r="S483" s="201"/>
      <c r="T483" s="202"/>
      <c r="AT483" s="196" t="s">
        <v>156</v>
      </c>
      <c r="AU483" s="196" t="s">
        <v>87</v>
      </c>
      <c r="AV483" s="16" t="s">
        <v>167</v>
      </c>
      <c r="AW483" s="16" t="s">
        <v>30</v>
      </c>
      <c r="AX483" s="16" t="s">
        <v>74</v>
      </c>
      <c r="AY483" s="196" t="s">
        <v>148</v>
      </c>
    </row>
    <row r="484" spans="1:65" s="15" customFormat="1" ht="11.25">
      <c r="B484" s="187"/>
      <c r="D484" s="172" t="s">
        <v>156</v>
      </c>
      <c r="E484" s="188" t="s">
        <v>1</v>
      </c>
      <c r="F484" s="189" t="s">
        <v>163</v>
      </c>
      <c r="H484" s="190">
        <v>4.0999999999999996</v>
      </c>
      <c r="I484" s="191"/>
      <c r="L484" s="187"/>
      <c r="M484" s="192"/>
      <c r="N484" s="193"/>
      <c r="O484" s="193"/>
      <c r="P484" s="193"/>
      <c r="Q484" s="193"/>
      <c r="R484" s="193"/>
      <c r="S484" s="193"/>
      <c r="T484" s="194"/>
      <c r="AT484" s="188" t="s">
        <v>156</v>
      </c>
      <c r="AU484" s="188" t="s">
        <v>87</v>
      </c>
      <c r="AV484" s="15" t="s">
        <v>154</v>
      </c>
      <c r="AW484" s="15" t="s">
        <v>30</v>
      </c>
      <c r="AX484" s="15" t="s">
        <v>81</v>
      </c>
      <c r="AY484" s="188" t="s">
        <v>148</v>
      </c>
    </row>
    <row r="485" spans="1:65" s="2" customFormat="1" ht="24.2" customHeight="1">
      <c r="A485" s="33"/>
      <c r="B485" s="156"/>
      <c r="C485" s="157" t="s">
        <v>874</v>
      </c>
      <c r="D485" s="157" t="s">
        <v>150</v>
      </c>
      <c r="E485" s="158" t="s">
        <v>875</v>
      </c>
      <c r="F485" s="159" t="s">
        <v>876</v>
      </c>
      <c r="G485" s="160" t="s">
        <v>153</v>
      </c>
      <c r="H485" s="161">
        <v>4.5</v>
      </c>
      <c r="I485" s="162"/>
      <c r="J485" s="163">
        <f>ROUND(I485*H485,2)</f>
        <v>0</v>
      </c>
      <c r="K485" s="164"/>
      <c r="L485" s="34"/>
      <c r="M485" s="165" t="s">
        <v>1</v>
      </c>
      <c r="N485" s="166" t="s">
        <v>40</v>
      </c>
      <c r="O485" s="62"/>
      <c r="P485" s="167">
        <f>O485*H485</f>
        <v>0</v>
      </c>
      <c r="Q485" s="167">
        <v>0</v>
      </c>
      <c r="R485" s="167">
        <f>Q485*H485</f>
        <v>0</v>
      </c>
      <c r="S485" s="167">
        <v>0</v>
      </c>
      <c r="T485" s="168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9" t="s">
        <v>308</v>
      </c>
      <c r="AT485" s="169" t="s">
        <v>150</v>
      </c>
      <c r="AU485" s="169" t="s">
        <v>87</v>
      </c>
      <c r="AY485" s="18" t="s">
        <v>148</v>
      </c>
      <c r="BE485" s="170">
        <f>IF(N485="základná",J485,0)</f>
        <v>0</v>
      </c>
      <c r="BF485" s="170">
        <f>IF(N485="znížená",J485,0)</f>
        <v>0</v>
      </c>
      <c r="BG485" s="170">
        <f>IF(N485="zákl. prenesená",J485,0)</f>
        <v>0</v>
      </c>
      <c r="BH485" s="170">
        <f>IF(N485="zníž. prenesená",J485,0)</f>
        <v>0</v>
      </c>
      <c r="BI485" s="170">
        <f>IF(N485="nulová",J485,0)</f>
        <v>0</v>
      </c>
      <c r="BJ485" s="18" t="s">
        <v>87</v>
      </c>
      <c r="BK485" s="170">
        <f>ROUND(I485*H485,2)</f>
        <v>0</v>
      </c>
      <c r="BL485" s="18" t="s">
        <v>308</v>
      </c>
      <c r="BM485" s="169" t="s">
        <v>877</v>
      </c>
    </row>
    <row r="486" spans="1:65" s="14" customFormat="1" ht="11.25">
      <c r="B486" s="179"/>
      <c r="D486" s="172" t="s">
        <v>156</v>
      </c>
      <c r="E486" s="180" t="s">
        <v>1</v>
      </c>
      <c r="F486" s="181" t="s">
        <v>878</v>
      </c>
      <c r="H486" s="182">
        <v>1.35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156</v>
      </c>
      <c r="AU486" s="180" t="s">
        <v>87</v>
      </c>
      <c r="AV486" s="14" t="s">
        <v>87</v>
      </c>
      <c r="AW486" s="14" t="s">
        <v>30</v>
      </c>
      <c r="AX486" s="14" t="s">
        <v>74</v>
      </c>
      <c r="AY486" s="180" t="s">
        <v>148</v>
      </c>
    </row>
    <row r="487" spans="1:65" s="14" customFormat="1" ht="11.25">
      <c r="B487" s="179"/>
      <c r="D487" s="172" t="s">
        <v>156</v>
      </c>
      <c r="E487" s="180" t="s">
        <v>1</v>
      </c>
      <c r="F487" s="181" t="s">
        <v>879</v>
      </c>
      <c r="H487" s="182">
        <v>1.35</v>
      </c>
      <c r="I487" s="183"/>
      <c r="L487" s="179"/>
      <c r="M487" s="184"/>
      <c r="N487" s="185"/>
      <c r="O487" s="185"/>
      <c r="P487" s="185"/>
      <c r="Q487" s="185"/>
      <c r="R487" s="185"/>
      <c r="S487" s="185"/>
      <c r="T487" s="186"/>
      <c r="AT487" s="180" t="s">
        <v>156</v>
      </c>
      <c r="AU487" s="180" t="s">
        <v>87</v>
      </c>
      <c r="AV487" s="14" t="s">
        <v>87</v>
      </c>
      <c r="AW487" s="14" t="s">
        <v>30</v>
      </c>
      <c r="AX487" s="14" t="s">
        <v>74</v>
      </c>
      <c r="AY487" s="180" t="s">
        <v>148</v>
      </c>
    </row>
    <row r="488" spans="1:65" s="16" customFormat="1" ht="11.25">
      <c r="B488" s="195"/>
      <c r="D488" s="172" t="s">
        <v>156</v>
      </c>
      <c r="E488" s="196" t="s">
        <v>1</v>
      </c>
      <c r="F488" s="197" t="s">
        <v>193</v>
      </c>
      <c r="H488" s="198">
        <v>2.7</v>
      </c>
      <c r="I488" s="199"/>
      <c r="L488" s="195"/>
      <c r="M488" s="200"/>
      <c r="N488" s="201"/>
      <c r="O488" s="201"/>
      <c r="P488" s="201"/>
      <c r="Q488" s="201"/>
      <c r="R488" s="201"/>
      <c r="S488" s="201"/>
      <c r="T488" s="202"/>
      <c r="AT488" s="196" t="s">
        <v>156</v>
      </c>
      <c r="AU488" s="196" t="s">
        <v>87</v>
      </c>
      <c r="AV488" s="16" t="s">
        <v>167</v>
      </c>
      <c r="AW488" s="16" t="s">
        <v>30</v>
      </c>
      <c r="AX488" s="16" t="s">
        <v>74</v>
      </c>
      <c r="AY488" s="196" t="s">
        <v>148</v>
      </c>
    </row>
    <row r="489" spans="1:65" s="14" customFormat="1" ht="11.25">
      <c r="B489" s="179"/>
      <c r="D489" s="172" t="s">
        <v>156</v>
      </c>
      <c r="E489" s="180" t="s">
        <v>1</v>
      </c>
      <c r="F489" s="181" t="s">
        <v>880</v>
      </c>
      <c r="H489" s="182">
        <v>1.8</v>
      </c>
      <c r="I489" s="183"/>
      <c r="L489" s="179"/>
      <c r="M489" s="184"/>
      <c r="N489" s="185"/>
      <c r="O489" s="185"/>
      <c r="P489" s="185"/>
      <c r="Q489" s="185"/>
      <c r="R489" s="185"/>
      <c r="S489" s="185"/>
      <c r="T489" s="186"/>
      <c r="AT489" s="180" t="s">
        <v>156</v>
      </c>
      <c r="AU489" s="180" t="s">
        <v>87</v>
      </c>
      <c r="AV489" s="14" t="s">
        <v>87</v>
      </c>
      <c r="AW489" s="14" t="s">
        <v>30</v>
      </c>
      <c r="AX489" s="14" t="s">
        <v>74</v>
      </c>
      <c r="AY489" s="180" t="s">
        <v>148</v>
      </c>
    </row>
    <row r="490" spans="1:65" s="16" customFormat="1" ht="11.25">
      <c r="B490" s="195"/>
      <c r="D490" s="172" t="s">
        <v>156</v>
      </c>
      <c r="E490" s="196" t="s">
        <v>1</v>
      </c>
      <c r="F490" s="197" t="s">
        <v>193</v>
      </c>
      <c r="H490" s="198">
        <v>1.8</v>
      </c>
      <c r="I490" s="199"/>
      <c r="L490" s="195"/>
      <c r="M490" s="200"/>
      <c r="N490" s="201"/>
      <c r="O490" s="201"/>
      <c r="P490" s="201"/>
      <c r="Q490" s="201"/>
      <c r="R490" s="201"/>
      <c r="S490" s="201"/>
      <c r="T490" s="202"/>
      <c r="AT490" s="196" t="s">
        <v>156</v>
      </c>
      <c r="AU490" s="196" t="s">
        <v>87</v>
      </c>
      <c r="AV490" s="16" t="s">
        <v>167</v>
      </c>
      <c r="AW490" s="16" t="s">
        <v>30</v>
      </c>
      <c r="AX490" s="16" t="s">
        <v>74</v>
      </c>
      <c r="AY490" s="196" t="s">
        <v>148</v>
      </c>
    </row>
    <row r="491" spans="1:65" s="15" customFormat="1" ht="11.25">
      <c r="B491" s="187"/>
      <c r="D491" s="172" t="s">
        <v>156</v>
      </c>
      <c r="E491" s="188" t="s">
        <v>1</v>
      </c>
      <c r="F491" s="189" t="s">
        <v>881</v>
      </c>
      <c r="H491" s="190">
        <v>4.5</v>
      </c>
      <c r="I491" s="191"/>
      <c r="L491" s="187"/>
      <c r="M491" s="192"/>
      <c r="N491" s="193"/>
      <c r="O491" s="193"/>
      <c r="P491" s="193"/>
      <c r="Q491" s="193"/>
      <c r="R491" s="193"/>
      <c r="S491" s="193"/>
      <c r="T491" s="194"/>
      <c r="AT491" s="188" t="s">
        <v>156</v>
      </c>
      <c r="AU491" s="188" t="s">
        <v>87</v>
      </c>
      <c r="AV491" s="15" t="s">
        <v>154</v>
      </c>
      <c r="AW491" s="15" t="s">
        <v>30</v>
      </c>
      <c r="AX491" s="15" t="s">
        <v>81</v>
      </c>
      <c r="AY491" s="188" t="s">
        <v>148</v>
      </c>
    </row>
    <row r="492" spans="1:65" s="2" customFormat="1" ht="24.2" customHeight="1">
      <c r="A492" s="33"/>
      <c r="B492" s="156"/>
      <c r="C492" s="207" t="s">
        <v>882</v>
      </c>
      <c r="D492" s="207" t="s">
        <v>752</v>
      </c>
      <c r="E492" s="208" t="s">
        <v>883</v>
      </c>
      <c r="F492" s="209" t="s">
        <v>884</v>
      </c>
      <c r="G492" s="210" t="s">
        <v>153</v>
      </c>
      <c r="H492" s="211">
        <v>2.7</v>
      </c>
      <c r="I492" s="212"/>
      <c r="J492" s="213">
        <f>ROUND(I492*H492,2)</f>
        <v>0</v>
      </c>
      <c r="K492" s="214"/>
      <c r="L492" s="215"/>
      <c r="M492" s="216" t="s">
        <v>1</v>
      </c>
      <c r="N492" s="217" t="s">
        <v>40</v>
      </c>
      <c r="O492" s="62"/>
      <c r="P492" s="167">
        <f>O492*H492</f>
        <v>0</v>
      </c>
      <c r="Q492" s="167">
        <v>8.2000000000000007E-3</v>
      </c>
      <c r="R492" s="167">
        <f>Q492*H492</f>
        <v>2.2140000000000003E-2</v>
      </c>
      <c r="S492" s="167">
        <v>0</v>
      </c>
      <c r="T492" s="168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9" t="s">
        <v>431</v>
      </c>
      <c r="AT492" s="169" t="s">
        <v>752</v>
      </c>
      <c r="AU492" s="169" t="s">
        <v>87</v>
      </c>
      <c r="AY492" s="18" t="s">
        <v>148</v>
      </c>
      <c r="BE492" s="170">
        <f>IF(N492="základná",J492,0)</f>
        <v>0</v>
      </c>
      <c r="BF492" s="170">
        <f>IF(N492="znížená",J492,0)</f>
        <v>0</v>
      </c>
      <c r="BG492" s="170">
        <f>IF(N492="zákl. prenesená",J492,0)</f>
        <v>0</v>
      </c>
      <c r="BH492" s="170">
        <f>IF(N492="zníž. prenesená",J492,0)</f>
        <v>0</v>
      </c>
      <c r="BI492" s="170">
        <f>IF(N492="nulová",J492,0)</f>
        <v>0</v>
      </c>
      <c r="BJ492" s="18" t="s">
        <v>87</v>
      </c>
      <c r="BK492" s="170">
        <f>ROUND(I492*H492,2)</f>
        <v>0</v>
      </c>
      <c r="BL492" s="18" t="s">
        <v>308</v>
      </c>
      <c r="BM492" s="169" t="s">
        <v>885</v>
      </c>
    </row>
    <row r="493" spans="1:65" s="14" customFormat="1" ht="11.25">
      <c r="B493" s="179"/>
      <c r="D493" s="172" t="s">
        <v>156</v>
      </c>
      <c r="E493" s="180" t="s">
        <v>1</v>
      </c>
      <c r="F493" s="181" t="s">
        <v>886</v>
      </c>
      <c r="H493" s="182">
        <v>1.35</v>
      </c>
      <c r="I493" s="183"/>
      <c r="L493" s="179"/>
      <c r="M493" s="184"/>
      <c r="N493" s="185"/>
      <c r="O493" s="185"/>
      <c r="P493" s="185"/>
      <c r="Q493" s="185"/>
      <c r="R493" s="185"/>
      <c r="S493" s="185"/>
      <c r="T493" s="186"/>
      <c r="AT493" s="180" t="s">
        <v>156</v>
      </c>
      <c r="AU493" s="180" t="s">
        <v>87</v>
      </c>
      <c r="AV493" s="14" t="s">
        <v>87</v>
      </c>
      <c r="AW493" s="14" t="s">
        <v>30</v>
      </c>
      <c r="AX493" s="14" t="s">
        <v>74</v>
      </c>
      <c r="AY493" s="180" t="s">
        <v>148</v>
      </c>
    </row>
    <row r="494" spans="1:65" s="14" customFormat="1" ht="11.25">
      <c r="B494" s="179"/>
      <c r="D494" s="172" t="s">
        <v>156</v>
      </c>
      <c r="E494" s="180" t="s">
        <v>1</v>
      </c>
      <c r="F494" s="181" t="s">
        <v>886</v>
      </c>
      <c r="H494" s="182">
        <v>1.35</v>
      </c>
      <c r="I494" s="183"/>
      <c r="L494" s="179"/>
      <c r="M494" s="184"/>
      <c r="N494" s="185"/>
      <c r="O494" s="185"/>
      <c r="P494" s="185"/>
      <c r="Q494" s="185"/>
      <c r="R494" s="185"/>
      <c r="S494" s="185"/>
      <c r="T494" s="186"/>
      <c r="AT494" s="180" t="s">
        <v>156</v>
      </c>
      <c r="AU494" s="180" t="s">
        <v>87</v>
      </c>
      <c r="AV494" s="14" t="s">
        <v>87</v>
      </c>
      <c r="AW494" s="14" t="s">
        <v>30</v>
      </c>
      <c r="AX494" s="14" t="s">
        <v>74</v>
      </c>
      <c r="AY494" s="180" t="s">
        <v>148</v>
      </c>
    </row>
    <row r="495" spans="1:65" s="16" customFormat="1" ht="11.25">
      <c r="B495" s="195"/>
      <c r="D495" s="172" t="s">
        <v>156</v>
      </c>
      <c r="E495" s="196" t="s">
        <v>1</v>
      </c>
      <c r="F495" s="197" t="s">
        <v>193</v>
      </c>
      <c r="H495" s="198">
        <v>2.7</v>
      </c>
      <c r="I495" s="199"/>
      <c r="L495" s="195"/>
      <c r="M495" s="200"/>
      <c r="N495" s="201"/>
      <c r="O495" s="201"/>
      <c r="P495" s="201"/>
      <c r="Q495" s="201"/>
      <c r="R495" s="201"/>
      <c r="S495" s="201"/>
      <c r="T495" s="202"/>
      <c r="AT495" s="196" t="s">
        <v>156</v>
      </c>
      <c r="AU495" s="196" t="s">
        <v>87</v>
      </c>
      <c r="AV495" s="16" t="s">
        <v>167</v>
      </c>
      <c r="AW495" s="16" t="s">
        <v>30</v>
      </c>
      <c r="AX495" s="16" t="s">
        <v>74</v>
      </c>
      <c r="AY495" s="196" t="s">
        <v>148</v>
      </c>
    </row>
    <row r="496" spans="1:65" s="15" customFormat="1" ht="11.25">
      <c r="B496" s="187"/>
      <c r="D496" s="172" t="s">
        <v>156</v>
      </c>
      <c r="E496" s="188" t="s">
        <v>1</v>
      </c>
      <c r="F496" s="189" t="s">
        <v>163</v>
      </c>
      <c r="H496" s="190">
        <v>2.7</v>
      </c>
      <c r="I496" s="191"/>
      <c r="L496" s="187"/>
      <c r="M496" s="192"/>
      <c r="N496" s="193"/>
      <c r="O496" s="193"/>
      <c r="P496" s="193"/>
      <c r="Q496" s="193"/>
      <c r="R496" s="193"/>
      <c r="S496" s="193"/>
      <c r="T496" s="194"/>
      <c r="AT496" s="188" t="s">
        <v>156</v>
      </c>
      <c r="AU496" s="188" t="s">
        <v>87</v>
      </c>
      <c r="AV496" s="15" t="s">
        <v>154</v>
      </c>
      <c r="AW496" s="15" t="s">
        <v>30</v>
      </c>
      <c r="AX496" s="15" t="s">
        <v>81</v>
      </c>
      <c r="AY496" s="188" t="s">
        <v>148</v>
      </c>
    </row>
    <row r="497" spans="1:65" s="2" customFormat="1" ht="24.2" customHeight="1">
      <c r="A497" s="33"/>
      <c r="B497" s="156"/>
      <c r="C497" s="207" t="s">
        <v>887</v>
      </c>
      <c r="D497" s="207" t="s">
        <v>752</v>
      </c>
      <c r="E497" s="208" t="s">
        <v>888</v>
      </c>
      <c r="F497" s="209" t="s">
        <v>889</v>
      </c>
      <c r="G497" s="210" t="s">
        <v>153</v>
      </c>
      <c r="H497" s="211">
        <v>1.8</v>
      </c>
      <c r="I497" s="212"/>
      <c r="J497" s="213">
        <f>ROUND(I497*H497,2)</f>
        <v>0</v>
      </c>
      <c r="K497" s="214"/>
      <c r="L497" s="215"/>
      <c r="M497" s="216" t="s">
        <v>1</v>
      </c>
      <c r="N497" s="217" t="s">
        <v>40</v>
      </c>
      <c r="O497" s="62"/>
      <c r="P497" s="167">
        <f>O497*H497</f>
        <v>0</v>
      </c>
      <c r="Q497" s="167">
        <v>8.2000000000000007E-3</v>
      </c>
      <c r="R497" s="167">
        <f>Q497*H497</f>
        <v>1.4760000000000002E-2</v>
      </c>
      <c r="S497" s="167">
        <v>0</v>
      </c>
      <c r="T497" s="168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9" t="s">
        <v>431</v>
      </c>
      <c r="AT497" s="169" t="s">
        <v>752</v>
      </c>
      <c r="AU497" s="169" t="s">
        <v>87</v>
      </c>
      <c r="AY497" s="18" t="s">
        <v>148</v>
      </c>
      <c r="BE497" s="170">
        <f>IF(N497="základná",J497,0)</f>
        <v>0</v>
      </c>
      <c r="BF497" s="170">
        <f>IF(N497="znížená",J497,0)</f>
        <v>0</v>
      </c>
      <c r="BG497" s="170">
        <f>IF(N497="zákl. prenesená",J497,0)</f>
        <v>0</v>
      </c>
      <c r="BH497" s="170">
        <f>IF(N497="zníž. prenesená",J497,0)</f>
        <v>0</v>
      </c>
      <c r="BI497" s="170">
        <f>IF(N497="nulová",J497,0)</f>
        <v>0</v>
      </c>
      <c r="BJ497" s="18" t="s">
        <v>87</v>
      </c>
      <c r="BK497" s="170">
        <f>ROUND(I497*H497,2)</f>
        <v>0</v>
      </c>
      <c r="BL497" s="18" t="s">
        <v>308</v>
      </c>
      <c r="BM497" s="169" t="s">
        <v>890</v>
      </c>
    </row>
    <row r="498" spans="1:65" s="14" customFormat="1" ht="11.25">
      <c r="B498" s="179"/>
      <c r="D498" s="172" t="s">
        <v>156</v>
      </c>
      <c r="E498" s="180" t="s">
        <v>1</v>
      </c>
      <c r="F498" s="181" t="s">
        <v>891</v>
      </c>
      <c r="H498" s="182">
        <v>1.8</v>
      </c>
      <c r="I498" s="183"/>
      <c r="L498" s="179"/>
      <c r="M498" s="184"/>
      <c r="N498" s="185"/>
      <c r="O498" s="185"/>
      <c r="P498" s="185"/>
      <c r="Q498" s="185"/>
      <c r="R498" s="185"/>
      <c r="S498" s="185"/>
      <c r="T498" s="186"/>
      <c r="AT498" s="180" t="s">
        <v>156</v>
      </c>
      <c r="AU498" s="180" t="s">
        <v>87</v>
      </c>
      <c r="AV498" s="14" t="s">
        <v>87</v>
      </c>
      <c r="AW498" s="14" t="s">
        <v>30</v>
      </c>
      <c r="AX498" s="14" t="s">
        <v>74</v>
      </c>
      <c r="AY498" s="180" t="s">
        <v>148</v>
      </c>
    </row>
    <row r="499" spans="1:65" s="16" customFormat="1" ht="11.25">
      <c r="B499" s="195"/>
      <c r="D499" s="172" t="s">
        <v>156</v>
      </c>
      <c r="E499" s="196" t="s">
        <v>1</v>
      </c>
      <c r="F499" s="197" t="s">
        <v>193</v>
      </c>
      <c r="H499" s="198">
        <v>1.8</v>
      </c>
      <c r="I499" s="199"/>
      <c r="L499" s="195"/>
      <c r="M499" s="200"/>
      <c r="N499" s="201"/>
      <c r="O499" s="201"/>
      <c r="P499" s="201"/>
      <c r="Q499" s="201"/>
      <c r="R499" s="201"/>
      <c r="S499" s="201"/>
      <c r="T499" s="202"/>
      <c r="AT499" s="196" t="s">
        <v>156</v>
      </c>
      <c r="AU499" s="196" t="s">
        <v>87</v>
      </c>
      <c r="AV499" s="16" t="s">
        <v>167</v>
      </c>
      <c r="AW499" s="16" t="s">
        <v>30</v>
      </c>
      <c r="AX499" s="16" t="s">
        <v>74</v>
      </c>
      <c r="AY499" s="196" t="s">
        <v>148</v>
      </c>
    </row>
    <row r="500" spans="1:65" s="15" customFormat="1" ht="11.25">
      <c r="B500" s="187"/>
      <c r="D500" s="172" t="s">
        <v>156</v>
      </c>
      <c r="E500" s="188" t="s">
        <v>1</v>
      </c>
      <c r="F500" s="189" t="s">
        <v>163</v>
      </c>
      <c r="H500" s="190">
        <v>1.8</v>
      </c>
      <c r="I500" s="191"/>
      <c r="L500" s="187"/>
      <c r="M500" s="192"/>
      <c r="N500" s="193"/>
      <c r="O500" s="193"/>
      <c r="P500" s="193"/>
      <c r="Q500" s="193"/>
      <c r="R500" s="193"/>
      <c r="S500" s="193"/>
      <c r="T500" s="194"/>
      <c r="AT500" s="188" t="s">
        <v>156</v>
      </c>
      <c r="AU500" s="188" t="s">
        <v>87</v>
      </c>
      <c r="AV500" s="15" t="s">
        <v>154</v>
      </c>
      <c r="AW500" s="15" t="s">
        <v>30</v>
      </c>
      <c r="AX500" s="15" t="s">
        <v>81</v>
      </c>
      <c r="AY500" s="188" t="s">
        <v>148</v>
      </c>
    </row>
    <row r="501" spans="1:65" s="2" customFormat="1" ht="24.2" customHeight="1">
      <c r="A501" s="33"/>
      <c r="B501" s="156"/>
      <c r="C501" s="157" t="s">
        <v>892</v>
      </c>
      <c r="D501" s="157" t="s">
        <v>150</v>
      </c>
      <c r="E501" s="158" t="s">
        <v>893</v>
      </c>
      <c r="F501" s="159" t="s">
        <v>894</v>
      </c>
      <c r="G501" s="160" t="s">
        <v>325</v>
      </c>
      <c r="H501" s="161">
        <v>1</v>
      </c>
      <c r="I501" s="162"/>
      <c r="J501" s="163">
        <f>ROUND(I501*H501,2)</f>
        <v>0</v>
      </c>
      <c r="K501" s="164"/>
      <c r="L501" s="34"/>
      <c r="M501" s="165" t="s">
        <v>1</v>
      </c>
      <c r="N501" s="166" t="s">
        <v>40</v>
      </c>
      <c r="O501" s="62"/>
      <c r="P501" s="167">
        <f>O501*H501</f>
        <v>0</v>
      </c>
      <c r="Q501" s="167">
        <v>2.0670000000000001E-2</v>
      </c>
      <c r="R501" s="167">
        <f>Q501*H501</f>
        <v>2.0670000000000001E-2</v>
      </c>
      <c r="S501" s="167">
        <v>0</v>
      </c>
      <c r="T501" s="168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9" t="s">
        <v>308</v>
      </c>
      <c r="AT501" s="169" t="s">
        <v>150</v>
      </c>
      <c r="AU501" s="169" t="s">
        <v>87</v>
      </c>
      <c r="AY501" s="18" t="s">
        <v>148</v>
      </c>
      <c r="BE501" s="170">
        <f>IF(N501="základná",J501,0)</f>
        <v>0</v>
      </c>
      <c r="BF501" s="170">
        <f>IF(N501="znížená",J501,0)</f>
        <v>0</v>
      </c>
      <c r="BG501" s="170">
        <f>IF(N501="zákl. prenesená",J501,0)</f>
        <v>0</v>
      </c>
      <c r="BH501" s="170">
        <f>IF(N501="zníž. prenesená",J501,0)</f>
        <v>0</v>
      </c>
      <c r="BI501" s="170">
        <f>IF(N501="nulová",J501,0)</f>
        <v>0</v>
      </c>
      <c r="BJ501" s="18" t="s">
        <v>87</v>
      </c>
      <c r="BK501" s="170">
        <f>ROUND(I501*H501,2)</f>
        <v>0</v>
      </c>
      <c r="BL501" s="18" t="s">
        <v>308</v>
      </c>
      <c r="BM501" s="169" t="s">
        <v>895</v>
      </c>
    </row>
    <row r="502" spans="1:65" s="13" customFormat="1" ht="11.25">
      <c r="B502" s="171"/>
      <c r="D502" s="172" t="s">
        <v>156</v>
      </c>
      <c r="E502" s="173" t="s">
        <v>1</v>
      </c>
      <c r="F502" s="174" t="s">
        <v>788</v>
      </c>
      <c r="H502" s="173" t="s">
        <v>1</v>
      </c>
      <c r="I502" s="175"/>
      <c r="L502" s="171"/>
      <c r="M502" s="176"/>
      <c r="N502" s="177"/>
      <c r="O502" s="177"/>
      <c r="P502" s="177"/>
      <c r="Q502" s="177"/>
      <c r="R502" s="177"/>
      <c r="S502" s="177"/>
      <c r="T502" s="178"/>
      <c r="AT502" s="173" t="s">
        <v>156</v>
      </c>
      <c r="AU502" s="173" t="s">
        <v>87</v>
      </c>
      <c r="AV502" s="13" t="s">
        <v>81</v>
      </c>
      <c r="AW502" s="13" t="s">
        <v>30</v>
      </c>
      <c r="AX502" s="13" t="s">
        <v>74</v>
      </c>
      <c r="AY502" s="173" t="s">
        <v>148</v>
      </c>
    </row>
    <row r="503" spans="1:65" s="13" customFormat="1" ht="11.25">
      <c r="B503" s="171"/>
      <c r="D503" s="172" t="s">
        <v>156</v>
      </c>
      <c r="E503" s="173" t="s">
        <v>1</v>
      </c>
      <c r="F503" s="174" t="s">
        <v>896</v>
      </c>
      <c r="H503" s="173" t="s">
        <v>1</v>
      </c>
      <c r="I503" s="175"/>
      <c r="L503" s="171"/>
      <c r="M503" s="176"/>
      <c r="N503" s="177"/>
      <c r="O503" s="177"/>
      <c r="P503" s="177"/>
      <c r="Q503" s="177"/>
      <c r="R503" s="177"/>
      <c r="S503" s="177"/>
      <c r="T503" s="178"/>
      <c r="AT503" s="173" t="s">
        <v>156</v>
      </c>
      <c r="AU503" s="173" t="s">
        <v>87</v>
      </c>
      <c r="AV503" s="13" t="s">
        <v>81</v>
      </c>
      <c r="AW503" s="13" t="s">
        <v>30</v>
      </c>
      <c r="AX503" s="13" t="s">
        <v>74</v>
      </c>
      <c r="AY503" s="173" t="s">
        <v>148</v>
      </c>
    </row>
    <row r="504" spans="1:65" s="13" customFormat="1" ht="11.25">
      <c r="B504" s="171"/>
      <c r="D504" s="172" t="s">
        <v>156</v>
      </c>
      <c r="E504" s="173" t="s">
        <v>1</v>
      </c>
      <c r="F504" s="174" t="s">
        <v>897</v>
      </c>
      <c r="H504" s="173" t="s">
        <v>1</v>
      </c>
      <c r="I504" s="175"/>
      <c r="L504" s="171"/>
      <c r="M504" s="176"/>
      <c r="N504" s="177"/>
      <c r="O504" s="177"/>
      <c r="P504" s="177"/>
      <c r="Q504" s="177"/>
      <c r="R504" s="177"/>
      <c r="S504" s="177"/>
      <c r="T504" s="178"/>
      <c r="AT504" s="173" t="s">
        <v>156</v>
      </c>
      <c r="AU504" s="173" t="s">
        <v>87</v>
      </c>
      <c r="AV504" s="13" t="s">
        <v>81</v>
      </c>
      <c r="AW504" s="13" t="s">
        <v>30</v>
      </c>
      <c r="AX504" s="13" t="s">
        <v>74</v>
      </c>
      <c r="AY504" s="173" t="s">
        <v>148</v>
      </c>
    </row>
    <row r="505" spans="1:65" s="13" customFormat="1" ht="11.25">
      <c r="B505" s="171"/>
      <c r="D505" s="172" t="s">
        <v>156</v>
      </c>
      <c r="E505" s="173" t="s">
        <v>1</v>
      </c>
      <c r="F505" s="174" t="s">
        <v>756</v>
      </c>
      <c r="H505" s="173" t="s">
        <v>1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3" t="s">
        <v>156</v>
      </c>
      <c r="AU505" s="173" t="s">
        <v>87</v>
      </c>
      <c r="AV505" s="13" t="s">
        <v>81</v>
      </c>
      <c r="AW505" s="13" t="s">
        <v>30</v>
      </c>
      <c r="AX505" s="13" t="s">
        <v>74</v>
      </c>
      <c r="AY505" s="173" t="s">
        <v>148</v>
      </c>
    </row>
    <row r="506" spans="1:65" s="14" customFormat="1" ht="11.25">
      <c r="B506" s="179"/>
      <c r="D506" s="172" t="s">
        <v>156</v>
      </c>
      <c r="E506" s="180" t="s">
        <v>1</v>
      </c>
      <c r="F506" s="181" t="s">
        <v>898</v>
      </c>
      <c r="H506" s="182">
        <v>1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156</v>
      </c>
      <c r="AU506" s="180" t="s">
        <v>87</v>
      </c>
      <c r="AV506" s="14" t="s">
        <v>87</v>
      </c>
      <c r="AW506" s="14" t="s">
        <v>30</v>
      </c>
      <c r="AX506" s="14" t="s">
        <v>74</v>
      </c>
      <c r="AY506" s="180" t="s">
        <v>148</v>
      </c>
    </row>
    <row r="507" spans="1:65" s="15" customFormat="1" ht="11.25">
      <c r="B507" s="187"/>
      <c r="D507" s="172" t="s">
        <v>156</v>
      </c>
      <c r="E507" s="188" t="s">
        <v>1</v>
      </c>
      <c r="F507" s="189" t="s">
        <v>163</v>
      </c>
      <c r="H507" s="190">
        <v>1</v>
      </c>
      <c r="I507" s="191"/>
      <c r="L507" s="187"/>
      <c r="M507" s="192"/>
      <c r="N507" s="193"/>
      <c r="O507" s="193"/>
      <c r="P507" s="193"/>
      <c r="Q507" s="193"/>
      <c r="R507" s="193"/>
      <c r="S507" s="193"/>
      <c r="T507" s="194"/>
      <c r="AT507" s="188" t="s">
        <v>156</v>
      </c>
      <c r="AU507" s="188" t="s">
        <v>87</v>
      </c>
      <c r="AV507" s="15" t="s">
        <v>154</v>
      </c>
      <c r="AW507" s="15" t="s">
        <v>30</v>
      </c>
      <c r="AX507" s="15" t="s">
        <v>81</v>
      </c>
      <c r="AY507" s="188" t="s">
        <v>148</v>
      </c>
    </row>
    <row r="508" spans="1:65" s="2" customFormat="1" ht="24.2" customHeight="1">
      <c r="A508" s="33"/>
      <c r="B508" s="156"/>
      <c r="C508" s="207" t="s">
        <v>899</v>
      </c>
      <c r="D508" s="207" t="s">
        <v>752</v>
      </c>
      <c r="E508" s="208" t="s">
        <v>900</v>
      </c>
      <c r="F508" s="209" t="s">
        <v>901</v>
      </c>
      <c r="G508" s="210" t="s">
        <v>325</v>
      </c>
      <c r="H508" s="211">
        <v>1</v>
      </c>
      <c r="I508" s="212"/>
      <c r="J508" s="213">
        <f>ROUND(I508*H508,2)</f>
        <v>0</v>
      </c>
      <c r="K508" s="214"/>
      <c r="L508" s="215"/>
      <c r="M508" s="216" t="s">
        <v>1</v>
      </c>
      <c r="N508" s="217" t="s">
        <v>40</v>
      </c>
      <c r="O508" s="62"/>
      <c r="P508" s="167">
        <f>O508*H508</f>
        <v>0</v>
      </c>
      <c r="Q508" s="167">
        <v>0.01</v>
      </c>
      <c r="R508" s="167">
        <f>Q508*H508</f>
        <v>0.01</v>
      </c>
      <c r="S508" s="167">
        <v>0</v>
      </c>
      <c r="T508" s="168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9" t="s">
        <v>431</v>
      </c>
      <c r="AT508" s="169" t="s">
        <v>752</v>
      </c>
      <c r="AU508" s="169" t="s">
        <v>87</v>
      </c>
      <c r="AY508" s="18" t="s">
        <v>148</v>
      </c>
      <c r="BE508" s="170">
        <f>IF(N508="základná",J508,0)</f>
        <v>0</v>
      </c>
      <c r="BF508" s="170">
        <f>IF(N508="znížená",J508,0)</f>
        <v>0</v>
      </c>
      <c r="BG508" s="170">
        <f>IF(N508="zákl. prenesená",J508,0)</f>
        <v>0</v>
      </c>
      <c r="BH508" s="170">
        <f>IF(N508="zníž. prenesená",J508,0)</f>
        <v>0</v>
      </c>
      <c r="BI508" s="170">
        <f>IF(N508="nulová",J508,0)</f>
        <v>0</v>
      </c>
      <c r="BJ508" s="18" t="s">
        <v>87</v>
      </c>
      <c r="BK508" s="170">
        <f>ROUND(I508*H508,2)</f>
        <v>0</v>
      </c>
      <c r="BL508" s="18" t="s">
        <v>308</v>
      </c>
      <c r="BM508" s="169" t="s">
        <v>902</v>
      </c>
    </row>
    <row r="509" spans="1:65" s="13" customFormat="1" ht="11.25">
      <c r="B509" s="171"/>
      <c r="D509" s="172" t="s">
        <v>156</v>
      </c>
      <c r="E509" s="173" t="s">
        <v>1</v>
      </c>
      <c r="F509" s="174" t="s">
        <v>764</v>
      </c>
      <c r="H509" s="173" t="s">
        <v>1</v>
      </c>
      <c r="I509" s="175"/>
      <c r="L509" s="171"/>
      <c r="M509" s="176"/>
      <c r="N509" s="177"/>
      <c r="O509" s="177"/>
      <c r="P509" s="177"/>
      <c r="Q509" s="177"/>
      <c r="R509" s="177"/>
      <c r="S509" s="177"/>
      <c r="T509" s="178"/>
      <c r="AT509" s="173" t="s">
        <v>156</v>
      </c>
      <c r="AU509" s="173" t="s">
        <v>87</v>
      </c>
      <c r="AV509" s="13" t="s">
        <v>81</v>
      </c>
      <c r="AW509" s="13" t="s">
        <v>30</v>
      </c>
      <c r="AX509" s="13" t="s">
        <v>74</v>
      </c>
      <c r="AY509" s="173" t="s">
        <v>148</v>
      </c>
    </row>
    <row r="510" spans="1:65" s="14" customFormat="1" ht="11.25">
      <c r="B510" s="179"/>
      <c r="D510" s="172" t="s">
        <v>156</v>
      </c>
      <c r="E510" s="180" t="s">
        <v>1</v>
      </c>
      <c r="F510" s="181" t="s">
        <v>903</v>
      </c>
      <c r="H510" s="182">
        <v>1</v>
      </c>
      <c r="I510" s="183"/>
      <c r="L510" s="179"/>
      <c r="M510" s="184"/>
      <c r="N510" s="185"/>
      <c r="O510" s="185"/>
      <c r="P510" s="185"/>
      <c r="Q510" s="185"/>
      <c r="R510" s="185"/>
      <c r="S510" s="185"/>
      <c r="T510" s="186"/>
      <c r="AT510" s="180" t="s">
        <v>156</v>
      </c>
      <c r="AU510" s="180" t="s">
        <v>87</v>
      </c>
      <c r="AV510" s="14" t="s">
        <v>87</v>
      </c>
      <c r="AW510" s="14" t="s">
        <v>30</v>
      </c>
      <c r="AX510" s="14" t="s">
        <v>74</v>
      </c>
      <c r="AY510" s="180" t="s">
        <v>148</v>
      </c>
    </row>
    <row r="511" spans="1:65" s="15" customFormat="1" ht="11.25">
      <c r="B511" s="187"/>
      <c r="D511" s="172" t="s">
        <v>156</v>
      </c>
      <c r="E511" s="188" t="s">
        <v>1</v>
      </c>
      <c r="F511" s="189" t="s">
        <v>163</v>
      </c>
      <c r="H511" s="190">
        <v>1</v>
      </c>
      <c r="I511" s="191"/>
      <c r="L511" s="187"/>
      <c r="M511" s="192"/>
      <c r="N511" s="193"/>
      <c r="O511" s="193"/>
      <c r="P511" s="193"/>
      <c r="Q511" s="193"/>
      <c r="R511" s="193"/>
      <c r="S511" s="193"/>
      <c r="T511" s="194"/>
      <c r="AT511" s="188" t="s">
        <v>156</v>
      </c>
      <c r="AU511" s="188" t="s">
        <v>87</v>
      </c>
      <c r="AV511" s="15" t="s">
        <v>154</v>
      </c>
      <c r="AW511" s="15" t="s">
        <v>30</v>
      </c>
      <c r="AX511" s="15" t="s">
        <v>81</v>
      </c>
      <c r="AY511" s="188" t="s">
        <v>148</v>
      </c>
    </row>
    <row r="512" spans="1:65" s="2" customFormat="1" ht="24.2" customHeight="1">
      <c r="A512" s="33"/>
      <c r="B512" s="156"/>
      <c r="C512" s="157" t="s">
        <v>904</v>
      </c>
      <c r="D512" s="157" t="s">
        <v>150</v>
      </c>
      <c r="E512" s="158" t="s">
        <v>905</v>
      </c>
      <c r="F512" s="159" t="s">
        <v>906</v>
      </c>
      <c r="G512" s="160" t="s">
        <v>325</v>
      </c>
      <c r="H512" s="161">
        <v>2</v>
      </c>
      <c r="I512" s="162"/>
      <c r="J512" s="163">
        <f>ROUND(I512*H512,2)</f>
        <v>0</v>
      </c>
      <c r="K512" s="164"/>
      <c r="L512" s="34"/>
      <c r="M512" s="165" t="s">
        <v>1</v>
      </c>
      <c r="N512" s="166" t="s">
        <v>40</v>
      </c>
      <c r="O512" s="62"/>
      <c r="P512" s="167">
        <f>O512*H512</f>
        <v>0</v>
      </c>
      <c r="Q512" s="167">
        <v>2.0670000000000001E-2</v>
      </c>
      <c r="R512" s="167">
        <f>Q512*H512</f>
        <v>4.1340000000000002E-2</v>
      </c>
      <c r="S512" s="167">
        <v>0</v>
      </c>
      <c r="T512" s="168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9" t="s">
        <v>308</v>
      </c>
      <c r="AT512" s="169" t="s">
        <v>150</v>
      </c>
      <c r="AU512" s="169" t="s">
        <v>87</v>
      </c>
      <c r="AY512" s="18" t="s">
        <v>148</v>
      </c>
      <c r="BE512" s="170">
        <f>IF(N512="základná",J512,0)</f>
        <v>0</v>
      </c>
      <c r="BF512" s="170">
        <f>IF(N512="znížená",J512,0)</f>
        <v>0</v>
      </c>
      <c r="BG512" s="170">
        <f>IF(N512="zákl. prenesená",J512,0)</f>
        <v>0</v>
      </c>
      <c r="BH512" s="170">
        <f>IF(N512="zníž. prenesená",J512,0)</f>
        <v>0</v>
      </c>
      <c r="BI512" s="170">
        <f>IF(N512="nulová",J512,0)</f>
        <v>0</v>
      </c>
      <c r="BJ512" s="18" t="s">
        <v>87</v>
      </c>
      <c r="BK512" s="170">
        <f>ROUND(I512*H512,2)</f>
        <v>0</v>
      </c>
      <c r="BL512" s="18" t="s">
        <v>308</v>
      </c>
      <c r="BM512" s="169" t="s">
        <v>907</v>
      </c>
    </row>
    <row r="513" spans="1:65" s="13" customFormat="1" ht="11.25">
      <c r="B513" s="171"/>
      <c r="D513" s="172" t="s">
        <v>156</v>
      </c>
      <c r="E513" s="173" t="s">
        <v>1</v>
      </c>
      <c r="F513" s="174" t="s">
        <v>908</v>
      </c>
      <c r="H513" s="173" t="s">
        <v>1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3" t="s">
        <v>156</v>
      </c>
      <c r="AU513" s="173" t="s">
        <v>87</v>
      </c>
      <c r="AV513" s="13" t="s">
        <v>81</v>
      </c>
      <c r="AW513" s="13" t="s">
        <v>30</v>
      </c>
      <c r="AX513" s="13" t="s">
        <v>74</v>
      </c>
      <c r="AY513" s="173" t="s">
        <v>148</v>
      </c>
    </row>
    <row r="514" spans="1:65" s="13" customFormat="1" ht="11.25">
      <c r="B514" s="171"/>
      <c r="D514" s="172" t="s">
        <v>156</v>
      </c>
      <c r="E514" s="173" t="s">
        <v>1</v>
      </c>
      <c r="F514" s="174" t="s">
        <v>909</v>
      </c>
      <c r="H514" s="173" t="s">
        <v>1</v>
      </c>
      <c r="I514" s="175"/>
      <c r="L514" s="171"/>
      <c r="M514" s="176"/>
      <c r="N514" s="177"/>
      <c r="O514" s="177"/>
      <c r="P514" s="177"/>
      <c r="Q514" s="177"/>
      <c r="R514" s="177"/>
      <c r="S514" s="177"/>
      <c r="T514" s="178"/>
      <c r="AT514" s="173" t="s">
        <v>156</v>
      </c>
      <c r="AU514" s="173" t="s">
        <v>87</v>
      </c>
      <c r="AV514" s="13" t="s">
        <v>81</v>
      </c>
      <c r="AW514" s="13" t="s">
        <v>30</v>
      </c>
      <c r="AX514" s="13" t="s">
        <v>74</v>
      </c>
      <c r="AY514" s="173" t="s">
        <v>148</v>
      </c>
    </row>
    <row r="515" spans="1:65" s="13" customFormat="1" ht="11.25">
      <c r="B515" s="171"/>
      <c r="D515" s="172" t="s">
        <v>156</v>
      </c>
      <c r="E515" s="173" t="s">
        <v>1</v>
      </c>
      <c r="F515" s="174" t="s">
        <v>910</v>
      </c>
      <c r="H515" s="173" t="s">
        <v>1</v>
      </c>
      <c r="I515" s="175"/>
      <c r="L515" s="171"/>
      <c r="M515" s="176"/>
      <c r="N515" s="177"/>
      <c r="O515" s="177"/>
      <c r="P515" s="177"/>
      <c r="Q515" s="177"/>
      <c r="R515" s="177"/>
      <c r="S515" s="177"/>
      <c r="T515" s="178"/>
      <c r="AT515" s="173" t="s">
        <v>156</v>
      </c>
      <c r="AU515" s="173" t="s">
        <v>87</v>
      </c>
      <c r="AV515" s="13" t="s">
        <v>81</v>
      </c>
      <c r="AW515" s="13" t="s">
        <v>30</v>
      </c>
      <c r="AX515" s="13" t="s">
        <v>74</v>
      </c>
      <c r="AY515" s="173" t="s">
        <v>148</v>
      </c>
    </row>
    <row r="516" spans="1:65" s="13" customFormat="1" ht="11.25">
      <c r="B516" s="171"/>
      <c r="D516" s="172" t="s">
        <v>156</v>
      </c>
      <c r="E516" s="173" t="s">
        <v>1</v>
      </c>
      <c r="F516" s="174" t="s">
        <v>756</v>
      </c>
      <c r="H516" s="173" t="s">
        <v>1</v>
      </c>
      <c r="I516" s="175"/>
      <c r="L516" s="171"/>
      <c r="M516" s="176"/>
      <c r="N516" s="177"/>
      <c r="O516" s="177"/>
      <c r="P516" s="177"/>
      <c r="Q516" s="177"/>
      <c r="R516" s="177"/>
      <c r="S516" s="177"/>
      <c r="T516" s="178"/>
      <c r="AT516" s="173" t="s">
        <v>156</v>
      </c>
      <c r="AU516" s="173" t="s">
        <v>87</v>
      </c>
      <c r="AV516" s="13" t="s">
        <v>81</v>
      </c>
      <c r="AW516" s="13" t="s">
        <v>30</v>
      </c>
      <c r="AX516" s="13" t="s">
        <v>74</v>
      </c>
      <c r="AY516" s="173" t="s">
        <v>148</v>
      </c>
    </row>
    <row r="517" spans="1:65" s="14" customFormat="1" ht="11.25">
      <c r="B517" s="179"/>
      <c r="D517" s="172" t="s">
        <v>156</v>
      </c>
      <c r="E517" s="180" t="s">
        <v>1</v>
      </c>
      <c r="F517" s="181" t="s">
        <v>911</v>
      </c>
      <c r="H517" s="182">
        <v>1</v>
      </c>
      <c r="I517" s="183"/>
      <c r="L517" s="179"/>
      <c r="M517" s="184"/>
      <c r="N517" s="185"/>
      <c r="O517" s="185"/>
      <c r="P517" s="185"/>
      <c r="Q517" s="185"/>
      <c r="R517" s="185"/>
      <c r="S517" s="185"/>
      <c r="T517" s="186"/>
      <c r="AT517" s="180" t="s">
        <v>156</v>
      </c>
      <c r="AU517" s="180" t="s">
        <v>87</v>
      </c>
      <c r="AV517" s="14" t="s">
        <v>87</v>
      </c>
      <c r="AW517" s="14" t="s">
        <v>30</v>
      </c>
      <c r="AX517" s="14" t="s">
        <v>74</v>
      </c>
      <c r="AY517" s="180" t="s">
        <v>148</v>
      </c>
    </row>
    <row r="518" spans="1:65" s="14" customFormat="1" ht="11.25">
      <c r="B518" s="179"/>
      <c r="D518" s="172" t="s">
        <v>156</v>
      </c>
      <c r="E518" s="180" t="s">
        <v>1</v>
      </c>
      <c r="F518" s="181" t="s">
        <v>912</v>
      </c>
      <c r="H518" s="182">
        <v>1</v>
      </c>
      <c r="I518" s="183"/>
      <c r="L518" s="179"/>
      <c r="M518" s="184"/>
      <c r="N518" s="185"/>
      <c r="O518" s="185"/>
      <c r="P518" s="185"/>
      <c r="Q518" s="185"/>
      <c r="R518" s="185"/>
      <c r="S518" s="185"/>
      <c r="T518" s="186"/>
      <c r="AT518" s="180" t="s">
        <v>156</v>
      </c>
      <c r="AU518" s="180" t="s">
        <v>87</v>
      </c>
      <c r="AV518" s="14" t="s">
        <v>87</v>
      </c>
      <c r="AW518" s="14" t="s">
        <v>30</v>
      </c>
      <c r="AX518" s="14" t="s">
        <v>74</v>
      </c>
      <c r="AY518" s="180" t="s">
        <v>148</v>
      </c>
    </row>
    <row r="519" spans="1:65" s="16" customFormat="1" ht="11.25">
      <c r="B519" s="195"/>
      <c r="D519" s="172" t="s">
        <v>156</v>
      </c>
      <c r="E519" s="196" t="s">
        <v>1</v>
      </c>
      <c r="F519" s="197" t="s">
        <v>193</v>
      </c>
      <c r="H519" s="198">
        <v>2</v>
      </c>
      <c r="I519" s="199"/>
      <c r="L519" s="195"/>
      <c r="M519" s="200"/>
      <c r="N519" s="201"/>
      <c r="O519" s="201"/>
      <c r="P519" s="201"/>
      <c r="Q519" s="201"/>
      <c r="R519" s="201"/>
      <c r="S519" s="201"/>
      <c r="T519" s="202"/>
      <c r="AT519" s="196" t="s">
        <v>156</v>
      </c>
      <c r="AU519" s="196" t="s">
        <v>87</v>
      </c>
      <c r="AV519" s="16" t="s">
        <v>167</v>
      </c>
      <c r="AW519" s="16" t="s">
        <v>30</v>
      </c>
      <c r="AX519" s="16" t="s">
        <v>74</v>
      </c>
      <c r="AY519" s="196" t="s">
        <v>148</v>
      </c>
    </row>
    <row r="520" spans="1:65" s="15" customFormat="1" ht="11.25">
      <c r="B520" s="187"/>
      <c r="D520" s="172" t="s">
        <v>156</v>
      </c>
      <c r="E520" s="188" t="s">
        <v>1</v>
      </c>
      <c r="F520" s="189" t="s">
        <v>163</v>
      </c>
      <c r="H520" s="190">
        <v>2</v>
      </c>
      <c r="I520" s="191"/>
      <c r="L520" s="187"/>
      <c r="M520" s="192"/>
      <c r="N520" s="193"/>
      <c r="O520" s="193"/>
      <c r="P520" s="193"/>
      <c r="Q520" s="193"/>
      <c r="R520" s="193"/>
      <c r="S520" s="193"/>
      <c r="T520" s="194"/>
      <c r="AT520" s="188" t="s">
        <v>156</v>
      </c>
      <c r="AU520" s="188" t="s">
        <v>87</v>
      </c>
      <c r="AV520" s="15" t="s">
        <v>154</v>
      </c>
      <c r="AW520" s="15" t="s">
        <v>30</v>
      </c>
      <c r="AX520" s="15" t="s">
        <v>81</v>
      </c>
      <c r="AY520" s="188" t="s">
        <v>148</v>
      </c>
    </row>
    <row r="521" spans="1:65" s="2" customFormat="1" ht="24.2" customHeight="1">
      <c r="A521" s="33"/>
      <c r="B521" s="156"/>
      <c r="C521" s="207" t="s">
        <v>913</v>
      </c>
      <c r="D521" s="207" t="s">
        <v>752</v>
      </c>
      <c r="E521" s="208" t="s">
        <v>914</v>
      </c>
      <c r="F521" s="209" t="s">
        <v>915</v>
      </c>
      <c r="G521" s="210" t="s">
        <v>325</v>
      </c>
      <c r="H521" s="211">
        <v>1</v>
      </c>
      <c r="I521" s="212"/>
      <c r="J521" s="213">
        <f>ROUND(I521*H521,2)</f>
        <v>0</v>
      </c>
      <c r="K521" s="214"/>
      <c r="L521" s="215"/>
      <c r="M521" s="216" t="s">
        <v>1</v>
      </c>
      <c r="N521" s="217" t="s">
        <v>40</v>
      </c>
      <c r="O521" s="62"/>
      <c r="P521" s="167">
        <f>O521*H521</f>
        <v>0</v>
      </c>
      <c r="Q521" s="167">
        <v>0.01</v>
      </c>
      <c r="R521" s="167">
        <f>Q521*H521</f>
        <v>0.01</v>
      </c>
      <c r="S521" s="167">
        <v>0</v>
      </c>
      <c r="T521" s="168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69" t="s">
        <v>431</v>
      </c>
      <c r="AT521" s="169" t="s">
        <v>752</v>
      </c>
      <c r="AU521" s="169" t="s">
        <v>87</v>
      </c>
      <c r="AY521" s="18" t="s">
        <v>148</v>
      </c>
      <c r="BE521" s="170">
        <f>IF(N521="základná",J521,0)</f>
        <v>0</v>
      </c>
      <c r="BF521" s="170">
        <f>IF(N521="znížená",J521,0)</f>
        <v>0</v>
      </c>
      <c r="BG521" s="170">
        <f>IF(N521="zákl. prenesená",J521,0)</f>
        <v>0</v>
      </c>
      <c r="BH521" s="170">
        <f>IF(N521="zníž. prenesená",J521,0)</f>
        <v>0</v>
      </c>
      <c r="BI521" s="170">
        <f>IF(N521="nulová",J521,0)</f>
        <v>0</v>
      </c>
      <c r="BJ521" s="18" t="s">
        <v>87</v>
      </c>
      <c r="BK521" s="170">
        <f>ROUND(I521*H521,2)</f>
        <v>0</v>
      </c>
      <c r="BL521" s="18" t="s">
        <v>308</v>
      </c>
      <c r="BM521" s="169" t="s">
        <v>916</v>
      </c>
    </row>
    <row r="522" spans="1:65" s="14" customFormat="1" ht="11.25">
      <c r="B522" s="179"/>
      <c r="D522" s="172" t="s">
        <v>156</v>
      </c>
      <c r="E522" s="180" t="s">
        <v>1</v>
      </c>
      <c r="F522" s="181" t="s">
        <v>778</v>
      </c>
      <c r="H522" s="182">
        <v>1</v>
      </c>
      <c r="I522" s="183"/>
      <c r="L522" s="179"/>
      <c r="M522" s="184"/>
      <c r="N522" s="185"/>
      <c r="O522" s="185"/>
      <c r="P522" s="185"/>
      <c r="Q522" s="185"/>
      <c r="R522" s="185"/>
      <c r="S522" s="185"/>
      <c r="T522" s="186"/>
      <c r="AT522" s="180" t="s">
        <v>156</v>
      </c>
      <c r="AU522" s="180" t="s">
        <v>87</v>
      </c>
      <c r="AV522" s="14" t="s">
        <v>87</v>
      </c>
      <c r="AW522" s="14" t="s">
        <v>30</v>
      </c>
      <c r="AX522" s="14" t="s">
        <v>81</v>
      </c>
      <c r="AY522" s="180" t="s">
        <v>148</v>
      </c>
    </row>
    <row r="523" spans="1:65" s="2" customFormat="1" ht="24.2" customHeight="1">
      <c r="A523" s="33"/>
      <c r="B523" s="156"/>
      <c r="C523" s="207" t="s">
        <v>917</v>
      </c>
      <c r="D523" s="207" t="s">
        <v>752</v>
      </c>
      <c r="E523" s="208" t="s">
        <v>918</v>
      </c>
      <c r="F523" s="209" t="s">
        <v>915</v>
      </c>
      <c r="G523" s="210" t="s">
        <v>325</v>
      </c>
      <c r="H523" s="211">
        <v>1</v>
      </c>
      <c r="I523" s="212"/>
      <c r="J523" s="213">
        <f>ROUND(I523*H523,2)</f>
        <v>0</v>
      </c>
      <c r="K523" s="214"/>
      <c r="L523" s="215"/>
      <c r="M523" s="216" t="s">
        <v>1</v>
      </c>
      <c r="N523" s="217" t="s">
        <v>40</v>
      </c>
      <c r="O523" s="62"/>
      <c r="P523" s="167">
        <f>O523*H523</f>
        <v>0</v>
      </c>
      <c r="Q523" s="167">
        <v>0.01</v>
      </c>
      <c r="R523" s="167">
        <f>Q523*H523</f>
        <v>0.01</v>
      </c>
      <c r="S523" s="167">
        <v>0</v>
      </c>
      <c r="T523" s="168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69" t="s">
        <v>431</v>
      </c>
      <c r="AT523" s="169" t="s">
        <v>752</v>
      </c>
      <c r="AU523" s="169" t="s">
        <v>87</v>
      </c>
      <c r="AY523" s="18" t="s">
        <v>148</v>
      </c>
      <c r="BE523" s="170">
        <f>IF(N523="základná",J523,0)</f>
        <v>0</v>
      </c>
      <c r="BF523" s="170">
        <f>IF(N523="znížená",J523,0)</f>
        <v>0</v>
      </c>
      <c r="BG523" s="170">
        <f>IF(N523="zákl. prenesená",J523,0)</f>
        <v>0</v>
      </c>
      <c r="BH523" s="170">
        <f>IF(N523="zníž. prenesená",J523,0)</f>
        <v>0</v>
      </c>
      <c r="BI523" s="170">
        <f>IF(N523="nulová",J523,0)</f>
        <v>0</v>
      </c>
      <c r="BJ523" s="18" t="s">
        <v>87</v>
      </c>
      <c r="BK523" s="170">
        <f>ROUND(I523*H523,2)</f>
        <v>0</v>
      </c>
      <c r="BL523" s="18" t="s">
        <v>308</v>
      </c>
      <c r="BM523" s="169" t="s">
        <v>919</v>
      </c>
    </row>
    <row r="524" spans="1:65" s="14" customFormat="1" ht="11.25">
      <c r="B524" s="179"/>
      <c r="D524" s="172" t="s">
        <v>156</v>
      </c>
      <c r="E524" s="180" t="s">
        <v>1</v>
      </c>
      <c r="F524" s="181" t="s">
        <v>920</v>
      </c>
      <c r="H524" s="182">
        <v>1</v>
      </c>
      <c r="I524" s="183"/>
      <c r="L524" s="179"/>
      <c r="M524" s="184"/>
      <c r="N524" s="185"/>
      <c r="O524" s="185"/>
      <c r="P524" s="185"/>
      <c r="Q524" s="185"/>
      <c r="R524" s="185"/>
      <c r="S524" s="185"/>
      <c r="T524" s="186"/>
      <c r="AT524" s="180" t="s">
        <v>156</v>
      </c>
      <c r="AU524" s="180" t="s">
        <v>87</v>
      </c>
      <c r="AV524" s="14" t="s">
        <v>87</v>
      </c>
      <c r="AW524" s="14" t="s">
        <v>30</v>
      </c>
      <c r="AX524" s="14" t="s">
        <v>81</v>
      </c>
      <c r="AY524" s="180" t="s">
        <v>148</v>
      </c>
    </row>
    <row r="525" spans="1:65" s="2" customFormat="1" ht="24.2" customHeight="1">
      <c r="A525" s="33"/>
      <c r="B525" s="156"/>
      <c r="C525" s="157" t="s">
        <v>921</v>
      </c>
      <c r="D525" s="157" t="s">
        <v>150</v>
      </c>
      <c r="E525" s="158" t="s">
        <v>922</v>
      </c>
      <c r="F525" s="159" t="s">
        <v>923</v>
      </c>
      <c r="G525" s="160" t="s">
        <v>325</v>
      </c>
      <c r="H525" s="161">
        <v>1</v>
      </c>
      <c r="I525" s="162"/>
      <c r="J525" s="163">
        <f>ROUND(I525*H525,2)</f>
        <v>0</v>
      </c>
      <c r="K525" s="164"/>
      <c r="L525" s="34"/>
      <c r="M525" s="165" t="s">
        <v>1</v>
      </c>
      <c r="N525" s="166" t="s">
        <v>40</v>
      </c>
      <c r="O525" s="62"/>
      <c r="P525" s="167">
        <f>O525*H525</f>
        <v>0</v>
      </c>
      <c r="Q525" s="167">
        <v>2.0670000000000001E-2</v>
      </c>
      <c r="R525" s="167">
        <f>Q525*H525</f>
        <v>2.0670000000000001E-2</v>
      </c>
      <c r="S525" s="167">
        <v>0</v>
      </c>
      <c r="T525" s="168">
        <f>S525*H525</f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69" t="s">
        <v>308</v>
      </c>
      <c r="AT525" s="169" t="s">
        <v>150</v>
      </c>
      <c r="AU525" s="169" t="s">
        <v>87</v>
      </c>
      <c r="AY525" s="18" t="s">
        <v>148</v>
      </c>
      <c r="BE525" s="170">
        <f>IF(N525="základná",J525,0)</f>
        <v>0</v>
      </c>
      <c r="BF525" s="170">
        <f>IF(N525="znížená",J525,0)</f>
        <v>0</v>
      </c>
      <c r="BG525" s="170">
        <f>IF(N525="zákl. prenesená",J525,0)</f>
        <v>0</v>
      </c>
      <c r="BH525" s="170">
        <f>IF(N525="zníž. prenesená",J525,0)</f>
        <v>0</v>
      </c>
      <c r="BI525" s="170">
        <f>IF(N525="nulová",J525,0)</f>
        <v>0</v>
      </c>
      <c r="BJ525" s="18" t="s">
        <v>87</v>
      </c>
      <c r="BK525" s="170">
        <f>ROUND(I525*H525,2)</f>
        <v>0</v>
      </c>
      <c r="BL525" s="18" t="s">
        <v>308</v>
      </c>
      <c r="BM525" s="169" t="s">
        <v>924</v>
      </c>
    </row>
    <row r="526" spans="1:65" s="13" customFormat="1" ht="11.25">
      <c r="B526" s="171"/>
      <c r="D526" s="172" t="s">
        <v>156</v>
      </c>
      <c r="E526" s="173" t="s">
        <v>1</v>
      </c>
      <c r="F526" s="174" t="s">
        <v>925</v>
      </c>
      <c r="H526" s="173" t="s">
        <v>1</v>
      </c>
      <c r="I526" s="175"/>
      <c r="L526" s="171"/>
      <c r="M526" s="176"/>
      <c r="N526" s="177"/>
      <c r="O526" s="177"/>
      <c r="P526" s="177"/>
      <c r="Q526" s="177"/>
      <c r="R526" s="177"/>
      <c r="S526" s="177"/>
      <c r="T526" s="178"/>
      <c r="AT526" s="173" t="s">
        <v>156</v>
      </c>
      <c r="AU526" s="173" t="s">
        <v>87</v>
      </c>
      <c r="AV526" s="13" t="s">
        <v>81</v>
      </c>
      <c r="AW526" s="13" t="s">
        <v>30</v>
      </c>
      <c r="AX526" s="13" t="s">
        <v>74</v>
      </c>
      <c r="AY526" s="173" t="s">
        <v>148</v>
      </c>
    </row>
    <row r="527" spans="1:65" s="13" customFormat="1" ht="11.25">
      <c r="B527" s="171"/>
      <c r="D527" s="172" t="s">
        <v>156</v>
      </c>
      <c r="E527" s="173" t="s">
        <v>1</v>
      </c>
      <c r="F527" s="174" t="s">
        <v>926</v>
      </c>
      <c r="H527" s="173" t="s">
        <v>1</v>
      </c>
      <c r="I527" s="175"/>
      <c r="L527" s="171"/>
      <c r="M527" s="176"/>
      <c r="N527" s="177"/>
      <c r="O527" s="177"/>
      <c r="P527" s="177"/>
      <c r="Q527" s="177"/>
      <c r="R527" s="177"/>
      <c r="S527" s="177"/>
      <c r="T527" s="178"/>
      <c r="AT527" s="173" t="s">
        <v>156</v>
      </c>
      <c r="AU527" s="173" t="s">
        <v>87</v>
      </c>
      <c r="AV527" s="13" t="s">
        <v>81</v>
      </c>
      <c r="AW527" s="13" t="s">
        <v>30</v>
      </c>
      <c r="AX527" s="13" t="s">
        <v>74</v>
      </c>
      <c r="AY527" s="173" t="s">
        <v>148</v>
      </c>
    </row>
    <row r="528" spans="1:65" s="13" customFormat="1" ht="11.25">
      <c r="B528" s="171"/>
      <c r="D528" s="172" t="s">
        <v>156</v>
      </c>
      <c r="E528" s="173" t="s">
        <v>1</v>
      </c>
      <c r="F528" s="174" t="s">
        <v>910</v>
      </c>
      <c r="H528" s="173" t="s">
        <v>1</v>
      </c>
      <c r="I528" s="175"/>
      <c r="L528" s="171"/>
      <c r="M528" s="176"/>
      <c r="N528" s="177"/>
      <c r="O528" s="177"/>
      <c r="P528" s="177"/>
      <c r="Q528" s="177"/>
      <c r="R528" s="177"/>
      <c r="S528" s="177"/>
      <c r="T528" s="178"/>
      <c r="AT528" s="173" t="s">
        <v>156</v>
      </c>
      <c r="AU528" s="173" t="s">
        <v>87</v>
      </c>
      <c r="AV528" s="13" t="s">
        <v>81</v>
      </c>
      <c r="AW528" s="13" t="s">
        <v>30</v>
      </c>
      <c r="AX528" s="13" t="s">
        <v>74</v>
      </c>
      <c r="AY528" s="173" t="s">
        <v>148</v>
      </c>
    </row>
    <row r="529" spans="1:65" s="13" customFormat="1" ht="11.25">
      <c r="B529" s="171"/>
      <c r="D529" s="172" t="s">
        <v>156</v>
      </c>
      <c r="E529" s="173" t="s">
        <v>1</v>
      </c>
      <c r="F529" s="174" t="s">
        <v>756</v>
      </c>
      <c r="H529" s="173" t="s">
        <v>1</v>
      </c>
      <c r="I529" s="175"/>
      <c r="L529" s="171"/>
      <c r="M529" s="176"/>
      <c r="N529" s="177"/>
      <c r="O529" s="177"/>
      <c r="P529" s="177"/>
      <c r="Q529" s="177"/>
      <c r="R529" s="177"/>
      <c r="S529" s="177"/>
      <c r="T529" s="178"/>
      <c r="AT529" s="173" t="s">
        <v>156</v>
      </c>
      <c r="AU529" s="173" t="s">
        <v>87</v>
      </c>
      <c r="AV529" s="13" t="s">
        <v>81</v>
      </c>
      <c r="AW529" s="13" t="s">
        <v>30</v>
      </c>
      <c r="AX529" s="13" t="s">
        <v>74</v>
      </c>
      <c r="AY529" s="173" t="s">
        <v>148</v>
      </c>
    </row>
    <row r="530" spans="1:65" s="14" customFormat="1" ht="11.25">
      <c r="B530" s="179"/>
      <c r="D530" s="172" t="s">
        <v>156</v>
      </c>
      <c r="E530" s="180" t="s">
        <v>1</v>
      </c>
      <c r="F530" s="181" t="s">
        <v>927</v>
      </c>
      <c r="H530" s="182">
        <v>1</v>
      </c>
      <c r="I530" s="183"/>
      <c r="L530" s="179"/>
      <c r="M530" s="184"/>
      <c r="N530" s="185"/>
      <c r="O530" s="185"/>
      <c r="P530" s="185"/>
      <c r="Q530" s="185"/>
      <c r="R530" s="185"/>
      <c r="S530" s="185"/>
      <c r="T530" s="186"/>
      <c r="AT530" s="180" t="s">
        <v>156</v>
      </c>
      <c r="AU530" s="180" t="s">
        <v>87</v>
      </c>
      <c r="AV530" s="14" t="s">
        <v>87</v>
      </c>
      <c r="AW530" s="14" t="s">
        <v>30</v>
      </c>
      <c r="AX530" s="14" t="s">
        <v>74</v>
      </c>
      <c r="AY530" s="180" t="s">
        <v>148</v>
      </c>
    </row>
    <row r="531" spans="1:65" s="16" customFormat="1" ht="11.25">
      <c r="B531" s="195"/>
      <c r="D531" s="172" t="s">
        <v>156</v>
      </c>
      <c r="E531" s="196" t="s">
        <v>1</v>
      </c>
      <c r="F531" s="197" t="s">
        <v>193</v>
      </c>
      <c r="H531" s="198">
        <v>1</v>
      </c>
      <c r="I531" s="199"/>
      <c r="L531" s="195"/>
      <c r="M531" s="200"/>
      <c r="N531" s="201"/>
      <c r="O531" s="201"/>
      <c r="P531" s="201"/>
      <c r="Q531" s="201"/>
      <c r="R531" s="201"/>
      <c r="S531" s="201"/>
      <c r="T531" s="202"/>
      <c r="AT531" s="196" t="s">
        <v>156</v>
      </c>
      <c r="AU531" s="196" t="s">
        <v>87</v>
      </c>
      <c r="AV531" s="16" t="s">
        <v>167</v>
      </c>
      <c r="AW531" s="16" t="s">
        <v>30</v>
      </c>
      <c r="AX531" s="16" t="s">
        <v>74</v>
      </c>
      <c r="AY531" s="196" t="s">
        <v>148</v>
      </c>
    </row>
    <row r="532" spans="1:65" s="15" customFormat="1" ht="11.25">
      <c r="B532" s="187"/>
      <c r="D532" s="172" t="s">
        <v>156</v>
      </c>
      <c r="E532" s="188" t="s">
        <v>1</v>
      </c>
      <c r="F532" s="189" t="s">
        <v>163</v>
      </c>
      <c r="H532" s="190">
        <v>1</v>
      </c>
      <c r="I532" s="191"/>
      <c r="L532" s="187"/>
      <c r="M532" s="192"/>
      <c r="N532" s="193"/>
      <c r="O532" s="193"/>
      <c r="P532" s="193"/>
      <c r="Q532" s="193"/>
      <c r="R532" s="193"/>
      <c r="S532" s="193"/>
      <c r="T532" s="194"/>
      <c r="AT532" s="188" t="s">
        <v>156</v>
      </c>
      <c r="AU532" s="188" t="s">
        <v>87</v>
      </c>
      <c r="AV532" s="15" t="s">
        <v>154</v>
      </c>
      <c r="AW532" s="15" t="s">
        <v>30</v>
      </c>
      <c r="AX532" s="15" t="s">
        <v>81</v>
      </c>
      <c r="AY532" s="188" t="s">
        <v>148</v>
      </c>
    </row>
    <row r="533" spans="1:65" s="2" customFormat="1" ht="24.2" customHeight="1">
      <c r="A533" s="33"/>
      <c r="B533" s="156"/>
      <c r="C533" s="207" t="s">
        <v>928</v>
      </c>
      <c r="D533" s="207" t="s">
        <v>752</v>
      </c>
      <c r="E533" s="208" t="s">
        <v>929</v>
      </c>
      <c r="F533" s="209" t="s">
        <v>930</v>
      </c>
      <c r="G533" s="210" t="s">
        <v>325</v>
      </c>
      <c r="H533" s="211">
        <v>1</v>
      </c>
      <c r="I533" s="212"/>
      <c r="J533" s="213">
        <f>ROUND(I533*H533,2)</f>
        <v>0</v>
      </c>
      <c r="K533" s="214"/>
      <c r="L533" s="215"/>
      <c r="M533" s="216" t="s">
        <v>1</v>
      </c>
      <c r="N533" s="217" t="s">
        <v>40</v>
      </c>
      <c r="O533" s="62"/>
      <c r="P533" s="167">
        <f>O533*H533</f>
        <v>0</v>
      </c>
      <c r="Q533" s="167">
        <v>0.01</v>
      </c>
      <c r="R533" s="167">
        <f>Q533*H533</f>
        <v>0.01</v>
      </c>
      <c r="S533" s="167">
        <v>0</v>
      </c>
      <c r="T533" s="168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9" t="s">
        <v>431</v>
      </c>
      <c r="AT533" s="169" t="s">
        <v>752</v>
      </c>
      <c r="AU533" s="169" t="s">
        <v>87</v>
      </c>
      <c r="AY533" s="18" t="s">
        <v>148</v>
      </c>
      <c r="BE533" s="170">
        <f>IF(N533="základná",J533,0)</f>
        <v>0</v>
      </c>
      <c r="BF533" s="170">
        <f>IF(N533="znížená",J533,0)</f>
        <v>0</v>
      </c>
      <c r="BG533" s="170">
        <f>IF(N533="zákl. prenesená",J533,0)</f>
        <v>0</v>
      </c>
      <c r="BH533" s="170">
        <f>IF(N533="zníž. prenesená",J533,0)</f>
        <v>0</v>
      </c>
      <c r="BI533" s="170">
        <f>IF(N533="nulová",J533,0)</f>
        <v>0</v>
      </c>
      <c r="BJ533" s="18" t="s">
        <v>87</v>
      </c>
      <c r="BK533" s="170">
        <f>ROUND(I533*H533,2)</f>
        <v>0</v>
      </c>
      <c r="BL533" s="18" t="s">
        <v>308</v>
      </c>
      <c r="BM533" s="169" t="s">
        <v>931</v>
      </c>
    </row>
    <row r="534" spans="1:65" s="14" customFormat="1" ht="11.25">
      <c r="B534" s="179"/>
      <c r="D534" s="172" t="s">
        <v>156</v>
      </c>
      <c r="E534" s="180" t="s">
        <v>1</v>
      </c>
      <c r="F534" s="181" t="s">
        <v>932</v>
      </c>
      <c r="H534" s="182">
        <v>1</v>
      </c>
      <c r="I534" s="183"/>
      <c r="L534" s="179"/>
      <c r="M534" s="184"/>
      <c r="N534" s="185"/>
      <c r="O534" s="185"/>
      <c r="P534" s="185"/>
      <c r="Q534" s="185"/>
      <c r="R534" s="185"/>
      <c r="S534" s="185"/>
      <c r="T534" s="186"/>
      <c r="AT534" s="180" t="s">
        <v>156</v>
      </c>
      <c r="AU534" s="180" t="s">
        <v>87</v>
      </c>
      <c r="AV534" s="14" t="s">
        <v>87</v>
      </c>
      <c r="AW534" s="14" t="s">
        <v>30</v>
      </c>
      <c r="AX534" s="14" t="s">
        <v>81</v>
      </c>
      <c r="AY534" s="180" t="s">
        <v>148</v>
      </c>
    </row>
    <row r="535" spans="1:65" s="2" customFormat="1" ht="24.2" customHeight="1">
      <c r="A535" s="33"/>
      <c r="B535" s="156"/>
      <c r="C535" s="157" t="s">
        <v>933</v>
      </c>
      <c r="D535" s="157" t="s">
        <v>150</v>
      </c>
      <c r="E535" s="158" t="s">
        <v>934</v>
      </c>
      <c r="F535" s="159" t="s">
        <v>935</v>
      </c>
      <c r="G535" s="160" t="s">
        <v>325</v>
      </c>
      <c r="H535" s="161">
        <v>2</v>
      </c>
      <c r="I535" s="162"/>
      <c r="J535" s="163">
        <f>ROUND(I535*H535,2)</f>
        <v>0</v>
      </c>
      <c r="K535" s="164"/>
      <c r="L535" s="34"/>
      <c r="M535" s="165" t="s">
        <v>1</v>
      </c>
      <c r="N535" s="166" t="s">
        <v>40</v>
      </c>
      <c r="O535" s="62"/>
      <c r="P535" s="167">
        <f>O535*H535</f>
        <v>0</v>
      </c>
      <c r="Q535" s="167">
        <v>0</v>
      </c>
      <c r="R535" s="167">
        <f>Q535*H535</f>
        <v>0</v>
      </c>
      <c r="S535" s="167">
        <v>0</v>
      </c>
      <c r="T535" s="16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9" t="s">
        <v>154</v>
      </c>
      <c r="AT535" s="169" t="s">
        <v>150</v>
      </c>
      <c r="AU535" s="169" t="s">
        <v>87</v>
      </c>
      <c r="AY535" s="18" t="s">
        <v>148</v>
      </c>
      <c r="BE535" s="170">
        <f>IF(N535="základná",J535,0)</f>
        <v>0</v>
      </c>
      <c r="BF535" s="170">
        <f>IF(N535="znížená",J535,0)</f>
        <v>0</v>
      </c>
      <c r="BG535" s="170">
        <f>IF(N535="zákl. prenesená",J535,0)</f>
        <v>0</v>
      </c>
      <c r="BH535" s="170">
        <f>IF(N535="zníž. prenesená",J535,0)</f>
        <v>0</v>
      </c>
      <c r="BI535" s="170">
        <f>IF(N535="nulová",J535,0)</f>
        <v>0</v>
      </c>
      <c r="BJ535" s="18" t="s">
        <v>87</v>
      </c>
      <c r="BK535" s="170">
        <f>ROUND(I535*H535,2)</f>
        <v>0</v>
      </c>
      <c r="BL535" s="18" t="s">
        <v>154</v>
      </c>
      <c r="BM535" s="169" t="s">
        <v>936</v>
      </c>
    </row>
    <row r="536" spans="1:65" s="14" customFormat="1" ht="11.25">
      <c r="B536" s="179"/>
      <c r="D536" s="172" t="s">
        <v>156</v>
      </c>
      <c r="E536" s="180" t="s">
        <v>1</v>
      </c>
      <c r="F536" s="181" t="s">
        <v>937</v>
      </c>
      <c r="H536" s="182">
        <v>1</v>
      </c>
      <c r="I536" s="183"/>
      <c r="L536" s="179"/>
      <c r="M536" s="184"/>
      <c r="N536" s="185"/>
      <c r="O536" s="185"/>
      <c r="P536" s="185"/>
      <c r="Q536" s="185"/>
      <c r="R536" s="185"/>
      <c r="S536" s="185"/>
      <c r="T536" s="186"/>
      <c r="AT536" s="180" t="s">
        <v>156</v>
      </c>
      <c r="AU536" s="180" t="s">
        <v>87</v>
      </c>
      <c r="AV536" s="14" t="s">
        <v>87</v>
      </c>
      <c r="AW536" s="14" t="s">
        <v>30</v>
      </c>
      <c r="AX536" s="14" t="s">
        <v>74</v>
      </c>
      <c r="AY536" s="180" t="s">
        <v>148</v>
      </c>
    </row>
    <row r="537" spans="1:65" s="14" customFormat="1" ht="11.25">
      <c r="B537" s="179"/>
      <c r="D537" s="172" t="s">
        <v>156</v>
      </c>
      <c r="E537" s="180" t="s">
        <v>1</v>
      </c>
      <c r="F537" s="181" t="s">
        <v>938</v>
      </c>
      <c r="H537" s="182">
        <v>1</v>
      </c>
      <c r="I537" s="183"/>
      <c r="L537" s="179"/>
      <c r="M537" s="184"/>
      <c r="N537" s="185"/>
      <c r="O537" s="185"/>
      <c r="P537" s="185"/>
      <c r="Q537" s="185"/>
      <c r="R537" s="185"/>
      <c r="S537" s="185"/>
      <c r="T537" s="186"/>
      <c r="AT537" s="180" t="s">
        <v>156</v>
      </c>
      <c r="AU537" s="180" t="s">
        <v>87</v>
      </c>
      <c r="AV537" s="14" t="s">
        <v>87</v>
      </c>
      <c r="AW537" s="14" t="s">
        <v>30</v>
      </c>
      <c r="AX537" s="14" t="s">
        <v>74</v>
      </c>
      <c r="AY537" s="180" t="s">
        <v>148</v>
      </c>
    </row>
    <row r="538" spans="1:65" s="15" customFormat="1" ht="11.25">
      <c r="B538" s="187"/>
      <c r="D538" s="172" t="s">
        <v>156</v>
      </c>
      <c r="E538" s="188" t="s">
        <v>1</v>
      </c>
      <c r="F538" s="189" t="s">
        <v>163</v>
      </c>
      <c r="H538" s="190">
        <v>2</v>
      </c>
      <c r="I538" s="191"/>
      <c r="L538" s="187"/>
      <c r="M538" s="192"/>
      <c r="N538" s="193"/>
      <c r="O538" s="193"/>
      <c r="P538" s="193"/>
      <c r="Q538" s="193"/>
      <c r="R538" s="193"/>
      <c r="S538" s="193"/>
      <c r="T538" s="194"/>
      <c r="AT538" s="188" t="s">
        <v>156</v>
      </c>
      <c r="AU538" s="188" t="s">
        <v>87</v>
      </c>
      <c r="AV538" s="15" t="s">
        <v>154</v>
      </c>
      <c r="AW538" s="15" t="s">
        <v>30</v>
      </c>
      <c r="AX538" s="15" t="s">
        <v>81</v>
      </c>
      <c r="AY538" s="188" t="s">
        <v>148</v>
      </c>
    </row>
    <row r="539" spans="1:65" s="2" customFormat="1" ht="37.9" customHeight="1">
      <c r="A539" s="33"/>
      <c r="B539" s="156"/>
      <c r="C539" s="207" t="s">
        <v>939</v>
      </c>
      <c r="D539" s="207" t="s">
        <v>752</v>
      </c>
      <c r="E539" s="208" t="s">
        <v>940</v>
      </c>
      <c r="F539" s="209" t="s">
        <v>941</v>
      </c>
      <c r="G539" s="210" t="s">
        <v>325</v>
      </c>
      <c r="H539" s="211">
        <v>1</v>
      </c>
      <c r="I539" s="212"/>
      <c r="J539" s="213">
        <f>ROUND(I539*H539,2)</f>
        <v>0</v>
      </c>
      <c r="K539" s="214"/>
      <c r="L539" s="215"/>
      <c r="M539" s="216" t="s">
        <v>1</v>
      </c>
      <c r="N539" s="217" t="s">
        <v>40</v>
      </c>
      <c r="O539" s="62"/>
      <c r="P539" s="167">
        <f>O539*H539</f>
        <v>0</v>
      </c>
      <c r="Q539" s="167">
        <v>7.1499999999999994E-2</v>
      </c>
      <c r="R539" s="167">
        <f>Q539*H539</f>
        <v>7.1499999999999994E-2</v>
      </c>
      <c r="S539" s="167">
        <v>0</v>
      </c>
      <c r="T539" s="168">
        <f>S539*H539</f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69" t="s">
        <v>431</v>
      </c>
      <c r="AT539" s="169" t="s">
        <v>752</v>
      </c>
      <c r="AU539" s="169" t="s">
        <v>87</v>
      </c>
      <c r="AY539" s="18" t="s">
        <v>148</v>
      </c>
      <c r="BE539" s="170">
        <f>IF(N539="základná",J539,0)</f>
        <v>0</v>
      </c>
      <c r="BF539" s="170">
        <f>IF(N539="znížená",J539,0)</f>
        <v>0</v>
      </c>
      <c r="BG539" s="170">
        <f>IF(N539="zákl. prenesená",J539,0)</f>
        <v>0</v>
      </c>
      <c r="BH539" s="170">
        <f>IF(N539="zníž. prenesená",J539,0)</f>
        <v>0</v>
      </c>
      <c r="BI539" s="170">
        <f>IF(N539="nulová",J539,0)</f>
        <v>0</v>
      </c>
      <c r="BJ539" s="18" t="s">
        <v>87</v>
      </c>
      <c r="BK539" s="170">
        <f>ROUND(I539*H539,2)</f>
        <v>0</v>
      </c>
      <c r="BL539" s="18" t="s">
        <v>308</v>
      </c>
      <c r="BM539" s="169" t="s">
        <v>942</v>
      </c>
    </row>
    <row r="540" spans="1:65" s="14" customFormat="1" ht="11.25">
      <c r="B540" s="179"/>
      <c r="D540" s="172" t="s">
        <v>156</v>
      </c>
      <c r="E540" s="180" t="s">
        <v>1</v>
      </c>
      <c r="F540" s="181" t="s">
        <v>943</v>
      </c>
      <c r="H540" s="182">
        <v>1</v>
      </c>
      <c r="I540" s="183"/>
      <c r="L540" s="179"/>
      <c r="M540" s="184"/>
      <c r="N540" s="185"/>
      <c r="O540" s="185"/>
      <c r="P540" s="185"/>
      <c r="Q540" s="185"/>
      <c r="R540" s="185"/>
      <c r="S540" s="185"/>
      <c r="T540" s="186"/>
      <c r="AT540" s="180" t="s">
        <v>156</v>
      </c>
      <c r="AU540" s="180" t="s">
        <v>87</v>
      </c>
      <c r="AV540" s="14" t="s">
        <v>87</v>
      </c>
      <c r="AW540" s="14" t="s">
        <v>30</v>
      </c>
      <c r="AX540" s="14" t="s">
        <v>81</v>
      </c>
      <c r="AY540" s="180" t="s">
        <v>148</v>
      </c>
    </row>
    <row r="541" spans="1:65" s="2" customFormat="1" ht="37.9" customHeight="1">
      <c r="A541" s="33"/>
      <c r="B541" s="156"/>
      <c r="C541" s="207" t="s">
        <v>944</v>
      </c>
      <c r="D541" s="207" t="s">
        <v>752</v>
      </c>
      <c r="E541" s="208" t="s">
        <v>945</v>
      </c>
      <c r="F541" s="209" t="s">
        <v>946</v>
      </c>
      <c r="G541" s="210" t="s">
        <v>325</v>
      </c>
      <c r="H541" s="211">
        <v>1</v>
      </c>
      <c r="I541" s="212"/>
      <c r="J541" s="213">
        <f>ROUND(I541*H541,2)</f>
        <v>0</v>
      </c>
      <c r="K541" s="214"/>
      <c r="L541" s="215"/>
      <c r="M541" s="216" t="s">
        <v>1</v>
      </c>
      <c r="N541" s="217" t="s">
        <v>40</v>
      </c>
      <c r="O541" s="62"/>
      <c r="P541" s="167">
        <f>O541*H541</f>
        <v>0</v>
      </c>
      <c r="Q541" s="167">
        <v>7.1499999999999994E-2</v>
      </c>
      <c r="R541" s="167">
        <f>Q541*H541</f>
        <v>7.1499999999999994E-2</v>
      </c>
      <c r="S541" s="167">
        <v>0</v>
      </c>
      <c r="T541" s="16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9" t="s">
        <v>431</v>
      </c>
      <c r="AT541" s="169" t="s">
        <v>752</v>
      </c>
      <c r="AU541" s="169" t="s">
        <v>87</v>
      </c>
      <c r="AY541" s="18" t="s">
        <v>148</v>
      </c>
      <c r="BE541" s="170">
        <f>IF(N541="základná",J541,0)</f>
        <v>0</v>
      </c>
      <c r="BF541" s="170">
        <f>IF(N541="znížená",J541,0)</f>
        <v>0</v>
      </c>
      <c r="BG541" s="170">
        <f>IF(N541="zákl. prenesená",J541,0)</f>
        <v>0</v>
      </c>
      <c r="BH541" s="170">
        <f>IF(N541="zníž. prenesená",J541,0)</f>
        <v>0</v>
      </c>
      <c r="BI541" s="170">
        <f>IF(N541="nulová",J541,0)</f>
        <v>0</v>
      </c>
      <c r="BJ541" s="18" t="s">
        <v>87</v>
      </c>
      <c r="BK541" s="170">
        <f>ROUND(I541*H541,2)</f>
        <v>0</v>
      </c>
      <c r="BL541" s="18" t="s">
        <v>308</v>
      </c>
      <c r="BM541" s="169" t="s">
        <v>947</v>
      </c>
    </row>
    <row r="542" spans="1:65" s="14" customFormat="1" ht="11.25">
      <c r="B542" s="179"/>
      <c r="D542" s="172" t="s">
        <v>156</v>
      </c>
      <c r="E542" s="180" t="s">
        <v>1</v>
      </c>
      <c r="F542" s="181" t="s">
        <v>948</v>
      </c>
      <c r="H542" s="182">
        <v>1</v>
      </c>
      <c r="I542" s="183"/>
      <c r="L542" s="179"/>
      <c r="M542" s="184"/>
      <c r="N542" s="185"/>
      <c r="O542" s="185"/>
      <c r="P542" s="185"/>
      <c r="Q542" s="185"/>
      <c r="R542" s="185"/>
      <c r="S542" s="185"/>
      <c r="T542" s="186"/>
      <c r="AT542" s="180" t="s">
        <v>156</v>
      </c>
      <c r="AU542" s="180" t="s">
        <v>87</v>
      </c>
      <c r="AV542" s="14" t="s">
        <v>87</v>
      </c>
      <c r="AW542" s="14" t="s">
        <v>30</v>
      </c>
      <c r="AX542" s="14" t="s">
        <v>81</v>
      </c>
      <c r="AY542" s="180" t="s">
        <v>148</v>
      </c>
    </row>
    <row r="543" spans="1:65" s="2" customFormat="1" ht="16.5" customHeight="1">
      <c r="A543" s="33"/>
      <c r="B543" s="156"/>
      <c r="C543" s="157" t="s">
        <v>949</v>
      </c>
      <c r="D543" s="157" t="s">
        <v>150</v>
      </c>
      <c r="E543" s="158" t="s">
        <v>950</v>
      </c>
      <c r="F543" s="159" t="s">
        <v>951</v>
      </c>
      <c r="G543" s="160" t="s">
        <v>153</v>
      </c>
      <c r="H543" s="161">
        <v>21.78</v>
      </c>
      <c r="I543" s="162"/>
      <c r="J543" s="163">
        <f>ROUND(I543*H543,2)</f>
        <v>0</v>
      </c>
      <c r="K543" s="164"/>
      <c r="L543" s="34"/>
      <c r="M543" s="165" t="s">
        <v>1</v>
      </c>
      <c r="N543" s="166" t="s">
        <v>40</v>
      </c>
      <c r="O543" s="62"/>
      <c r="P543" s="167">
        <f>O543*H543</f>
        <v>0</v>
      </c>
      <c r="Q543" s="167">
        <v>1.0000000000000001E-5</v>
      </c>
      <c r="R543" s="167">
        <f>Q543*H543</f>
        <v>2.1780000000000004E-4</v>
      </c>
      <c r="S543" s="167">
        <v>0</v>
      </c>
      <c r="T543" s="168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9" t="s">
        <v>308</v>
      </c>
      <c r="AT543" s="169" t="s">
        <v>150</v>
      </c>
      <c r="AU543" s="169" t="s">
        <v>87</v>
      </c>
      <c r="AY543" s="18" t="s">
        <v>148</v>
      </c>
      <c r="BE543" s="170">
        <f>IF(N543="základná",J543,0)</f>
        <v>0</v>
      </c>
      <c r="BF543" s="170">
        <f>IF(N543="znížená",J543,0)</f>
        <v>0</v>
      </c>
      <c r="BG543" s="170">
        <f>IF(N543="zákl. prenesená",J543,0)</f>
        <v>0</v>
      </c>
      <c r="BH543" s="170">
        <f>IF(N543="zníž. prenesená",J543,0)</f>
        <v>0</v>
      </c>
      <c r="BI543" s="170">
        <f>IF(N543="nulová",J543,0)</f>
        <v>0</v>
      </c>
      <c r="BJ543" s="18" t="s">
        <v>87</v>
      </c>
      <c r="BK543" s="170">
        <f>ROUND(I543*H543,2)</f>
        <v>0</v>
      </c>
      <c r="BL543" s="18" t="s">
        <v>308</v>
      </c>
      <c r="BM543" s="169" t="s">
        <v>952</v>
      </c>
    </row>
    <row r="544" spans="1:65" s="14" customFormat="1" ht="11.25">
      <c r="B544" s="179"/>
      <c r="D544" s="172" t="s">
        <v>156</v>
      </c>
      <c r="E544" s="180" t="s">
        <v>1</v>
      </c>
      <c r="F544" s="181" t="s">
        <v>953</v>
      </c>
      <c r="H544" s="182">
        <v>21.78</v>
      </c>
      <c r="I544" s="183"/>
      <c r="L544" s="179"/>
      <c r="M544" s="184"/>
      <c r="N544" s="185"/>
      <c r="O544" s="185"/>
      <c r="P544" s="185"/>
      <c r="Q544" s="185"/>
      <c r="R544" s="185"/>
      <c r="S544" s="185"/>
      <c r="T544" s="186"/>
      <c r="AT544" s="180" t="s">
        <v>156</v>
      </c>
      <c r="AU544" s="180" t="s">
        <v>87</v>
      </c>
      <c r="AV544" s="14" t="s">
        <v>87</v>
      </c>
      <c r="AW544" s="14" t="s">
        <v>30</v>
      </c>
      <c r="AX544" s="14" t="s">
        <v>74</v>
      </c>
      <c r="AY544" s="180" t="s">
        <v>148</v>
      </c>
    </row>
    <row r="545" spans="1:65" s="15" customFormat="1" ht="11.25">
      <c r="B545" s="187"/>
      <c r="D545" s="172" t="s">
        <v>156</v>
      </c>
      <c r="E545" s="188" t="s">
        <v>1</v>
      </c>
      <c r="F545" s="189" t="s">
        <v>163</v>
      </c>
      <c r="H545" s="190">
        <v>21.78</v>
      </c>
      <c r="I545" s="191"/>
      <c r="L545" s="187"/>
      <c r="M545" s="192"/>
      <c r="N545" s="193"/>
      <c r="O545" s="193"/>
      <c r="P545" s="193"/>
      <c r="Q545" s="193"/>
      <c r="R545" s="193"/>
      <c r="S545" s="193"/>
      <c r="T545" s="194"/>
      <c r="AT545" s="188" t="s">
        <v>156</v>
      </c>
      <c r="AU545" s="188" t="s">
        <v>87</v>
      </c>
      <c r="AV545" s="15" t="s">
        <v>154</v>
      </c>
      <c r="AW545" s="15" t="s">
        <v>30</v>
      </c>
      <c r="AX545" s="15" t="s">
        <v>81</v>
      </c>
      <c r="AY545" s="188" t="s">
        <v>148</v>
      </c>
    </row>
    <row r="546" spans="1:65" s="2" customFormat="1" ht="24.2" customHeight="1">
      <c r="A546" s="33"/>
      <c r="B546" s="156"/>
      <c r="C546" s="207" t="s">
        <v>954</v>
      </c>
      <c r="D546" s="207" t="s">
        <v>752</v>
      </c>
      <c r="E546" s="208" t="s">
        <v>955</v>
      </c>
      <c r="F546" s="209" t="s">
        <v>956</v>
      </c>
      <c r="G546" s="210" t="s">
        <v>325</v>
      </c>
      <c r="H546" s="211">
        <v>22</v>
      </c>
      <c r="I546" s="212"/>
      <c r="J546" s="213">
        <f>ROUND(I546*H546,2)</f>
        <v>0</v>
      </c>
      <c r="K546" s="214"/>
      <c r="L546" s="215"/>
      <c r="M546" s="216" t="s">
        <v>1</v>
      </c>
      <c r="N546" s="217" t="s">
        <v>40</v>
      </c>
      <c r="O546" s="62"/>
      <c r="P546" s="167">
        <f>O546*H546</f>
        <v>0</v>
      </c>
      <c r="Q546" s="167">
        <v>3.116E-2</v>
      </c>
      <c r="R546" s="167">
        <f>Q546*H546</f>
        <v>0.68552000000000002</v>
      </c>
      <c r="S546" s="167">
        <v>0</v>
      </c>
      <c r="T546" s="168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9" t="s">
        <v>431</v>
      </c>
      <c r="AT546" s="169" t="s">
        <v>752</v>
      </c>
      <c r="AU546" s="169" t="s">
        <v>87</v>
      </c>
      <c r="AY546" s="18" t="s">
        <v>148</v>
      </c>
      <c r="BE546" s="170">
        <f>IF(N546="základná",J546,0)</f>
        <v>0</v>
      </c>
      <c r="BF546" s="170">
        <f>IF(N546="znížená",J546,0)</f>
        <v>0</v>
      </c>
      <c r="BG546" s="170">
        <f>IF(N546="zákl. prenesená",J546,0)</f>
        <v>0</v>
      </c>
      <c r="BH546" s="170">
        <f>IF(N546="zníž. prenesená",J546,0)</f>
        <v>0</v>
      </c>
      <c r="BI546" s="170">
        <f>IF(N546="nulová",J546,0)</f>
        <v>0</v>
      </c>
      <c r="BJ546" s="18" t="s">
        <v>87</v>
      </c>
      <c r="BK546" s="170">
        <f>ROUND(I546*H546,2)</f>
        <v>0</v>
      </c>
      <c r="BL546" s="18" t="s">
        <v>308</v>
      </c>
      <c r="BM546" s="169" t="s">
        <v>957</v>
      </c>
    </row>
    <row r="547" spans="1:65" s="14" customFormat="1" ht="11.25">
      <c r="B547" s="179"/>
      <c r="D547" s="172" t="s">
        <v>156</v>
      </c>
      <c r="E547" s="180" t="s">
        <v>1</v>
      </c>
      <c r="F547" s="181" t="s">
        <v>347</v>
      </c>
      <c r="H547" s="182">
        <v>22</v>
      </c>
      <c r="I547" s="183"/>
      <c r="L547" s="179"/>
      <c r="M547" s="184"/>
      <c r="N547" s="185"/>
      <c r="O547" s="185"/>
      <c r="P547" s="185"/>
      <c r="Q547" s="185"/>
      <c r="R547" s="185"/>
      <c r="S547" s="185"/>
      <c r="T547" s="186"/>
      <c r="AT547" s="180" t="s">
        <v>156</v>
      </c>
      <c r="AU547" s="180" t="s">
        <v>87</v>
      </c>
      <c r="AV547" s="14" t="s">
        <v>87</v>
      </c>
      <c r="AW547" s="14" t="s">
        <v>30</v>
      </c>
      <c r="AX547" s="14" t="s">
        <v>74</v>
      </c>
      <c r="AY547" s="180" t="s">
        <v>148</v>
      </c>
    </row>
    <row r="548" spans="1:65" s="15" customFormat="1" ht="11.25">
      <c r="B548" s="187"/>
      <c r="D548" s="172" t="s">
        <v>156</v>
      </c>
      <c r="E548" s="188" t="s">
        <v>1</v>
      </c>
      <c r="F548" s="189" t="s">
        <v>163</v>
      </c>
      <c r="H548" s="190">
        <v>22</v>
      </c>
      <c r="I548" s="191"/>
      <c r="L548" s="187"/>
      <c r="M548" s="192"/>
      <c r="N548" s="193"/>
      <c r="O548" s="193"/>
      <c r="P548" s="193"/>
      <c r="Q548" s="193"/>
      <c r="R548" s="193"/>
      <c r="S548" s="193"/>
      <c r="T548" s="194"/>
      <c r="AT548" s="188" t="s">
        <v>156</v>
      </c>
      <c r="AU548" s="188" t="s">
        <v>87</v>
      </c>
      <c r="AV548" s="15" t="s">
        <v>154</v>
      </c>
      <c r="AW548" s="15" t="s">
        <v>30</v>
      </c>
      <c r="AX548" s="15" t="s">
        <v>81</v>
      </c>
      <c r="AY548" s="188" t="s">
        <v>148</v>
      </c>
    </row>
    <row r="549" spans="1:65" s="2" customFormat="1" ht="24.2" customHeight="1">
      <c r="A549" s="33"/>
      <c r="B549" s="156"/>
      <c r="C549" s="157" t="s">
        <v>958</v>
      </c>
      <c r="D549" s="157" t="s">
        <v>150</v>
      </c>
      <c r="E549" s="158" t="s">
        <v>959</v>
      </c>
      <c r="F549" s="159" t="s">
        <v>960</v>
      </c>
      <c r="G549" s="160" t="s">
        <v>396</v>
      </c>
      <c r="H549" s="161">
        <v>1.016</v>
      </c>
      <c r="I549" s="162"/>
      <c r="J549" s="163">
        <f>ROUND(I549*H549,2)</f>
        <v>0</v>
      </c>
      <c r="K549" s="164"/>
      <c r="L549" s="34"/>
      <c r="M549" s="165" t="s">
        <v>1</v>
      </c>
      <c r="N549" s="166" t="s">
        <v>40</v>
      </c>
      <c r="O549" s="62"/>
      <c r="P549" s="167">
        <f>O549*H549</f>
        <v>0</v>
      </c>
      <c r="Q549" s="167">
        <v>0</v>
      </c>
      <c r="R549" s="167">
        <f>Q549*H549</f>
        <v>0</v>
      </c>
      <c r="S549" s="167">
        <v>0</v>
      </c>
      <c r="T549" s="168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69" t="s">
        <v>308</v>
      </c>
      <c r="AT549" s="169" t="s">
        <v>150</v>
      </c>
      <c r="AU549" s="169" t="s">
        <v>87</v>
      </c>
      <c r="AY549" s="18" t="s">
        <v>148</v>
      </c>
      <c r="BE549" s="170">
        <f>IF(N549="základná",J549,0)</f>
        <v>0</v>
      </c>
      <c r="BF549" s="170">
        <f>IF(N549="znížená",J549,0)</f>
        <v>0</v>
      </c>
      <c r="BG549" s="170">
        <f>IF(N549="zákl. prenesená",J549,0)</f>
        <v>0</v>
      </c>
      <c r="BH549" s="170">
        <f>IF(N549="zníž. prenesená",J549,0)</f>
        <v>0</v>
      </c>
      <c r="BI549" s="170">
        <f>IF(N549="nulová",J549,0)</f>
        <v>0</v>
      </c>
      <c r="BJ549" s="18" t="s">
        <v>87</v>
      </c>
      <c r="BK549" s="170">
        <f>ROUND(I549*H549,2)</f>
        <v>0</v>
      </c>
      <c r="BL549" s="18" t="s">
        <v>308</v>
      </c>
      <c r="BM549" s="169" t="s">
        <v>961</v>
      </c>
    </row>
    <row r="550" spans="1:65" s="12" customFormat="1" ht="22.9" customHeight="1">
      <c r="B550" s="143"/>
      <c r="D550" s="144" t="s">
        <v>73</v>
      </c>
      <c r="E550" s="154" t="s">
        <v>962</v>
      </c>
      <c r="F550" s="154" t="s">
        <v>963</v>
      </c>
      <c r="I550" s="146"/>
      <c r="J550" s="155">
        <f>BK550</f>
        <v>0</v>
      </c>
      <c r="L550" s="143"/>
      <c r="M550" s="148"/>
      <c r="N550" s="149"/>
      <c r="O550" s="149"/>
      <c r="P550" s="150">
        <f>SUM(P551:P639)</f>
        <v>0</v>
      </c>
      <c r="Q550" s="149"/>
      <c r="R550" s="150">
        <f>SUM(R551:R639)</f>
        <v>6.4883183999999998</v>
      </c>
      <c r="S550" s="149"/>
      <c r="T550" s="151">
        <f>SUM(T551:T639)</f>
        <v>0</v>
      </c>
      <c r="AR550" s="144" t="s">
        <v>81</v>
      </c>
      <c r="AT550" s="152" t="s">
        <v>73</v>
      </c>
      <c r="AU550" s="152" t="s">
        <v>81</v>
      </c>
      <c r="AY550" s="144" t="s">
        <v>148</v>
      </c>
      <c r="BK550" s="153">
        <f>SUM(BK551:BK639)</f>
        <v>0</v>
      </c>
    </row>
    <row r="551" spans="1:65" s="2" customFormat="1" ht="24.2" customHeight="1">
      <c r="A551" s="33"/>
      <c r="B551" s="156"/>
      <c r="C551" s="157" t="s">
        <v>964</v>
      </c>
      <c r="D551" s="157" t="s">
        <v>150</v>
      </c>
      <c r="E551" s="158" t="s">
        <v>965</v>
      </c>
      <c r="F551" s="159" t="s">
        <v>966</v>
      </c>
      <c r="G551" s="160" t="s">
        <v>332</v>
      </c>
      <c r="H551" s="161">
        <v>133.80000000000001</v>
      </c>
      <c r="I551" s="162"/>
      <c r="J551" s="163">
        <f>ROUND(I551*H551,2)</f>
        <v>0</v>
      </c>
      <c r="K551" s="164"/>
      <c r="L551" s="34"/>
      <c r="M551" s="165" t="s">
        <v>1</v>
      </c>
      <c r="N551" s="166" t="s">
        <v>40</v>
      </c>
      <c r="O551" s="62"/>
      <c r="P551" s="167">
        <f>O551*H551</f>
        <v>0</v>
      </c>
      <c r="Q551" s="167">
        <v>2.1000000000000001E-4</v>
      </c>
      <c r="R551" s="167">
        <f>Q551*H551</f>
        <v>2.8098000000000005E-2</v>
      </c>
      <c r="S551" s="167">
        <v>0</v>
      </c>
      <c r="T551" s="168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69" t="s">
        <v>308</v>
      </c>
      <c r="AT551" s="169" t="s">
        <v>150</v>
      </c>
      <c r="AU551" s="169" t="s">
        <v>87</v>
      </c>
      <c r="AY551" s="18" t="s">
        <v>148</v>
      </c>
      <c r="BE551" s="170">
        <f>IF(N551="základná",J551,0)</f>
        <v>0</v>
      </c>
      <c r="BF551" s="170">
        <f>IF(N551="znížená",J551,0)</f>
        <v>0</v>
      </c>
      <c r="BG551" s="170">
        <f>IF(N551="zákl. prenesená",J551,0)</f>
        <v>0</v>
      </c>
      <c r="BH551" s="170">
        <f>IF(N551="zníž. prenesená",J551,0)</f>
        <v>0</v>
      </c>
      <c r="BI551" s="170">
        <f>IF(N551="nulová",J551,0)</f>
        <v>0</v>
      </c>
      <c r="BJ551" s="18" t="s">
        <v>87</v>
      </c>
      <c r="BK551" s="170">
        <f>ROUND(I551*H551,2)</f>
        <v>0</v>
      </c>
      <c r="BL551" s="18" t="s">
        <v>308</v>
      </c>
      <c r="BM551" s="169" t="s">
        <v>967</v>
      </c>
    </row>
    <row r="552" spans="1:65" s="14" customFormat="1" ht="11.25">
      <c r="B552" s="179"/>
      <c r="D552" s="172" t="s">
        <v>156</v>
      </c>
      <c r="E552" s="180" t="s">
        <v>1</v>
      </c>
      <c r="F552" s="181" t="s">
        <v>968</v>
      </c>
      <c r="H552" s="182">
        <v>86.4</v>
      </c>
      <c r="I552" s="183"/>
      <c r="L552" s="179"/>
      <c r="M552" s="184"/>
      <c r="N552" s="185"/>
      <c r="O552" s="185"/>
      <c r="P552" s="185"/>
      <c r="Q552" s="185"/>
      <c r="R552" s="185"/>
      <c r="S552" s="185"/>
      <c r="T552" s="186"/>
      <c r="AT552" s="180" t="s">
        <v>156</v>
      </c>
      <c r="AU552" s="180" t="s">
        <v>87</v>
      </c>
      <c r="AV552" s="14" t="s">
        <v>87</v>
      </c>
      <c r="AW552" s="14" t="s">
        <v>30</v>
      </c>
      <c r="AX552" s="14" t="s">
        <v>74</v>
      </c>
      <c r="AY552" s="180" t="s">
        <v>148</v>
      </c>
    </row>
    <row r="553" spans="1:65" s="14" customFormat="1" ht="11.25">
      <c r="B553" s="179"/>
      <c r="D553" s="172" t="s">
        <v>156</v>
      </c>
      <c r="E553" s="180" t="s">
        <v>1</v>
      </c>
      <c r="F553" s="181" t="s">
        <v>969</v>
      </c>
      <c r="H553" s="182">
        <v>19.2</v>
      </c>
      <c r="I553" s="183"/>
      <c r="L553" s="179"/>
      <c r="M553" s="184"/>
      <c r="N553" s="185"/>
      <c r="O553" s="185"/>
      <c r="P553" s="185"/>
      <c r="Q553" s="185"/>
      <c r="R553" s="185"/>
      <c r="S553" s="185"/>
      <c r="T553" s="186"/>
      <c r="AT553" s="180" t="s">
        <v>156</v>
      </c>
      <c r="AU553" s="180" t="s">
        <v>87</v>
      </c>
      <c r="AV553" s="14" t="s">
        <v>87</v>
      </c>
      <c r="AW553" s="14" t="s">
        <v>30</v>
      </c>
      <c r="AX553" s="14" t="s">
        <v>74</v>
      </c>
      <c r="AY553" s="180" t="s">
        <v>148</v>
      </c>
    </row>
    <row r="554" spans="1:65" s="14" customFormat="1" ht="11.25">
      <c r="B554" s="179"/>
      <c r="D554" s="172" t="s">
        <v>156</v>
      </c>
      <c r="E554" s="180" t="s">
        <v>1</v>
      </c>
      <c r="F554" s="181" t="s">
        <v>970</v>
      </c>
      <c r="H554" s="182">
        <v>24</v>
      </c>
      <c r="I554" s="183"/>
      <c r="L554" s="179"/>
      <c r="M554" s="184"/>
      <c r="N554" s="185"/>
      <c r="O554" s="185"/>
      <c r="P554" s="185"/>
      <c r="Q554" s="185"/>
      <c r="R554" s="185"/>
      <c r="S554" s="185"/>
      <c r="T554" s="186"/>
      <c r="AT554" s="180" t="s">
        <v>156</v>
      </c>
      <c r="AU554" s="180" t="s">
        <v>87</v>
      </c>
      <c r="AV554" s="14" t="s">
        <v>87</v>
      </c>
      <c r="AW554" s="14" t="s">
        <v>30</v>
      </c>
      <c r="AX554" s="14" t="s">
        <v>74</v>
      </c>
      <c r="AY554" s="180" t="s">
        <v>148</v>
      </c>
    </row>
    <row r="555" spans="1:65" s="14" customFormat="1" ht="11.25">
      <c r="B555" s="179"/>
      <c r="D555" s="172" t="s">
        <v>156</v>
      </c>
      <c r="E555" s="180" t="s">
        <v>1</v>
      </c>
      <c r="F555" s="181" t="s">
        <v>971</v>
      </c>
      <c r="H555" s="182">
        <v>4.2</v>
      </c>
      <c r="I555" s="183"/>
      <c r="L555" s="179"/>
      <c r="M555" s="184"/>
      <c r="N555" s="185"/>
      <c r="O555" s="185"/>
      <c r="P555" s="185"/>
      <c r="Q555" s="185"/>
      <c r="R555" s="185"/>
      <c r="S555" s="185"/>
      <c r="T555" s="186"/>
      <c r="AT555" s="180" t="s">
        <v>156</v>
      </c>
      <c r="AU555" s="180" t="s">
        <v>87</v>
      </c>
      <c r="AV555" s="14" t="s">
        <v>87</v>
      </c>
      <c r="AW555" s="14" t="s">
        <v>30</v>
      </c>
      <c r="AX555" s="14" t="s">
        <v>74</v>
      </c>
      <c r="AY555" s="180" t="s">
        <v>148</v>
      </c>
    </row>
    <row r="556" spans="1:65" s="15" customFormat="1" ht="11.25">
      <c r="B556" s="187"/>
      <c r="D556" s="172" t="s">
        <v>156</v>
      </c>
      <c r="E556" s="188" t="s">
        <v>1</v>
      </c>
      <c r="F556" s="189" t="s">
        <v>163</v>
      </c>
      <c r="H556" s="190">
        <v>133.80000000000001</v>
      </c>
      <c r="I556" s="191"/>
      <c r="L556" s="187"/>
      <c r="M556" s="192"/>
      <c r="N556" s="193"/>
      <c r="O556" s="193"/>
      <c r="P556" s="193"/>
      <c r="Q556" s="193"/>
      <c r="R556" s="193"/>
      <c r="S556" s="193"/>
      <c r="T556" s="194"/>
      <c r="AT556" s="188" t="s">
        <v>156</v>
      </c>
      <c r="AU556" s="188" t="s">
        <v>87</v>
      </c>
      <c r="AV556" s="15" t="s">
        <v>154</v>
      </c>
      <c r="AW556" s="15" t="s">
        <v>30</v>
      </c>
      <c r="AX556" s="15" t="s">
        <v>81</v>
      </c>
      <c r="AY556" s="188" t="s">
        <v>148</v>
      </c>
    </row>
    <row r="557" spans="1:65" s="2" customFormat="1" ht="37.9" customHeight="1">
      <c r="A557" s="33"/>
      <c r="B557" s="156"/>
      <c r="C557" s="207" t="s">
        <v>972</v>
      </c>
      <c r="D557" s="207" t="s">
        <v>752</v>
      </c>
      <c r="E557" s="208" t="s">
        <v>973</v>
      </c>
      <c r="F557" s="209" t="s">
        <v>974</v>
      </c>
      <c r="G557" s="210" t="s">
        <v>332</v>
      </c>
      <c r="H557" s="211">
        <v>133.80000000000001</v>
      </c>
      <c r="I557" s="212"/>
      <c r="J557" s="213">
        <f>ROUND(I557*H557,2)</f>
        <v>0</v>
      </c>
      <c r="K557" s="214"/>
      <c r="L557" s="215"/>
      <c r="M557" s="216" t="s">
        <v>1</v>
      </c>
      <c r="N557" s="217" t="s">
        <v>40</v>
      </c>
      <c r="O557" s="62"/>
      <c r="P557" s="167">
        <f>O557*H557</f>
        <v>0</v>
      </c>
      <c r="Q557" s="167">
        <v>1E-4</v>
      </c>
      <c r="R557" s="167">
        <f>Q557*H557</f>
        <v>1.3380000000000001E-2</v>
      </c>
      <c r="S557" s="167">
        <v>0</v>
      </c>
      <c r="T557" s="168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9" t="s">
        <v>431</v>
      </c>
      <c r="AT557" s="169" t="s">
        <v>752</v>
      </c>
      <c r="AU557" s="169" t="s">
        <v>87</v>
      </c>
      <c r="AY557" s="18" t="s">
        <v>148</v>
      </c>
      <c r="BE557" s="170">
        <f>IF(N557="základná",J557,0)</f>
        <v>0</v>
      </c>
      <c r="BF557" s="170">
        <f>IF(N557="znížená",J557,0)</f>
        <v>0</v>
      </c>
      <c r="BG557" s="170">
        <f>IF(N557="zákl. prenesená",J557,0)</f>
        <v>0</v>
      </c>
      <c r="BH557" s="170">
        <f>IF(N557="zníž. prenesená",J557,0)</f>
        <v>0</v>
      </c>
      <c r="BI557" s="170">
        <f>IF(N557="nulová",J557,0)</f>
        <v>0</v>
      </c>
      <c r="BJ557" s="18" t="s">
        <v>87</v>
      </c>
      <c r="BK557" s="170">
        <f>ROUND(I557*H557,2)</f>
        <v>0</v>
      </c>
      <c r="BL557" s="18" t="s">
        <v>308</v>
      </c>
      <c r="BM557" s="169" t="s">
        <v>975</v>
      </c>
    </row>
    <row r="558" spans="1:65" s="14" customFormat="1" ht="11.25">
      <c r="B558" s="179"/>
      <c r="D558" s="172" t="s">
        <v>156</v>
      </c>
      <c r="E558" s="180" t="s">
        <v>1</v>
      </c>
      <c r="F558" s="181" t="s">
        <v>976</v>
      </c>
      <c r="H558" s="182">
        <v>133.80000000000001</v>
      </c>
      <c r="I558" s="183"/>
      <c r="L558" s="179"/>
      <c r="M558" s="184"/>
      <c r="N558" s="185"/>
      <c r="O558" s="185"/>
      <c r="P558" s="185"/>
      <c r="Q558" s="185"/>
      <c r="R558" s="185"/>
      <c r="S558" s="185"/>
      <c r="T558" s="186"/>
      <c r="AT558" s="180" t="s">
        <v>156</v>
      </c>
      <c r="AU558" s="180" t="s">
        <v>87</v>
      </c>
      <c r="AV558" s="14" t="s">
        <v>87</v>
      </c>
      <c r="AW558" s="14" t="s">
        <v>30</v>
      </c>
      <c r="AX558" s="14" t="s">
        <v>81</v>
      </c>
      <c r="AY558" s="180" t="s">
        <v>148</v>
      </c>
    </row>
    <row r="559" spans="1:65" s="2" customFormat="1" ht="37.9" customHeight="1">
      <c r="A559" s="33"/>
      <c r="B559" s="156"/>
      <c r="C559" s="207" t="s">
        <v>977</v>
      </c>
      <c r="D559" s="207" t="s">
        <v>752</v>
      </c>
      <c r="E559" s="208" t="s">
        <v>978</v>
      </c>
      <c r="F559" s="209" t="s">
        <v>979</v>
      </c>
      <c r="G559" s="210" t="s">
        <v>332</v>
      </c>
      <c r="H559" s="211">
        <v>133.80000000000001</v>
      </c>
      <c r="I559" s="212"/>
      <c r="J559" s="213">
        <f>ROUND(I559*H559,2)</f>
        <v>0</v>
      </c>
      <c r="K559" s="214"/>
      <c r="L559" s="215"/>
      <c r="M559" s="216" t="s">
        <v>1</v>
      </c>
      <c r="N559" s="217" t="s">
        <v>40</v>
      </c>
      <c r="O559" s="62"/>
      <c r="P559" s="167">
        <f>O559*H559</f>
        <v>0</v>
      </c>
      <c r="Q559" s="167">
        <v>1E-4</v>
      </c>
      <c r="R559" s="167">
        <f>Q559*H559</f>
        <v>1.3380000000000001E-2</v>
      </c>
      <c r="S559" s="167">
        <v>0</v>
      </c>
      <c r="T559" s="168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69" t="s">
        <v>431</v>
      </c>
      <c r="AT559" s="169" t="s">
        <v>752</v>
      </c>
      <c r="AU559" s="169" t="s">
        <v>87</v>
      </c>
      <c r="AY559" s="18" t="s">
        <v>148</v>
      </c>
      <c r="BE559" s="170">
        <f>IF(N559="základná",J559,0)</f>
        <v>0</v>
      </c>
      <c r="BF559" s="170">
        <f>IF(N559="znížená",J559,0)</f>
        <v>0</v>
      </c>
      <c r="BG559" s="170">
        <f>IF(N559="zákl. prenesená",J559,0)</f>
        <v>0</v>
      </c>
      <c r="BH559" s="170">
        <f>IF(N559="zníž. prenesená",J559,0)</f>
        <v>0</v>
      </c>
      <c r="BI559" s="170">
        <f>IF(N559="nulová",J559,0)</f>
        <v>0</v>
      </c>
      <c r="BJ559" s="18" t="s">
        <v>87</v>
      </c>
      <c r="BK559" s="170">
        <f>ROUND(I559*H559,2)</f>
        <v>0</v>
      </c>
      <c r="BL559" s="18" t="s">
        <v>308</v>
      </c>
      <c r="BM559" s="169" t="s">
        <v>980</v>
      </c>
    </row>
    <row r="560" spans="1:65" s="14" customFormat="1" ht="11.25">
      <c r="B560" s="179"/>
      <c r="D560" s="172" t="s">
        <v>156</v>
      </c>
      <c r="E560" s="180" t="s">
        <v>1</v>
      </c>
      <c r="F560" s="181" t="s">
        <v>976</v>
      </c>
      <c r="H560" s="182">
        <v>133.80000000000001</v>
      </c>
      <c r="I560" s="183"/>
      <c r="L560" s="179"/>
      <c r="M560" s="184"/>
      <c r="N560" s="185"/>
      <c r="O560" s="185"/>
      <c r="P560" s="185"/>
      <c r="Q560" s="185"/>
      <c r="R560" s="185"/>
      <c r="S560" s="185"/>
      <c r="T560" s="186"/>
      <c r="AT560" s="180" t="s">
        <v>156</v>
      </c>
      <c r="AU560" s="180" t="s">
        <v>87</v>
      </c>
      <c r="AV560" s="14" t="s">
        <v>87</v>
      </c>
      <c r="AW560" s="14" t="s">
        <v>30</v>
      </c>
      <c r="AX560" s="14" t="s">
        <v>81</v>
      </c>
      <c r="AY560" s="180" t="s">
        <v>148</v>
      </c>
    </row>
    <row r="561" spans="1:65" s="2" customFormat="1" ht="24.2" customHeight="1">
      <c r="A561" s="33"/>
      <c r="B561" s="156"/>
      <c r="C561" s="207" t="s">
        <v>981</v>
      </c>
      <c r="D561" s="207" t="s">
        <v>752</v>
      </c>
      <c r="E561" s="208" t="s">
        <v>982</v>
      </c>
      <c r="F561" s="209" t="s">
        <v>983</v>
      </c>
      <c r="G561" s="210" t="s">
        <v>325</v>
      </c>
      <c r="H561" s="211">
        <v>18</v>
      </c>
      <c r="I561" s="212"/>
      <c r="J561" s="213">
        <f>ROUND(I561*H561,2)</f>
        <v>0</v>
      </c>
      <c r="K561" s="214"/>
      <c r="L561" s="215"/>
      <c r="M561" s="216" t="s">
        <v>1</v>
      </c>
      <c r="N561" s="217" t="s">
        <v>40</v>
      </c>
      <c r="O561" s="62"/>
      <c r="P561" s="167">
        <f>O561*H561</f>
        <v>0</v>
      </c>
      <c r="Q561" s="167">
        <v>0.193</v>
      </c>
      <c r="R561" s="167">
        <f>Q561*H561</f>
        <v>3.4740000000000002</v>
      </c>
      <c r="S561" s="167">
        <v>0</v>
      </c>
      <c r="T561" s="168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9" t="s">
        <v>431</v>
      </c>
      <c r="AT561" s="169" t="s">
        <v>752</v>
      </c>
      <c r="AU561" s="169" t="s">
        <v>87</v>
      </c>
      <c r="AY561" s="18" t="s">
        <v>148</v>
      </c>
      <c r="BE561" s="170">
        <f>IF(N561="základná",J561,0)</f>
        <v>0</v>
      </c>
      <c r="BF561" s="170">
        <f>IF(N561="znížená",J561,0)</f>
        <v>0</v>
      </c>
      <c r="BG561" s="170">
        <f>IF(N561="zákl. prenesená",J561,0)</f>
        <v>0</v>
      </c>
      <c r="BH561" s="170">
        <f>IF(N561="zníž. prenesená",J561,0)</f>
        <v>0</v>
      </c>
      <c r="BI561" s="170">
        <f>IF(N561="nulová",J561,0)</f>
        <v>0</v>
      </c>
      <c r="BJ561" s="18" t="s">
        <v>87</v>
      </c>
      <c r="BK561" s="170">
        <f>ROUND(I561*H561,2)</f>
        <v>0</v>
      </c>
      <c r="BL561" s="18" t="s">
        <v>308</v>
      </c>
      <c r="BM561" s="169" t="s">
        <v>984</v>
      </c>
    </row>
    <row r="562" spans="1:65" s="13" customFormat="1" ht="22.5">
      <c r="B562" s="171"/>
      <c r="D562" s="172" t="s">
        <v>156</v>
      </c>
      <c r="E562" s="173" t="s">
        <v>1</v>
      </c>
      <c r="F562" s="174" t="s">
        <v>985</v>
      </c>
      <c r="H562" s="173" t="s">
        <v>1</v>
      </c>
      <c r="I562" s="175"/>
      <c r="L562" s="171"/>
      <c r="M562" s="176"/>
      <c r="N562" s="177"/>
      <c r="O562" s="177"/>
      <c r="P562" s="177"/>
      <c r="Q562" s="177"/>
      <c r="R562" s="177"/>
      <c r="S562" s="177"/>
      <c r="T562" s="178"/>
      <c r="AT562" s="173" t="s">
        <v>156</v>
      </c>
      <c r="AU562" s="173" t="s">
        <v>87</v>
      </c>
      <c r="AV562" s="13" t="s">
        <v>81</v>
      </c>
      <c r="AW562" s="13" t="s">
        <v>30</v>
      </c>
      <c r="AX562" s="13" t="s">
        <v>74</v>
      </c>
      <c r="AY562" s="173" t="s">
        <v>148</v>
      </c>
    </row>
    <row r="563" spans="1:65" s="13" customFormat="1" ht="11.25">
      <c r="B563" s="171"/>
      <c r="D563" s="172" t="s">
        <v>156</v>
      </c>
      <c r="E563" s="173" t="s">
        <v>1</v>
      </c>
      <c r="F563" s="174" t="s">
        <v>986</v>
      </c>
      <c r="H563" s="173" t="s">
        <v>1</v>
      </c>
      <c r="I563" s="175"/>
      <c r="L563" s="171"/>
      <c r="M563" s="176"/>
      <c r="N563" s="177"/>
      <c r="O563" s="177"/>
      <c r="P563" s="177"/>
      <c r="Q563" s="177"/>
      <c r="R563" s="177"/>
      <c r="S563" s="177"/>
      <c r="T563" s="178"/>
      <c r="AT563" s="173" t="s">
        <v>156</v>
      </c>
      <c r="AU563" s="173" t="s">
        <v>87</v>
      </c>
      <c r="AV563" s="13" t="s">
        <v>81</v>
      </c>
      <c r="AW563" s="13" t="s">
        <v>30</v>
      </c>
      <c r="AX563" s="13" t="s">
        <v>74</v>
      </c>
      <c r="AY563" s="173" t="s">
        <v>148</v>
      </c>
    </row>
    <row r="564" spans="1:65" s="13" customFormat="1" ht="11.25">
      <c r="B564" s="171"/>
      <c r="D564" s="172" t="s">
        <v>156</v>
      </c>
      <c r="E564" s="173" t="s">
        <v>1</v>
      </c>
      <c r="F564" s="174" t="s">
        <v>987</v>
      </c>
      <c r="H564" s="173" t="s">
        <v>1</v>
      </c>
      <c r="I564" s="175"/>
      <c r="L564" s="171"/>
      <c r="M564" s="176"/>
      <c r="N564" s="177"/>
      <c r="O564" s="177"/>
      <c r="P564" s="177"/>
      <c r="Q564" s="177"/>
      <c r="R564" s="177"/>
      <c r="S564" s="177"/>
      <c r="T564" s="178"/>
      <c r="AT564" s="173" t="s">
        <v>156</v>
      </c>
      <c r="AU564" s="173" t="s">
        <v>87</v>
      </c>
      <c r="AV564" s="13" t="s">
        <v>81</v>
      </c>
      <c r="AW564" s="13" t="s">
        <v>30</v>
      </c>
      <c r="AX564" s="13" t="s">
        <v>74</v>
      </c>
      <c r="AY564" s="173" t="s">
        <v>148</v>
      </c>
    </row>
    <row r="565" spans="1:65" s="13" customFormat="1" ht="11.25">
      <c r="B565" s="171"/>
      <c r="D565" s="172" t="s">
        <v>156</v>
      </c>
      <c r="E565" s="173" t="s">
        <v>1</v>
      </c>
      <c r="F565" s="174" t="s">
        <v>988</v>
      </c>
      <c r="H565" s="173" t="s">
        <v>1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3" t="s">
        <v>156</v>
      </c>
      <c r="AU565" s="173" t="s">
        <v>87</v>
      </c>
      <c r="AV565" s="13" t="s">
        <v>81</v>
      </c>
      <c r="AW565" s="13" t="s">
        <v>30</v>
      </c>
      <c r="AX565" s="13" t="s">
        <v>74</v>
      </c>
      <c r="AY565" s="173" t="s">
        <v>148</v>
      </c>
    </row>
    <row r="566" spans="1:65" s="13" customFormat="1" ht="11.25">
      <c r="B566" s="171"/>
      <c r="D566" s="172" t="s">
        <v>156</v>
      </c>
      <c r="E566" s="173" t="s">
        <v>1</v>
      </c>
      <c r="F566" s="174" t="s">
        <v>989</v>
      </c>
      <c r="H566" s="173" t="s">
        <v>1</v>
      </c>
      <c r="I566" s="175"/>
      <c r="L566" s="171"/>
      <c r="M566" s="176"/>
      <c r="N566" s="177"/>
      <c r="O566" s="177"/>
      <c r="P566" s="177"/>
      <c r="Q566" s="177"/>
      <c r="R566" s="177"/>
      <c r="S566" s="177"/>
      <c r="T566" s="178"/>
      <c r="AT566" s="173" t="s">
        <v>156</v>
      </c>
      <c r="AU566" s="173" t="s">
        <v>87</v>
      </c>
      <c r="AV566" s="13" t="s">
        <v>81</v>
      </c>
      <c r="AW566" s="13" t="s">
        <v>30</v>
      </c>
      <c r="AX566" s="13" t="s">
        <v>74</v>
      </c>
      <c r="AY566" s="173" t="s">
        <v>148</v>
      </c>
    </row>
    <row r="567" spans="1:65" s="13" customFormat="1" ht="11.25">
      <c r="B567" s="171"/>
      <c r="D567" s="172" t="s">
        <v>156</v>
      </c>
      <c r="E567" s="173" t="s">
        <v>1</v>
      </c>
      <c r="F567" s="174" t="s">
        <v>990</v>
      </c>
      <c r="H567" s="173" t="s">
        <v>1</v>
      </c>
      <c r="I567" s="175"/>
      <c r="L567" s="171"/>
      <c r="M567" s="176"/>
      <c r="N567" s="177"/>
      <c r="O567" s="177"/>
      <c r="P567" s="177"/>
      <c r="Q567" s="177"/>
      <c r="R567" s="177"/>
      <c r="S567" s="177"/>
      <c r="T567" s="178"/>
      <c r="AT567" s="173" t="s">
        <v>156</v>
      </c>
      <c r="AU567" s="173" t="s">
        <v>87</v>
      </c>
      <c r="AV567" s="13" t="s">
        <v>81</v>
      </c>
      <c r="AW567" s="13" t="s">
        <v>30</v>
      </c>
      <c r="AX567" s="13" t="s">
        <v>74</v>
      </c>
      <c r="AY567" s="173" t="s">
        <v>148</v>
      </c>
    </row>
    <row r="568" spans="1:65" s="13" customFormat="1" ht="11.25">
      <c r="B568" s="171"/>
      <c r="D568" s="172" t="s">
        <v>156</v>
      </c>
      <c r="E568" s="173" t="s">
        <v>1</v>
      </c>
      <c r="F568" s="174" t="s">
        <v>991</v>
      </c>
      <c r="H568" s="173" t="s">
        <v>1</v>
      </c>
      <c r="I568" s="175"/>
      <c r="L568" s="171"/>
      <c r="M568" s="176"/>
      <c r="N568" s="177"/>
      <c r="O568" s="177"/>
      <c r="P568" s="177"/>
      <c r="Q568" s="177"/>
      <c r="R568" s="177"/>
      <c r="S568" s="177"/>
      <c r="T568" s="178"/>
      <c r="AT568" s="173" t="s">
        <v>156</v>
      </c>
      <c r="AU568" s="173" t="s">
        <v>87</v>
      </c>
      <c r="AV568" s="13" t="s">
        <v>81</v>
      </c>
      <c r="AW568" s="13" t="s">
        <v>30</v>
      </c>
      <c r="AX568" s="13" t="s">
        <v>74</v>
      </c>
      <c r="AY568" s="173" t="s">
        <v>148</v>
      </c>
    </row>
    <row r="569" spans="1:65" s="13" customFormat="1" ht="11.25">
      <c r="B569" s="171"/>
      <c r="D569" s="172" t="s">
        <v>156</v>
      </c>
      <c r="E569" s="173" t="s">
        <v>1</v>
      </c>
      <c r="F569" s="174" t="s">
        <v>992</v>
      </c>
      <c r="H569" s="173" t="s">
        <v>1</v>
      </c>
      <c r="I569" s="175"/>
      <c r="L569" s="171"/>
      <c r="M569" s="176"/>
      <c r="N569" s="177"/>
      <c r="O569" s="177"/>
      <c r="P569" s="177"/>
      <c r="Q569" s="177"/>
      <c r="R569" s="177"/>
      <c r="S569" s="177"/>
      <c r="T569" s="178"/>
      <c r="AT569" s="173" t="s">
        <v>156</v>
      </c>
      <c r="AU569" s="173" t="s">
        <v>87</v>
      </c>
      <c r="AV569" s="13" t="s">
        <v>81</v>
      </c>
      <c r="AW569" s="13" t="s">
        <v>30</v>
      </c>
      <c r="AX569" s="13" t="s">
        <v>74</v>
      </c>
      <c r="AY569" s="173" t="s">
        <v>148</v>
      </c>
    </row>
    <row r="570" spans="1:65" s="13" customFormat="1" ht="11.25">
      <c r="B570" s="171"/>
      <c r="D570" s="172" t="s">
        <v>156</v>
      </c>
      <c r="E570" s="173" t="s">
        <v>1</v>
      </c>
      <c r="F570" s="174" t="s">
        <v>993</v>
      </c>
      <c r="H570" s="173" t="s">
        <v>1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3" t="s">
        <v>156</v>
      </c>
      <c r="AU570" s="173" t="s">
        <v>87</v>
      </c>
      <c r="AV570" s="13" t="s">
        <v>81</v>
      </c>
      <c r="AW570" s="13" t="s">
        <v>30</v>
      </c>
      <c r="AX570" s="13" t="s">
        <v>74</v>
      </c>
      <c r="AY570" s="173" t="s">
        <v>148</v>
      </c>
    </row>
    <row r="571" spans="1:65" s="13" customFormat="1" ht="11.25">
      <c r="B571" s="171"/>
      <c r="D571" s="172" t="s">
        <v>156</v>
      </c>
      <c r="E571" s="173" t="s">
        <v>1</v>
      </c>
      <c r="F571" s="174" t="s">
        <v>994</v>
      </c>
      <c r="H571" s="173" t="s">
        <v>1</v>
      </c>
      <c r="I571" s="175"/>
      <c r="L571" s="171"/>
      <c r="M571" s="176"/>
      <c r="N571" s="177"/>
      <c r="O571" s="177"/>
      <c r="P571" s="177"/>
      <c r="Q571" s="177"/>
      <c r="R571" s="177"/>
      <c r="S571" s="177"/>
      <c r="T571" s="178"/>
      <c r="AT571" s="173" t="s">
        <v>156</v>
      </c>
      <c r="AU571" s="173" t="s">
        <v>87</v>
      </c>
      <c r="AV571" s="13" t="s">
        <v>81</v>
      </c>
      <c r="AW571" s="13" t="s">
        <v>30</v>
      </c>
      <c r="AX571" s="13" t="s">
        <v>74</v>
      </c>
      <c r="AY571" s="173" t="s">
        <v>148</v>
      </c>
    </row>
    <row r="572" spans="1:65" s="14" customFormat="1" ht="11.25">
      <c r="B572" s="179"/>
      <c r="D572" s="172" t="s">
        <v>156</v>
      </c>
      <c r="E572" s="180" t="s">
        <v>1</v>
      </c>
      <c r="F572" s="181" t="s">
        <v>322</v>
      </c>
      <c r="H572" s="182">
        <v>18</v>
      </c>
      <c r="I572" s="183"/>
      <c r="L572" s="179"/>
      <c r="M572" s="184"/>
      <c r="N572" s="185"/>
      <c r="O572" s="185"/>
      <c r="P572" s="185"/>
      <c r="Q572" s="185"/>
      <c r="R572" s="185"/>
      <c r="S572" s="185"/>
      <c r="T572" s="186"/>
      <c r="AT572" s="180" t="s">
        <v>156</v>
      </c>
      <c r="AU572" s="180" t="s">
        <v>87</v>
      </c>
      <c r="AV572" s="14" t="s">
        <v>87</v>
      </c>
      <c r="AW572" s="14" t="s">
        <v>30</v>
      </c>
      <c r="AX572" s="14" t="s">
        <v>74</v>
      </c>
      <c r="AY572" s="180" t="s">
        <v>148</v>
      </c>
    </row>
    <row r="573" spans="1:65" s="15" customFormat="1" ht="11.25">
      <c r="B573" s="187"/>
      <c r="D573" s="172" t="s">
        <v>156</v>
      </c>
      <c r="E573" s="188" t="s">
        <v>1</v>
      </c>
      <c r="F573" s="189" t="s">
        <v>995</v>
      </c>
      <c r="H573" s="190">
        <v>18</v>
      </c>
      <c r="I573" s="191"/>
      <c r="L573" s="187"/>
      <c r="M573" s="192"/>
      <c r="N573" s="193"/>
      <c r="O573" s="193"/>
      <c r="P573" s="193"/>
      <c r="Q573" s="193"/>
      <c r="R573" s="193"/>
      <c r="S573" s="193"/>
      <c r="T573" s="194"/>
      <c r="AT573" s="188" t="s">
        <v>156</v>
      </c>
      <c r="AU573" s="188" t="s">
        <v>87</v>
      </c>
      <c r="AV573" s="15" t="s">
        <v>154</v>
      </c>
      <c r="AW573" s="15" t="s">
        <v>30</v>
      </c>
      <c r="AX573" s="15" t="s">
        <v>81</v>
      </c>
      <c r="AY573" s="188" t="s">
        <v>148</v>
      </c>
    </row>
    <row r="574" spans="1:65" s="2" customFormat="1" ht="37.9" customHeight="1">
      <c r="A574" s="33"/>
      <c r="B574" s="156"/>
      <c r="C574" s="207" t="s">
        <v>996</v>
      </c>
      <c r="D574" s="207" t="s">
        <v>752</v>
      </c>
      <c r="E574" s="208" t="s">
        <v>997</v>
      </c>
      <c r="F574" s="209" t="s">
        <v>998</v>
      </c>
      <c r="G574" s="210" t="s">
        <v>325</v>
      </c>
      <c r="H574" s="211">
        <v>4</v>
      </c>
      <c r="I574" s="212"/>
      <c r="J574" s="213">
        <f>ROUND(I574*H574,2)</f>
        <v>0</v>
      </c>
      <c r="K574" s="214"/>
      <c r="L574" s="215"/>
      <c r="M574" s="216" t="s">
        <v>1</v>
      </c>
      <c r="N574" s="217" t="s">
        <v>40</v>
      </c>
      <c r="O574" s="62"/>
      <c r="P574" s="167">
        <f>O574*H574</f>
        <v>0</v>
      </c>
      <c r="Q574" s="167">
        <v>0.193</v>
      </c>
      <c r="R574" s="167">
        <f>Q574*H574</f>
        <v>0.77200000000000002</v>
      </c>
      <c r="S574" s="167">
        <v>0</v>
      </c>
      <c r="T574" s="168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9" t="s">
        <v>431</v>
      </c>
      <c r="AT574" s="169" t="s">
        <v>752</v>
      </c>
      <c r="AU574" s="169" t="s">
        <v>87</v>
      </c>
      <c r="AY574" s="18" t="s">
        <v>148</v>
      </c>
      <c r="BE574" s="170">
        <f>IF(N574="základná",J574,0)</f>
        <v>0</v>
      </c>
      <c r="BF574" s="170">
        <f>IF(N574="znížená",J574,0)</f>
        <v>0</v>
      </c>
      <c r="BG574" s="170">
        <f>IF(N574="zákl. prenesená",J574,0)</f>
        <v>0</v>
      </c>
      <c r="BH574" s="170">
        <f>IF(N574="zníž. prenesená",J574,0)</f>
        <v>0</v>
      </c>
      <c r="BI574" s="170">
        <f>IF(N574="nulová",J574,0)</f>
        <v>0</v>
      </c>
      <c r="BJ574" s="18" t="s">
        <v>87</v>
      </c>
      <c r="BK574" s="170">
        <f>ROUND(I574*H574,2)</f>
        <v>0</v>
      </c>
      <c r="BL574" s="18" t="s">
        <v>308</v>
      </c>
      <c r="BM574" s="169" t="s">
        <v>999</v>
      </c>
    </row>
    <row r="575" spans="1:65" s="13" customFormat="1" ht="11.25">
      <c r="B575" s="171"/>
      <c r="D575" s="172" t="s">
        <v>156</v>
      </c>
      <c r="E575" s="173" t="s">
        <v>1</v>
      </c>
      <c r="F575" s="174" t="s">
        <v>1000</v>
      </c>
      <c r="H575" s="173" t="s">
        <v>1</v>
      </c>
      <c r="I575" s="175"/>
      <c r="L575" s="171"/>
      <c r="M575" s="176"/>
      <c r="N575" s="177"/>
      <c r="O575" s="177"/>
      <c r="P575" s="177"/>
      <c r="Q575" s="177"/>
      <c r="R575" s="177"/>
      <c r="S575" s="177"/>
      <c r="T575" s="178"/>
      <c r="AT575" s="173" t="s">
        <v>156</v>
      </c>
      <c r="AU575" s="173" t="s">
        <v>87</v>
      </c>
      <c r="AV575" s="13" t="s">
        <v>81</v>
      </c>
      <c r="AW575" s="13" t="s">
        <v>30</v>
      </c>
      <c r="AX575" s="13" t="s">
        <v>74</v>
      </c>
      <c r="AY575" s="173" t="s">
        <v>148</v>
      </c>
    </row>
    <row r="576" spans="1:65" s="14" customFormat="1" ht="11.25">
      <c r="B576" s="179"/>
      <c r="D576" s="172" t="s">
        <v>156</v>
      </c>
      <c r="E576" s="180" t="s">
        <v>1</v>
      </c>
      <c r="F576" s="181" t="s">
        <v>1001</v>
      </c>
      <c r="H576" s="182">
        <v>4</v>
      </c>
      <c r="I576" s="183"/>
      <c r="L576" s="179"/>
      <c r="M576" s="184"/>
      <c r="N576" s="185"/>
      <c r="O576" s="185"/>
      <c r="P576" s="185"/>
      <c r="Q576" s="185"/>
      <c r="R576" s="185"/>
      <c r="S576" s="185"/>
      <c r="T576" s="186"/>
      <c r="AT576" s="180" t="s">
        <v>156</v>
      </c>
      <c r="AU576" s="180" t="s">
        <v>87</v>
      </c>
      <c r="AV576" s="14" t="s">
        <v>87</v>
      </c>
      <c r="AW576" s="14" t="s">
        <v>30</v>
      </c>
      <c r="AX576" s="14" t="s">
        <v>74</v>
      </c>
      <c r="AY576" s="180" t="s">
        <v>148</v>
      </c>
    </row>
    <row r="577" spans="1:65" s="15" customFormat="1" ht="11.25">
      <c r="B577" s="187"/>
      <c r="D577" s="172" t="s">
        <v>156</v>
      </c>
      <c r="E577" s="188" t="s">
        <v>1</v>
      </c>
      <c r="F577" s="189" t="s">
        <v>163</v>
      </c>
      <c r="H577" s="190">
        <v>4</v>
      </c>
      <c r="I577" s="191"/>
      <c r="L577" s="187"/>
      <c r="M577" s="192"/>
      <c r="N577" s="193"/>
      <c r="O577" s="193"/>
      <c r="P577" s="193"/>
      <c r="Q577" s="193"/>
      <c r="R577" s="193"/>
      <c r="S577" s="193"/>
      <c r="T577" s="194"/>
      <c r="AT577" s="188" t="s">
        <v>156</v>
      </c>
      <c r="AU577" s="188" t="s">
        <v>87</v>
      </c>
      <c r="AV577" s="15" t="s">
        <v>154</v>
      </c>
      <c r="AW577" s="15" t="s">
        <v>30</v>
      </c>
      <c r="AX577" s="15" t="s">
        <v>81</v>
      </c>
      <c r="AY577" s="188" t="s">
        <v>148</v>
      </c>
    </row>
    <row r="578" spans="1:65" s="2" customFormat="1" ht="33" customHeight="1">
      <c r="A578" s="33"/>
      <c r="B578" s="156"/>
      <c r="C578" s="207" t="s">
        <v>1002</v>
      </c>
      <c r="D578" s="207" t="s">
        <v>752</v>
      </c>
      <c r="E578" s="208" t="s">
        <v>1003</v>
      </c>
      <c r="F578" s="209" t="s">
        <v>1004</v>
      </c>
      <c r="G578" s="210" t="s">
        <v>325</v>
      </c>
      <c r="H578" s="211">
        <v>8</v>
      </c>
      <c r="I578" s="212"/>
      <c r="J578" s="213">
        <f>ROUND(I578*H578,2)</f>
        <v>0</v>
      </c>
      <c r="K578" s="214"/>
      <c r="L578" s="215"/>
      <c r="M578" s="216" t="s">
        <v>1</v>
      </c>
      <c r="N578" s="217" t="s">
        <v>40</v>
      </c>
      <c r="O578" s="62"/>
      <c r="P578" s="167">
        <f>O578*H578</f>
        <v>0</v>
      </c>
      <c r="Q578" s="167">
        <v>0.193</v>
      </c>
      <c r="R578" s="167">
        <f>Q578*H578</f>
        <v>1.544</v>
      </c>
      <c r="S578" s="167">
        <v>0</v>
      </c>
      <c r="T578" s="168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69" t="s">
        <v>431</v>
      </c>
      <c r="AT578" s="169" t="s">
        <v>752</v>
      </c>
      <c r="AU578" s="169" t="s">
        <v>87</v>
      </c>
      <c r="AY578" s="18" t="s">
        <v>148</v>
      </c>
      <c r="BE578" s="170">
        <f>IF(N578="základná",J578,0)</f>
        <v>0</v>
      </c>
      <c r="BF578" s="170">
        <f>IF(N578="znížená",J578,0)</f>
        <v>0</v>
      </c>
      <c r="BG578" s="170">
        <f>IF(N578="zákl. prenesená",J578,0)</f>
        <v>0</v>
      </c>
      <c r="BH578" s="170">
        <f>IF(N578="zníž. prenesená",J578,0)</f>
        <v>0</v>
      </c>
      <c r="BI578" s="170">
        <f>IF(N578="nulová",J578,0)</f>
        <v>0</v>
      </c>
      <c r="BJ578" s="18" t="s">
        <v>87</v>
      </c>
      <c r="BK578" s="170">
        <f>ROUND(I578*H578,2)</f>
        <v>0</v>
      </c>
      <c r="BL578" s="18" t="s">
        <v>308</v>
      </c>
      <c r="BM578" s="169" t="s">
        <v>1005</v>
      </c>
    </row>
    <row r="579" spans="1:65" s="13" customFormat="1" ht="11.25">
      <c r="B579" s="171"/>
      <c r="D579" s="172" t="s">
        <v>156</v>
      </c>
      <c r="E579" s="173" t="s">
        <v>1</v>
      </c>
      <c r="F579" s="174" t="s">
        <v>1006</v>
      </c>
      <c r="H579" s="173" t="s">
        <v>1</v>
      </c>
      <c r="I579" s="175"/>
      <c r="L579" s="171"/>
      <c r="M579" s="176"/>
      <c r="N579" s="177"/>
      <c r="O579" s="177"/>
      <c r="P579" s="177"/>
      <c r="Q579" s="177"/>
      <c r="R579" s="177"/>
      <c r="S579" s="177"/>
      <c r="T579" s="178"/>
      <c r="AT579" s="173" t="s">
        <v>156</v>
      </c>
      <c r="AU579" s="173" t="s">
        <v>87</v>
      </c>
      <c r="AV579" s="13" t="s">
        <v>81</v>
      </c>
      <c r="AW579" s="13" t="s">
        <v>30</v>
      </c>
      <c r="AX579" s="13" t="s">
        <v>74</v>
      </c>
      <c r="AY579" s="173" t="s">
        <v>148</v>
      </c>
    </row>
    <row r="580" spans="1:65" s="14" customFormat="1" ht="11.25">
      <c r="B580" s="179"/>
      <c r="D580" s="172" t="s">
        <v>156</v>
      </c>
      <c r="E580" s="180" t="s">
        <v>1</v>
      </c>
      <c r="F580" s="181" t="s">
        <v>213</v>
      </c>
      <c r="H580" s="182">
        <v>8</v>
      </c>
      <c r="I580" s="183"/>
      <c r="L580" s="179"/>
      <c r="M580" s="184"/>
      <c r="N580" s="185"/>
      <c r="O580" s="185"/>
      <c r="P580" s="185"/>
      <c r="Q580" s="185"/>
      <c r="R580" s="185"/>
      <c r="S580" s="185"/>
      <c r="T580" s="186"/>
      <c r="AT580" s="180" t="s">
        <v>156</v>
      </c>
      <c r="AU580" s="180" t="s">
        <v>87</v>
      </c>
      <c r="AV580" s="14" t="s">
        <v>87</v>
      </c>
      <c r="AW580" s="14" t="s">
        <v>30</v>
      </c>
      <c r="AX580" s="14" t="s">
        <v>74</v>
      </c>
      <c r="AY580" s="180" t="s">
        <v>148</v>
      </c>
    </row>
    <row r="581" spans="1:65" s="15" customFormat="1" ht="11.25">
      <c r="B581" s="187"/>
      <c r="D581" s="172" t="s">
        <v>156</v>
      </c>
      <c r="E581" s="188" t="s">
        <v>1</v>
      </c>
      <c r="F581" s="189" t="s">
        <v>163</v>
      </c>
      <c r="H581" s="190">
        <v>8</v>
      </c>
      <c r="I581" s="191"/>
      <c r="L581" s="187"/>
      <c r="M581" s="192"/>
      <c r="N581" s="193"/>
      <c r="O581" s="193"/>
      <c r="P581" s="193"/>
      <c r="Q581" s="193"/>
      <c r="R581" s="193"/>
      <c r="S581" s="193"/>
      <c r="T581" s="194"/>
      <c r="AT581" s="188" t="s">
        <v>156</v>
      </c>
      <c r="AU581" s="188" t="s">
        <v>87</v>
      </c>
      <c r="AV581" s="15" t="s">
        <v>154</v>
      </c>
      <c r="AW581" s="15" t="s">
        <v>30</v>
      </c>
      <c r="AX581" s="15" t="s">
        <v>81</v>
      </c>
      <c r="AY581" s="188" t="s">
        <v>148</v>
      </c>
    </row>
    <row r="582" spans="1:65" s="2" customFormat="1" ht="24.2" customHeight="1">
      <c r="A582" s="33"/>
      <c r="B582" s="156"/>
      <c r="C582" s="207" t="s">
        <v>1007</v>
      </c>
      <c r="D582" s="207" t="s">
        <v>752</v>
      </c>
      <c r="E582" s="208" t="s">
        <v>1008</v>
      </c>
      <c r="F582" s="209" t="s">
        <v>1009</v>
      </c>
      <c r="G582" s="210" t="s">
        <v>325</v>
      </c>
      <c r="H582" s="211">
        <v>1</v>
      </c>
      <c r="I582" s="212"/>
      <c r="J582" s="213">
        <f>ROUND(I582*H582,2)</f>
        <v>0</v>
      </c>
      <c r="K582" s="214"/>
      <c r="L582" s="215"/>
      <c r="M582" s="216" t="s">
        <v>1</v>
      </c>
      <c r="N582" s="217" t="s">
        <v>40</v>
      </c>
      <c r="O582" s="62"/>
      <c r="P582" s="167">
        <f>O582*H582</f>
        <v>0</v>
      </c>
      <c r="Q582" s="167">
        <v>0.193</v>
      </c>
      <c r="R582" s="167">
        <f>Q582*H582</f>
        <v>0.193</v>
      </c>
      <c r="S582" s="167">
        <v>0</v>
      </c>
      <c r="T582" s="168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69" t="s">
        <v>431</v>
      </c>
      <c r="AT582" s="169" t="s">
        <v>752</v>
      </c>
      <c r="AU582" s="169" t="s">
        <v>87</v>
      </c>
      <c r="AY582" s="18" t="s">
        <v>148</v>
      </c>
      <c r="BE582" s="170">
        <f>IF(N582="základná",J582,0)</f>
        <v>0</v>
      </c>
      <c r="BF582" s="170">
        <f>IF(N582="znížená",J582,0)</f>
        <v>0</v>
      </c>
      <c r="BG582" s="170">
        <f>IF(N582="zákl. prenesená",J582,0)</f>
        <v>0</v>
      </c>
      <c r="BH582" s="170">
        <f>IF(N582="zníž. prenesená",J582,0)</f>
        <v>0</v>
      </c>
      <c r="BI582" s="170">
        <f>IF(N582="nulová",J582,0)</f>
        <v>0</v>
      </c>
      <c r="BJ582" s="18" t="s">
        <v>87</v>
      </c>
      <c r="BK582" s="170">
        <f>ROUND(I582*H582,2)</f>
        <v>0</v>
      </c>
      <c r="BL582" s="18" t="s">
        <v>308</v>
      </c>
      <c r="BM582" s="169" t="s">
        <v>1010</v>
      </c>
    </row>
    <row r="583" spans="1:65" s="13" customFormat="1" ht="11.25">
      <c r="B583" s="171"/>
      <c r="D583" s="172" t="s">
        <v>156</v>
      </c>
      <c r="E583" s="173" t="s">
        <v>1</v>
      </c>
      <c r="F583" s="174" t="s">
        <v>1011</v>
      </c>
      <c r="H583" s="173" t="s">
        <v>1</v>
      </c>
      <c r="I583" s="175"/>
      <c r="L583" s="171"/>
      <c r="M583" s="176"/>
      <c r="N583" s="177"/>
      <c r="O583" s="177"/>
      <c r="P583" s="177"/>
      <c r="Q583" s="177"/>
      <c r="R583" s="177"/>
      <c r="S583" s="177"/>
      <c r="T583" s="178"/>
      <c r="AT583" s="173" t="s">
        <v>156</v>
      </c>
      <c r="AU583" s="173" t="s">
        <v>87</v>
      </c>
      <c r="AV583" s="13" t="s">
        <v>81</v>
      </c>
      <c r="AW583" s="13" t="s">
        <v>30</v>
      </c>
      <c r="AX583" s="13" t="s">
        <v>74</v>
      </c>
      <c r="AY583" s="173" t="s">
        <v>148</v>
      </c>
    </row>
    <row r="584" spans="1:65" s="14" customFormat="1" ht="11.25">
      <c r="B584" s="179"/>
      <c r="D584" s="172" t="s">
        <v>156</v>
      </c>
      <c r="E584" s="180" t="s">
        <v>1</v>
      </c>
      <c r="F584" s="181" t="s">
        <v>1012</v>
      </c>
      <c r="H584" s="182">
        <v>1</v>
      </c>
      <c r="I584" s="183"/>
      <c r="L584" s="179"/>
      <c r="M584" s="184"/>
      <c r="N584" s="185"/>
      <c r="O584" s="185"/>
      <c r="P584" s="185"/>
      <c r="Q584" s="185"/>
      <c r="R584" s="185"/>
      <c r="S584" s="185"/>
      <c r="T584" s="186"/>
      <c r="AT584" s="180" t="s">
        <v>156</v>
      </c>
      <c r="AU584" s="180" t="s">
        <v>87</v>
      </c>
      <c r="AV584" s="14" t="s">
        <v>87</v>
      </c>
      <c r="AW584" s="14" t="s">
        <v>30</v>
      </c>
      <c r="AX584" s="14" t="s">
        <v>74</v>
      </c>
      <c r="AY584" s="180" t="s">
        <v>148</v>
      </c>
    </row>
    <row r="585" spans="1:65" s="15" customFormat="1" ht="11.25">
      <c r="B585" s="187"/>
      <c r="D585" s="172" t="s">
        <v>156</v>
      </c>
      <c r="E585" s="188" t="s">
        <v>1</v>
      </c>
      <c r="F585" s="189" t="s">
        <v>163</v>
      </c>
      <c r="H585" s="190">
        <v>1</v>
      </c>
      <c r="I585" s="191"/>
      <c r="L585" s="187"/>
      <c r="M585" s="192"/>
      <c r="N585" s="193"/>
      <c r="O585" s="193"/>
      <c r="P585" s="193"/>
      <c r="Q585" s="193"/>
      <c r="R585" s="193"/>
      <c r="S585" s="193"/>
      <c r="T585" s="194"/>
      <c r="AT585" s="188" t="s">
        <v>156</v>
      </c>
      <c r="AU585" s="188" t="s">
        <v>87</v>
      </c>
      <c r="AV585" s="15" t="s">
        <v>154</v>
      </c>
      <c r="AW585" s="15" t="s">
        <v>30</v>
      </c>
      <c r="AX585" s="15" t="s">
        <v>81</v>
      </c>
      <c r="AY585" s="188" t="s">
        <v>148</v>
      </c>
    </row>
    <row r="586" spans="1:65" s="2" customFormat="1" ht="16.5" customHeight="1">
      <c r="A586" s="33"/>
      <c r="B586" s="156"/>
      <c r="C586" s="157" t="s">
        <v>1013</v>
      </c>
      <c r="D586" s="157" t="s">
        <v>150</v>
      </c>
      <c r="E586" s="158" t="s">
        <v>1014</v>
      </c>
      <c r="F586" s="159" t="s">
        <v>1015</v>
      </c>
      <c r="G586" s="160" t="s">
        <v>153</v>
      </c>
      <c r="H586" s="161">
        <v>25.65</v>
      </c>
      <c r="I586" s="162"/>
      <c r="J586" s="163">
        <f>ROUND(I586*H586,2)</f>
        <v>0</v>
      </c>
      <c r="K586" s="164"/>
      <c r="L586" s="34"/>
      <c r="M586" s="165" t="s">
        <v>1</v>
      </c>
      <c r="N586" s="166" t="s">
        <v>40</v>
      </c>
      <c r="O586" s="62"/>
      <c r="P586" s="167">
        <f>O586*H586</f>
        <v>0</v>
      </c>
      <c r="Q586" s="167">
        <v>0</v>
      </c>
      <c r="R586" s="167">
        <f>Q586*H586</f>
        <v>0</v>
      </c>
      <c r="S586" s="167">
        <v>0</v>
      </c>
      <c r="T586" s="168">
        <f>S586*H586</f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69" t="s">
        <v>308</v>
      </c>
      <c r="AT586" s="169" t="s">
        <v>150</v>
      </c>
      <c r="AU586" s="169" t="s">
        <v>87</v>
      </c>
      <c r="AY586" s="18" t="s">
        <v>148</v>
      </c>
      <c r="BE586" s="170">
        <f>IF(N586="základná",J586,0)</f>
        <v>0</v>
      </c>
      <c r="BF586" s="170">
        <f>IF(N586="znížená",J586,0)</f>
        <v>0</v>
      </c>
      <c r="BG586" s="170">
        <f>IF(N586="zákl. prenesená",J586,0)</f>
        <v>0</v>
      </c>
      <c r="BH586" s="170">
        <f>IF(N586="zníž. prenesená",J586,0)</f>
        <v>0</v>
      </c>
      <c r="BI586" s="170">
        <f>IF(N586="nulová",J586,0)</f>
        <v>0</v>
      </c>
      <c r="BJ586" s="18" t="s">
        <v>87</v>
      </c>
      <c r="BK586" s="170">
        <f>ROUND(I586*H586,2)</f>
        <v>0</v>
      </c>
      <c r="BL586" s="18" t="s">
        <v>308</v>
      </c>
      <c r="BM586" s="169" t="s">
        <v>1016</v>
      </c>
    </row>
    <row r="587" spans="1:65" s="13" customFormat="1" ht="11.25">
      <c r="B587" s="171"/>
      <c r="D587" s="172" t="s">
        <v>156</v>
      </c>
      <c r="E587" s="173" t="s">
        <v>1</v>
      </c>
      <c r="F587" s="174" t="s">
        <v>1017</v>
      </c>
      <c r="H587" s="173" t="s">
        <v>1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3" t="s">
        <v>156</v>
      </c>
      <c r="AU587" s="173" t="s">
        <v>87</v>
      </c>
      <c r="AV587" s="13" t="s">
        <v>81</v>
      </c>
      <c r="AW587" s="13" t="s">
        <v>30</v>
      </c>
      <c r="AX587" s="13" t="s">
        <v>74</v>
      </c>
      <c r="AY587" s="173" t="s">
        <v>148</v>
      </c>
    </row>
    <row r="588" spans="1:65" s="14" customFormat="1" ht="11.25">
      <c r="B588" s="179"/>
      <c r="D588" s="172" t="s">
        <v>156</v>
      </c>
      <c r="E588" s="180" t="s">
        <v>1</v>
      </c>
      <c r="F588" s="181" t="s">
        <v>1018</v>
      </c>
      <c r="H588" s="182">
        <v>1.35</v>
      </c>
      <c r="I588" s="183"/>
      <c r="L588" s="179"/>
      <c r="M588" s="184"/>
      <c r="N588" s="185"/>
      <c r="O588" s="185"/>
      <c r="P588" s="185"/>
      <c r="Q588" s="185"/>
      <c r="R588" s="185"/>
      <c r="S588" s="185"/>
      <c r="T588" s="186"/>
      <c r="AT588" s="180" t="s">
        <v>156</v>
      </c>
      <c r="AU588" s="180" t="s">
        <v>87</v>
      </c>
      <c r="AV588" s="14" t="s">
        <v>87</v>
      </c>
      <c r="AW588" s="14" t="s">
        <v>30</v>
      </c>
      <c r="AX588" s="14" t="s">
        <v>74</v>
      </c>
      <c r="AY588" s="180" t="s">
        <v>148</v>
      </c>
    </row>
    <row r="589" spans="1:65" s="14" customFormat="1" ht="11.25">
      <c r="B589" s="179"/>
      <c r="D589" s="172" t="s">
        <v>156</v>
      </c>
      <c r="E589" s="180" t="s">
        <v>1</v>
      </c>
      <c r="F589" s="181" t="s">
        <v>1019</v>
      </c>
      <c r="H589" s="182">
        <v>1.35</v>
      </c>
      <c r="I589" s="183"/>
      <c r="L589" s="179"/>
      <c r="M589" s="184"/>
      <c r="N589" s="185"/>
      <c r="O589" s="185"/>
      <c r="P589" s="185"/>
      <c r="Q589" s="185"/>
      <c r="R589" s="185"/>
      <c r="S589" s="185"/>
      <c r="T589" s="186"/>
      <c r="AT589" s="180" t="s">
        <v>156</v>
      </c>
      <c r="AU589" s="180" t="s">
        <v>87</v>
      </c>
      <c r="AV589" s="14" t="s">
        <v>87</v>
      </c>
      <c r="AW589" s="14" t="s">
        <v>30</v>
      </c>
      <c r="AX589" s="14" t="s">
        <v>74</v>
      </c>
      <c r="AY589" s="180" t="s">
        <v>148</v>
      </c>
    </row>
    <row r="590" spans="1:65" s="14" customFormat="1" ht="11.25">
      <c r="B590" s="179"/>
      <c r="D590" s="172" t="s">
        <v>156</v>
      </c>
      <c r="E590" s="180" t="s">
        <v>1</v>
      </c>
      <c r="F590" s="181" t="s">
        <v>1020</v>
      </c>
      <c r="H590" s="182">
        <v>2.7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156</v>
      </c>
      <c r="AU590" s="180" t="s">
        <v>87</v>
      </c>
      <c r="AV590" s="14" t="s">
        <v>87</v>
      </c>
      <c r="AW590" s="14" t="s">
        <v>30</v>
      </c>
      <c r="AX590" s="14" t="s">
        <v>74</v>
      </c>
      <c r="AY590" s="180" t="s">
        <v>148</v>
      </c>
    </row>
    <row r="591" spans="1:65" s="14" customFormat="1" ht="11.25">
      <c r="B591" s="179"/>
      <c r="D591" s="172" t="s">
        <v>156</v>
      </c>
      <c r="E591" s="180" t="s">
        <v>1</v>
      </c>
      <c r="F591" s="181" t="s">
        <v>1021</v>
      </c>
      <c r="H591" s="182">
        <v>4.05</v>
      </c>
      <c r="I591" s="183"/>
      <c r="L591" s="179"/>
      <c r="M591" s="184"/>
      <c r="N591" s="185"/>
      <c r="O591" s="185"/>
      <c r="P591" s="185"/>
      <c r="Q591" s="185"/>
      <c r="R591" s="185"/>
      <c r="S591" s="185"/>
      <c r="T591" s="186"/>
      <c r="AT591" s="180" t="s">
        <v>156</v>
      </c>
      <c r="AU591" s="180" t="s">
        <v>87</v>
      </c>
      <c r="AV591" s="14" t="s">
        <v>87</v>
      </c>
      <c r="AW591" s="14" t="s">
        <v>30</v>
      </c>
      <c r="AX591" s="14" t="s">
        <v>74</v>
      </c>
      <c r="AY591" s="180" t="s">
        <v>148</v>
      </c>
    </row>
    <row r="592" spans="1:65" s="14" customFormat="1" ht="11.25">
      <c r="B592" s="179"/>
      <c r="D592" s="172" t="s">
        <v>156</v>
      </c>
      <c r="E592" s="180" t="s">
        <v>1</v>
      </c>
      <c r="F592" s="181" t="s">
        <v>1022</v>
      </c>
      <c r="H592" s="182">
        <v>4.05</v>
      </c>
      <c r="I592" s="183"/>
      <c r="L592" s="179"/>
      <c r="M592" s="184"/>
      <c r="N592" s="185"/>
      <c r="O592" s="185"/>
      <c r="P592" s="185"/>
      <c r="Q592" s="185"/>
      <c r="R592" s="185"/>
      <c r="S592" s="185"/>
      <c r="T592" s="186"/>
      <c r="AT592" s="180" t="s">
        <v>156</v>
      </c>
      <c r="AU592" s="180" t="s">
        <v>87</v>
      </c>
      <c r="AV592" s="14" t="s">
        <v>87</v>
      </c>
      <c r="AW592" s="14" t="s">
        <v>30</v>
      </c>
      <c r="AX592" s="14" t="s">
        <v>74</v>
      </c>
      <c r="AY592" s="180" t="s">
        <v>148</v>
      </c>
    </row>
    <row r="593" spans="1:65" s="14" customFormat="1" ht="11.25">
      <c r="B593" s="179"/>
      <c r="D593" s="172" t="s">
        <v>156</v>
      </c>
      <c r="E593" s="180" t="s">
        <v>1</v>
      </c>
      <c r="F593" s="181" t="s">
        <v>1023</v>
      </c>
      <c r="H593" s="182">
        <v>4.05</v>
      </c>
      <c r="I593" s="183"/>
      <c r="L593" s="179"/>
      <c r="M593" s="184"/>
      <c r="N593" s="185"/>
      <c r="O593" s="185"/>
      <c r="P593" s="185"/>
      <c r="Q593" s="185"/>
      <c r="R593" s="185"/>
      <c r="S593" s="185"/>
      <c r="T593" s="186"/>
      <c r="AT593" s="180" t="s">
        <v>156</v>
      </c>
      <c r="AU593" s="180" t="s">
        <v>87</v>
      </c>
      <c r="AV593" s="14" t="s">
        <v>87</v>
      </c>
      <c r="AW593" s="14" t="s">
        <v>30</v>
      </c>
      <c r="AX593" s="14" t="s">
        <v>74</v>
      </c>
      <c r="AY593" s="180" t="s">
        <v>148</v>
      </c>
    </row>
    <row r="594" spans="1:65" s="14" customFormat="1" ht="11.25">
      <c r="B594" s="179"/>
      <c r="D594" s="172" t="s">
        <v>156</v>
      </c>
      <c r="E594" s="180" t="s">
        <v>1</v>
      </c>
      <c r="F594" s="181" t="s">
        <v>1024</v>
      </c>
      <c r="H594" s="182">
        <v>4.05</v>
      </c>
      <c r="I594" s="183"/>
      <c r="L594" s="179"/>
      <c r="M594" s="184"/>
      <c r="N594" s="185"/>
      <c r="O594" s="185"/>
      <c r="P594" s="185"/>
      <c r="Q594" s="185"/>
      <c r="R594" s="185"/>
      <c r="S594" s="185"/>
      <c r="T594" s="186"/>
      <c r="AT594" s="180" t="s">
        <v>156</v>
      </c>
      <c r="AU594" s="180" t="s">
        <v>87</v>
      </c>
      <c r="AV594" s="14" t="s">
        <v>87</v>
      </c>
      <c r="AW594" s="14" t="s">
        <v>30</v>
      </c>
      <c r="AX594" s="14" t="s">
        <v>74</v>
      </c>
      <c r="AY594" s="180" t="s">
        <v>148</v>
      </c>
    </row>
    <row r="595" spans="1:65" s="14" customFormat="1" ht="11.25">
      <c r="B595" s="179"/>
      <c r="D595" s="172" t="s">
        <v>156</v>
      </c>
      <c r="E595" s="180" t="s">
        <v>1</v>
      </c>
      <c r="F595" s="181" t="s">
        <v>1025</v>
      </c>
      <c r="H595" s="182">
        <v>4.05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156</v>
      </c>
      <c r="AU595" s="180" t="s">
        <v>87</v>
      </c>
      <c r="AV595" s="14" t="s">
        <v>87</v>
      </c>
      <c r="AW595" s="14" t="s">
        <v>30</v>
      </c>
      <c r="AX595" s="14" t="s">
        <v>74</v>
      </c>
      <c r="AY595" s="180" t="s">
        <v>148</v>
      </c>
    </row>
    <row r="596" spans="1:65" s="15" customFormat="1" ht="11.25">
      <c r="B596" s="187"/>
      <c r="D596" s="172" t="s">
        <v>156</v>
      </c>
      <c r="E596" s="188" t="s">
        <v>1</v>
      </c>
      <c r="F596" s="189" t="s">
        <v>163</v>
      </c>
      <c r="H596" s="190">
        <v>25.65</v>
      </c>
      <c r="I596" s="191"/>
      <c r="L596" s="187"/>
      <c r="M596" s="192"/>
      <c r="N596" s="193"/>
      <c r="O596" s="193"/>
      <c r="P596" s="193"/>
      <c r="Q596" s="193"/>
      <c r="R596" s="193"/>
      <c r="S596" s="193"/>
      <c r="T596" s="194"/>
      <c r="AT596" s="188" t="s">
        <v>156</v>
      </c>
      <c r="AU596" s="188" t="s">
        <v>87</v>
      </c>
      <c r="AV596" s="15" t="s">
        <v>154</v>
      </c>
      <c r="AW596" s="15" t="s">
        <v>30</v>
      </c>
      <c r="AX596" s="15" t="s">
        <v>81</v>
      </c>
      <c r="AY596" s="188" t="s">
        <v>148</v>
      </c>
    </row>
    <row r="597" spans="1:65" s="2" customFormat="1" ht="24.2" customHeight="1">
      <c r="A597" s="33"/>
      <c r="B597" s="156"/>
      <c r="C597" s="207" t="s">
        <v>1026</v>
      </c>
      <c r="D597" s="207" t="s">
        <v>752</v>
      </c>
      <c r="E597" s="208" t="s">
        <v>1027</v>
      </c>
      <c r="F597" s="209" t="s">
        <v>1028</v>
      </c>
      <c r="G597" s="210" t="s">
        <v>153</v>
      </c>
      <c r="H597" s="211">
        <v>25.65</v>
      </c>
      <c r="I597" s="212"/>
      <c r="J597" s="213">
        <f>ROUND(I597*H597,2)</f>
        <v>0</v>
      </c>
      <c r="K597" s="214"/>
      <c r="L597" s="215"/>
      <c r="M597" s="216" t="s">
        <v>1</v>
      </c>
      <c r="N597" s="217" t="s">
        <v>40</v>
      </c>
      <c r="O597" s="62"/>
      <c r="P597" s="167">
        <f>O597*H597</f>
        <v>0</v>
      </c>
      <c r="Q597" s="167">
        <v>2E-3</v>
      </c>
      <c r="R597" s="167">
        <f>Q597*H597</f>
        <v>5.1299999999999998E-2</v>
      </c>
      <c r="S597" s="167">
        <v>0</v>
      </c>
      <c r="T597" s="168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9" t="s">
        <v>431</v>
      </c>
      <c r="AT597" s="169" t="s">
        <v>752</v>
      </c>
      <c r="AU597" s="169" t="s">
        <v>87</v>
      </c>
      <c r="AY597" s="18" t="s">
        <v>148</v>
      </c>
      <c r="BE597" s="170">
        <f>IF(N597="základná",J597,0)</f>
        <v>0</v>
      </c>
      <c r="BF597" s="170">
        <f>IF(N597="znížená",J597,0)</f>
        <v>0</v>
      </c>
      <c r="BG597" s="170">
        <f>IF(N597="zákl. prenesená",J597,0)</f>
        <v>0</v>
      </c>
      <c r="BH597" s="170">
        <f>IF(N597="zníž. prenesená",J597,0)</f>
        <v>0</v>
      </c>
      <c r="BI597" s="170">
        <f>IF(N597="nulová",J597,0)</f>
        <v>0</v>
      </c>
      <c r="BJ597" s="18" t="s">
        <v>87</v>
      </c>
      <c r="BK597" s="170">
        <f>ROUND(I597*H597,2)</f>
        <v>0</v>
      </c>
      <c r="BL597" s="18" t="s">
        <v>308</v>
      </c>
      <c r="BM597" s="169" t="s">
        <v>1029</v>
      </c>
    </row>
    <row r="598" spans="1:65" s="2" customFormat="1" ht="24.2" customHeight="1">
      <c r="A598" s="33"/>
      <c r="B598" s="156"/>
      <c r="C598" s="157" t="s">
        <v>1030</v>
      </c>
      <c r="D598" s="157" t="s">
        <v>150</v>
      </c>
      <c r="E598" s="158" t="s">
        <v>1031</v>
      </c>
      <c r="F598" s="159" t="s">
        <v>1032</v>
      </c>
      <c r="G598" s="160" t="s">
        <v>356</v>
      </c>
      <c r="H598" s="161">
        <v>28.2</v>
      </c>
      <c r="I598" s="162"/>
      <c r="J598" s="163">
        <f>ROUND(I598*H598,2)</f>
        <v>0</v>
      </c>
      <c r="K598" s="164"/>
      <c r="L598" s="34"/>
      <c r="M598" s="165" t="s">
        <v>1</v>
      </c>
      <c r="N598" s="166" t="s">
        <v>40</v>
      </c>
      <c r="O598" s="62"/>
      <c r="P598" s="167">
        <f>O598*H598</f>
        <v>0</v>
      </c>
      <c r="Q598" s="167">
        <v>3.0000000000000001E-5</v>
      </c>
      <c r="R598" s="167">
        <f>Q598*H598</f>
        <v>8.4599999999999996E-4</v>
      </c>
      <c r="S598" s="167">
        <v>0</v>
      </c>
      <c r="T598" s="168">
        <f>S598*H598</f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69" t="s">
        <v>308</v>
      </c>
      <c r="AT598" s="169" t="s">
        <v>150</v>
      </c>
      <c r="AU598" s="169" t="s">
        <v>87</v>
      </c>
      <c r="AY598" s="18" t="s">
        <v>148</v>
      </c>
      <c r="BE598" s="170">
        <f>IF(N598="základná",J598,0)</f>
        <v>0</v>
      </c>
      <c r="BF598" s="170">
        <f>IF(N598="znížená",J598,0)</f>
        <v>0</v>
      </c>
      <c r="BG598" s="170">
        <f>IF(N598="zákl. prenesená",J598,0)</f>
        <v>0</v>
      </c>
      <c r="BH598" s="170">
        <f>IF(N598="zníž. prenesená",J598,0)</f>
        <v>0</v>
      </c>
      <c r="BI598" s="170">
        <f>IF(N598="nulová",J598,0)</f>
        <v>0</v>
      </c>
      <c r="BJ598" s="18" t="s">
        <v>87</v>
      </c>
      <c r="BK598" s="170">
        <f>ROUND(I598*H598,2)</f>
        <v>0</v>
      </c>
      <c r="BL598" s="18" t="s">
        <v>308</v>
      </c>
      <c r="BM598" s="169" t="s">
        <v>1033</v>
      </c>
    </row>
    <row r="599" spans="1:65" s="14" customFormat="1" ht="11.25">
      <c r="B599" s="179"/>
      <c r="D599" s="172" t="s">
        <v>156</v>
      </c>
      <c r="E599" s="180" t="s">
        <v>1</v>
      </c>
      <c r="F599" s="181" t="s">
        <v>1034</v>
      </c>
      <c r="H599" s="182">
        <v>16.2</v>
      </c>
      <c r="I599" s="183"/>
      <c r="L599" s="179"/>
      <c r="M599" s="184"/>
      <c r="N599" s="185"/>
      <c r="O599" s="185"/>
      <c r="P599" s="185"/>
      <c r="Q599" s="185"/>
      <c r="R599" s="185"/>
      <c r="S599" s="185"/>
      <c r="T599" s="186"/>
      <c r="AT599" s="180" t="s">
        <v>156</v>
      </c>
      <c r="AU599" s="180" t="s">
        <v>87</v>
      </c>
      <c r="AV599" s="14" t="s">
        <v>87</v>
      </c>
      <c r="AW599" s="14" t="s">
        <v>30</v>
      </c>
      <c r="AX599" s="14" t="s">
        <v>74</v>
      </c>
      <c r="AY599" s="180" t="s">
        <v>148</v>
      </c>
    </row>
    <row r="600" spans="1:65" s="14" customFormat="1" ht="11.25">
      <c r="B600" s="179"/>
      <c r="D600" s="172" t="s">
        <v>156</v>
      </c>
      <c r="E600" s="180" t="s">
        <v>1</v>
      </c>
      <c r="F600" s="181" t="s">
        <v>1035</v>
      </c>
      <c r="H600" s="182">
        <v>3.6</v>
      </c>
      <c r="I600" s="183"/>
      <c r="L600" s="179"/>
      <c r="M600" s="184"/>
      <c r="N600" s="185"/>
      <c r="O600" s="185"/>
      <c r="P600" s="185"/>
      <c r="Q600" s="185"/>
      <c r="R600" s="185"/>
      <c r="S600" s="185"/>
      <c r="T600" s="186"/>
      <c r="AT600" s="180" t="s">
        <v>156</v>
      </c>
      <c r="AU600" s="180" t="s">
        <v>87</v>
      </c>
      <c r="AV600" s="14" t="s">
        <v>87</v>
      </c>
      <c r="AW600" s="14" t="s">
        <v>30</v>
      </c>
      <c r="AX600" s="14" t="s">
        <v>74</v>
      </c>
      <c r="AY600" s="180" t="s">
        <v>148</v>
      </c>
    </row>
    <row r="601" spans="1:65" s="14" customFormat="1" ht="11.25">
      <c r="B601" s="179"/>
      <c r="D601" s="172" t="s">
        <v>156</v>
      </c>
      <c r="E601" s="180" t="s">
        <v>1</v>
      </c>
      <c r="F601" s="181" t="s">
        <v>1036</v>
      </c>
      <c r="H601" s="182">
        <v>7.2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156</v>
      </c>
      <c r="AU601" s="180" t="s">
        <v>87</v>
      </c>
      <c r="AV601" s="14" t="s">
        <v>87</v>
      </c>
      <c r="AW601" s="14" t="s">
        <v>30</v>
      </c>
      <c r="AX601" s="14" t="s">
        <v>74</v>
      </c>
      <c r="AY601" s="180" t="s">
        <v>148</v>
      </c>
    </row>
    <row r="602" spans="1:65" s="14" customFormat="1" ht="11.25">
      <c r="B602" s="179"/>
      <c r="D602" s="172" t="s">
        <v>156</v>
      </c>
      <c r="E602" s="180" t="s">
        <v>1</v>
      </c>
      <c r="F602" s="181" t="s">
        <v>1037</v>
      </c>
      <c r="H602" s="182">
        <v>1.2</v>
      </c>
      <c r="I602" s="183"/>
      <c r="L602" s="179"/>
      <c r="M602" s="184"/>
      <c r="N602" s="185"/>
      <c r="O602" s="185"/>
      <c r="P602" s="185"/>
      <c r="Q602" s="185"/>
      <c r="R602" s="185"/>
      <c r="S602" s="185"/>
      <c r="T602" s="186"/>
      <c r="AT602" s="180" t="s">
        <v>156</v>
      </c>
      <c r="AU602" s="180" t="s">
        <v>87</v>
      </c>
      <c r="AV602" s="14" t="s">
        <v>87</v>
      </c>
      <c r="AW602" s="14" t="s">
        <v>30</v>
      </c>
      <c r="AX602" s="14" t="s">
        <v>74</v>
      </c>
      <c r="AY602" s="180" t="s">
        <v>148</v>
      </c>
    </row>
    <row r="603" spans="1:65" s="15" customFormat="1" ht="11.25">
      <c r="B603" s="187"/>
      <c r="D603" s="172" t="s">
        <v>156</v>
      </c>
      <c r="E603" s="188" t="s">
        <v>1</v>
      </c>
      <c r="F603" s="189" t="s">
        <v>163</v>
      </c>
      <c r="H603" s="190">
        <v>28.2</v>
      </c>
      <c r="I603" s="191"/>
      <c r="L603" s="187"/>
      <c r="M603" s="192"/>
      <c r="N603" s="193"/>
      <c r="O603" s="193"/>
      <c r="P603" s="193"/>
      <c r="Q603" s="193"/>
      <c r="R603" s="193"/>
      <c r="S603" s="193"/>
      <c r="T603" s="194"/>
      <c r="AT603" s="188" t="s">
        <v>156</v>
      </c>
      <c r="AU603" s="188" t="s">
        <v>87</v>
      </c>
      <c r="AV603" s="15" t="s">
        <v>154</v>
      </c>
      <c r="AW603" s="15" t="s">
        <v>30</v>
      </c>
      <c r="AX603" s="15" t="s">
        <v>81</v>
      </c>
      <c r="AY603" s="188" t="s">
        <v>148</v>
      </c>
    </row>
    <row r="604" spans="1:65" s="2" customFormat="1" ht="33" customHeight="1">
      <c r="A604" s="33"/>
      <c r="B604" s="156"/>
      <c r="C604" s="207" t="s">
        <v>1038</v>
      </c>
      <c r="D604" s="207" t="s">
        <v>752</v>
      </c>
      <c r="E604" s="208" t="s">
        <v>1039</v>
      </c>
      <c r="F604" s="209" t="s">
        <v>1040</v>
      </c>
      <c r="G604" s="210" t="s">
        <v>332</v>
      </c>
      <c r="H604" s="211">
        <v>28.2</v>
      </c>
      <c r="I604" s="212"/>
      <c r="J604" s="213">
        <f>ROUND(I604*H604,2)</f>
        <v>0</v>
      </c>
      <c r="K604" s="214"/>
      <c r="L604" s="215"/>
      <c r="M604" s="216" t="s">
        <v>1</v>
      </c>
      <c r="N604" s="217" t="s">
        <v>40</v>
      </c>
      <c r="O604" s="62"/>
      <c r="P604" s="167">
        <f>O604*H604</f>
        <v>0</v>
      </c>
      <c r="Q604" s="167">
        <v>1.1000000000000001E-3</v>
      </c>
      <c r="R604" s="167">
        <f>Q604*H604</f>
        <v>3.1020000000000002E-2</v>
      </c>
      <c r="S604" s="167">
        <v>0</v>
      </c>
      <c r="T604" s="168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69" t="s">
        <v>431</v>
      </c>
      <c r="AT604" s="169" t="s">
        <v>752</v>
      </c>
      <c r="AU604" s="169" t="s">
        <v>87</v>
      </c>
      <c r="AY604" s="18" t="s">
        <v>148</v>
      </c>
      <c r="BE604" s="170">
        <f>IF(N604="základná",J604,0)</f>
        <v>0</v>
      </c>
      <c r="BF604" s="170">
        <f>IF(N604="znížená",J604,0)</f>
        <v>0</v>
      </c>
      <c r="BG604" s="170">
        <f>IF(N604="zákl. prenesená",J604,0)</f>
        <v>0</v>
      </c>
      <c r="BH604" s="170">
        <f>IF(N604="zníž. prenesená",J604,0)</f>
        <v>0</v>
      </c>
      <c r="BI604" s="170">
        <f>IF(N604="nulová",J604,0)</f>
        <v>0</v>
      </c>
      <c r="BJ604" s="18" t="s">
        <v>87</v>
      </c>
      <c r="BK604" s="170">
        <f>ROUND(I604*H604,2)</f>
        <v>0</v>
      </c>
      <c r="BL604" s="18" t="s">
        <v>308</v>
      </c>
      <c r="BM604" s="169" t="s">
        <v>1041</v>
      </c>
    </row>
    <row r="605" spans="1:65" s="2" customFormat="1" ht="33" customHeight="1">
      <c r="A605" s="33"/>
      <c r="B605" s="156"/>
      <c r="C605" s="157" t="s">
        <v>1042</v>
      </c>
      <c r="D605" s="157" t="s">
        <v>150</v>
      </c>
      <c r="E605" s="158" t="s">
        <v>1043</v>
      </c>
      <c r="F605" s="159" t="s">
        <v>1044</v>
      </c>
      <c r="G605" s="160" t="s">
        <v>332</v>
      </c>
      <c r="H605" s="161">
        <v>28.2</v>
      </c>
      <c r="I605" s="162"/>
      <c r="J605" s="163">
        <f>ROUND(I605*H605,2)</f>
        <v>0</v>
      </c>
      <c r="K605" s="164"/>
      <c r="L605" s="34"/>
      <c r="M605" s="165" t="s">
        <v>1</v>
      </c>
      <c r="N605" s="166" t="s">
        <v>40</v>
      </c>
      <c r="O605" s="62"/>
      <c r="P605" s="167">
        <f>O605*H605</f>
        <v>0</v>
      </c>
      <c r="Q605" s="167">
        <v>3.5000000000000001E-3</v>
      </c>
      <c r="R605" s="167">
        <f>Q605*H605</f>
        <v>9.8699999999999996E-2</v>
      </c>
      <c r="S605" s="167">
        <v>0</v>
      </c>
      <c r="T605" s="168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69" t="s">
        <v>308</v>
      </c>
      <c r="AT605" s="169" t="s">
        <v>150</v>
      </c>
      <c r="AU605" s="169" t="s">
        <v>87</v>
      </c>
      <c r="AY605" s="18" t="s">
        <v>148</v>
      </c>
      <c r="BE605" s="170">
        <f>IF(N605="základná",J605,0)</f>
        <v>0</v>
      </c>
      <c r="BF605" s="170">
        <f>IF(N605="znížená",J605,0)</f>
        <v>0</v>
      </c>
      <c r="BG605" s="170">
        <f>IF(N605="zákl. prenesená",J605,0)</f>
        <v>0</v>
      </c>
      <c r="BH605" s="170">
        <f>IF(N605="zníž. prenesená",J605,0)</f>
        <v>0</v>
      </c>
      <c r="BI605" s="170">
        <f>IF(N605="nulová",J605,0)</f>
        <v>0</v>
      </c>
      <c r="BJ605" s="18" t="s">
        <v>87</v>
      </c>
      <c r="BK605" s="170">
        <f>ROUND(I605*H605,2)</f>
        <v>0</v>
      </c>
      <c r="BL605" s="18" t="s">
        <v>308</v>
      </c>
      <c r="BM605" s="169" t="s">
        <v>1045</v>
      </c>
    </row>
    <row r="606" spans="1:65" s="14" customFormat="1" ht="11.25">
      <c r="B606" s="179"/>
      <c r="D606" s="172" t="s">
        <v>156</v>
      </c>
      <c r="E606" s="180" t="s">
        <v>1</v>
      </c>
      <c r="F606" s="181" t="s">
        <v>1034</v>
      </c>
      <c r="H606" s="182">
        <v>16.2</v>
      </c>
      <c r="I606" s="183"/>
      <c r="L606" s="179"/>
      <c r="M606" s="184"/>
      <c r="N606" s="185"/>
      <c r="O606" s="185"/>
      <c r="P606" s="185"/>
      <c r="Q606" s="185"/>
      <c r="R606" s="185"/>
      <c r="S606" s="185"/>
      <c r="T606" s="186"/>
      <c r="AT606" s="180" t="s">
        <v>156</v>
      </c>
      <c r="AU606" s="180" t="s">
        <v>87</v>
      </c>
      <c r="AV606" s="14" t="s">
        <v>87</v>
      </c>
      <c r="AW606" s="14" t="s">
        <v>30</v>
      </c>
      <c r="AX606" s="14" t="s">
        <v>74</v>
      </c>
      <c r="AY606" s="180" t="s">
        <v>148</v>
      </c>
    </row>
    <row r="607" spans="1:65" s="14" customFormat="1" ht="11.25">
      <c r="B607" s="179"/>
      <c r="D607" s="172" t="s">
        <v>156</v>
      </c>
      <c r="E607" s="180" t="s">
        <v>1</v>
      </c>
      <c r="F607" s="181" t="s">
        <v>1035</v>
      </c>
      <c r="H607" s="182">
        <v>3.6</v>
      </c>
      <c r="I607" s="183"/>
      <c r="L607" s="179"/>
      <c r="M607" s="184"/>
      <c r="N607" s="185"/>
      <c r="O607" s="185"/>
      <c r="P607" s="185"/>
      <c r="Q607" s="185"/>
      <c r="R607" s="185"/>
      <c r="S607" s="185"/>
      <c r="T607" s="186"/>
      <c r="AT607" s="180" t="s">
        <v>156</v>
      </c>
      <c r="AU607" s="180" t="s">
        <v>87</v>
      </c>
      <c r="AV607" s="14" t="s">
        <v>87</v>
      </c>
      <c r="AW607" s="14" t="s">
        <v>30</v>
      </c>
      <c r="AX607" s="14" t="s">
        <v>74</v>
      </c>
      <c r="AY607" s="180" t="s">
        <v>148</v>
      </c>
    </row>
    <row r="608" spans="1:65" s="14" customFormat="1" ht="11.25">
      <c r="B608" s="179"/>
      <c r="D608" s="172" t="s">
        <v>156</v>
      </c>
      <c r="E608" s="180" t="s">
        <v>1</v>
      </c>
      <c r="F608" s="181" t="s">
        <v>1036</v>
      </c>
      <c r="H608" s="182">
        <v>7.2</v>
      </c>
      <c r="I608" s="183"/>
      <c r="L608" s="179"/>
      <c r="M608" s="184"/>
      <c r="N608" s="185"/>
      <c r="O608" s="185"/>
      <c r="P608" s="185"/>
      <c r="Q608" s="185"/>
      <c r="R608" s="185"/>
      <c r="S608" s="185"/>
      <c r="T608" s="186"/>
      <c r="AT608" s="180" t="s">
        <v>156</v>
      </c>
      <c r="AU608" s="180" t="s">
        <v>87</v>
      </c>
      <c r="AV608" s="14" t="s">
        <v>87</v>
      </c>
      <c r="AW608" s="14" t="s">
        <v>30</v>
      </c>
      <c r="AX608" s="14" t="s">
        <v>74</v>
      </c>
      <c r="AY608" s="180" t="s">
        <v>148</v>
      </c>
    </row>
    <row r="609" spans="1:65" s="14" customFormat="1" ht="11.25">
      <c r="B609" s="179"/>
      <c r="D609" s="172" t="s">
        <v>156</v>
      </c>
      <c r="E609" s="180" t="s">
        <v>1</v>
      </c>
      <c r="F609" s="181" t="s">
        <v>1037</v>
      </c>
      <c r="H609" s="182">
        <v>1.2</v>
      </c>
      <c r="I609" s="183"/>
      <c r="L609" s="179"/>
      <c r="M609" s="184"/>
      <c r="N609" s="185"/>
      <c r="O609" s="185"/>
      <c r="P609" s="185"/>
      <c r="Q609" s="185"/>
      <c r="R609" s="185"/>
      <c r="S609" s="185"/>
      <c r="T609" s="186"/>
      <c r="AT609" s="180" t="s">
        <v>156</v>
      </c>
      <c r="AU609" s="180" t="s">
        <v>87</v>
      </c>
      <c r="AV609" s="14" t="s">
        <v>87</v>
      </c>
      <c r="AW609" s="14" t="s">
        <v>30</v>
      </c>
      <c r="AX609" s="14" t="s">
        <v>74</v>
      </c>
      <c r="AY609" s="180" t="s">
        <v>148</v>
      </c>
    </row>
    <row r="610" spans="1:65" s="15" customFormat="1" ht="11.25">
      <c r="B610" s="187"/>
      <c r="D610" s="172" t="s">
        <v>156</v>
      </c>
      <c r="E610" s="188" t="s">
        <v>1</v>
      </c>
      <c r="F610" s="189" t="s">
        <v>163</v>
      </c>
      <c r="H610" s="190">
        <v>28.2</v>
      </c>
      <c r="I610" s="191"/>
      <c r="L610" s="187"/>
      <c r="M610" s="192"/>
      <c r="N610" s="193"/>
      <c r="O610" s="193"/>
      <c r="P610" s="193"/>
      <c r="Q610" s="193"/>
      <c r="R610" s="193"/>
      <c r="S610" s="193"/>
      <c r="T610" s="194"/>
      <c r="AT610" s="188" t="s">
        <v>156</v>
      </c>
      <c r="AU610" s="188" t="s">
        <v>87</v>
      </c>
      <c r="AV610" s="15" t="s">
        <v>154</v>
      </c>
      <c r="AW610" s="15" t="s">
        <v>30</v>
      </c>
      <c r="AX610" s="15" t="s">
        <v>81</v>
      </c>
      <c r="AY610" s="188" t="s">
        <v>148</v>
      </c>
    </row>
    <row r="611" spans="1:65" s="2" customFormat="1" ht="24.2" customHeight="1">
      <c r="A611" s="33"/>
      <c r="B611" s="156"/>
      <c r="C611" s="157" t="s">
        <v>1046</v>
      </c>
      <c r="D611" s="157" t="s">
        <v>150</v>
      </c>
      <c r="E611" s="158" t="s">
        <v>1047</v>
      </c>
      <c r="F611" s="159" t="s">
        <v>1048</v>
      </c>
      <c r="G611" s="160" t="s">
        <v>153</v>
      </c>
      <c r="H611" s="161">
        <v>19.440000000000001</v>
      </c>
      <c r="I611" s="162"/>
      <c r="J611" s="163">
        <f>ROUND(I611*H611,2)</f>
        <v>0</v>
      </c>
      <c r="K611" s="164"/>
      <c r="L611" s="34"/>
      <c r="M611" s="165" t="s">
        <v>1</v>
      </c>
      <c r="N611" s="166" t="s">
        <v>40</v>
      </c>
      <c r="O611" s="62"/>
      <c r="P611" s="167">
        <f>O611*H611</f>
        <v>0</v>
      </c>
      <c r="Q611" s="167">
        <v>0</v>
      </c>
      <c r="R611" s="167">
        <f>Q611*H611</f>
        <v>0</v>
      </c>
      <c r="S611" s="167">
        <v>0</v>
      </c>
      <c r="T611" s="168">
        <f>S611*H611</f>
        <v>0</v>
      </c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R611" s="169" t="s">
        <v>308</v>
      </c>
      <c r="AT611" s="169" t="s">
        <v>150</v>
      </c>
      <c r="AU611" s="169" t="s">
        <v>87</v>
      </c>
      <c r="AY611" s="18" t="s">
        <v>148</v>
      </c>
      <c r="BE611" s="170">
        <f>IF(N611="základná",J611,0)</f>
        <v>0</v>
      </c>
      <c r="BF611" s="170">
        <f>IF(N611="znížená",J611,0)</f>
        <v>0</v>
      </c>
      <c r="BG611" s="170">
        <f>IF(N611="zákl. prenesená",J611,0)</f>
        <v>0</v>
      </c>
      <c r="BH611" s="170">
        <f>IF(N611="zníž. prenesená",J611,0)</f>
        <v>0</v>
      </c>
      <c r="BI611" s="170">
        <f>IF(N611="nulová",J611,0)</f>
        <v>0</v>
      </c>
      <c r="BJ611" s="18" t="s">
        <v>87</v>
      </c>
      <c r="BK611" s="170">
        <f>ROUND(I611*H611,2)</f>
        <v>0</v>
      </c>
      <c r="BL611" s="18" t="s">
        <v>308</v>
      </c>
      <c r="BM611" s="169" t="s">
        <v>1049</v>
      </c>
    </row>
    <row r="612" spans="1:65" s="14" customFormat="1" ht="11.25">
      <c r="B612" s="179"/>
      <c r="D612" s="172" t="s">
        <v>156</v>
      </c>
      <c r="E612" s="180" t="s">
        <v>1</v>
      </c>
      <c r="F612" s="181" t="s">
        <v>1050</v>
      </c>
      <c r="H612" s="182">
        <v>1.44</v>
      </c>
      <c r="I612" s="183"/>
      <c r="L612" s="179"/>
      <c r="M612" s="184"/>
      <c r="N612" s="185"/>
      <c r="O612" s="185"/>
      <c r="P612" s="185"/>
      <c r="Q612" s="185"/>
      <c r="R612" s="185"/>
      <c r="S612" s="185"/>
      <c r="T612" s="186"/>
      <c r="AT612" s="180" t="s">
        <v>156</v>
      </c>
      <c r="AU612" s="180" t="s">
        <v>87</v>
      </c>
      <c r="AV612" s="14" t="s">
        <v>87</v>
      </c>
      <c r="AW612" s="14" t="s">
        <v>30</v>
      </c>
      <c r="AX612" s="14" t="s">
        <v>74</v>
      </c>
      <c r="AY612" s="180" t="s">
        <v>148</v>
      </c>
    </row>
    <row r="613" spans="1:65" s="14" customFormat="1" ht="11.25">
      <c r="B613" s="179"/>
      <c r="D613" s="172" t="s">
        <v>156</v>
      </c>
      <c r="E613" s="180" t="s">
        <v>1</v>
      </c>
      <c r="F613" s="181" t="s">
        <v>1051</v>
      </c>
      <c r="H613" s="182">
        <v>1.44</v>
      </c>
      <c r="I613" s="183"/>
      <c r="L613" s="179"/>
      <c r="M613" s="184"/>
      <c r="N613" s="185"/>
      <c r="O613" s="185"/>
      <c r="P613" s="185"/>
      <c r="Q613" s="185"/>
      <c r="R613" s="185"/>
      <c r="S613" s="185"/>
      <c r="T613" s="186"/>
      <c r="AT613" s="180" t="s">
        <v>156</v>
      </c>
      <c r="AU613" s="180" t="s">
        <v>87</v>
      </c>
      <c r="AV613" s="14" t="s">
        <v>87</v>
      </c>
      <c r="AW613" s="14" t="s">
        <v>30</v>
      </c>
      <c r="AX613" s="14" t="s">
        <v>74</v>
      </c>
      <c r="AY613" s="180" t="s">
        <v>148</v>
      </c>
    </row>
    <row r="614" spans="1:65" s="14" customFormat="1" ht="11.25">
      <c r="B614" s="179"/>
      <c r="D614" s="172" t="s">
        <v>156</v>
      </c>
      <c r="E614" s="180" t="s">
        <v>1</v>
      </c>
      <c r="F614" s="181" t="s">
        <v>1052</v>
      </c>
      <c r="H614" s="182">
        <v>1.44</v>
      </c>
      <c r="I614" s="183"/>
      <c r="L614" s="179"/>
      <c r="M614" s="184"/>
      <c r="N614" s="185"/>
      <c r="O614" s="185"/>
      <c r="P614" s="185"/>
      <c r="Q614" s="185"/>
      <c r="R614" s="185"/>
      <c r="S614" s="185"/>
      <c r="T614" s="186"/>
      <c r="AT614" s="180" t="s">
        <v>156</v>
      </c>
      <c r="AU614" s="180" t="s">
        <v>87</v>
      </c>
      <c r="AV614" s="14" t="s">
        <v>87</v>
      </c>
      <c r="AW614" s="14" t="s">
        <v>30</v>
      </c>
      <c r="AX614" s="14" t="s">
        <v>74</v>
      </c>
      <c r="AY614" s="180" t="s">
        <v>148</v>
      </c>
    </row>
    <row r="615" spans="1:65" s="14" customFormat="1" ht="11.25">
      <c r="B615" s="179"/>
      <c r="D615" s="172" t="s">
        <v>156</v>
      </c>
      <c r="E615" s="180" t="s">
        <v>1</v>
      </c>
      <c r="F615" s="181" t="s">
        <v>1053</v>
      </c>
      <c r="H615" s="182">
        <v>1.44</v>
      </c>
      <c r="I615" s="183"/>
      <c r="L615" s="179"/>
      <c r="M615" s="184"/>
      <c r="N615" s="185"/>
      <c r="O615" s="185"/>
      <c r="P615" s="185"/>
      <c r="Q615" s="185"/>
      <c r="R615" s="185"/>
      <c r="S615" s="185"/>
      <c r="T615" s="186"/>
      <c r="AT615" s="180" t="s">
        <v>156</v>
      </c>
      <c r="AU615" s="180" t="s">
        <v>87</v>
      </c>
      <c r="AV615" s="14" t="s">
        <v>87</v>
      </c>
      <c r="AW615" s="14" t="s">
        <v>30</v>
      </c>
      <c r="AX615" s="14" t="s">
        <v>74</v>
      </c>
      <c r="AY615" s="180" t="s">
        <v>148</v>
      </c>
    </row>
    <row r="616" spans="1:65" s="14" customFormat="1" ht="11.25">
      <c r="B616" s="179"/>
      <c r="D616" s="172" t="s">
        <v>156</v>
      </c>
      <c r="E616" s="180" t="s">
        <v>1</v>
      </c>
      <c r="F616" s="181" t="s">
        <v>1054</v>
      </c>
      <c r="H616" s="182">
        <v>1.44</v>
      </c>
      <c r="I616" s="183"/>
      <c r="L616" s="179"/>
      <c r="M616" s="184"/>
      <c r="N616" s="185"/>
      <c r="O616" s="185"/>
      <c r="P616" s="185"/>
      <c r="Q616" s="185"/>
      <c r="R616" s="185"/>
      <c r="S616" s="185"/>
      <c r="T616" s="186"/>
      <c r="AT616" s="180" t="s">
        <v>156</v>
      </c>
      <c r="AU616" s="180" t="s">
        <v>87</v>
      </c>
      <c r="AV616" s="14" t="s">
        <v>87</v>
      </c>
      <c r="AW616" s="14" t="s">
        <v>30</v>
      </c>
      <c r="AX616" s="14" t="s">
        <v>74</v>
      </c>
      <c r="AY616" s="180" t="s">
        <v>148</v>
      </c>
    </row>
    <row r="617" spans="1:65" s="14" customFormat="1" ht="11.25">
      <c r="B617" s="179"/>
      <c r="D617" s="172" t="s">
        <v>156</v>
      </c>
      <c r="E617" s="180" t="s">
        <v>1</v>
      </c>
      <c r="F617" s="181" t="s">
        <v>1055</v>
      </c>
      <c r="H617" s="182">
        <v>1.44</v>
      </c>
      <c r="I617" s="183"/>
      <c r="L617" s="179"/>
      <c r="M617" s="184"/>
      <c r="N617" s="185"/>
      <c r="O617" s="185"/>
      <c r="P617" s="185"/>
      <c r="Q617" s="185"/>
      <c r="R617" s="185"/>
      <c r="S617" s="185"/>
      <c r="T617" s="186"/>
      <c r="AT617" s="180" t="s">
        <v>156</v>
      </c>
      <c r="AU617" s="180" t="s">
        <v>87</v>
      </c>
      <c r="AV617" s="14" t="s">
        <v>87</v>
      </c>
      <c r="AW617" s="14" t="s">
        <v>30</v>
      </c>
      <c r="AX617" s="14" t="s">
        <v>74</v>
      </c>
      <c r="AY617" s="180" t="s">
        <v>148</v>
      </c>
    </row>
    <row r="618" spans="1:65" s="14" customFormat="1" ht="11.25">
      <c r="B618" s="179"/>
      <c r="D618" s="172" t="s">
        <v>156</v>
      </c>
      <c r="E618" s="180" t="s">
        <v>1</v>
      </c>
      <c r="F618" s="181" t="s">
        <v>1056</v>
      </c>
      <c r="H618" s="182">
        <v>1.44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156</v>
      </c>
      <c r="AU618" s="180" t="s">
        <v>87</v>
      </c>
      <c r="AV618" s="14" t="s">
        <v>87</v>
      </c>
      <c r="AW618" s="14" t="s">
        <v>30</v>
      </c>
      <c r="AX618" s="14" t="s">
        <v>74</v>
      </c>
      <c r="AY618" s="180" t="s">
        <v>148</v>
      </c>
    </row>
    <row r="619" spans="1:65" s="14" customFormat="1" ht="11.25">
      <c r="B619" s="179"/>
      <c r="D619" s="172" t="s">
        <v>156</v>
      </c>
      <c r="E619" s="180" t="s">
        <v>1</v>
      </c>
      <c r="F619" s="181" t="s">
        <v>1057</v>
      </c>
      <c r="H619" s="182">
        <v>1.44</v>
      </c>
      <c r="I619" s="183"/>
      <c r="L619" s="179"/>
      <c r="M619" s="184"/>
      <c r="N619" s="185"/>
      <c r="O619" s="185"/>
      <c r="P619" s="185"/>
      <c r="Q619" s="185"/>
      <c r="R619" s="185"/>
      <c r="S619" s="185"/>
      <c r="T619" s="186"/>
      <c r="AT619" s="180" t="s">
        <v>156</v>
      </c>
      <c r="AU619" s="180" t="s">
        <v>87</v>
      </c>
      <c r="AV619" s="14" t="s">
        <v>87</v>
      </c>
      <c r="AW619" s="14" t="s">
        <v>30</v>
      </c>
      <c r="AX619" s="14" t="s">
        <v>74</v>
      </c>
      <c r="AY619" s="180" t="s">
        <v>148</v>
      </c>
    </row>
    <row r="620" spans="1:65" s="14" customFormat="1" ht="11.25">
      <c r="B620" s="179"/>
      <c r="D620" s="172" t="s">
        <v>156</v>
      </c>
      <c r="E620" s="180" t="s">
        <v>1</v>
      </c>
      <c r="F620" s="181" t="s">
        <v>1058</v>
      </c>
      <c r="H620" s="182">
        <v>1.44</v>
      </c>
      <c r="I620" s="183"/>
      <c r="L620" s="179"/>
      <c r="M620" s="184"/>
      <c r="N620" s="185"/>
      <c r="O620" s="185"/>
      <c r="P620" s="185"/>
      <c r="Q620" s="185"/>
      <c r="R620" s="185"/>
      <c r="S620" s="185"/>
      <c r="T620" s="186"/>
      <c r="AT620" s="180" t="s">
        <v>156</v>
      </c>
      <c r="AU620" s="180" t="s">
        <v>87</v>
      </c>
      <c r="AV620" s="14" t="s">
        <v>87</v>
      </c>
      <c r="AW620" s="14" t="s">
        <v>30</v>
      </c>
      <c r="AX620" s="14" t="s">
        <v>74</v>
      </c>
      <c r="AY620" s="180" t="s">
        <v>148</v>
      </c>
    </row>
    <row r="621" spans="1:65" s="14" customFormat="1" ht="11.25">
      <c r="B621" s="179"/>
      <c r="D621" s="172" t="s">
        <v>156</v>
      </c>
      <c r="E621" s="180" t="s">
        <v>1</v>
      </c>
      <c r="F621" s="181" t="s">
        <v>1059</v>
      </c>
      <c r="H621" s="182">
        <v>1.44</v>
      </c>
      <c r="I621" s="183"/>
      <c r="L621" s="179"/>
      <c r="M621" s="184"/>
      <c r="N621" s="185"/>
      <c r="O621" s="185"/>
      <c r="P621" s="185"/>
      <c r="Q621" s="185"/>
      <c r="R621" s="185"/>
      <c r="S621" s="185"/>
      <c r="T621" s="186"/>
      <c r="AT621" s="180" t="s">
        <v>156</v>
      </c>
      <c r="AU621" s="180" t="s">
        <v>87</v>
      </c>
      <c r="AV621" s="14" t="s">
        <v>87</v>
      </c>
      <c r="AW621" s="14" t="s">
        <v>30</v>
      </c>
      <c r="AX621" s="14" t="s">
        <v>74</v>
      </c>
      <c r="AY621" s="180" t="s">
        <v>148</v>
      </c>
    </row>
    <row r="622" spans="1:65" s="14" customFormat="1" ht="11.25">
      <c r="B622" s="179"/>
      <c r="D622" s="172" t="s">
        <v>156</v>
      </c>
      <c r="E622" s="180" t="s">
        <v>1</v>
      </c>
      <c r="F622" s="181" t="s">
        <v>1060</v>
      </c>
      <c r="H622" s="182">
        <v>1.44</v>
      </c>
      <c r="I622" s="183"/>
      <c r="L622" s="179"/>
      <c r="M622" s="184"/>
      <c r="N622" s="185"/>
      <c r="O622" s="185"/>
      <c r="P622" s="185"/>
      <c r="Q622" s="185"/>
      <c r="R622" s="185"/>
      <c r="S622" s="185"/>
      <c r="T622" s="186"/>
      <c r="AT622" s="180" t="s">
        <v>156</v>
      </c>
      <c r="AU622" s="180" t="s">
        <v>87</v>
      </c>
      <c r="AV622" s="14" t="s">
        <v>87</v>
      </c>
      <c r="AW622" s="14" t="s">
        <v>30</v>
      </c>
      <c r="AX622" s="14" t="s">
        <v>74</v>
      </c>
      <c r="AY622" s="180" t="s">
        <v>148</v>
      </c>
    </row>
    <row r="623" spans="1:65" s="14" customFormat="1" ht="11.25">
      <c r="B623" s="179"/>
      <c r="D623" s="172" t="s">
        <v>156</v>
      </c>
      <c r="E623" s="180" t="s">
        <v>1</v>
      </c>
      <c r="F623" s="181" t="s">
        <v>1061</v>
      </c>
      <c r="H623" s="182">
        <v>1.44</v>
      </c>
      <c r="I623" s="183"/>
      <c r="L623" s="179"/>
      <c r="M623" s="184"/>
      <c r="N623" s="185"/>
      <c r="O623" s="185"/>
      <c r="P623" s="185"/>
      <c r="Q623" s="185"/>
      <c r="R623" s="185"/>
      <c r="S623" s="185"/>
      <c r="T623" s="186"/>
      <c r="AT623" s="180" t="s">
        <v>156</v>
      </c>
      <c r="AU623" s="180" t="s">
        <v>87</v>
      </c>
      <c r="AV623" s="14" t="s">
        <v>87</v>
      </c>
      <c r="AW623" s="14" t="s">
        <v>30</v>
      </c>
      <c r="AX623" s="14" t="s">
        <v>74</v>
      </c>
      <c r="AY623" s="180" t="s">
        <v>148</v>
      </c>
    </row>
    <row r="624" spans="1:65" s="16" customFormat="1" ht="11.25">
      <c r="B624" s="195"/>
      <c r="D624" s="172" t="s">
        <v>156</v>
      </c>
      <c r="E624" s="196" t="s">
        <v>1</v>
      </c>
      <c r="F624" s="197" t="s">
        <v>193</v>
      </c>
      <c r="H624" s="198">
        <v>17.28</v>
      </c>
      <c r="I624" s="199"/>
      <c r="L624" s="195"/>
      <c r="M624" s="200"/>
      <c r="N624" s="201"/>
      <c r="O624" s="201"/>
      <c r="P624" s="201"/>
      <c r="Q624" s="201"/>
      <c r="R624" s="201"/>
      <c r="S624" s="201"/>
      <c r="T624" s="202"/>
      <c r="AT624" s="196" t="s">
        <v>156</v>
      </c>
      <c r="AU624" s="196" t="s">
        <v>87</v>
      </c>
      <c r="AV624" s="16" t="s">
        <v>167</v>
      </c>
      <c r="AW624" s="16" t="s">
        <v>30</v>
      </c>
      <c r="AX624" s="16" t="s">
        <v>74</v>
      </c>
      <c r="AY624" s="196" t="s">
        <v>148</v>
      </c>
    </row>
    <row r="625" spans="1:65" s="14" customFormat="1" ht="11.25">
      <c r="B625" s="179"/>
      <c r="D625" s="172" t="s">
        <v>156</v>
      </c>
      <c r="E625" s="180" t="s">
        <v>1</v>
      </c>
      <c r="F625" s="181" t="s">
        <v>1062</v>
      </c>
      <c r="H625" s="182">
        <v>2.16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156</v>
      </c>
      <c r="AU625" s="180" t="s">
        <v>87</v>
      </c>
      <c r="AV625" s="14" t="s">
        <v>87</v>
      </c>
      <c r="AW625" s="14" t="s">
        <v>30</v>
      </c>
      <c r="AX625" s="14" t="s">
        <v>74</v>
      </c>
      <c r="AY625" s="180" t="s">
        <v>148</v>
      </c>
    </row>
    <row r="626" spans="1:65" s="16" customFormat="1" ht="11.25">
      <c r="B626" s="195"/>
      <c r="D626" s="172" t="s">
        <v>156</v>
      </c>
      <c r="E626" s="196" t="s">
        <v>1</v>
      </c>
      <c r="F626" s="197" t="s">
        <v>193</v>
      </c>
      <c r="H626" s="198">
        <v>2.16</v>
      </c>
      <c r="I626" s="199"/>
      <c r="L626" s="195"/>
      <c r="M626" s="200"/>
      <c r="N626" s="201"/>
      <c r="O626" s="201"/>
      <c r="P626" s="201"/>
      <c r="Q626" s="201"/>
      <c r="R626" s="201"/>
      <c r="S626" s="201"/>
      <c r="T626" s="202"/>
      <c r="AT626" s="196" t="s">
        <v>156</v>
      </c>
      <c r="AU626" s="196" t="s">
        <v>87</v>
      </c>
      <c r="AV626" s="16" t="s">
        <v>167</v>
      </c>
      <c r="AW626" s="16" t="s">
        <v>30</v>
      </c>
      <c r="AX626" s="16" t="s">
        <v>74</v>
      </c>
      <c r="AY626" s="196" t="s">
        <v>148</v>
      </c>
    </row>
    <row r="627" spans="1:65" s="15" customFormat="1" ht="11.25">
      <c r="B627" s="187"/>
      <c r="D627" s="172" t="s">
        <v>156</v>
      </c>
      <c r="E627" s="188" t="s">
        <v>1</v>
      </c>
      <c r="F627" s="189" t="s">
        <v>163</v>
      </c>
      <c r="H627" s="190">
        <v>19.440000000000001</v>
      </c>
      <c r="I627" s="191"/>
      <c r="L627" s="187"/>
      <c r="M627" s="192"/>
      <c r="N627" s="193"/>
      <c r="O627" s="193"/>
      <c r="P627" s="193"/>
      <c r="Q627" s="193"/>
      <c r="R627" s="193"/>
      <c r="S627" s="193"/>
      <c r="T627" s="194"/>
      <c r="AT627" s="188" t="s">
        <v>156</v>
      </c>
      <c r="AU627" s="188" t="s">
        <v>87</v>
      </c>
      <c r="AV627" s="15" t="s">
        <v>154</v>
      </c>
      <c r="AW627" s="15" t="s">
        <v>30</v>
      </c>
      <c r="AX627" s="15" t="s">
        <v>81</v>
      </c>
      <c r="AY627" s="188" t="s">
        <v>148</v>
      </c>
    </row>
    <row r="628" spans="1:65" s="2" customFormat="1" ht="33" customHeight="1">
      <c r="A628" s="33"/>
      <c r="B628" s="156"/>
      <c r="C628" s="207" t="s">
        <v>1063</v>
      </c>
      <c r="D628" s="207" t="s">
        <v>752</v>
      </c>
      <c r="E628" s="208" t="s">
        <v>1064</v>
      </c>
      <c r="F628" s="209" t="s">
        <v>1065</v>
      </c>
      <c r="G628" s="210" t="s">
        <v>153</v>
      </c>
      <c r="H628" s="211">
        <v>19.440000000000001</v>
      </c>
      <c r="I628" s="212"/>
      <c r="J628" s="213">
        <f>ROUND(I628*H628,2)</f>
        <v>0</v>
      </c>
      <c r="K628" s="214"/>
      <c r="L628" s="215"/>
      <c r="M628" s="216" t="s">
        <v>1</v>
      </c>
      <c r="N628" s="217" t="s">
        <v>40</v>
      </c>
      <c r="O628" s="62"/>
      <c r="P628" s="167">
        <f>O628*H628</f>
        <v>0</v>
      </c>
      <c r="Q628" s="167">
        <v>1.4999999999999999E-4</v>
      </c>
      <c r="R628" s="167">
        <f>Q628*H628</f>
        <v>2.9159999999999998E-3</v>
      </c>
      <c r="S628" s="167">
        <v>0</v>
      </c>
      <c r="T628" s="168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69" t="s">
        <v>431</v>
      </c>
      <c r="AT628" s="169" t="s">
        <v>752</v>
      </c>
      <c r="AU628" s="169" t="s">
        <v>87</v>
      </c>
      <c r="AY628" s="18" t="s">
        <v>148</v>
      </c>
      <c r="BE628" s="170">
        <f>IF(N628="základná",J628,0)</f>
        <v>0</v>
      </c>
      <c r="BF628" s="170">
        <f>IF(N628="znížená",J628,0)</f>
        <v>0</v>
      </c>
      <c r="BG628" s="170">
        <f>IF(N628="zákl. prenesená",J628,0)</f>
        <v>0</v>
      </c>
      <c r="BH628" s="170">
        <f>IF(N628="zníž. prenesená",J628,0)</f>
        <v>0</v>
      </c>
      <c r="BI628" s="170">
        <f>IF(N628="nulová",J628,0)</f>
        <v>0</v>
      </c>
      <c r="BJ628" s="18" t="s">
        <v>87</v>
      </c>
      <c r="BK628" s="170">
        <f>ROUND(I628*H628,2)</f>
        <v>0</v>
      </c>
      <c r="BL628" s="18" t="s">
        <v>308</v>
      </c>
      <c r="BM628" s="169" t="s">
        <v>1066</v>
      </c>
    </row>
    <row r="629" spans="1:65" s="2" customFormat="1" ht="24.2" customHeight="1">
      <c r="A629" s="33"/>
      <c r="B629" s="156"/>
      <c r="C629" s="157" t="s">
        <v>1067</v>
      </c>
      <c r="D629" s="157" t="s">
        <v>150</v>
      </c>
      <c r="E629" s="158" t="s">
        <v>1068</v>
      </c>
      <c r="F629" s="159" t="s">
        <v>1069</v>
      </c>
      <c r="G629" s="160" t="s">
        <v>332</v>
      </c>
      <c r="H629" s="161">
        <v>13.52</v>
      </c>
      <c r="I629" s="162"/>
      <c r="J629" s="163">
        <f>ROUND(I629*H629,2)</f>
        <v>0</v>
      </c>
      <c r="K629" s="164"/>
      <c r="L629" s="34"/>
      <c r="M629" s="165" t="s">
        <v>1</v>
      </c>
      <c r="N629" s="166" t="s">
        <v>40</v>
      </c>
      <c r="O629" s="62"/>
      <c r="P629" s="167">
        <f>O629*H629</f>
        <v>0</v>
      </c>
      <c r="Q629" s="167">
        <v>4.2000000000000002E-4</v>
      </c>
      <c r="R629" s="167">
        <f>Q629*H629</f>
        <v>5.6784000000000001E-3</v>
      </c>
      <c r="S629" s="167">
        <v>0</v>
      </c>
      <c r="T629" s="168">
        <f>S629*H629</f>
        <v>0</v>
      </c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R629" s="169" t="s">
        <v>308</v>
      </c>
      <c r="AT629" s="169" t="s">
        <v>150</v>
      </c>
      <c r="AU629" s="169" t="s">
        <v>87</v>
      </c>
      <c r="AY629" s="18" t="s">
        <v>148</v>
      </c>
      <c r="BE629" s="170">
        <f>IF(N629="základná",J629,0)</f>
        <v>0</v>
      </c>
      <c r="BF629" s="170">
        <f>IF(N629="znížená",J629,0)</f>
        <v>0</v>
      </c>
      <c r="BG629" s="170">
        <f>IF(N629="zákl. prenesená",J629,0)</f>
        <v>0</v>
      </c>
      <c r="BH629" s="170">
        <f>IF(N629="zníž. prenesená",J629,0)</f>
        <v>0</v>
      </c>
      <c r="BI629" s="170">
        <f>IF(N629="nulová",J629,0)</f>
        <v>0</v>
      </c>
      <c r="BJ629" s="18" t="s">
        <v>87</v>
      </c>
      <c r="BK629" s="170">
        <f>ROUND(I629*H629,2)</f>
        <v>0</v>
      </c>
      <c r="BL629" s="18" t="s">
        <v>308</v>
      </c>
      <c r="BM629" s="169" t="s">
        <v>1070</v>
      </c>
    </row>
    <row r="630" spans="1:65" s="14" customFormat="1" ht="11.25">
      <c r="B630" s="179"/>
      <c r="D630" s="172" t="s">
        <v>156</v>
      </c>
      <c r="E630" s="180" t="s">
        <v>1</v>
      </c>
      <c r="F630" s="181" t="s">
        <v>1071</v>
      </c>
      <c r="H630" s="182">
        <v>7.32</v>
      </c>
      <c r="I630" s="183"/>
      <c r="L630" s="179"/>
      <c r="M630" s="184"/>
      <c r="N630" s="185"/>
      <c r="O630" s="185"/>
      <c r="P630" s="185"/>
      <c r="Q630" s="185"/>
      <c r="R630" s="185"/>
      <c r="S630" s="185"/>
      <c r="T630" s="186"/>
      <c r="AT630" s="180" t="s">
        <v>156</v>
      </c>
      <c r="AU630" s="180" t="s">
        <v>87</v>
      </c>
      <c r="AV630" s="14" t="s">
        <v>87</v>
      </c>
      <c r="AW630" s="14" t="s">
        <v>30</v>
      </c>
      <c r="AX630" s="14" t="s">
        <v>74</v>
      </c>
      <c r="AY630" s="180" t="s">
        <v>148</v>
      </c>
    </row>
    <row r="631" spans="1:65" s="14" customFormat="1" ht="11.25">
      <c r="B631" s="179"/>
      <c r="D631" s="172" t="s">
        <v>156</v>
      </c>
      <c r="E631" s="180" t="s">
        <v>1</v>
      </c>
      <c r="F631" s="181" t="s">
        <v>1072</v>
      </c>
      <c r="H631" s="182">
        <v>6.2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156</v>
      </c>
      <c r="AU631" s="180" t="s">
        <v>87</v>
      </c>
      <c r="AV631" s="14" t="s">
        <v>87</v>
      </c>
      <c r="AW631" s="14" t="s">
        <v>30</v>
      </c>
      <c r="AX631" s="14" t="s">
        <v>74</v>
      </c>
      <c r="AY631" s="180" t="s">
        <v>148</v>
      </c>
    </row>
    <row r="632" spans="1:65" s="15" customFormat="1" ht="11.25">
      <c r="B632" s="187"/>
      <c r="D632" s="172" t="s">
        <v>156</v>
      </c>
      <c r="E632" s="188" t="s">
        <v>1</v>
      </c>
      <c r="F632" s="189" t="s">
        <v>163</v>
      </c>
      <c r="H632" s="190">
        <v>13.52</v>
      </c>
      <c r="I632" s="191"/>
      <c r="L632" s="187"/>
      <c r="M632" s="192"/>
      <c r="N632" s="193"/>
      <c r="O632" s="193"/>
      <c r="P632" s="193"/>
      <c r="Q632" s="193"/>
      <c r="R632" s="193"/>
      <c r="S632" s="193"/>
      <c r="T632" s="194"/>
      <c r="AT632" s="188" t="s">
        <v>156</v>
      </c>
      <c r="AU632" s="188" t="s">
        <v>87</v>
      </c>
      <c r="AV632" s="15" t="s">
        <v>154</v>
      </c>
      <c r="AW632" s="15" t="s">
        <v>30</v>
      </c>
      <c r="AX632" s="15" t="s">
        <v>81</v>
      </c>
      <c r="AY632" s="188" t="s">
        <v>148</v>
      </c>
    </row>
    <row r="633" spans="1:65" s="2" customFormat="1" ht="76.349999999999994" customHeight="1">
      <c r="A633" s="33"/>
      <c r="B633" s="156"/>
      <c r="C633" s="207" t="s">
        <v>1073</v>
      </c>
      <c r="D633" s="207" t="s">
        <v>752</v>
      </c>
      <c r="E633" s="208" t="s">
        <v>1074</v>
      </c>
      <c r="F633" s="209" t="s">
        <v>1075</v>
      </c>
      <c r="G633" s="210" t="s">
        <v>325</v>
      </c>
      <c r="H633" s="211">
        <v>1</v>
      </c>
      <c r="I633" s="212"/>
      <c r="J633" s="213">
        <f>ROUND(I633*H633,2)</f>
        <v>0</v>
      </c>
      <c r="K633" s="214"/>
      <c r="L633" s="215"/>
      <c r="M633" s="216" t="s">
        <v>1</v>
      </c>
      <c r="N633" s="217" t="s">
        <v>40</v>
      </c>
      <c r="O633" s="62"/>
      <c r="P633" s="167">
        <f>O633*H633</f>
        <v>0</v>
      </c>
      <c r="Q633" s="167">
        <v>0.13</v>
      </c>
      <c r="R633" s="167">
        <f>Q633*H633</f>
        <v>0.13</v>
      </c>
      <c r="S633" s="167">
        <v>0</v>
      </c>
      <c r="T633" s="168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9" t="s">
        <v>431</v>
      </c>
      <c r="AT633" s="169" t="s">
        <v>752</v>
      </c>
      <c r="AU633" s="169" t="s">
        <v>87</v>
      </c>
      <c r="AY633" s="18" t="s">
        <v>148</v>
      </c>
      <c r="BE633" s="170">
        <f>IF(N633="základná",J633,0)</f>
        <v>0</v>
      </c>
      <c r="BF633" s="170">
        <f>IF(N633="znížená",J633,0)</f>
        <v>0</v>
      </c>
      <c r="BG633" s="170">
        <f>IF(N633="zákl. prenesená",J633,0)</f>
        <v>0</v>
      </c>
      <c r="BH633" s="170">
        <f>IF(N633="zníž. prenesená",J633,0)</f>
        <v>0</v>
      </c>
      <c r="BI633" s="170">
        <f>IF(N633="nulová",J633,0)</f>
        <v>0</v>
      </c>
      <c r="BJ633" s="18" t="s">
        <v>87</v>
      </c>
      <c r="BK633" s="170">
        <f>ROUND(I633*H633,2)</f>
        <v>0</v>
      </c>
      <c r="BL633" s="18" t="s">
        <v>308</v>
      </c>
      <c r="BM633" s="169" t="s">
        <v>1076</v>
      </c>
    </row>
    <row r="634" spans="1:65" s="14" customFormat="1" ht="11.25">
      <c r="B634" s="179"/>
      <c r="D634" s="172" t="s">
        <v>156</v>
      </c>
      <c r="E634" s="180" t="s">
        <v>1</v>
      </c>
      <c r="F634" s="181" t="s">
        <v>1077</v>
      </c>
      <c r="H634" s="182">
        <v>1</v>
      </c>
      <c r="I634" s="183"/>
      <c r="L634" s="179"/>
      <c r="M634" s="184"/>
      <c r="N634" s="185"/>
      <c r="O634" s="185"/>
      <c r="P634" s="185"/>
      <c r="Q634" s="185"/>
      <c r="R634" s="185"/>
      <c r="S634" s="185"/>
      <c r="T634" s="186"/>
      <c r="AT634" s="180" t="s">
        <v>156</v>
      </c>
      <c r="AU634" s="180" t="s">
        <v>87</v>
      </c>
      <c r="AV634" s="14" t="s">
        <v>87</v>
      </c>
      <c r="AW634" s="14" t="s">
        <v>30</v>
      </c>
      <c r="AX634" s="14" t="s">
        <v>74</v>
      </c>
      <c r="AY634" s="180" t="s">
        <v>148</v>
      </c>
    </row>
    <row r="635" spans="1:65" s="15" customFormat="1" ht="11.25">
      <c r="B635" s="187"/>
      <c r="D635" s="172" t="s">
        <v>156</v>
      </c>
      <c r="E635" s="188" t="s">
        <v>1</v>
      </c>
      <c r="F635" s="189" t="s">
        <v>163</v>
      </c>
      <c r="H635" s="190">
        <v>1</v>
      </c>
      <c r="I635" s="191"/>
      <c r="L635" s="187"/>
      <c r="M635" s="192"/>
      <c r="N635" s="193"/>
      <c r="O635" s="193"/>
      <c r="P635" s="193"/>
      <c r="Q635" s="193"/>
      <c r="R635" s="193"/>
      <c r="S635" s="193"/>
      <c r="T635" s="194"/>
      <c r="AT635" s="188" t="s">
        <v>156</v>
      </c>
      <c r="AU635" s="188" t="s">
        <v>87</v>
      </c>
      <c r="AV635" s="15" t="s">
        <v>154</v>
      </c>
      <c r="AW635" s="15" t="s">
        <v>30</v>
      </c>
      <c r="AX635" s="15" t="s">
        <v>81</v>
      </c>
      <c r="AY635" s="188" t="s">
        <v>148</v>
      </c>
    </row>
    <row r="636" spans="1:65" s="2" customFormat="1" ht="37.9" customHeight="1">
      <c r="A636" s="33"/>
      <c r="B636" s="156"/>
      <c r="C636" s="207" t="s">
        <v>1078</v>
      </c>
      <c r="D636" s="207" t="s">
        <v>752</v>
      </c>
      <c r="E636" s="208" t="s">
        <v>1079</v>
      </c>
      <c r="F636" s="209" t="s">
        <v>1080</v>
      </c>
      <c r="G636" s="210" t="s">
        <v>325</v>
      </c>
      <c r="H636" s="211">
        <v>1</v>
      </c>
      <c r="I636" s="212"/>
      <c r="J636" s="213">
        <f>ROUND(I636*H636,2)</f>
        <v>0</v>
      </c>
      <c r="K636" s="214"/>
      <c r="L636" s="215"/>
      <c r="M636" s="216" t="s">
        <v>1</v>
      </c>
      <c r="N636" s="217" t="s">
        <v>40</v>
      </c>
      <c r="O636" s="62"/>
      <c r="P636" s="167">
        <f>O636*H636</f>
        <v>0</v>
      </c>
      <c r="Q636" s="167">
        <v>0.13</v>
      </c>
      <c r="R636" s="167">
        <f>Q636*H636</f>
        <v>0.13</v>
      </c>
      <c r="S636" s="167">
        <v>0</v>
      </c>
      <c r="T636" s="168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9" t="s">
        <v>431</v>
      </c>
      <c r="AT636" s="169" t="s">
        <v>752</v>
      </c>
      <c r="AU636" s="169" t="s">
        <v>87</v>
      </c>
      <c r="AY636" s="18" t="s">
        <v>148</v>
      </c>
      <c r="BE636" s="170">
        <f>IF(N636="základná",J636,0)</f>
        <v>0</v>
      </c>
      <c r="BF636" s="170">
        <f>IF(N636="znížená",J636,0)</f>
        <v>0</v>
      </c>
      <c r="BG636" s="170">
        <f>IF(N636="zákl. prenesená",J636,0)</f>
        <v>0</v>
      </c>
      <c r="BH636" s="170">
        <f>IF(N636="zníž. prenesená",J636,0)</f>
        <v>0</v>
      </c>
      <c r="BI636" s="170">
        <f>IF(N636="nulová",J636,0)</f>
        <v>0</v>
      </c>
      <c r="BJ636" s="18" t="s">
        <v>87</v>
      </c>
      <c r="BK636" s="170">
        <f>ROUND(I636*H636,2)</f>
        <v>0</v>
      </c>
      <c r="BL636" s="18" t="s">
        <v>308</v>
      </c>
      <c r="BM636" s="169" t="s">
        <v>1081</v>
      </c>
    </row>
    <row r="637" spans="1:65" s="14" customFormat="1" ht="11.25">
      <c r="B637" s="179"/>
      <c r="D637" s="172" t="s">
        <v>156</v>
      </c>
      <c r="E637" s="180" t="s">
        <v>1</v>
      </c>
      <c r="F637" s="181" t="s">
        <v>1082</v>
      </c>
      <c r="H637" s="182">
        <v>1</v>
      </c>
      <c r="I637" s="183"/>
      <c r="L637" s="179"/>
      <c r="M637" s="184"/>
      <c r="N637" s="185"/>
      <c r="O637" s="185"/>
      <c r="P637" s="185"/>
      <c r="Q637" s="185"/>
      <c r="R637" s="185"/>
      <c r="S637" s="185"/>
      <c r="T637" s="186"/>
      <c r="AT637" s="180" t="s">
        <v>156</v>
      </c>
      <c r="AU637" s="180" t="s">
        <v>87</v>
      </c>
      <c r="AV637" s="14" t="s">
        <v>87</v>
      </c>
      <c r="AW637" s="14" t="s">
        <v>30</v>
      </c>
      <c r="AX637" s="14" t="s">
        <v>74</v>
      </c>
      <c r="AY637" s="180" t="s">
        <v>148</v>
      </c>
    </row>
    <row r="638" spans="1:65" s="15" customFormat="1" ht="11.25">
      <c r="B638" s="187"/>
      <c r="D638" s="172" t="s">
        <v>156</v>
      </c>
      <c r="E638" s="188" t="s">
        <v>1</v>
      </c>
      <c r="F638" s="189" t="s">
        <v>163</v>
      </c>
      <c r="H638" s="190">
        <v>1</v>
      </c>
      <c r="I638" s="191"/>
      <c r="L638" s="187"/>
      <c r="M638" s="192"/>
      <c r="N638" s="193"/>
      <c r="O638" s="193"/>
      <c r="P638" s="193"/>
      <c r="Q638" s="193"/>
      <c r="R638" s="193"/>
      <c r="S638" s="193"/>
      <c r="T638" s="194"/>
      <c r="AT638" s="188" t="s">
        <v>156</v>
      </c>
      <c r="AU638" s="188" t="s">
        <v>87</v>
      </c>
      <c r="AV638" s="15" t="s">
        <v>154</v>
      </c>
      <c r="AW638" s="15" t="s">
        <v>30</v>
      </c>
      <c r="AX638" s="15" t="s">
        <v>81</v>
      </c>
      <c r="AY638" s="188" t="s">
        <v>148</v>
      </c>
    </row>
    <row r="639" spans="1:65" s="2" customFormat="1" ht="24.2" customHeight="1">
      <c r="A639" s="33"/>
      <c r="B639" s="156"/>
      <c r="C639" s="157" t="s">
        <v>1083</v>
      </c>
      <c r="D639" s="157" t="s">
        <v>150</v>
      </c>
      <c r="E639" s="158" t="s">
        <v>837</v>
      </c>
      <c r="F639" s="159" t="s">
        <v>838</v>
      </c>
      <c r="G639" s="160" t="s">
        <v>396</v>
      </c>
      <c r="H639" s="161">
        <v>0.61099999999999999</v>
      </c>
      <c r="I639" s="162"/>
      <c r="J639" s="163">
        <f>ROUND(I639*H639,2)</f>
        <v>0</v>
      </c>
      <c r="K639" s="164"/>
      <c r="L639" s="34"/>
      <c r="M639" s="165" t="s">
        <v>1</v>
      </c>
      <c r="N639" s="166" t="s">
        <v>40</v>
      </c>
      <c r="O639" s="62"/>
      <c r="P639" s="167">
        <f>O639*H639</f>
        <v>0</v>
      </c>
      <c r="Q639" s="167">
        <v>0</v>
      </c>
      <c r="R639" s="167">
        <f>Q639*H639</f>
        <v>0</v>
      </c>
      <c r="S639" s="167">
        <v>0</v>
      </c>
      <c r="T639" s="168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9" t="s">
        <v>308</v>
      </c>
      <c r="AT639" s="169" t="s">
        <v>150</v>
      </c>
      <c r="AU639" s="169" t="s">
        <v>87</v>
      </c>
      <c r="AY639" s="18" t="s">
        <v>148</v>
      </c>
      <c r="BE639" s="170">
        <f>IF(N639="základná",J639,0)</f>
        <v>0</v>
      </c>
      <c r="BF639" s="170">
        <f>IF(N639="znížená",J639,0)</f>
        <v>0</v>
      </c>
      <c r="BG639" s="170">
        <f>IF(N639="zákl. prenesená",J639,0)</f>
        <v>0</v>
      </c>
      <c r="BH639" s="170">
        <f>IF(N639="zníž. prenesená",J639,0)</f>
        <v>0</v>
      </c>
      <c r="BI639" s="170">
        <f>IF(N639="nulová",J639,0)</f>
        <v>0</v>
      </c>
      <c r="BJ639" s="18" t="s">
        <v>87</v>
      </c>
      <c r="BK639" s="170">
        <f>ROUND(I639*H639,2)</f>
        <v>0</v>
      </c>
      <c r="BL639" s="18" t="s">
        <v>308</v>
      </c>
      <c r="BM639" s="169" t="s">
        <v>1084</v>
      </c>
    </row>
    <row r="640" spans="1:65" s="12" customFormat="1" ht="22.9" customHeight="1">
      <c r="B640" s="143"/>
      <c r="D640" s="144" t="s">
        <v>73</v>
      </c>
      <c r="E640" s="154" t="s">
        <v>1085</v>
      </c>
      <c r="F640" s="154" t="s">
        <v>1086</v>
      </c>
      <c r="I640" s="146"/>
      <c r="J640" s="155">
        <f>BK640</f>
        <v>0</v>
      </c>
      <c r="L640" s="143"/>
      <c r="M640" s="148"/>
      <c r="N640" s="149"/>
      <c r="O640" s="149"/>
      <c r="P640" s="150">
        <f>SUM(P641:P681)</f>
        <v>0</v>
      </c>
      <c r="Q640" s="149"/>
      <c r="R640" s="150">
        <f>SUM(R641:R681)</f>
        <v>5.2101030000000002</v>
      </c>
      <c r="S640" s="149"/>
      <c r="T640" s="151">
        <f>SUM(T641:T681)</f>
        <v>0</v>
      </c>
      <c r="AR640" s="144" t="s">
        <v>87</v>
      </c>
      <c r="AT640" s="152" t="s">
        <v>73</v>
      </c>
      <c r="AU640" s="152" t="s">
        <v>81</v>
      </c>
      <c r="AY640" s="144" t="s">
        <v>148</v>
      </c>
      <c r="BK640" s="153">
        <f>SUM(BK641:BK681)</f>
        <v>0</v>
      </c>
    </row>
    <row r="641" spans="1:65" s="2" customFormat="1" ht="37.9" customHeight="1">
      <c r="A641" s="33"/>
      <c r="B641" s="156"/>
      <c r="C641" s="157" t="s">
        <v>1087</v>
      </c>
      <c r="D641" s="157" t="s">
        <v>150</v>
      </c>
      <c r="E641" s="158" t="s">
        <v>1088</v>
      </c>
      <c r="F641" s="159" t="s">
        <v>1089</v>
      </c>
      <c r="G641" s="160" t="s">
        <v>153</v>
      </c>
      <c r="H641" s="161">
        <v>82.25</v>
      </c>
      <c r="I641" s="162"/>
      <c r="J641" s="163">
        <f>ROUND(I641*H641,2)</f>
        <v>0</v>
      </c>
      <c r="K641" s="164"/>
      <c r="L641" s="34"/>
      <c r="M641" s="165" t="s">
        <v>1</v>
      </c>
      <c r="N641" s="166" t="s">
        <v>40</v>
      </c>
      <c r="O641" s="62"/>
      <c r="P641" s="167">
        <f>O641*H641</f>
        <v>0</v>
      </c>
      <c r="Q641" s="167">
        <v>4.4400000000000002E-2</v>
      </c>
      <c r="R641" s="167">
        <f>Q641*H641</f>
        <v>3.6519000000000004</v>
      </c>
      <c r="S641" s="167">
        <v>0</v>
      </c>
      <c r="T641" s="168">
        <f>S641*H641</f>
        <v>0</v>
      </c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R641" s="169" t="s">
        <v>308</v>
      </c>
      <c r="AT641" s="169" t="s">
        <v>150</v>
      </c>
      <c r="AU641" s="169" t="s">
        <v>87</v>
      </c>
      <c r="AY641" s="18" t="s">
        <v>148</v>
      </c>
      <c r="BE641" s="170">
        <f>IF(N641="základná",J641,0)</f>
        <v>0</v>
      </c>
      <c r="BF641" s="170">
        <f>IF(N641="znížená",J641,0)</f>
        <v>0</v>
      </c>
      <c r="BG641" s="170">
        <f>IF(N641="zákl. prenesená",J641,0)</f>
        <v>0</v>
      </c>
      <c r="BH641" s="170">
        <f>IF(N641="zníž. prenesená",J641,0)</f>
        <v>0</v>
      </c>
      <c r="BI641" s="170">
        <f>IF(N641="nulová",J641,0)</f>
        <v>0</v>
      </c>
      <c r="BJ641" s="18" t="s">
        <v>87</v>
      </c>
      <c r="BK641" s="170">
        <f>ROUND(I641*H641,2)</f>
        <v>0</v>
      </c>
      <c r="BL641" s="18" t="s">
        <v>308</v>
      </c>
      <c r="BM641" s="169" t="s">
        <v>1090</v>
      </c>
    </row>
    <row r="642" spans="1:65" s="13" customFormat="1" ht="11.25">
      <c r="B642" s="171"/>
      <c r="D642" s="172" t="s">
        <v>156</v>
      </c>
      <c r="E642" s="173" t="s">
        <v>1</v>
      </c>
      <c r="F642" s="174" t="s">
        <v>1091</v>
      </c>
      <c r="H642" s="173" t="s">
        <v>1</v>
      </c>
      <c r="I642" s="175"/>
      <c r="L642" s="171"/>
      <c r="M642" s="176"/>
      <c r="N642" s="177"/>
      <c r="O642" s="177"/>
      <c r="P642" s="177"/>
      <c r="Q642" s="177"/>
      <c r="R642" s="177"/>
      <c r="S642" s="177"/>
      <c r="T642" s="178"/>
      <c r="AT642" s="173" t="s">
        <v>156</v>
      </c>
      <c r="AU642" s="173" t="s">
        <v>87</v>
      </c>
      <c r="AV642" s="13" t="s">
        <v>81</v>
      </c>
      <c r="AW642" s="13" t="s">
        <v>30</v>
      </c>
      <c r="AX642" s="13" t="s">
        <v>74</v>
      </c>
      <c r="AY642" s="173" t="s">
        <v>148</v>
      </c>
    </row>
    <row r="643" spans="1:65" s="13" customFormat="1" ht="11.25">
      <c r="B643" s="171"/>
      <c r="D643" s="172" t="s">
        <v>156</v>
      </c>
      <c r="E643" s="173" t="s">
        <v>1</v>
      </c>
      <c r="F643" s="174" t="s">
        <v>1092</v>
      </c>
      <c r="H643" s="173" t="s">
        <v>1</v>
      </c>
      <c r="I643" s="175"/>
      <c r="L643" s="171"/>
      <c r="M643" s="176"/>
      <c r="N643" s="177"/>
      <c r="O643" s="177"/>
      <c r="P643" s="177"/>
      <c r="Q643" s="177"/>
      <c r="R643" s="177"/>
      <c r="S643" s="177"/>
      <c r="T643" s="178"/>
      <c r="AT643" s="173" t="s">
        <v>156</v>
      </c>
      <c r="AU643" s="173" t="s">
        <v>87</v>
      </c>
      <c r="AV643" s="13" t="s">
        <v>81</v>
      </c>
      <c r="AW643" s="13" t="s">
        <v>30</v>
      </c>
      <c r="AX643" s="13" t="s">
        <v>74</v>
      </c>
      <c r="AY643" s="173" t="s">
        <v>148</v>
      </c>
    </row>
    <row r="644" spans="1:65" s="13" customFormat="1" ht="11.25">
      <c r="B644" s="171"/>
      <c r="D644" s="172" t="s">
        <v>156</v>
      </c>
      <c r="E644" s="173" t="s">
        <v>1</v>
      </c>
      <c r="F644" s="174" t="s">
        <v>1093</v>
      </c>
      <c r="H644" s="173" t="s">
        <v>1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3" t="s">
        <v>156</v>
      </c>
      <c r="AU644" s="173" t="s">
        <v>87</v>
      </c>
      <c r="AV644" s="13" t="s">
        <v>81</v>
      </c>
      <c r="AW644" s="13" t="s">
        <v>30</v>
      </c>
      <c r="AX644" s="13" t="s">
        <v>74</v>
      </c>
      <c r="AY644" s="173" t="s">
        <v>148</v>
      </c>
    </row>
    <row r="645" spans="1:65" s="13" customFormat="1" ht="11.25">
      <c r="B645" s="171"/>
      <c r="D645" s="172" t="s">
        <v>156</v>
      </c>
      <c r="E645" s="173" t="s">
        <v>1</v>
      </c>
      <c r="F645" s="174" t="s">
        <v>709</v>
      </c>
      <c r="H645" s="173" t="s">
        <v>1</v>
      </c>
      <c r="I645" s="175"/>
      <c r="L645" s="171"/>
      <c r="M645" s="176"/>
      <c r="N645" s="177"/>
      <c r="O645" s="177"/>
      <c r="P645" s="177"/>
      <c r="Q645" s="177"/>
      <c r="R645" s="177"/>
      <c r="S645" s="177"/>
      <c r="T645" s="178"/>
      <c r="AT645" s="173" t="s">
        <v>156</v>
      </c>
      <c r="AU645" s="173" t="s">
        <v>87</v>
      </c>
      <c r="AV645" s="13" t="s">
        <v>81</v>
      </c>
      <c r="AW645" s="13" t="s">
        <v>30</v>
      </c>
      <c r="AX645" s="13" t="s">
        <v>74</v>
      </c>
      <c r="AY645" s="173" t="s">
        <v>148</v>
      </c>
    </row>
    <row r="646" spans="1:65" s="13" customFormat="1" ht="11.25">
      <c r="B646" s="171"/>
      <c r="D646" s="172" t="s">
        <v>156</v>
      </c>
      <c r="E646" s="173" t="s">
        <v>1</v>
      </c>
      <c r="F646" s="174" t="s">
        <v>710</v>
      </c>
      <c r="H646" s="173" t="s">
        <v>1</v>
      </c>
      <c r="I646" s="175"/>
      <c r="L646" s="171"/>
      <c r="M646" s="176"/>
      <c r="N646" s="177"/>
      <c r="O646" s="177"/>
      <c r="P646" s="177"/>
      <c r="Q646" s="177"/>
      <c r="R646" s="177"/>
      <c r="S646" s="177"/>
      <c r="T646" s="178"/>
      <c r="AT646" s="173" t="s">
        <v>156</v>
      </c>
      <c r="AU646" s="173" t="s">
        <v>87</v>
      </c>
      <c r="AV646" s="13" t="s">
        <v>81</v>
      </c>
      <c r="AW646" s="13" t="s">
        <v>30</v>
      </c>
      <c r="AX646" s="13" t="s">
        <v>74</v>
      </c>
      <c r="AY646" s="173" t="s">
        <v>148</v>
      </c>
    </row>
    <row r="647" spans="1:65" s="13" customFormat="1" ht="11.25">
      <c r="B647" s="171"/>
      <c r="D647" s="172" t="s">
        <v>156</v>
      </c>
      <c r="E647" s="173" t="s">
        <v>1</v>
      </c>
      <c r="F647" s="174" t="s">
        <v>711</v>
      </c>
      <c r="H647" s="173" t="s">
        <v>1</v>
      </c>
      <c r="I647" s="175"/>
      <c r="L647" s="171"/>
      <c r="M647" s="176"/>
      <c r="N647" s="177"/>
      <c r="O647" s="177"/>
      <c r="P647" s="177"/>
      <c r="Q647" s="177"/>
      <c r="R647" s="177"/>
      <c r="S647" s="177"/>
      <c r="T647" s="178"/>
      <c r="AT647" s="173" t="s">
        <v>156</v>
      </c>
      <c r="AU647" s="173" t="s">
        <v>87</v>
      </c>
      <c r="AV647" s="13" t="s">
        <v>81</v>
      </c>
      <c r="AW647" s="13" t="s">
        <v>30</v>
      </c>
      <c r="AX647" s="13" t="s">
        <v>74</v>
      </c>
      <c r="AY647" s="173" t="s">
        <v>148</v>
      </c>
    </row>
    <row r="648" spans="1:65" s="13" customFormat="1" ht="11.25">
      <c r="B648" s="171"/>
      <c r="D648" s="172" t="s">
        <v>156</v>
      </c>
      <c r="E648" s="173" t="s">
        <v>1</v>
      </c>
      <c r="F648" s="174" t="s">
        <v>1094</v>
      </c>
      <c r="H648" s="173" t="s">
        <v>1</v>
      </c>
      <c r="I648" s="175"/>
      <c r="L648" s="171"/>
      <c r="M648" s="176"/>
      <c r="N648" s="177"/>
      <c r="O648" s="177"/>
      <c r="P648" s="177"/>
      <c r="Q648" s="177"/>
      <c r="R648" s="177"/>
      <c r="S648" s="177"/>
      <c r="T648" s="178"/>
      <c r="AT648" s="173" t="s">
        <v>156</v>
      </c>
      <c r="AU648" s="173" t="s">
        <v>87</v>
      </c>
      <c r="AV648" s="13" t="s">
        <v>81</v>
      </c>
      <c r="AW648" s="13" t="s">
        <v>30</v>
      </c>
      <c r="AX648" s="13" t="s">
        <v>74</v>
      </c>
      <c r="AY648" s="173" t="s">
        <v>148</v>
      </c>
    </row>
    <row r="649" spans="1:65" s="13" customFormat="1" ht="11.25">
      <c r="B649" s="171"/>
      <c r="D649" s="172" t="s">
        <v>156</v>
      </c>
      <c r="E649" s="173" t="s">
        <v>1</v>
      </c>
      <c r="F649" s="174" t="s">
        <v>1095</v>
      </c>
      <c r="H649" s="173" t="s">
        <v>1</v>
      </c>
      <c r="I649" s="175"/>
      <c r="L649" s="171"/>
      <c r="M649" s="176"/>
      <c r="N649" s="177"/>
      <c r="O649" s="177"/>
      <c r="P649" s="177"/>
      <c r="Q649" s="177"/>
      <c r="R649" s="177"/>
      <c r="S649" s="177"/>
      <c r="T649" s="178"/>
      <c r="AT649" s="173" t="s">
        <v>156</v>
      </c>
      <c r="AU649" s="173" t="s">
        <v>87</v>
      </c>
      <c r="AV649" s="13" t="s">
        <v>81</v>
      </c>
      <c r="AW649" s="13" t="s">
        <v>30</v>
      </c>
      <c r="AX649" s="13" t="s">
        <v>74</v>
      </c>
      <c r="AY649" s="173" t="s">
        <v>148</v>
      </c>
    </row>
    <row r="650" spans="1:65" s="13" customFormat="1" ht="11.25">
      <c r="B650" s="171"/>
      <c r="D650" s="172" t="s">
        <v>156</v>
      </c>
      <c r="E650" s="173" t="s">
        <v>1</v>
      </c>
      <c r="F650" s="174" t="s">
        <v>1096</v>
      </c>
      <c r="H650" s="173" t="s">
        <v>1</v>
      </c>
      <c r="I650" s="175"/>
      <c r="L650" s="171"/>
      <c r="M650" s="176"/>
      <c r="N650" s="177"/>
      <c r="O650" s="177"/>
      <c r="P650" s="177"/>
      <c r="Q650" s="177"/>
      <c r="R650" s="177"/>
      <c r="S650" s="177"/>
      <c r="T650" s="178"/>
      <c r="AT650" s="173" t="s">
        <v>156</v>
      </c>
      <c r="AU650" s="173" t="s">
        <v>87</v>
      </c>
      <c r="AV650" s="13" t="s">
        <v>81</v>
      </c>
      <c r="AW650" s="13" t="s">
        <v>30</v>
      </c>
      <c r="AX650" s="13" t="s">
        <v>74</v>
      </c>
      <c r="AY650" s="173" t="s">
        <v>148</v>
      </c>
    </row>
    <row r="651" spans="1:65" s="14" customFormat="1" ht="11.25">
      <c r="B651" s="179"/>
      <c r="D651" s="172" t="s">
        <v>156</v>
      </c>
      <c r="E651" s="180" t="s">
        <v>1</v>
      </c>
      <c r="F651" s="181" t="s">
        <v>1097</v>
      </c>
      <c r="H651" s="182">
        <v>8.35</v>
      </c>
      <c r="I651" s="183"/>
      <c r="L651" s="179"/>
      <c r="M651" s="184"/>
      <c r="N651" s="185"/>
      <c r="O651" s="185"/>
      <c r="P651" s="185"/>
      <c r="Q651" s="185"/>
      <c r="R651" s="185"/>
      <c r="S651" s="185"/>
      <c r="T651" s="186"/>
      <c r="AT651" s="180" t="s">
        <v>156</v>
      </c>
      <c r="AU651" s="180" t="s">
        <v>87</v>
      </c>
      <c r="AV651" s="14" t="s">
        <v>87</v>
      </c>
      <c r="AW651" s="14" t="s">
        <v>30</v>
      </c>
      <c r="AX651" s="14" t="s">
        <v>74</v>
      </c>
      <c r="AY651" s="180" t="s">
        <v>148</v>
      </c>
    </row>
    <row r="652" spans="1:65" s="14" customFormat="1" ht="11.25">
      <c r="B652" s="179"/>
      <c r="D652" s="172" t="s">
        <v>156</v>
      </c>
      <c r="E652" s="180" t="s">
        <v>1</v>
      </c>
      <c r="F652" s="181" t="s">
        <v>1098</v>
      </c>
      <c r="H652" s="182">
        <v>5.22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156</v>
      </c>
      <c r="AU652" s="180" t="s">
        <v>87</v>
      </c>
      <c r="AV652" s="14" t="s">
        <v>87</v>
      </c>
      <c r="AW652" s="14" t="s">
        <v>30</v>
      </c>
      <c r="AX652" s="14" t="s">
        <v>74</v>
      </c>
      <c r="AY652" s="180" t="s">
        <v>148</v>
      </c>
    </row>
    <row r="653" spans="1:65" s="14" customFormat="1" ht="11.25">
      <c r="B653" s="179"/>
      <c r="D653" s="172" t="s">
        <v>156</v>
      </c>
      <c r="E653" s="180" t="s">
        <v>1</v>
      </c>
      <c r="F653" s="181" t="s">
        <v>1099</v>
      </c>
      <c r="H653" s="182">
        <v>4.12</v>
      </c>
      <c r="I653" s="183"/>
      <c r="L653" s="179"/>
      <c r="M653" s="184"/>
      <c r="N653" s="185"/>
      <c r="O653" s="185"/>
      <c r="P653" s="185"/>
      <c r="Q653" s="185"/>
      <c r="R653" s="185"/>
      <c r="S653" s="185"/>
      <c r="T653" s="186"/>
      <c r="AT653" s="180" t="s">
        <v>156</v>
      </c>
      <c r="AU653" s="180" t="s">
        <v>87</v>
      </c>
      <c r="AV653" s="14" t="s">
        <v>87</v>
      </c>
      <c r="AW653" s="14" t="s">
        <v>30</v>
      </c>
      <c r="AX653" s="14" t="s">
        <v>74</v>
      </c>
      <c r="AY653" s="180" t="s">
        <v>148</v>
      </c>
    </row>
    <row r="654" spans="1:65" s="14" customFormat="1" ht="11.25">
      <c r="B654" s="179"/>
      <c r="D654" s="172" t="s">
        <v>156</v>
      </c>
      <c r="E654" s="180" t="s">
        <v>1</v>
      </c>
      <c r="F654" s="181" t="s">
        <v>1100</v>
      </c>
      <c r="H654" s="182">
        <v>3.94</v>
      </c>
      <c r="I654" s="183"/>
      <c r="L654" s="179"/>
      <c r="M654" s="184"/>
      <c r="N654" s="185"/>
      <c r="O654" s="185"/>
      <c r="P654" s="185"/>
      <c r="Q654" s="185"/>
      <c r="R654" s="185"/>
      <c r="S654" s="185"/>
      <c r="T654" s="186"/>
      <c r="AT654" s="180" t="s">
        <v>156</v>
      </c>
      <c r="AU654" s="180" t="s">
        <v>87</v>
      </c>
      <c r="AV654" s="14" t="s">
        <v>87</v>
      </c>
      <c r="AW654" s="14" t="s">
        <v>30</v>
      </c>
      <c r="AX654" s="14" t="s">
        <v>74</v>
      </c>
      <c r="AY654" s="180" t="s">
        <v>148</v>
      </c>
    </row>
    <row r="655" spans="1:65" s="14" customFormat="1" ht="11.25">
      <c r="B655" s="179"/>
      <c r="D655" s="172" t="s">
        <v>156</v>
      </c>
      <c r="E655" s="180" t="s">
        <v>1</v>
      </c>
      <c r="F655" s="181" t="s">
        <v>1101</v>
      </c>
      <c r="H655" s="182">
        <v>13.8</v>
      </c>
      <c r="I655" s="183"/>
      <c r="L655" s="179"/>
      <c r="M655" s="184"/>
      <c r="N655" s="185"/>
      <c r="O655" s="185"/>
      <c r="P655" s="185"/>
      <c r="Q655" s="185"/>
      <c r="R655" s="185"/>
      <c r="S655" s="185"/>
      <c r="T655" s="186"/>
      <c r="AT655" s="180" t="s">
        <v>156</v>
      </c>
      <c r="AU655" s="180" t="s">
        <v>87</v>
      </c>
      <c r="AV655" s="14" t="s">
        <v>87</v>
      </c>
      <c r="AW655" s="14" t="s">
        <v>30</v>
      </c>
      <c r="AX655" s="14" t="s">
        <v>74</v>
      </c>
      <c r="AY655" s="180" t="s">
        <v>148</v>
      </c>
    </row>
    <row r="656" spans="1:65" s="14" customFormat="1" ht="11.25">
      <c r="B656" s="179"/>
      <c r="D656" s="172" t="s">
        <v>156</v>
      </c>
      <c r="E656" s="180" t="s">
        <v>1</v>
      </c>
      <c r="F656" s="181" t="s">
        <v>1102</v>
      </c>
      <c r="H656" s="182">
        <v>13.8</v>
      </c>
      <c r="I656" s="183"/>
      <c r="L656" s="179"/>
      <c r="M656" s="184"/>
      <c r="N656" s="185"/>
      <c r="O656" s="185"/>
      <c r="P656" s="185"/>
      <c r="Q656" s="185"/>
      <c r="R656" s="185"/>
      <c r="S656" s="185"/>
      <c r="T656" s="186"/>
      <c r="AT656" s="180" t="s">
        <v>156</v>
      </c>
      <c r="AU656" s="180" t="s">
        <v>87</v>
      </c>
      <c r="AV656" s="14" t="s">
        <v>87</v>
      </c>
      <c r="AW656" s="14" t="s">
        <v>30</v>
      </c>
      <c r="AX656" s="14" t="s">
        <v>74</v>
      </c>
      <c r="AY656" s="180" t="s">
        <v>148</v>
      </c>
    </row>
    <row r="657" spans="1:65" s="14" customFormat="1" ht="11.25">
      <c r="B657" s="179"/>
      <c r="D657" s="172" t="s">
        <v>156</v>
      </c>
      <c r="E657" s="180" t="s">
        <v>1</v>
      </c>
      <c r="F657" s="181" t="s">
        <v>283</v>
      </c>
      <c r="H657" s="182">
        <v>13.8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156</v>
      </c>
      <c r="AU657" s="180" t="s">
        <v>87</v>
      </c>
      <c r="AV657" s="14" t="s">
        <v>87</v>
      </c>
      <c r="AW657" s="14" t="s">
        <v>30</v>
      </c>
      <c r="AX657" s="14" t="s">
        <v>74</v>
      </c>
      <c r="AY657" s="180" t="s">
        <v>148</v>
      </c>
    </row>
    <row r="658" spans="1:65" s="14" customFormat="1" ht="11.25">
      <c r="B658" s="179"/>
      <c r="D658" s="172" t="s">
        <v>156</v>
      </c>
      <c r="E658" s="180" t="s">
        <v>1</v>
      </c>
      <c r="F658" s="181" t="s">
        <v>284</v>
      </c>
      <c r="H658" s="182">
        <v>13.8</v>
      </c>
      <c r="I658" s="183"/>
      <c r="L658" s="179"/>
      <c r="M658" s="184"/>
      <c r="N658" s="185"/>
      <c r="O658" s="185"/>
      <c r="P658" s="185"/>
      <c r="Q658" s="185"/>
      <c r="R658" s="185"/>
      <c r="S658" s="185"/>
      <c r="T658" s="186"/>
      <c r="AT658" s="180" t="s">
        <v>156</v>
      </c>
      <c r="AU658" s="180" t="s">
        <v>87</v>
      </c>
      <c r="AV658" s="14" t="s">
        <v>87</v>
      </c>
      <c r="AW658" s="14" t="s">
        <v>30</v>
      </c>
      <c r="AX658" s="14" t="s">
        <v>74</v>
      </c>
      <c r="AY658" s="180" t="s">
        <v>148</v>
      </c>
    </row>
    <row r="659" spans="1:65" s="16" customFormat="1" ht="11.25">
      <c r="B659" s="195"/>
      <c r="D659" s="172" t="s">
        <v>156</v>
      </c>
      <c r="E659" s="196" t="s">
        <v>512</v>
      </c>
      <c r="F659" s="197" t="s">
        <v>193</v>
      </c>
      <c r="H659" s="198">
        <v>76.83</v>
      </c>
      <c r="I659" s="199"/>
      <c r="L659" s="195"/>
      <c r="M659" s="200"/>
      <c r="N659" s="201"/>
      <c r="O659" s="201"/>
      <c r="P659" s="201"/>
      <c r="Q659" s="201"/>
      <c r="R659" s="201"/>
      <c r="S659" s="201"/>
      <c r="T659" s="202"/>
      <c r="AT659" s="196" t="s">
        <v>156</v>
      </c>
      <c r="AU659" s="196" t="s">
        <v>87</v>
      </c>
      <c r="AV659" s="16" t="s">
        <v>167</v>
      </c>
      <c r="AW659" s="16" t="s">
        <v>30</v>
      </c>
      <c r="AX659" s="16" t="s">
        <v>74</v>
      </c>
      <c r="AY659" s="196" t="s">
        <v>148</v>
      </c>
    </row>
    <row r="660" spans="1:65" s="14" customFormat="1" ht="11.25">
      <c r="B660" s="179"/>
      <c r="D660" s="172" t="s">
        <v>156</v>
      </c>
      <c r="E660" s="180" t="s">
        <v>1</v>
      </c>
      <c r="F660" s="181" t="s">
        <v>712</v>
      </c>
      <c r="H660" s="182">
        <v>5.42</v>
      </c>
      <c r="I660" s="183"/>
      <c r="L660" s="179"/>
      <c r="M660" s="184"/>
      <c r="N660" s="185"/>
      <c r="O660" s="185"/>
      <c r="P660" s="185"/>
      <c r="Q660" s="185"/>
      <c r="R660" s="185"/>
      <c r="S660" s="185"/>
      <c r="T660" s="186"/>
      <c r="AT660" s="180" t="s">
        <v>156</v>
      </c>
      <c r="AU660" s="180" t="s">
        <v>87</v>
      </c>
      <c r="AV660" s="14" t="s">
        <v>87</v>
      </c>
      <c r="AW660" s="14" t="s">
        <v>30</v>
      </c>
      <c r="AX660" s="14" t="s">
        <v>74</v>
      </c>
      <c r="AY660" s="180" t="s">
        <v>148</v>
      </c>
    </row>
    <row r="661" spans="1:65" s="16" customFormat="1" ht="11.25">
      <c r="B661" s="195"/>
      <c r="D661" s="172" t="s">
        <v>156</v>
      </c>
      <c r="E661" s="196" t="s">
        <v>1</v>
      </c>
      <c r="F661" s="197" t="s">
        <v>713</v>
      </c>
      <c r="H661" s="198">
        <v>5.42</v>
      </c>
      <c r="I661" s="199"/>
      <c r="L661" s="195"/>
      <c r="M661" s="200"/>
      <c r="N661" s="201"/>
      <c r="O661" s="201"/>
      <c r="P661" s="201"/>
      <c r="Q661" s="201"/>
      <c r="R661" s="201"/>
      <c r="S661" s="201"/>
      <c r="T661" s="202"/>
      <c r="AT661" s="196" t="s">
        <v>156</v>
      </c>
      <c r="AU661" s="196" t="s">
        <v>87</v>
      </c>
      <c r="AV661" s="16" t="s">
        <v>167</v>
      </c>
      <c r="AW661" s="16" t="s">
        <v>30</v>
      </c>
      <c r="AX661" s="16" t="s">
        <v>74</v>
      </c>
      <c r="AY661" s="196" t="s">
        <v>148</v>
      </c>
    </row>
    <row r="662" spans="1:65" s="15" customFormat="1" ht="11.25">
      <c r="B662" s="187"/>
      <c r="D662" s="172" t="s">
        <v>156</v>
      </c>
      <c r="E662" s="188" t="s">
        <v>1</v>
      </c>
      <c r="F662" s="189" t="s">
        <v>163</v>
      </c>
      <c r="H662" s="190">
        <v>82.25</v>
      </c>
      <c r="I662" s="191"/>
      <c r="L662" s="187"/>
      <c r="M662" s="192"/>
      <c r="N662" s="193"/>
      <c r="O662" s="193"/>
      <c r="P662" s="193"/>
      <c r="Q662" s="193"/>
      <c r="R662" s="193"/>
      <c r="S662" s="193"/>
      <c r="T662" s="194"/>
      <c r="AT662" s="188" t="s">
        <v>156</v>
      </c>
      <c r="AU662" s="188" t="s">
        <v>87</v>
      </c>
      <c r="AV662" s="15" t="s">
        <v>154</v>
      </c>
      <c r="AW662" s="15" t="s">
        <v>30</v>
      </c>
      <c r="AX662" s="15" t="s">
        <v>81</v>
      </c>
      <c r="AY662" s="188" t="s">
        <v>148</v>
      </c>
    </row>
    <row r="663" spans="1:65" s="2" customFormat="1" ht="33" customHeight="1">
      <c r="A663" s="33"/>
      <c r="B663" s="156"/>
      <c r="C663" s="207" t="s">
        <v>1103</v>
      </c>
      <c r="D663" s="207" t="s">
        <v>752</v>
      </c>
      <c r="E663" s="208" t="s">
        <v>1104</v>
      </c>
      <c r="F663" s="209" t="s">
        <v>1105</v>
      </c>
      <c r="G663" s="210" t="s">
        <v>153</v>
      </c>
      <c r="H663" s="211">
        <v>81</v>
      </c>
      <c r="I663" s="212"/>
      <c r="J663" s="213">
        <f>ROUND(I663*H663,2)</f>
        <v>0</v>
      </c>
      <c r="K663" s="214"/>
      <c r="L663" s="215"/>
      <c r="M663" s="216" t="s">
        <v>1</v>
      </c>
      <c r="N663" s="217" t="s">
        <v>40</v>
      </c>
      <c r="O663" s="62"/>
      <c r="P663" s="167">
        <f>O663*H663</f>
        <v>0</v>
      </c>
      <c r="Q663" s="167">
        <v>1.9199999999999998E-2</v>
      </c>
      <c r="R663" s="167">
        <f>Q663*H663</f>
        <v>1.5551999999999999</v>
      </c>
      <c r="S663" s="167">
        <v>0</v>
      </c>
      <c r="T663" s="168">
        <f>S663*H663</f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69" t="s">
        <v>431</v>
      </c>
      <c r="AT663" s="169" t="s">
        <v>752</v>
      </c>
      <c r="AU663" s="169" t="s">
        <v>87</v>
      </c>
      <c r="AY663" s="18" t="s">
        <v>148</v>
      </c>
      <c r="BE663" s="170">
        <f>IF(N663="základná",J663,0)</f>
        <v>0</v>
      </c>
      <c r="BF663" s="170">
        <f>IF(N663="znížená",J663,0)</f>
        <v>0</v>
      </c>
      <c r="BG663" s="170">
        <f>IF(N663="zákl. prenesená",J663,0)</f>
        <v>0</v>
      </c>
      <c r="BH663" s="170">
        <f>IF(N663="zníž. prenesená",J663,0)</f>
        <v>0</v>
      </c>
      <c r="BI663" s="170">
        <f>IF(N663="nulová",J663,0)</f>
        <v>0</v>
      </c>
      <c r="BJ663" s="18" t="s">
        <v>87</v>
      </c>
      <c r="BK663" s="170">
        <f>ROUND(I663*H663,2)</f>
        <v>0</v>
      </c>
      <c r="BL663" s="18" t="s">
        <v>308</v>
      </c>
      <c r="BM663" s="169" t="s">
        <v>1106</v>
      </c>
    </row>
    <row r="664" spans="1:65" s="13" customFormat="1" ht="22.5">
      <c r="B664" s="171"/>
      <c r="D664" s="172" t="s">
        <v>156</v>
      </c>
      <c r="E664" s="173" t="s">
        <v>1</v>
      </c>
      <c r="F664" s="174" t="s">
        <v>1107</v>
      </c>
      <c r="H664" s="173" t="s">
        <v>1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3" t="s">
        <v>156</v>
      </c>
      <c r="AU664" s="173" t="s">
        <v>87</v>
      </c>
      <c r="AV664" s="13" t="s">
        <v>81</v>
      </c>
      <c r="AW664" s="13" t="s">
        <v>30</v>
      </c>
      <c r="AX664" s="13" t="s">
        <v>74</v>
      </c>
      <c r="AY664" s="173" t="s">
        <v>148</v>
      </c>
    </row>
    <row r="665" spans="1:65" s="13" customFormat="1" ht="22.5">
      <c r="B665" s="171"/>
      <c r="D665" s="172" t="s">
        <v>156</v>
      </c>
      <c r="E665" s="173" t="s">
        <v>1</v>
      </c>
      <c r="F665" s="174" t="s">
        <v>1108</v>
      </c>
      <c r="H665" s="173" t="s">
        <v>1</v>
      </c>
      <c r="I665" s="175"/>
      <c r="L665" s="171"/>
      <c r="M665" s="176"/>
      <c r="N665" s="177"/>
      <c r="O665" s="177"/>
      <c r="P665" s="177"/>
      <c r="Q665" s="177"/>
      <c r="R665" s="177"/>
      <c r="S665" s="177"/>
      <c r="T665" s="178"/>
      <c r="AT665" s="173" t="s">
        <v>156</v>
      </c>
      <c r="AU665" s="173" t="s">
        <v>87</v>
      </c>
      <c r="AV665" s="13" t="s">
        <v>81</v>
      </c>
      <c r="AW665" s="13" t="s">
        <v>30</v>
      </c>
      <c r="AX665" s="13" t="s">
        <v>74</v>
      </c>
      <c r="AY665" s="173" t="s">
        <v>148</v>
      </c>
    </row>
    <row r="666" spans="1:65" s="13" customFormat="1" ht="11.25">
      <c r="B666" s="171"/>
      <c r="D666" s="172" t="s">
        <v>156</v>
      </c>
      <c r="E666" s="173" t="s">
        <v>1</v>
      </c>
      <c r="F666" s="174" t="s">
        <v>1109</v>
      </c>
      <c r="H666" s="173" t="s">
        <v>1</v>
      </c>
      <c r="I666" s="175"/>
      <c r="L666" s="171"/>
      <c r="M666" s="176"/>
      <c r="N666" s="177"/>
      <c r="O666" s="177"/>
      <c r="P666" s="177"/>
      <c r="Q666" s="177"/>
      <c r="R666" s="177"/>
      <c r="S666" s="177"/>
      <c r="T666" s="178"/>
      <c r="AT666" s="173" t="s">
        <v>156</v>
      </c>
      <c r="AU666" s="173" t="s">
        <v>87</v>
      </c>
      <c r="AV666" s="13" t="s">
        <v>81</v>
      </c>
      <c r="AW666" s="13" t="s">
        <v>30</v>
      </c>
      <c r="AX666" s="13" t="s">
        <v>74</v>
      </c>
      <c r="AY666" s="173" t="s">
        <v>148</v>
      </c>
    </row>
    <row r="667" spans="1:65" s="14" customFormat="1" ht="11.25">
      <c r="B667" s="179"/>
      <c r="D667" s="172" t="s">
        <v>156</v>
      </c>
      <c r="E667" s="180" t="s">
        <v>1</v>
      </c>
      <c r="F667" s="181" t="s">
        <v>1110</v>
      </c>
      <c r="H667" s="182">
        <v>80.671999999999997</v>
      </c>
      <c r="I667" s="183"/>
      <c r="L667" s="179"/>
      <c r="M667" s="184"/>
      <c r="N667" s="185"/>
      <c r="O667" s="185"/>
      <c r="P667" s="185"/>
      <c r="Q667" s="185"/>
      <c r="R667" s="185"/>
      <c r="S667" s="185"/>
      <c r="T667" s="186"/>
      <c r="AT667" s="180" t="s">
        <v>156</v>
      </c>
      <c r="AU667" s="180" t="s">
        <v>87</v>
      </c>
      <c r="AV667" s="14" t="s">
        <v>87</v>
      </c>
      <c r="AW667" s="14" t="s">
        <v>30</v>
      </c>
      <c r="AX667" s="14" t="s">
        <v>74</v>
      </c>
      <c r="AY667" s="180" t="s">
        <v>148</v>
      </c>
    </row>
    <row r="668" spans="1:65" s="14" customFormat="1" ht="11.25">
      <c r="B668" s="179"/>
      <c r="D668" s="172" t="s">
        <v>156</v>
      </c>
      <c r="E668" s="180" t="s">
        <v>1</v>
      </c>
      <c r="F668" s="181" t="s">
        <v>1111</v>
      </c>
      <c r="H668" s="182">
        <v>0.32800000000000001</v>
      </c>
      <c r="I668" s="183"/>
      <c r="L668" s="179"/>
      <c r="M668" s="184"/>
      <c r="N668" s="185"/>
      <c r="O668" s="185"/>
      <c r="P668" s="185"/>
      <c r="Q668" s="185"/>
      <c r="R668" s="185"/>
      <c r="S668" s="185"/>
      <c r="T668" s="186"/>
      <c r="AT668" s="180" t="s">
        <v>156</v>
      </c>
      <c r="AU668" s="180" t="s">
        <v>87</v>
      </c>
      <c r="AV668" s="14" t="s">
        <v>87</v>
      </c>
      <c r="AW668" s="14" t="s">
        <v>30</v>
      </c>
      <c r="AX668" s="14" t="s">
        <v>74</v>
      </c>
      <c r="AY668" s="180" t="s">
        <v>148</v>
      </c>
    </row>
    <row r="669" spans="1:65" s="15" customFormat="1" ht="11.25">
      <c r="B669" s="187"/>
      <c r="D669" s="172" t="s">
        <v>156</v>
      </c>
      <c r="E669" s="188" t="s">
        <v>1</v>
      </c>
      <c r="F669" s="189" t="s">
        <v>163</v>
      </c>
      <c r="H669" s="190">
        <v>81</v>
      </c>
      <c r="I669" s="191"/>
      <c r="L669" s="187"/>
      <c r="M669" s="192"/>
      <c r="N669" s="193"/>
      <c r="O669" s="193"/>
      <c r="P669" s="193"/>
      <c r="Q669" s="193"/>
      <c r="R669" s="193"/>
      <c r="S669" s="193"/>
      <c r="T669" s="194"/>
      <c r="AT669" s="188" t="s">
        <v>156</v>
      </c>
      <c r="AU669" s="188" t="s">
        <v>87</v>
      </c>
      <c r="AV669" s="15" t="s">
        <v>154</v>
      </c>
      <c r="AW669" s="15" t="s">
        <v>30</v>
      </c>
      <c r="AX669" s="15" t="s">
        <v>81</v>
      </c>
      <c r="AY669" s="188" t="s">
        <v>148</v>
      </c>
    </row>
    <row r="670" spans="1:65" s="2" customFormat="1" ht="16.5" customHeight="1">
      <c r="A670" s="33"/>
      <c r="B670" s="156"/>
      <c r="C670" s="207" t="s">
        <v>1112</v>
      </c>
      <c r="D670" s="207" t="s">
        <v>752</v>
      </c>
      <c r="E670" s="208" t="s">
        <v>1113</v>
      </c>
      <c r="F670" s="209" t="s">
        <v>1114</v>
      </c>
      <c r="G670" s="210" t="s">
        <v>332</v>
      </c>
      <c r="H670" s="211">
        <v>7.7</v>
      </c>
      <c r="I670" s="212"/>
      <c r="J670" s="213">
        <f>ROUND(I670*H670,2)</f>
        <v>0</v>
      </c>
      <c r="K670" s="214"/>
      <c r="L670" s="215"/>
      <c r="M670" s="216" t="s">
        <v>1</v>
      </c>
      <c r="N670" s="217" t="s">
        <v>40</v>
      </c>
      <c r="O670" s="62"/>
      <c r="P670" s="167">
        <f>O670*H670</f>
        <v>0</v>
      </c>
      <c r="Q670" s="167">
        <v>3.8999999999999999E-4</v>
      </c>
      <c r="R670" s="167">
        <f>Q670*H670</f>
        <v>3.003E-3</v>
      </c>
      <c r="S670" s="167">
        <v>0</v>
      </c>
      <c r="T670" s="168">
        <f>S670*H670</f>
        <v>0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69" t="s">
        <v>431</v>
      </c>
      <c r="AT670" s="169" t="s">
        <v>752</v>
      </c>
      <c r="AU670" s="169" t="s">
        <v>87</v>
      </c>
      <c r="AY670" s="18" t="s">
        <v>148</v>
      </c>
      <c r="BE670" s="170">
        <f>IF(N670="základná",J670,0)</f>
        <v>0</v>
      </c>
      <c r="BF670" s="170">
        <f>IF(N670="znížená",J670,0)</f>
        <v>0</v>
      </c>
      <c r="BG670" s="170">
        <f>IF(N670="zákl. prenesená",J670,0)</f>
        <v>0</v>
      </c>
      <c r="BH670" s="170">
        <f>IF(N670="zníž. prenesená",J670,0)</f>
        <v>0</v>
      </c>
      <c r="BI670" s="170">
        <f>IF(N670="nulová",J670,0)</f>
        <v>0</v>
      </c>
      <c r="BJ670" s="18" t="s">
        <v>87</v>
      </c>
      <c r="BK670" s="170">
        <f>ROUND(I670*H670,2)</f>
        <v>0</v>
      </c>
      <c r="BL670" s="18" t="s">
        <v>308</v>
      </c>
      <c r="BM670" s="169" t="s">
        <v>1115</v>
      </c>
    </row>
    <row r="671" spans="1:65" s="13" customFormat="1" ht="11.25">
      <c r="B671" s="171"/>
      <c r="D671" s="172" t="s">
        <v>156</v>
      </c>
      <c r="E671" s="173" t="s">
        <v>1</v>
      </c>
      <c r="F671" s="174" t="s">
        <v>1116</v>
      </c>
      <c r="H671" s="173" t="s">
        <v>1</v>
      </c>
      <c r="I671" s="175"/>
      <c r="L671" s="171"/>
      <c r="M671" s="176"/>
      <c r="N671" s="177"/>
      <c r="O671" s="177"/>
      <c r="P671" s="177"/>
      <c r="Q671" s="177"/>
      <c r="R671" s="177"/>
      <c r="S671" s="177"/>
      <c r="T671" s="178"/>
      <c r="AT671" s="173" t="s">
        <v>156</v>
      </c>
      <c r="AU671" s="173" t="s">
        <v>87</v>
      </c>
      <c r="AV671" s="13" t="s">
        <v>81</v>
      </c>
      <c r="AW671" s="13" t="s">
        <v>30</v>
      </c>
      <c r="AX671" s="13" t="s">
        <v>74</v>
      </c>
      <c r="AY671" s="173" t="s">
        <v>148</v>
      </c>
    </row>
    <row r="672" spans="1:65" s="14" customFormat="1" ht="11.25">
      <c r="B672" s="179"/>
      <c r="D672" s="172" t="s">
        <v>156</v>
      </c>
      <c r="E672" s="180" t="s">
        <v>1</v>
      </c>
      <c r="F672" s="181" t="s">
        <v>1117</v>
      </c>
      <c r="H672" s="182">
        <v>0.8</v>
      </c>
      <c r="I672" s="183"/>
      <c r="L672" s="179"/>
      <c r="M672" s="184"/>
      <c r="N672" s="185"/>
      <c r="O672" s="185"/>
      <c r="P672" s="185"/>
      <c r="Q672" s="185"/>
      <c r="R672" s="185"/>
      <c r="S672" s="185"/>
      <c r="T672" s="186"/>
      <c r="AT672" s="180" t="s">
        <v>156</v>
      </c>
      <c r="AU672" s="180" t="s">
        <v>87</v>
      </c>
      <c r="AV672" s="14" t="s">
        <v>87</v>
      </c>
      <c r="AW672" s="14" t="s">
        <v>30</v>
      </c>
      <c r="AX672" s="14" t="s">
        <v>74</v>
      </c>
      <c r="AY672" s="180" t="s">
        <v>148</v>
      </c>
    </row>
    <row r="673" spans="1:65" s="14" customFormat="1" ht="11.25">
      <c r="B673" s="179"/>
      <c r="D673" s="172" t="s">
        <v>156</v>
      </c>
      <c r="E673" s="180" t="s">
        <v>1</v>
      </c>
      <c r="F673" s="181" t="s">
        <v>1118</v>
      </c>
      <c r="H673" s="182">
        <v>0.8</v>
      </c>
      <c r="I673" s="183"/>
      <c r="L673" s="179"/>
      <c r="M673" s="184"/>
      <c r="N673" s="185"/>
      <c r="O673" s="185"/>
      <c r="P673" s="185"/>
      <c r="Q673" s="185"/>
      <c r="R673" s="185"/>
      <c r="S673" s="185"/>
      <c r="T673" s="186"/>
      <c r="AT673" s="180" t="s">
        <v>156</v>
      </c>
      <c r="AU673" s="180" t="s">
        <v>87</v>
      </c>
      <c r="AV673" s="14" t="s">
        <v>87</v>
      </c>
      <c r="AW673" s="14" t="s">
        <v>30</v>
      </c>
      <c r="AX673" s="14" t="s">
        <v>74</v>
      </c>
      <c r="AY673" s="180" t="s">
        <v>148</v>
      </c>
    </row>
    <row r="674" spans="1:65" s="14" customFormat="1" ht="11.25">
      <c r="B674" s="179"/>
      <c r="D674" s="172" t="s">
        <v>156</v>
      </c>
      <c r="E674" s="180" t="s">
        <v>1</v>
      </c>
      <c r="F674" s="181" t="s">
        <v>1119</v>
      </c>
      <c r="H674" s="182">
        <v>0.8</v>
      </c>
      <c r="I674" s="183"/>
      <c r="L674" s="179"/>
      <c r="M674" s="184"/>
      <c r="N674" s="185"/>
      <c r="O674" s="185"/>
      <c r="P674" s="185"/>
      <c r="Q674" s="185"/>
      <c r="R674" s="185"/>
      <c r="S674" s="185"/>
      <c r="T674" s="186"/>
      <c r="AT674" s="180" t="s">
        <v>156</v>
      </c>
      <c r="AU674" s="180" t="s">
        <v>87</v>
      </c>
      <c r="AV674" s="14" t="s">
        <v>87</v>
      </c>
      <c r="AW674" s="14" t="s">
        <v>30</v>
      </c>
      <c r="AX674" s="14" t="s">
        <v>74</v>
      </c>
      <c r="AY674" s="180" t="s">
        <v>148</v>
      </c>
    </row>
    <row r="675" spans="1:65" s="14" customFormat="1" ht="11.25">
      <c r="B675" s="179"/>
      <c r="D675" s="172" t="s">
        <v>156</v>
      </c>
      <c r="E675" s="180" t="s">
        <v>1</v>
      </c>
      <c r="F675" s="181" t="s">
        <v>1120</v>
      </c>
      <c r="H675" s="182">
        <v>0.8</v>
      </c>
      <c r="I675" s="183"/>
      <c r="L675" s="179"/>
      <c r="M675" s="184"/>
      <c r="N675" s="185"/>
      <c r="O675" s="185"/>
      <c r="P675" s="185"/>
      <c r="Q675" s="185"/>
      <c r="R675" s="185"/>
      <c r="S675" s="185"/>
      <c r="T675" s="186"/>
      <c r="AT675" s="180" t="s">
        <v>156</v>
      </c>
      <c r="AU675" s="180" t="s">
        <v>87</v>
      </c>
      <c r="AV675" s="14" t="s">
        <v>87</v>
      </c>
      <c r="AW675" s="14" t="s">
        <v>30</v>
      </c>
      <c r="AX675" s="14" t="s">
        <v>74</v>
      </c>
      <c r="AY675" s="180" t="s">
        <v>148</v>
      </c>
    </row>
    <row r="676" spans="1:65" s="14" customFormat="1" ht="11.25">
      <c r="B676" s="179"/>
      <c r="D676" s="172" t="s">
        <v>156</v>
      </c>
      <c r="E676" s="180" t="s">
        <v>1</v>
      </c>
      <c r="F676" s="181" t="s">
        <v>1121</v>
      </c>
      <c r="H676" s="182">
        <v>0.9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156</v>
      </c>
      <c r="AU676" s="180" t="s">
        <v>87</v>
      </c>
      <c r="AV676" s="14" t="s">
        <v>87</v>
      </c>
      <c r="AW676" s="14" t="s">
        <v>30</v>
      </c>
      <c r="AX676" s="14" t="s">
        <v>74</v>
      </c>
      <c r="AY676" s="180" t="s">
        <v>148</v>
      </c>
    </row>
    <row r="677" spans="1:65" s="14" customFormat="1" ht="11.25">
      <c r="B677" s="179"/>
      <c r="D677" s="172" t="s">
        <v>156</v>
      </c>
      <c r="E677" s="180" t="s">
        <v>1</v>
      </c>
      <c r="F677" s="181" t="s">
        <v>1122</v>
      </c>
      <c r="H677" s="182">
        <v>1.2</v>
      </c>
      <c r="I677" s="183"/>
      <c r="L677" s="179"/>
      <c r="M677" s="184"/>
      <c r="N677" s="185"/>
      <c r="O677" s="185"/>
      <c r="P677" s="185"/>
      <c r="Q677" s="185"/>
      <c r="R677" s="185"/>
      <c r="S677" s="185"/>
      <c r="T677" s="186"/>
      <c r="AT677" s="180" t="s">
        <v>156</v>
      </c>
      <c r="AU677" s="180" t="s">
        <v>87</v>
      </c>
      <c r="AV677" s="14" t="s">
        <v>87</v>
      </c>
      <c r="AW677" s="14" t="s">
        <v>30</v>
      </c>
      <c r="AX677" s="14" t="s">
        <v>74</v>
      </c>
      <c r="AY677" s="180" t="s">
        <v>148</v>
      </c>
    </row>
    <row r="678" spans="1:65" s="14" customFormat="1" ht="11.25">
      <c r="B678" s="179"/>
      <c r="D678" s="172" t="s">
        <v>156</v>
      </c>
      <c r="E678" s="180" t="s">
        <v>1</v>
      </c>
      <c r="F678" s="181" t="s">
        <v>1123</v>
      </c>
      <c r="H678" s="182">
        <v>0.8</v>
      </c>
      <c r="I678" s="183"/>
      <c r="L678" s="179"/>
      <c r="M678" s="184"/>
      <c r="N678" s="185"/>
      <c r="O678" s="185"/>
      <c r="P678" s="185"/>
      <c r="Q678" s="185"/>
      <c r="R678" s="185"/>
      <c r="S678" s="185"/>
      <c r="T678" s="186"/>
      <c r="AT678" s="180" t="s">
        <v>156</v>
      </c>
      <c r="AU678" s="180" t="s">
        <v>87</v>
      </c>
      <c r="AV678" s="14" t="s">
        <v>87</v>
      </c>
      <c r="AW678" s="14" t="s">
        <v>30</v>
      </c>
      <c r="AX678" s="14" t="s">
        <v>74</v>
      </c>
      <c r="AY678" s="180" t="s">
        <v>148</v>
      </c>
    </row>
    <row r="679" spans="1:65" s="14" customFormat="1" ht="11.25">
      <c r="B679" s="179"/>
      <c r="D679" s="172" t="s">
        <v>156</v>
      </c>
      <c r="E679" s="180" t="s">
        <v>1</v>
      </c>
      <c r="F679" s="181" t="s">
        <v>1124</v>
      </c>
      <c r="H679" s="182">
        <v>1.6</v>
      </c>
      <c r="I679" s="183"/>
      <c r="L679" s="179"/>
      <c r="M679" s="184"/>
      <c r="N679" s="185"/>
      <c r="O679" s="185"/>
      <c r="P679" s="185"/>
      <c r="Q679" s="185"/>
      <c r="R679" s="185"/>
      <c r="S679" s="185"/>
      <c r="T679" s="186"/>
      <c r="AT679" s="180" t="s">
        <v>156</v>
      </c>
      <c r="AU679" s="180" t="s">
        <v>87</v>
      </c>
      <c r="AV679" s="14" t="s">
        <v>87</v>
      </c>
      <c r="AW679" s="14" t="s">
        <v>30</v>
      </c>
      <c r="AX679" s="14" t="s">
        <v>74</v>
      </c>
      <c r="AY679" s="180" t="s">
        <v>148</v>
      </c>
    </row>
    <row r="680" spans="1:65" s="15" customFormat="1" ht="11.25">
      <c r="B680" s="187"/>
      <c r="D680" s="172" t="s">
        <v>156</v>
      </c>
      <c r="E680" s="188" t="s">
        <v>1</v>
      </c>
      <c r="F680" s="189" t="s">
        <v>163</v>
      </c>
      <c r="H680" s="190">
        <v>7.7</v>
      </c>
      <c r="I680" s="191"/>
      <c r="L680" s="187"/>
      <c r="M680" s="192"/>
      <c r="N680" s="193"/>
      <c r="O680" s="193"/>
      <c r="P680" s="193"/>
      <c r="Q680" s="193"/>
      <c r="R680" s="193"/>
      <c r="S680" s="193"/>
      <c r="T680" s="194"/>
      <c r="AT680" s="188" t="s">
        <v>156</v>
      </c>
      <c r="AU680" s="188" t="s">
        <v>87</v>
      </c>
      <c r="AV680" s="15" t="s">
        <v>154</v>
      </c>
      <c r="AW680" s="15" t="s">
        <v>30</v>
      </c>
      <c r="AX680" s="15" t="s">
        <v>81</v>
      </c>
      <c r="AY680" s="188" t="s">
        <v>148</v>
      </c>
    </row>
    <row r="681" spans="1:65" s="2" customFormat="1" ht="24.2" customHeight="1">
      <c r="A681" s="33"/>
      <c r="B681" s="156"/>
      <c r="C681" s="157" t="s">
        <v>1125</v>
      </c>
      <c r="D681" s="157" t="s">
        <v>150</v>
      </c>
      <c r="E681" s="158" t="s">
        <v>1126</v>
      </c>
      <c r="F681" s="159" t="s">
        <v>1127</v>
      </c>
      <c r="G681" s="160" t="s">
        <v>396</v>
      </c>
      <c r="H681" s="161">
        <v>5.21</v>
      </c>
      <c r="I681" s="162"/>
      <c r="J681" s="163">
        <f>ROUND(I681*H681,2)</f>
        <v>0</v>
      </c>
      <c r="K681" s="164"/>
      <c r="L681" s="34"/>
      <c r="M681" s="165" t="s">
        <v>1</v>
      </c>
      <c r="N681" s="166" t="s">
        <v>40</v>
      </c>
      <c r="O681" s="62"/>
      <c r="P681" s="167">
        <f>O681*H681</f>
        <v>0</v>
      </c>
      <c r="Q681" s="167">
        <v>0</v>
      </c>
      <c r="R681" s="167">
        <f>Q681*H681</f>
        <v>0</v>
      </c>
      <c r="S681" s="167">
        <v>0</v>
      </c>
      <c r="T681" s="168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9" t="s">
        <v>308</v>
      </c>
      <c r="AT681" s="169" t="s">
        <v>150</v>
      </c>
      <c r="AU681" s="169" t="s">
        <v>87</v>
      </c>
      <c r="AY681" s="18" t="s">
        <v>148</v>
      </c>
      <c r="BE681" s="170">
        <f>IF(N681="základná",J681,0)</f>
        <v>0</v>
      </c>
      <c r="BF681" s="170">
        <f>IF(N681="znížená",J681,0)</f>
        <v>0</v>
      </c>
      <c r="BG681" s="170">
        <f>IF(N681="zákl. prenesená",J681,0)</f>
        <v>0</v>
      </c>
      <c r="BH681" s="170">
        <f>IF(N681="zníž. prenesená",J681,0)</f>
        <v>0</v>
      </c>
      <c r="BI681" s="170">
        <f>IF(N681="nulová",J681,0)</f>
        <v>0</v>
      </c>
      <c r="BJ681" s="18" t="s">
        <v>87</v>
      </c>
      <c r="BK681" s="170">
        <f>ROUND(I681*H681,2)</f>
        <v>0</v>
      </c>
      <c r="BL681" s="18" t="s">
        <v>308</v>
      </c>
      <c r="BM681" s="169" t="s">
        <v>1128</v>
      </c>
    </row>
    <row r="682" spans="1:65" s="12" customFormat="1" ht="22.9" customHeight="1">
      <c r="B682" s="143"/>
      <c r="D682" s="144" t="s">
        <v>73</v>
      </c>
      <c r="E682" s="154" t="s">
        <v>476</v>
      </c>
      <c r="F682" s="154" t="s">
        <v>477</v>
      </c>
      <c r="I682" s="146"/>
      <c r="J682" s="155">
        <f>BK682</f>
        <v>0</v>
      </c>
      <c r="L682" s="143"/>
      <c r="M682" s="148"/>
      <c r="N682" s="149"/>
      <c r="O682" s="149"/>
      <c r="P682" s="150">
        <f>SUM(P683:P724)</f>
        <v>0</v>
      </c>
      <c r="Q682" s="149"/>
      <c r="R682" s="150">
        <f>SUM(R683:R724)</f>
        <v>3.23554757</v>
      </c>
      <c r="S682" s="149"/>
      <c r="T682" s="151">
        <f>SUM(T683:T724)</f>
        <v>0</v>
      </c>
      <c r="AR682" s="144" t="s">
        <v>87</v>
      </c>
      <c r="AT682" s="152" t="s">
        <v>73</v>
      </c>
      <c r="AU682" s="152" t="s">
        <v>81</v>
      </c>
      <c r="AY682" s="144" t="s">
        <v>148</v>
      </c>
      <c r="BK682" s="153">
        <f>SUM(BK683:BK724)</f>
        <v>0</v>
      </c>
    </row>
    <row r="683" spans="1:65" s="2" customFormat="1" ht="24.2" customHeight="1">
      <c r="A683" s="33"/>
      <c r="B683" s="156"/>
      <c r="C683" s="157" t="s">
        <v>1129</v>
      </c>
      <c r="D683" s="157" t="s">
        <v>150</v>
      </c>
      <c r="E683" s="158" t="s">
        <v>1130</v>
      </c>
      <c r="F683" s="159" t="s">
        <v>1131</v>
      </c>
      <c r="G683" s="160" t="s">
        <v>153</v>
      </c>
      <c r="H683" s="161">
        <v>229.6</v>
      </c>
      <c r="I683" s="162"/>
      <c r="J683" s="163">
        <f>ROUND(I683*H683,2)</f>
        <v>0</v>
      </c>
      <c r="K683" s="164"/>
      <c r="L683" s="34"/>
      <c r="M683" s="165" t="s">
        <v>1</v>
      </c>
      <c r="N683" s="166" t="s">
        <v>40</v>
      </c>
      <c r="O683" s="62"/>
      <c r="P683" s="167">
        <f>O683*H683</f>
        <v>0</v>
      </c>
      <c r="Q683" s="167">
        <v>2.9999999999999997E-4</v>
      </c>
      <c r="R683" s="167">
        <f>Q683*H683</f>
        <v>6.8879999999999997E-2</v>
      </c>
      <c r="S683" s="167">
        <v>0</v>
      </c>
      <c r="T683" s="168">
        <f>S683*H683</f>
        <v>0</v>
      </c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R683" s="169" t="s">
        <v>308</v>
      </c>
      <c r="AT683" s="169" t="s">
        <v>150</v>
      </c>
      <c r="AU683" s="169" t="s">
        <v>87</v>
      </c>
      <c r="AY683" s="18" t="s">
        <v>148</v>
      </c>
      <c r="BE683" s="170">
        <f>IF(N683="základná",J683,0)</f>
        <v>0</v>
      </c>
      <c r="BF683" s="170">
        <f>IF(N683="znížená",J683,0)</f>
        <v>0</v>
      </c>
      <c r="BG683" s="170">
        <f>IF(N683="zákl. prenesená",J683,0)</f>
        <v>0</v>
      </c>
      <c r="BH683" s="170">
        <f>IF(N683="zníž. prenesená",J683,0)</f>
        <v>0</v>
      </c>
      <c r="BI683" s="170">
        <f>IF(N683="nulová",J683,0)</f>
        <v>0</v>
      </c>
      <c r="BJ683" s="18" t="s">
        <v>87</v>
      </c>
      <c r="BK683" s="170">
        <f>ROUND(I683*H683,2)</f>
        <v>0</v>
      </c>
      <c r="BL683" s="18" t="s">
        <v>308</v>
      </c>
      <c r="BM683" s="169" t="s">
        <v>1132</v>
      </c>
    </row>
    <row r="684" spans="1:65" s="13" customFormat="1" ht="11.25">
      <c r="B684" s="171"/>
      <c r="D684" s="172" t="s">
        <v>156</v>
      </c>
      <c r="E684" s="173" t="s">
        <v>1</v>
      </c>
      <c r="F684" s="174" t="s">
        <v>1133</v>
      </c>
      <c r="H684" s="173" t="s">
        <v>1</v>
      </c>
      <c r="I684" s="175"/>
      <c r="L684" s="171"/>
      <c r="M684" s="176"/>
      <c r="N684" s="177"/>
      <c r="O684" s="177"/>
      <c r="P684" s="177"/>
      <c r="Q684" s="177"/>
      <c r="R684" s="177"/>
      <c r="S684" s="177"/>
      <c r="T684" s="178"/>
      <c r="AT684" s="173" t="s">
        <v>156</v>
      </c>
      <c r="AU684" s="173" t="s">
        <v>87</v>
      </c>
      <c r="AV684" s="13" t="s">
        <v>81</v>
      </c>
      <c r="AW684" s="13" t="s">
        <v>30</v>
      </c>
      <c r="AX684" s="13" t="s">
        <v>74</v>
      </c>
      <c r="AY684" s="173" t="s">
        <v>148</v>
      </c>
    </row>
    <row r="685" spans="1:65" s="13" customFormat="1" ht="11.25">
      <c r="B685" s="171"/>
      <c r="D685" s="172" t="s">
        <v>156</v>
      </c>
      <c r="E685" s="173" t="s">
        <v>1</v>
      </c>
      <c r="F685" s="174" t="s">
        <v>1134</v>
      </c>
      <c r="H685" s="173" t="s">
        <v>1</v>
      </c>
      <c r="I685" s="175"/>
      <c r="L685" s="171"/>
      <c r="M685" s="176"/>
      <c r="N685" s="177"/>
      <c r="O685" s="177"/>
      <c r="P685" s="177"/>
      <c r="Q685" s="177"/>
      <c r="R685" s="177"/>
      <c r="S685" s="177"/>
      <c r="T685" s="178"/>
      <c r="AT685" s="173" t="s">
        <v>156</v>
      </c>
      <c r="AU685" s="173" t="s">
        <v>87</v>
      </c>
      <c r="AV685" s="13" t="s">
        <v>81</v>
      </c>
      <c r="AW685" s="13" t="s">
        <v>30</v>
      </c>
      <c r="AX685" s="13" t="s">
        <v>74</v>
      </c>
      <c r="AY685" s="173" t="s">
        <v>148</v>
      </c>
    </row>
    <row r="686" spans="1:65" s="13" customFormat="1" ht="11.25">
      <c r="B686" s="171"/>
      <c r="D686" s="172" t="s">
        <v>156</v>
      </c>
      <c r="E686" s="173" t="s">
        <v>1</v>
      </c>
      <c r="F686" s="174" t="s">
        <v>1135</v>
      </c>
      <c r="H686" s="173" t="s">
        <v>1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3" t="s">
        <v>156</v>
      </c>
      <c r="AU686" s="173" t="s">
        <v>87</v>
      </c>
      <c r="AV686" s="13" t="s">
        <v>81</v>
      </c>
      <c r="AW686" s="13" t="s">
        <v>30</v>
      </c>
      <c r="AX686" s="13" t="s">
        <v>74</v>
      </c>
      <c r="AY686" s="173" t="s">
        <v>148</v>
      </c>
    </row>
    <row r="687" spans="1:65" s="13" customFormat="1" ht="11.25">
      <c r="B687" s="171"/>
      <c r="D687" s="172" t="s">
        <v>156</v>
      </c>
      <c r="E687" s="173" t="s">
        <v>1</v>
      </c>
      <c r="F687" s="174" t="s">
        <v>1136</v>
      </c>
      <c r="H687" s="173" t="s">
        <v>1</v>
      </c>
      <c r="I687" s="175"/>
      <c r="L687" s="171"/>
      <c r="M687" s="176"/>
      <c r="N687" s="177"/>
      <c r="O687" s="177"/>
      <c r="P687" s="177"/>
      <c r="Q687" s="177"/>
      <c r="R687" s="177"/>
      <c r="S687" s="177"/>
      <c r="T687" s="178"/>
      <c r="AT687" s="173" t="s">
        <v>156</v>
      </c>
      <c r="AU687" s="173" t="s">
        <v>87</v>
      </c>
      <c r="AV687" s="13" t="s">
        <v>81</v>
      </c>
      <c r="AW687" s="13" t="s">
        <v>30</v>
      </c>
      <c r="AX687" s="13" t="s">
        <v>74</v>
      </c>
      <c r="AY687" s="173" t="s">
        <v>148</v>
      </c>
    </row>
    <row r="688" spans="1:65" s="13" customFormat="1" ht="11.25">
      <c r="B688" s="171"/>
      <c r="D688" s="172" t="s">
        <v>156</v>
      </c>
      <c r="E688" s="173" t="s">
        <v>1</v>
      </c>
      <c r="F688" s="174" t="s">
        <v>1137</v>
      </c>
      <c r="H688" s="173" t="s">
        <v>1</v>
      </c>
      <c r="I688" s="175"/>
      <c r="L688" s="171"/>
      <c r="M688" s="176"/>
      <c r="N688" s="177"/>
      <c r="O688" s="177"/>
      <c r="P688" s="177"/>
      <c r="Q688" s="177"/>
      <c r="R688" s="177"/>
      <c r="S688" s="177"/>
      <c r="T688" s="178"/>
      <c r="AT688" s="173" t="s">
        <v>156</v>
      </c>
      <c r="AU688" s="173" t="s">
        <v>87</v>
      </c>
      <c r="AV688" s="13" t="s">
        <v>81</v>
      </c>
      <c r="AW688" s="13" t="s">
        <v>30</v>
      </c>
      <c r="AX688" s="13" t="s">
        <v>74</v>
      </c>
      <c r="AY688" s="173" t="s">
        <v>148</v>
      </c>
    </row>
    <row r="689" spans="1:65" s="13" customFormat="1" ht="22.5">
      <c r="B689" s="171"/>
      <c r="D689" s="172" t="s">
        <v>156</v>
      </c>
      <c r="E689" s="173" t="s">
        <v>1</v>
      </c>
      <c r="F689" s="174" t="s">
        <v>1138</v>
      </c>
      <c r="H689" s="173" t="s">
        <v>1</v>
      </c>
      <c r="I689" s="175"/>
      <c r="L689" s="171"/>
      <c r="M689" s="176"/>
      <c r="N689" s="177"/>
      <c r="O689" s="177"/>
      <c r="P689" s="177"/>
      <c r="Q689" s="177"/>
      <c r="R689" s="177"/>
      <c r="S689" s="177"/>
      <c r="T689" s="178"/>
      <c r="AT689" s="173" t="s">
        <v>156</v>
      </c>
      <c r="AU689" s="173" t="s">
        <v>87</v>
      </c>
      <c r="AV689" s="13" t="s">
        <v>81</v>
      </c>
      <c r="AW689" s="13" t="s">
        <v>30</v>
      </c>
      <c r="AX689" s="13" t="s">
        <v>74</v>
      </c>
      <c r="AY689" s="173" t="s">
        <v>148</v>
      </c>
    </row>
    <row r="690" spans="1:65" s="13" customFormat="1" ht="11.25">
      <c r="B690" s="171"/>
      <c r="D690" s="172" t="s">
        <v>156</v>
      </c>
      <c r="E690" s="173" t="s">
        <v>1</v>
      </c>
      <c r="F690" s="174" t="s">
        <v>1139</v>
      </c>
      <c r="H690" s="173" t="s">
        <v>1</v>
      </c>
      <c r="I690" s="175"/>
      <c r="L690" s="171"/>
      <c r="M690" s="176"/>
      <c r="N690" s="177"/>
      <c r="O690" s="177"/>
      <c r="P690" s="177"/>
      <c r="Q690" s="177"/>
      <c r="R690" s="177"/>
      <c r="S690" s="177"/>
      <c r="T690" s="178"/>
      <c r="AT690" s="173" t="s">
        <v>156</v>
      </c>
      <c r="AU690" s="173" t="s">
        <v>87</v>
      </c>
      <c r="AV690" s="13" t="s">
        <v>81</v>
      </c>
      <c r="AW690" s="13" t="s">
        <v>30</v>
      </c>
      <c r="AX690" s="13" t="s">
        <v>74</v>
      </c>
      <c r="AY690" s="173" t="s">
        <v>148</v>
      </c>
    </row>
    <row r="691" spans="1:65" s="13" customFormat="1" ht="11.25">
      <c r="B691" s="171"/>
      <c r="D691" s="172" t="s">
        <v>156</v>
      </c>
      <c r="E691" s="173" t="s">
        <v>1</v>
      </c>
      <c r="F691" s="174" t="s">
        <v>1140</v>
      </c>
      <c r="H691" s="173" t="s">
        <v>1</v>
      </c>
      <c r="I691" s="175"/>
      <c r="L691" s="171"/>
      <c r="M691" s="176"/>
      <c r="N691" s="177"/>
      <c r="O691" s="177"/>
      <c r="P691" s="177"/>
      <c r="Q691" s="177"/>
      <c r="R691" s="177"/>
      <c r="S691" s="177"/>
      <c r="T691" s="178"/>
      <c r="AT691" s="173" t="s">
        <v>156</v>
      </c>
      <c r="AU691" s="173" t="s">
        <v>87</v>
      </c>
      <c r="AV691" s="13" t="s">
        <v>81</v>
      </c>
      <c r="AW691" s="13" t="s">
        <v>30</v>
      </c>
      <c r="AX691" s="13" t="s">
        <v>74</v>
      </c>
      <c r="AY691" s="173" t="s">
        <v>148</v>
      </c>
    </row>
    <row r="692" spans="1:65" s="14" customFormat="1" ht="11.25">
      <c r="B692" s="179"/>
      <c r="D692" s="172" t="s">
        <v>156</v>
      </c>
      <c r="E692" s="180" t="s">
        <v>1</v>
      </c>
      <c r="F692" s="181" t="s">
        <v>1141</v>
      </c>
      <c r="H692" s="182">
        <v>17.170000000000002</v>
      </c>
      <c r="I692" s="183"/>
      <c r="L692" s="179"/>
      <c r="M692" s="184"/>
      <c r="N692" s="185"/>
      <c r="O692" s="185"/>
      <c r="P692" s="185"/>
      <c r="Q692" s="185"/>
      <c r="R692" s="185"/>
      <c r="S692" s="185"/>
      <c r="T692" s="186"/>
      <c r="AT692" s="180" t="s">
        <v>156</v>
      </c>
      <c r="AU692" s="180" t="s">
        <v>87</v>
      </c>
      <c r="AV692" s="14" t="s">
        <v>87</v>
      </c>
      <c r="AW692" s="14" t="s">
        <v>30</v>
      </c>
      <c r="AX692" s="14" t="s">
        <v>74</v>
      </c>
      <c r="AY692" s="180" t="s">
        <v>148</v>
      </c>
    </row>
    <row r="693" spans="1:65" s="14" customFormat="1" ht="11.25">
      <c r="B693" s="179"/>
      <c r="D693" s="172" t="s">
        <v>156</v>
      </c>
      <c r="E693" s="180" t="s">
        <v>1</v>
      </c>
      <c r="F693" s="181" t="s">
        <v>486</v>
      </c>
      <c r="H693" s="182">
        <v>5.53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156</v>
      </c>
      <c r="AU693" s="180" t="s">
        <v>87</v>
      </c>
      <c r="AV693" s="14" t="s">
        <v>87</v>
      </c>
      <c r="AW693" s="14" t="s">
        <v>30</v>
      </c>
      <c r="AX693" s="14" t="s">
        <v>74</v>
      </c>
      <c r="AY693" s="180" t="s">
        <v>148</v>
      </c>
    </row>
    <row r="694" spans="1:65" s="14" customFormat="1" ht="11.25">
      <c r="B694" s="179"/>
      <c r="D694" s="172" t="s">
        <v>156</v>
      </c>
      <c r="E694" s="180" t="s">
        <v>1</v>
      </c>
      <c r="F694" s="181" t="s">
        <v>1142</v>
      </c>
      <c r="H694" s="182">
        <v>11.62</v>
      </c>
      <c r="I694" s="183"/>
      <c r="L694" s="179"/>
      <c r="M694" s="184"/>
      <c r="N694" s="185"/>
      <c r="O694" s="185"/>
      <c r="P694" s="185"/>
      <c r="Q694" s="185"/>
      <c r="R694" s="185"/>
      <c r="S694" s="185"/>
      <c r="T694" s="186"/>
      <c r="AT694" s="180" t="s">
        <v>156</v>
      </c>
      <c r="AU694" s="180" t="s">
        <v>87</v>
      </c>
      <c r="AV694" s="14" t="s">
        <v>87</v>
      </c>
      <c r="AW694" s="14" t="s">
        <v>30</v>
      </c>
      <c r="AX694" s="14" t="s">
        <v>74</v>
      </c>
      <c r="AY694" s="180" t="s">
        <v>148</v>
      </c>
    </row>
    <row r="695" spans="1:65" s="14" customFormat="1" ht="11.25">
      <c r="B695" s="179"/>
      <c r="D695" s="172" t="s">
        <v>156</v>
      </c>
      <c r="E695" s="180" t="s">
        <v>1</v>
      </c>
      <c r="F695" s="181" t="s">
        <v>1143</v>
      </c>
      <c r="H695" s="182">
        <v>17.170000000000002</v>
      </c>
      <c r="I695" s="183"/>
      <c r="L695" s="179"/>
      <c r="M695" s="184"/>
      <c r="N695" s="185"/>
      <c r="O695" s="185"/>
      <c r="P695" s="185"/>
      <c r="Q695" s="185"/>
      <c r="R695" s="185"/>
      <c r="S695" s="185"/>
      <c r="T695" s="186"/>
      <c r="AT695" s="180" t="s">
        <v>156</v>
      </c>
      <c r="AU695" s="180" t="s">
        <v>87</v>
      </c>
      <c r="AV695" s="14" t="s">
        <v>87</v>
      </c>
      <c r="AW695" s="14" t="s">
        <v>30</v>
      </c>
      <c r="AX695" s="14" t="s">
        <v>74</v>
      </c>
      <c r="AY695" s="180" t="s">
        <v>148</v>
      </c>
    </row>
    <row r="696" spans="1:65" s="14" customFormat="1" ht="11.25">
      <c r="B696" s="179"/>
      <c r="D696" s="172" t="s">
        <v>156</v>
      </c>
      <c r="E696" s="180" t="s">
        <v>1</v>
      </c>
      <c r="F696" s="181" t="s">
        <v>1144</v>
      </c>
      <c r="H696" s="182">
        <v>55.54</v>
      </c>
      <c r="I696" s="183"/>
      <c r="L696" s="179"/>
      <c r="M696" s="184"/>
      <c r="N696" s="185"/>
      <c r="O696" s="185"/>
      <c r="P696" s="185"/>
      <c r="Q696" s="185"/>
      <c r="R696" s="185"/>
      <c r="S696" s="185"/>
      <c r="T696" s="186"/>
      <c r="AT696" s="180" t="s">
        <v>156</v>
      </c>
      <c r="AU696" s="180" t="s">
        <v>87</v>
      </c>
      <c r="AV696" s="14" t="s">
        <v>87</v>
      </c>
      <c r="AW696" s="14" t="s">
        <v>30</v>
      </c>
      <c r="AX696" s="14" t="s">
        <v>74</v>
      </c>
      <c r="AY696" s="180" t="s">
        <v>148</v>
      </c>
    </row>
    <row r="697" spans="1:65" s="14" customFormat="1" ht="11.25">
      <c r="B697" s="179"/>
      <c r="D697" s="172" t="s">
        <v>156</v>
      </c>
      <c r="E697" s="180" t="s">
        <v>1</v>
      </c>
      <c r="F697" s="181" t="s">
        <v>1145</v>
      </c>
      <c r="H697" s="182">
        <v>26.35</v>
      </c>
      <c r="I697" s="183"/>
      <c r="L697" s="179"/>
      <c r="M697" s="184"/>
      <c r="N697" s="185"/>
      <c r="O697" s="185"/>
      <c r="P697" s="185"/>
      <c r="Q697" s="185"/>
      <c r="R697" s="185"/>
      <c r="S697" s="185"/>
      <c r="T697" s="186"/>
      <c r="AT697" s="180" t="s">
        <v>156</v>
      </c>
      <c r="AU697" s="180" t="s">
        <v>87</v>
      </c>
      <c r="AV697" s="14" t="s">
        <v>87</v>
      </c>
      <c r="AW697" s="14" t="s">
        <v>30</v>
      </c>
      <c r="AX697" s="14" t="s">
        <v>74</v>
      </c>
      <c r="AY697" s="180" t="s">
        <v>148</v>
      </c>
    </row>
    <row r="698" spans="1:65" s="14" customFormat="1" ht="11.25">
      <c r="B698" s="179"/>
      <c r="D698" s="172" t="s">
        <v>156</v>
      </c>
      <c r="E698" s="180" t="s">
        <v>1</v>
      </c>
      <c r="F698" s="181" t="s">
        <v>1146</v>
      </c>
      <c r="H698" s="182">
        <v>26.35</v>
      </c>
      <c r="I698" s="183"/>
      <c r="L698" s="179"/>
      <c r="M698" s="184"/>
      <c r="N698" s="185"/>
      <c r="O698" s="185"/>
      <c r="P698" s="185"/>
      <c r="Q698" s="185"/>
      <c r="R698" s="185"/>
      <c r="S698" s="185"/>
      <c r="T698" s="186"/>
      <c r="AT698" s="180" t="s">
        <v>156</v>
      </c>
      <c r="AU698" s="180" t="s">
        <v>87</v>
      </c>
      <c r="AV698" s="14" t="s">
        <v>87</v>
      </c>
      <c r="AW698" s="14" t="s">
        <v>30</v>
      </c>
      <c r="AX698" s="14" t="s">
        <v>74</v>
      </c>
      <c r="AY698" s="180" t="s">
        <v>148</v>
      </c>
    </row>
    <row r="699" spans="1:65" s="14" customFormat="1" ht="11.25">
      <c r="B699" s="179"/>
      <c r="D699" s="172" t="s">
        <v>156</v>
      </c>
      <c r="E699" s="180" t="s">
        <v>1</v>
      </c>
      <c r="F699" s="181" t="s">
        <v>494</v>
      </c>
      <c r="H699" s="182">
        <v>26.35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156</v>
      </c>
      <c r="AU699" s="180" t="s">
        <v>87</v>
      </c>
      <c r="AV699" s="14" t="s">
        <v>87</v>
      </c>
      <c r="AW699" s="14" t="s">
        <v>30</v>
      </c>
      <c r="AX699" s="14" t="s">
        <v>74</v>
      </c>
      <c r="AY699" s="180" t="s">
        <v>148</v>
      </c>
    </row>
    <row r="700" spans="1:65" s="14" customFormat="1" ht="11.25">
      <c r="B700" s="179"/>
      <c r="D700" s="172" t="s">
        <v>156</v>
      </c>
      <c r="E700" s="180" t="s">
        <v>1</v>
      </c>
      <c r="F700" s="181" t="s">
        <v>495</v>
      </c>
      <c r="H700" s="182">
        <v>26.35</v>
      </c>
      <c r="I700" s="183"/>
      <c r="L700" s="179"/>
      <c r="M700" s="184"/>
      <c r="N700" s="185"/>
      <c r="O700" s="185"/>
      <c r="P700" s="185"/>
      <c r="Q700" s="185"/>
      <c r="R700" s="185"/>
      <c r="S700" s="185"/>
      <c r="T700" s="186"/>
      <c r="AT700" s="180" t="s">
        <v>156</v>
      </c>
      <c r="AU700" s="180" t="s">
        <v>87</v>
      </c>
      <c r="AV700" s="14" t="s">
        <v>87</v>
      </c>
      <c r="AW700" s="14" t="s">
        <v>30</v>
      </c>
      <c r="AX700" s="14" t="s">
        <v>74</v>
      </c>
      <c r="AY700" s="180" t="s">
        <v>148</v>
      </c>
    </row>
    <row r="701" spans="1:65" s="14" customFormat="1" ht="11.25">
      <c r="B701" s="179"/>
      <c r="D701" s="172" t="s">
        <v>156</v>
      </c>
      <c r="E701" s="180" t="s">
        <v>1</v>
      </c>
      <c r="F701" s="181" t="s">
        <v>1147</v>
      </c>
      <c r="H701" s="182">
        <v>17.170000000000002</v>
      </c>
      <c r="I701" s="183"/>
      <c r="L701" s="179"/>
      <c r="M701" s="184"/>
      <c r="N701" s="185"/>
      <c r="O701" s="185"/>
      <c r="P701" s="185"/>
      <c r="Q701" s="185"/>
      <c r="R701" s="185"/>
      <c r="S701" s="185"/>
      <c r="T701" s="186"/>
      <c r="AT701" s="180" t="s">
        <v>156</v>
      </c>
      <c r="AU701" s="180" t="s">
        <v>87</v>
      </c>
      <c r="AV701" s="14" t="s">
        <v>87</v>
      </c>
      <c r="AW701" s="14" t="s">
        <v>30</v>
      </c>
      <c r="AX701" s="14" t="s">
        <v>74</v>
      </c>
      <c r="AY701" s="180" t="s">
        <v>148</v>
      </c>
    </row>
    <row r="702" spans="1:65" s="16" customFormat="1" ht="11.25">
      <c r="B702" s="195"/>
      <c r="D702" s="172" t="s">
        <v>156</v>
      </c>
      <c r="E702" s="196" t="s">
        <v>515</v>
      </c>
      <c r="F702" s="197" t="s">
        <v>1148</v>
      </c>
      <c r="H702" s="198">
        <v>229.6</v>
      </c>
      <c r="I702" s="199"/>
      <c r="L702" s="195"/>
      <c r="M702" s="200"/>
      <c r="N702" s="201"/>
      <c r="O702" s="201"/>
      <c r="P702" s="201"/>
      <c r="Q702" s="201"/>
      <c r="R702" s="201"/>
      <c r="S702" s="201"/>
      <c r="T702" s="202"/>
      <c r="AT702" s="196" t="s">
        <v>156</v>
      </c>
      <c r="AU702" s="196" t="s">
        <v>87</v>
      </c>
      <c r="AV702" s="16" t="s">
        <v>167</v>
      </c>
      <c r="AW702" s="16" t="s">
        <v>30</v>
      </c>
      <c r="AX702" s="16" t="s">
        <v>74</v>
      </c>
      <c r="AY702" s="196" t="s">
        <v>148</v>
      </c>
    </row>
    <row r="703" spans="1:65" s="15" customFormat="1" ht="11.25">
      <c r="B703" s="187"/>
      <c r="D703" s="172" t="s">
        <v>156</v>
      </c>
      <c r="E703" s="188" t="s">
        <v>1</v>
      </c>
      <c r="F703" s="189" t="s">
        <v>163</v>
      </c>
      <c r="H703" s="190">
        <v>229.6</v>
      </c>
      <c r="I703" s="191"/>
      <c r="L703" s="187"/>
      <c r="M703" s="192"/>
      <c r="N703" s="193"/>
      <c r="O703" s="193"/>
      <c r="P703" s="193"/>
      <c r="Q703" s="193"/>
      <c r="R703" s="193"/>
      <c r="S703" s="193"/>
      <c r="T703" s="194"/>
      <c r="AT703" s="188" t="s">
        <v>156</v>
      </c>
      <c r="AU703" s="188" t="s">
        <v>87</v>
      </c>
      <c r="AV703" s="15" t="s">
        <v>154</v>
      </c>
      <c r="AW703" s="15" t="s">
        <v>30</v>
      </c>
      <c r="AX703" s="15" t="s">
        <v>81</v>
      </c>
      <c r="AY703" s="188" t="s">
        <v>148</v>
      </c>
    </row>
    <row r="704" spans="1:65" s="2" customFormat="1" ht="44.25" customHeight="1">
      <c r="A704" s="33"/>
      <c r="B704" s="156"/>
      <c r="C704" s="207" t="s">
        <v>391</v>
      </c>
      <c r="D704" s="207" t="s">
        <v>752</v>
      </c>
      <c r="E704" s="208" t="s">
        <v>1149</v>
      </c>
      <c r="F704" s="209" t="s">
        <v>1150</v>
      </c>
      <c r="G704" s="210" t="s">
        <v>153</v>
      </c>
      <c r="H704" s="211">
        <v>290.05700000000002</v>
      </c>
      <c r="I704" s="212"/>
      <c r="J704" s="213">
        <f>ROUND(I704*H704,2)</f>
        <v>0</v>
      </c>
      <c r="K704" s="214"/>
      <c r="L704" s="215"/>
      <c r="M704" s="216" t="s">
        <v>1</v>
      </c>
      <c r="N704" s="217" t="s">
        <v>40</v>
      </c>
      <c r="O704" s="62"/>
      <c r="P704" s="167">
        <f>O704*H704</f>
        <v>0</v>
      </c>
      <c r="Q704" s="167">
        <v>3.6700000000000001E-3</v>
      </c>
      <c r="R704" s="167">
        <f>Q704*H704</f>
        <v>1.0645091900000001</v>
      </c>
      <c r="S704" s="167">
        <v>0</v>
      </c>
      <c r="T704" s="168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69" t="s">
        <v>431</v>
      </c>
      <c r="AT704" s="169" t="s">
        <v>752</v>
      </c>
      <c r="AU704" s="169" t="s">
        <v>87</v>
      </c>
      <c r="AY704" s="18" t="s">
        <v>148</v>
      </c>
      <c r="BE704" s="170">
        <f>IF(N704="základná",J704,0)</f>
        <v>0</v>
      </c>
      <c r="BF704" s="170">
        <f>IF(N704="znížená",J704,0)</f>
        <v>0</v>
      </c>
      <c r="BG704" s="170">
        <f>IF(N704="zákl. prenesená",J704,0)</f>
        <v>0</v>
      </c>
      <c r="BH704" s="170">
        <f>IF(N704="zníž. prenesená",J704,0)</f>
        <v>0</v>
      </c>
      <c r="BI704" s="170">
        <f>IF(N704="nulová",J704,0)</f>
        <v>0</v>
      </c>
      <c r="BJ704" s="18" t="s">
        <v>87</v>
      </c>
      <c r="BK704" s="170">
        <f>ROUND(I704*H704,2)</f>
        <v>0</v>
      </c>
      <c r="BL704" s="18" t="s">
        <v>308</v>
      </c>
      <c r="BM704" s="169" t="s">
        <v>1151</v>
      </c>
    </row>
    <row r="705" spans="1:65" s="14" customFormat="1" ht="11.25">
      <c r="B705" s="179"/>
      <c r="D705" s="172" t="s">
        <v>156</v>
      </c>
      <c r="E705" s="180" t="s">
        <v>1</v>
      </c>
      <c r="F705" s="181" t="s">
        <v>1152</v>
      </c>
      <c r="H705" s="182">
        <v>241.08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156</v>
      </c>
      <c r="AU705" s="180" t="s">
        <v>87</v>
      </c>
      <c r="AV705" s="14" t="s">
        <v>87</v>
      </c>
      <c r="AW705" s="14" t="s">
        <v>30</v>
      </c>
      <c r="AX705" s="14" t="s">
        <v>74</v>
      </c>
      <c r="AY705" s="180" t="s">
        <v>148</v>
      </c>
    </row>
    <row r="706" spans="1:65" s="14" customFormat="1" ht="11.25">
      <c r="B706" s="179"/>
      <c r="D706" s="172" t="s">
        <v>156</v>
      </c>
      <c r="E706" s="180" t="s">
        <v>1</v>
      </c>
      <c r="F706" s="181" t="s">
        <v>1153</v>
      </c>
      <c r="H706" s="182">
        <v>48.976999999999997</v>
      </c>
      <c r="I706" s="183"/>
      <c r="L706" s="179"/>
      <c r="M706" s="184"/>
      <c r="N706" s="185"/>
      <c r="O706" s="185"/>
      <c r="P706" s="185"/>
      <c r="Q706" s="185"/>
      <c r="R706" s="185"/>
      <c r="S706" s="185"/>
      <c r="T706" s="186"/>
      <c r="AT706" s="180" t="s">
        <v>156</v>
      </c>
      <c r="AU706" s="180" t="s">
        <v>87</v>
      </c>
      <c r="AV706" s="14" t="s">
        <v>87</v>
      </c>
      <c r="AW706" s="14" t="s">
        <v>30</v>
      </c>
      <c r="AX706" s="14" t="s">
        <v>74</v>
      </c>
      <c r="AY706" s="180" t="s">
        <v>148</v>
      </c>
    </row>
    <row r="707" spans="1:65" s="15" customFormat="1" ht="11.25">
      <c r="B707" s="187"/>
      <c r="D707" s="172" t="s">
        <v>156</v>
      </c>
      <c r="E707" s="188" t="s">
        <v>1</v>
      </c>
      <c r="F707" s="189" t="s">
        <v>163</v>
      </c>
      <c r="H707" s="190">
        <v>290.05700000000002</v>
      </c>
      <c r="I707" s="191"/>
      <c r="L707" s="187"/>
      <c r="M707" s="192"/>
      <c r="N707" s="193"/>
      <c r="O707" s="193"/>
      <c r="P707" s="193"/>
      <c r="Q707" s="193"/>
      <c r="R707" s="193"/>
      <c r="S707" s="193"/>
      <c r="T707" s="194"/>
      <c r="AT707" s="188" t="s">
        <v>156</v>
      </c>
      <c r="AU707" s="188" t="s">
        <v>87</v>
      </c>
      <c r="AV707" s="15" t="s">
        <v>154</v>
      </c>
      <c r="AW707" s="15" t="s">
        <v>30</v>
      </c>
      <c r="AX707" s="15" t="s">
        <v>81</v>
      </c>
      <c r="AY707" s="188" t="s">
        <v>148</v>
      </c>
    </row>
    <row r="708" spans="1:65" s="2" customFormat="1" ht="16.5" customHeight="1">
      <c r="A708" s="33"/>
      <c r="B708" s="156"/>
      <c r="C708" s="207" t="s">
        <v>1154</v>
      </c>
      <c r="D708" s="207" t="s">
        <v>752</v>
      </c>
      <c r="E708" s="208" t="s">
        <v>1155</v>
      </c>
      <c r="F708" s="209" t="s">
        <v>1156</v>
      </c>
      <c r="G708" s="210" t="s">
        <v>332</v>
      </c>
      <c r="H708" s="211">
        <v>233.226</v>
      </c>
      <c r="I708" s="212"/>
      <c r="J708" s="213">
        <f>ROUND(I708*H708,2)</f>
        <v>0</v>
      </c>
      <c r="K708" s="214"/>
      <c r="L708" s="215"/>
      <c r="M708" s="216" t="s">
        <v>1</v>
      </c>
      <c r="N708" s="217" t="s">
        <v>40</v>
      </c>
      <c r="O708" s="62"/>
      <c r="P708" s="167">
        <f>O708*H708</f>
        <v>0</v>
      </c>
      <c r="Q708" s="167">
        <v>1.6299999999999999E-3</v>
      </c>
      <c r="R708" s="167">
        <f>Q708*H708</f>
        <v>0.38015837999999996</v>
      </c>
      <c r="S708" s="167">
        <v>0</v>
      </c>
      <c r="T708" s="168">
        <f>S708*H708</f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69" t="s">
        <v>431</v>
      </c>
      <c r="AT708" s="169" t="s">
        <v>752</v>
      </c>
      <c r="AU708" s="169" t="s">
        <v>87</v>
      </c>
      <c r="AY708" s="18" t="s">
        <v>148</v>
      </c>
      <c r="BE708" s="170">
        <f>IF(N708="základná",J708,0)</f>
        <v>0</v>
      </c>
      <c r="BF708" s="170">
        <f>IF(N708="znížená",J708,0)</f>
        <v>0</v>
      </c>
      <c r="BG708" s="170">
        <f>IF(N708="zákl. prenesená",J708,0)</f>
        <v>0</v>
      </c>
      <c r="BH708" s="170">
        <f>IF(N708="zníž. prenesená",J708,0)</f>
        <v>0</v>
      </c>
      <c r="BI708" s="170">
        <f>IF(N708="nulová",J708,0)</f>
        <v>0</v>
      </c>
      <c r="BJ708" s="18" t="s">
        <v>87</v>
      </c>
      <c r="BK708" s="170">
        <f>ROUND(I708*H708,2)</f>
        <v>0</v>
      </c>
      <c r="BL708" s="18" t="s">
        <v>308</v>
      </c>
      <c r="BM708" s="169" t="s">
        <v>1157</v>
      </c>
    </row>
    <row r="709" spans="1:65" s="14" customFormat="1" ht="11.25">
      <c r="B709" s="179"/>
      <c r="D709" s="172" t="s">
        <v>156</v>
      </c>
      <c r="E709" s="180" t="s">
        <v>1</v>
      </c>
      <c r="F709" s="181" t="s">
        <v>1158</v>
      </c>
      <c r="H709" s="182">
        <v>16.579999999999998</v>
      </c>
      <c r="I709" s="183"/>
      <c r="L709" s="179"/>
      <c r="M709" s="184"/>
      <c r="N709" s="185"/>
      <c r="O709" s="185"/>
      <c r="P709" s="185"/>
      <c r="Q709" s="185"/>
      <c r="R709" s="185"/>
      <c r="S709" s="185"/>
      <c r="T709" s="186"/>
      <c r="AT709" s="180" t="s">
        <v>156</v>
      </c>
      <c r="AU709" s="180" t="s">
        <v>87</v>
      </c>
      <c r="AV709" s="14" t="s">
        <v>87</v>
      </c>
      <c r="AW709" s="14" t="s">
        <v>30</v>
      </c>
      <c r="AX709" s="14" t="s">
        <v>74</v>
      </c>
      <c r="AY709" s="180" t="s">
        <v>148</v>
      </c>
    </row>
    <row r="710" spans="1:65" s="14" customFormat="1" ht="11.25">
      <c r="B710" s="179"/>
      <c r="D710" s="172" t="s">
        <v>156</v>
      </c>
      <c r="E710" s="180" t="s">
        <v>1</v>
      </c>
      <c r="F710" s="181" t="s">
        <v>1159</v>
      </c>
      <c r="H710" s="182">
        <v>10.88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156</v>
      </c>
      <c r="AU710" s="180" t="s">
        <v>87</v>
      </c>
      <c r="AV710" s="14" t="s">
        <v>87</v>
      </c>
      <c r="AW710" s="14" t="s">
        <v>30</v>
      </c>
      <c r="AX710" s="14" t="s">
        <v>74</v>
      </c>
      <c r="AY710" s="180" t="s">
        <v>148</v>
      </c>
    </row>
    <row r="711" spans="1:65" s="14" customFormat="1" ht="11.25">
      <c r="B711" s="179"/>
      <c r="D711" s="172" t="s">
        <v>156</v>
      </c>
      <c r="E711" s="180" t="s">
        <v>1</v>
      </c>
      <c r="F711" s="181" t="s">
        <v>1160</v>
      </c>
      <c r="H711" s="182">
        <v>16.579999999999998</v>
      </c>
      <c r="I711" s="183"/>
      <c r="L711" s="179"/>
      <c r="M711" s="184"/>
      <c r="N711" s="185"/>
      <c r="O711" s="185"/>
      <c r="P711" s="185"/>
      <c r="Q711" s="185"/>
      <c r="R711" s="185"/>
      <c r="S711" s="185"/>
      <c r="T711" s="186"/>
      <c r="AT711" s="180" t="s">
        <v>156</v>
      </c>
      <c r="AU711" s="180" t="s">
        <v>87</v>
      </c>
      <c r="AV711" s="14" t="s">
        <v>87</v>
      </c>
      <c r="AW711" s="14" t="s">
        <v>30</v>
      </c>
      <c r="AX711" s="14" t="s">
        <v>74</v>
      </c>
      <c r="AY711" s="180" t="s">
        <v>148</v>
      </c>
    </row>
    <row r="712" spans="1:65" s="14" customFormat="1" ht="11.25">
      <c r="B712" s="179"/>
      <c r="D712" s="172" t="s">
        <v>156</v>
      </c>
      <c r="E712" s="180" t="s">
        <v>1</v>
      </c>
      <c r="F712" s="181" t="s">
        <v>1161</v>
      </c>
      <c r="H712" s="182">
        <v>16.579999999999998</v>
      </c>
      <c r="I712" s="183"/>
      <c r="L712" s="179"/>
      <c r="M712" s="184"/>
      <c r="N712" s="185"/>
      <c r="O712" s="185"/>
      <c r="P712" s="185"/>
      <c r="Q712" s="185"/>
      <c r="R712" s="185"/>
      <c r="S712" s="185"/>
      <c r="T712" s="186"/>
      <c r="AT712" s="180" t="s">
        <v>156</v>
      </c>
      <c r="AU712" s="180" t="s">
        <v>87</v>
      </c>
      <c r="AV712" s="14" t="s">
        <v>87</v>
      </c>
      <c r="AW712" s="14" t="s">
        <v>30</v>
      </c>
      <c r="AX712" s="14" t="s">
        <v>74</v>
      </c>
      <c r="AY712" s="180" t="s">
        <v>148</v>
      </c>
    </row>
    <row r="713" spans="1:65" s="14" customFormat="1" ht="11.25">
      <c r="B713" s="179"/>
      <c r="D713" s="172" t="s">
        <v>156</v>
      </c>
      <c r="E713" s="180" t="s">
        <v>1</v>
      </c>
      <c r="F713" s="181" t="s">
        <v>1162</v>
      </c>
      <c r="H713" s="182">
        <v>57.56</v>
      </c>
      <c r="I713" s="183"/>
      <c r="L713" s="179"/>
      <c r="M713" s="184"/>
      <c r="N713" s="185"/>
      <c r="O713" s="185"/>
      <c r="P713" s="185"/>
      <c r="Q713" s="185"/>
      <c r="R713" s="185"/>
      <c r="S713" s="185"/>
      <c r="T713" s="186"/>
      <c r="AT713" s="180" t="s">
        <v>156</v>
      </c>
      <c r="AU713" s="180" t="s">
        <v>87</v>
      </c>
      <c r="AV713" s="14" t="s">
        <v>87</v>
      </c>
      <c r="AW713" s="14" t="s">
        <v>30</v>
      </c>
      <c r="AX713" s="14" t="s">
        <v>74</v>
      </c>
      <c r="AY713" s="180" t="s">
        <v>148</v>
      </c>
    </row>
    <row r="714" spans="1:65" s="14" customFormat="1" ht="11.25">
      <c r="B714" s="179"/>
      <c r="D714" s="172" t="s">
        <v>156</v>
      </c>
      <c r="E714" s="180" t="s">
        <v>1</v>
      </c>
      <c r="F714" s="181" t="s">
        <v>1163</v>
      </c>
      <c r="H714" s="182">
        <v>21.84</v>
      </c>
      <c r="I714" s="183"/>
      <c r="L714" s="179"/>
      <c r="M714" s="184"/>
      <c r="N714" s="185"/>
      <c r="O714" s="185"/>
      <c r="P714" s="185"/>
      <c r="Q714" s="185"/>
      <c r="R714" s="185"/>
      <c r="S714" s="185"/>
      <c r="T714" s="186"/>
      <c r="AT714" s="180" t="s">
        <v>156</v>
      </c>
      <c r="AU714" s="180" t="s">
        <v>87</v>
      </c>
      <c r="AV714" s="14" t="s">
        <v>87</v>
      </c>
      <c r="AW714" s="14" t="s">
        <v>30</v>
      </c>
      <c r="AX714" s="14" t="s">
        <v>74</v>
      </c>
      <c r="AY714" s="180" t="s">
        <v>148</v>
      </c>
    </row>
    <row r="715" spans="1:65" s="14" customFormat="1" ht="11.25">
      <c r="B715" s="179"/>
      <c r="D715" s="172" t="s">
        <v>156</v>
      </c>
      <c r="E715" s="180" t="s">
        <v>1</v>
      </c>
      <c r="F715" s="181" t="s">
        <v>1164</v>
      </c>
      <c r="H715" s="182">
        <v>21.84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156</v>
      </c>
      <c r="AU715" s="180" t="s">
        <v>87</v>
      </c>
      <c r="AV715" s="14" t="s">
        <v>87</v>
      </c>
      <c r="AW715" s="14" t="s">
        <v>30</v>
      </c>
      <c r="AX715" s="14" t="s">
        <v>74</v>
      </c>
      <c r="AY715" s="180" t="s">
        <v>148</v>
      </c>
    </row>
    <row r="716" spans="1:65" s="14" customFormat="1" ht="11.25">
      <c r="B716" s="179"/>
      <c r="D716" s="172" t="s">
        <v>156</v>
      </c>
      <c r="E716" s="180" t="s">
        <v>1</v>
      </c>
      <c r="F716" s="181" t="s">
        <v>1165</v>
      </c>
      <c r="H716" s="182">
        <v>21.84</v>
      </c>
      <c r="I716" s="183"/>
      <c r="L716" s="179"/>
      <c r="M716" s="184"/>
      <c r="N716" s="185"/>
      <c r="O716" s="185"/>
      <c r="P716" s="185"/>
      <c r="Q716" s="185"/>
      <c r="R716" s="185"/>
      <c r="S716" s="185"/>
      <c r="T716" s="186"/>
      <c r="AT716" s="180" t="s">
        <v>156</v>
      </c>
      <c r="AU716" s="180" t="s">
        <v>87</v>
      </c>
      <c r="AV716" s="14" t="s">
        <v>87</v>
      </c>
      <c r="AW716" s="14" t="s">
        <v>30</v>
      </c>
      <c r="AX716" s="14" t="s">
        <v>74</v>
      </c>
      <c r="AY716" s="180" t="s">
        <v>148</v>
      </c>
    </row>
    <row r="717" spans="1:65" s="14" customFormat="1" ht="11.25">
      <c r="B717" s="179"/>
      <c r="D717" s="172" t="s">
        <v>156</v>
      </c>
      <c r="E717" s="180" t="s">
        <v>1</v>
      </c>
      <c r="F717" s="181" t="s">
        <v>1166</v>
      </c>
      <c r="H717" s="182">
        <v>21.84</v>
      </c>
      <c r="I717" s="183"/>
      <c r="L717" s="179"/>
      <c r="M717" s="184"/>
      <c r="N717" s="185"/>
      <c r="O717" s="185"/>
      <c r="P717" s="185"/>
      <c r="Q717" s="185"/>
      <c r="R717" s="185"/>
      <c r="S717" s="185"/>
      <c r="T717" s="186"/>
      <c r="AT717" s="180" t="s">
        <v>156</v>
      </c>
      <c r="AU717" s="180" t="s">
        <v>87</v>
      </c>
      <c r="AV717" s="14" t="s">
        <v>87</v>
      </c>
      <c r="AW717" s="14" t="s">
        <v>30</v>
      </c>
      <c r="AX717" s="14" t="s">
        <v>74</v>
      </c>
      <c r="AY717" s="180" t="s">
        <v>148</v>
      </c>
    </row>
    <row r="718" spans="1:65" s="14" customFormat="1" ht="11.25">
      <c r="B718" s="179"/>
      <c r="D718" s="172" t="s">
        <v>156</v>
      </c>
      <c r="E718" s="180" t="s">
        <v>1</v>
      </c>
      <c r="F718" s="181" t="s">
        <v>1167</v>
      </c>
      <c r="H718" s="182">
        <v>16.579999999999998</v>
      </c>
      <c r="I718" s="183"/>
      <c r="L718" s="179"/>
      <c r="M718" s="184"/>
      <c r="N718" s="185"/>
      <c r="O718" s="185"/>
      <c r="P718" s="185"/>
      <c r="Q718" s="185"/>
      <c r="R718" s="185"/>
      <c r="S718" s="185"/>
      <c r="T718" s="186"/>
      <c r="AT718" s="180" t="s">
        <v>156</v>
      </c>
      <c r="AU718" s="180" t="s">
        <v>87</v>
      </c>
      <c r="AV718" s="14" t="s">
        <v>87</v>
      </c>
      <c r="AW718" s="14" t="s">
        <v>30</v>
      </c>
      <c r="AX718" s="14" t="s">
        <v>74</v>
      </c>
      <c r="AY718" s="180" t="s">
        <v>148</v>
      </c>
    </row>
    <row r="719" spans="1:65" s="15" customFormat="1" ht="11.25">
      <c r="B719" s="187"/>
      <c r="D719" s="172" t="s">
        <v>156</v>
      </c>
      <c r="E719" s="188" t="s">
        <v>1</v>
      </c>
      <c r="F719" s="189" t="s">
        <v>163</v>
      </c>
      <c r="H719" s="190">
        <v>222.12</v>
      </c>
      <c r="I719" s="191"/>
      <c r="L719" s="187"/>
      <c r="M719" s="192"/>
      <c r="N719" s="193"/>
      <c r="O719" s="193"/>
      <c r="P719" s="193"/>
      <c r="Q719" s="193"/>
      <c r="R719" s="193"/>
      <c r="S719" s="193"/>
      <c r="T719" s="194"/>
      <c r="AT719" s="188" t="s">
        <v>156</v>
      </c>
      <c r="AU719" s="188" t="s">
        <v>87</v>
      </c>
      <c r="AV719" s="15" t="s">
        <v>154</v>
      </c>
      <c r="AW719" s="15" t="s">
        <v>30</v>
      </c>
      <c r="AX719" s="15" t="s">
        <v>81</v>
      </c>
      <c r="AY719" s="188" t="s">
        <v>148</v>
      </c>
    </row>
    <row r="720" spans="1:65" s="14" customFormat="1" ht="11.25">
      <c r="B720" s="179"/>
      <c r="D720" s="172" t="s">
        <v>156</v>
      </c>
      <c r="F720" s="181" t="s">
        <v>1168</v>
      </c>
      <c r="H720" s="182">
        <v>233.226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156</v>
      </c>
      <c r="AU720" s="180" t="s">
        <v>87</v>
      </c>
      <c r="AV720" s="14" t="s">
        <v>87</v>
      </c>
      <c r="AW720" s="14" t="s">
        <v>3</v>
      </c>
      <c r="AX720" s="14" t="s">
        <v>81</v>
      </c>
      <c r="AY720" s="180" t="s">
        <v>148</v>
      </c>
    </row>
    <row r="721" spans="1:65" s="2" customFormat="1" ht="24.2" customHeight="1">
      <c r="A721" s="33"/>
      <c r="B721" s="156"/>
      <c r="C721" s="157" t="s">
        <v>413</v>
      </c>
      <c r="D721" s="157" t="s">
        <v>150</v>
      </c>
      <c r="E721" s="158" t="s">
        <v>1169</v>
      </c>
      <c r="F721" s="159" t="s">
        <v>1170</v>
      </c>
      <c r="G721" s="160" t="s">
        <v>153</v>
      </c>
      <c r="H721" s="161">
        <v>229.6</v>
      </c>
      <c r="I721" s="162"/>
      <c r="J721" s="163">
        <f>ROUND(I721*H721,2)</f>
        <v>0</v>
      </c>
      <c r="K721" s="164"/>
      <c r="L721" s="34"/>
      <c r="M721" s="165" t="s">
        <v>1</v>
      </c>
      <c r="N721" s="166" t="s">
        <v>40</v>
      </c>
      <c r="O721" s="62"/>
      <c r="P721" s="167">
        <f>O721*H721</f>
        <v>0</v>
      </c>
      <c r="Q721" s="167">
        <v>7.4999999999999997E-3</v>
      </c>
      <c r="R721" s="167">
        <f>Q721*H721</f>
        <v>1.722</v>
      </c>
      <c r="S721" s="167">
        <v>0</v>
      </c>
      <c r="T721" s="168">
        <f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9" t="s">
        <v>308</v>
      </c>
      <c r="AT721" s="169" t="s">
        <v>150</v>
      </c>
      <c r="AU721" s="169" t="s">
        <v>87</v>
      </c>
      <c r="AY721" s="18" t="s">
        <v>148</v>
      </c>
      <c r="BE721" s="170">
        <f>IF(N721="základná",J721,0)</f>
        <v>0</v>
      </c>
      <c r="BF721" s="170">
        <f>IF(N721="znížená",J721,0)</f>
        <v>0</v>
      </c>
      <c r="BG721" s="170">
        <f>IF(N721="zákl. prenesená",J721,0)</f>
        <v>0</v>
      </c>
      <c r="BH721" s="170">
        <f>IF(N721="zníž. prenesená",J721,0)</f>
        <v>0</v>
      </c>
      <c r="BI721" s="170">
        <f>IF(N721="nulová",J721,0)</f>
        <v>0</v>
      </c>
      <c r="BJ721" s="18" t="s">
        <v>87</v>
      </c>
      <c r="BK721" s="170">
        <f>ROUND(I721*H721,2)</f>
        <v>0</v>
      </c>
      <c r="BL721" s="18" t="s">
        <v>308</v>
      </c>
      <c r="BM721" s="169" t="s">
        <v>1171</v>
      </c>
    </row>
    <row r="722" spans="1:65" s="14" customFormat="1" ht="11.25">
      <c r="B722" s="179"/>
      <c r="D722" s="172" t="s">
        <v>156</v>
      </c>
      <c r="E722" s="180" t="s">
        <v>1</v>
      </c>
      <c r="F722" s="181" t="s">
        <v>515</v>
      </c>
      <c r="H722" s="182">
        <v>229.6</v>
      </c>
      <c r="I722" s="183"/>
      <c r="L722" s="179"/>
      <c r="M722" s="184"/>
      <c r="N722" s="185"/>
      <c r="O722" s="185"/>
      <c r="P722" s="185"/>
      <c r="Q722" s="185"/>
      <c r="R722" s="185"/>
      <c r="S722" s="185"/>
      <c r="T722" s="186"/>
      <c r="AT722" s="180" t="s">
        <v>156</v>
      </c>
      <c r="AU722" s="180" t="s">
        <v>87</v>
      </c>
      <c r="AV722" s="14" t="s">
        <v>87</v>
      </c>
      <c r="AW722" s="14" t="s">
        <v>30</v>
      </c>
      <c r="AX722" s="14" t="s">
        <v>74</v>
      </c>
      <c r="AY722" s="180" t="s">
        <v>148</v>
      </c>
    </row>
    <row r="723" spans="1:65" s="15" customFormat="1" ht="11.25">
      <c r="B723" s="187"/>
      <c r="D723" s="172" t="s">
        <v>156</v>
      </c>
      <c r="E723" s="188" t="s">
        <v>1</v>
      </c>
      <c r="F723" s="189" t="s">
        <v>163</v>
      </c>
      <c r="H723" s="190">
        <v>229.6</v>
      </c>
      <c r="I723" s="191"/>
      <c r="L723" s="187"/>
      <c r="M723" s="192"/>
      <c r="N723" s="193"/>
      <c r="O723" s="193"/>
      <c r="P723" s="193"/>
      <c r="Q723" s="193"/>
      <c r="R723" s="193"/>
      <c r="S723" s="193"/>
      <c r="T723" s="194"/>
      <c r="AT723" s="188" t="s">
        <v>156</v>
      </c>
      <c r="AU723" s="188" t="s">
        <v>87</v>
      </c>
      <c r="AV723" s="15" t="s">
        <v>154</v>
      </c>
      <c r="AW723" s="15" t="s">
        <v>30</v>
      </c>
      <c r="AX723" s="15" t="s">
        <v>81</v>
      </c>
      <c r="AY723" s="188" t="s">
        <v>148</v>
      </c>
    </row>
    <row r="724" spans="1:65" s="2" customFormat="1" ht="24.2" customHeight="1">
      <c r="A724" s="33"/>
      <c r="B724" s="156"/>
      <c r="C724" s="157" t="s">
        <v>319</v>
      </c>
      <c r="D724" s="157" t="s">
        <v>150</v>
      </c>
      <c r="E724" s="158" t="s">
        <v>1172</v>
      </c>
      <c r="F724" s="159" t="s">
        <v>1173</v>
      </c>
      <c r="G724" s="160" t="s">
        <v>396</v>
      </c>
      <c r="H724" s="161">
        <v>3.2360000000000002</v>
      </c>
      <c r="I724" s="162"/>
      <c r="J724" s="163">
        <f>ROUND(I724*H724,2)</f>
        <v>0</v>
      </c>
      <c r="K724" s="164"/>
      <c r="L724" s="34"/>
      <c r="M724" s="165" t="s">
        <v>1</v>
      </c>
      <c r="N724" s="166" t="s">
        <v>40</v>
      </c>
      <c r="O724" s="62"/>
      <c r="P724" s="167">
        <f>O724*H724</f>
        <v>0</v>
      </c>
      <c r="Q724" s="167">
        <v>0</v>
      </c>
      <c r="R724" s="167">
        <f>Q724*H724</f>
        <v>0</v>
      </c>
      <c r="S724" s="167">
        <v>0</v>
      </c>
      <c r="T724" s="168">
        <f>S724*H724</f>
        <v>0</v>
      </c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R724" s="169" t="s">
        <v>308</v>
      </c>
      <c r="AT724" s="169" t="s">
        <v>150</v>
      </c>
      <c r="AU724" s="169" t="s">
        <v>87</v>
      </c>
      <c r="AY724" s="18" t="s">
        <v>148</v>
      </c>
      <c r="BE724" s="170">
        <f>IF(N724="základná",J724,0)</f>
        <v>0</v>
      </c>
      <c r="BF724" s="170">
        <f>IF(N724="znížená",J724,0)</f>
        <v>0</v>
      </c>
      <c r="BG724" s="170">
        <f>IF(N724="zákl. prenesená",J724,0)</f>
        <v>0</v>
      </c>
      <c r="BH724" s="170">
        <f>IF(N724="zníž. prenesená",J724,0)</f>
        <v>0</v>
      </c>
      <c r="BI724" s="170">
        <f>IF(N724="nulová",J724,0)</f>
        <v>0</v>
      </c>
      <c r="BJ724" s="18" t="s">
        <v>87</v>
      </c>
      <c r="BK724" s="170">
        <f>ROUND(I724*H724,2)</f>
        <v>0</v>
      </c>
      <c r="BL724" s="18" t="s">
        <v>308</v>
      </c>
      <c r="BM724" s="169" t="s">
        <v>1174</v>
      </c>
    </row>
    <row r="725" spans="1:65" s="12" customFormat="1" ht="22.9" customHeight="1">
      <c r="B725" s="143"/>
      <c r="D725" s="144" t="s">
        <v>73</v>
      </c>
      <c r="E725" s="154" t="s">
        <v>1175</v>
      </c>
      <c r="F725" s="154" t="s">
        <v>1176</v>
      </c>
      <c r="I725" s="146"/>
      <c r="J725" s="155">
        <f>BK725</f>
        <v>0</v>
      </c>
      <c r="L725" s="143"/>
      <c r="M725" s="148"/>
      <c r="N725" s="149"/>
      <c r="O725" s="149"/>
      <c r="P725" s="150">
        <f>SUM(P726:P750)</f>
        <v>0</v>
      </c>
      <c r="Q725" s="149"/>
      <c r="R725" s="150">
        <f>SUM(R726:R750)</f>
        <v>12.38748</v>
      </c>
      <c r="S725" s="149"/>
      <c r="T725" s="151">
        <f>SUM(T726:T750)</f>
        <v>0</v>
      </c>
      <c r="AR725" s="144" t="s">
        <v>87</v>
      </c>
      <c r="AT725" s="152" t="s">
        <v>73</v>
      </c>
      <c r="AU725" s="152" t="s">
        <v>81</v>
      </c>
      <c r="AY725" s="144" t="s">
        <v>148</v>
      </c>
      <c r="BK725" s="153">
        <f>SUM(BK726:BK750)</f>
        <v>0</v>
      </c>
    </row>
    <row r="726" spans="1:65" s="2" customFormat="1" ht="44.25" customHeight="1">
      <c r="A726" s="33"/>
      <c r="B726" s="156"/>
      <c r="C726" s="157" t="s">
        <v>1177</v>
      </c>
      <c r="D726" s="157" t="s">
        <v>150</v>
      </c>
      <c r="E726" s="158" t="s">
        <v>1178</v>
      </c>
      <c r="F726" s="159" t="s">
        <v>1179</v>
      </c>
      <c r="G726" s="160" t="s">
        <v>153</v>
      </c>
      <c r="H726" s="161">
        <v>196</v>
      </c>
      <c r="I726" s="162"/>
      <c r="J726" s="163">
        <f>ROUND(I726*H726,2)</f>
        <v>0</v>
      </c>
      <c r="K726" s="164"/>
      <c r="L726" s="34"/>
      <c r="M726" s="165" t="s">
        <v>1</v>
      </c>
      <c r="N726" s="166" t="s">
        <v>40</v>
      </c>
      <c r="O726" s="62"/>
      <c r="P726" s="167">
        <f>O726*H726</f>
        <v>0</v>
      </c>
      <c r="Q726" s="167">
        <v>4.113E-2</v>
      </c>
      <c r="R726" s="167">
        <f>Q726*H726</f>
        <v>8.0614799999999995</v>
      </c>
      <c r="S726" s="167">
        <v>0</v>
      </c>
      <c r="T726" s="168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69" t="s">
        <v>308</v>
      </c>
      <c r="AT726" s="169" t="s">
        <v>150</v>
      </c>
      <c r="AU726" s="169" t="s">
        <v>87</v>
      </c>
      <c r="AY726" s="18" t="s">
        <v>148</v>
      </c>
      <c r="BE726" s="170">
        <f>IF(N726="základná",J726,0)</f>
        <v>0</v>
      </c>
      <c r="BF726" s="170">
        <f>IF(N726="znížená",J726,0)</f>
        <v>0</v>
      </c>
      <c r="BG726" s="170">
        <f>IF(N726="zákl. prenesená",J726,0)</f>
        <v>0</v>
      </c>
      <c r="BH726" s="170">
        <f>IF(N726="zníž. prenesená",J726,0)</f>
        <v>0</v>
      </c>
      <c r="BI726" s="170">
        <f>IF(N726="nulová",J726,0)</f>
        <v>0</v>
      </c>
      <c r="BJ726" s="18" t="s">
        <v>87</v>
      </c>
      <c r="BK726" s="170">
        <f>ROUND(I726*H726,2)</f>
        <v>0</v>
      </c>
      <c r="BL726" s="18" t="s">
        <v>308</v>
      </c>
      <c r="BM726" s="169" t="s">
        <v>1180</v>
      </c>
    </row>
    <row r="727" spans="1:65" s="13" customFormat="1" ht="11.25">
      <c r="B727" s="171"/>
      <c r="D727" s="172" t="s">
        <v>156</v>
      </c>
      <c r="E727" s="173" t="s">
        <v>1</v>
      </c>
      <c r="F727" s="174" t="s">
        <v>1181</v>
      </c>
      <c r="H727" s="173" t="s">
        <v>1</v>
      </c>
      <c r="I727" s="175"/>
      <c r="L727" s="171"/>
      <c r="M727" s="176"/>
      <c r="N727" s="177"/>
      <c r="O727" s="177"/>
      <c r="P727" s="177"/>
      <c r="Q727" s="177"/>
      <c r="R727" s="177"/>
      <c r="S727" s="177"/>
      <c r="T727" s="178"/>
      <c r="AT727" s="173" t="s">
        <v>156</v>
      </c>
      <c r="AU727" s="173" t="s">
        <v>87</v>
      </c>
      <c r="AV727" s="13" t="s">
        <v>81</v>
      </c>
      <c r="AW727" s="13" t="s">
        <v>30</v>
      </c>
      <c r="AX727" s="13" t="s">
        <v>74</v>
      </c>
      <c r="AY727" s="173" t="s">
        <v>148</v>
      </c>
    </row>
    <row r="728" spans="1:65" s="13" customFormat="1" ht="11.25">
      <c r="B728" s="171"/>
      <c r="D728" s="172" t="s">
        <v>156</v>
      </c>
      <c r="E728" s="173" t="s">
        <v>1</v>
      </c>
      <c r="F728" s="174" t="s">
        <v>1182</v>
      </c>
      <c r="H728" s="173" t="s">
        <v>1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3" t="s">
        <v>156</v>
      </c>
      <c r="AU728" s="173" t="s">
        <v>87</v>
      </c>
      <c r="AV728" s="13" t="s">
        <v>81</v>
      </c>
      <c r="AW728" s="13" t="s">
        <v>30</v>
      </c>
      <c r="AX728" s="13" t="s">
        <v>74</v>
      </c>
      <c r="AY728" s="173" t="s">
        <v>148</v>
      </c>
    </row>
    <row r="729" spans="1:65" s="13" customFormat="1" ht="11.25">
      <c r="B729" s="171"/>
      <c r="D729" s="172" t="s">
        <v>156</v>
      </c>
      <c r="E729" s="173" t="s">
        <v>1</v>
      </c>
      <c r="F729" s="174" t="s">
        <v>1183</v>
      </c>
      <c r="H729" s="173" t="s">
        <v>1</v>
      </c>
      <c r="I729" s="175"/>
      <c r="L729" s="171"/>
      <c r="M729" s="176"/>
      <c r="N729" s="177"/>
      <c r="O729" s="177"/>
      <c r="P729" s="177"/>
      <c r="Q729" s="177"/>
      <c r="R729" s="177"/>
      <c r="S729" s="177"/>
      <c r="T729" s="178"/>
      <c r="AT729" s="173" t="s">
        <v>156</v>
      </c>
      <c r="AU729" s="173" t="s">
        <v>87</v>
      </c>
      <c r="AV729" s="13" t="s">
        <v>81</v>
      </c>
      <c r="AW729" s="13" t="s">
        <v>30</v>
      </c>
      <c r="AX729" s="13" t="s">
        <v>74</v>
      </c>
      <c r="AY729" s="173" t="s">
        <v>148</v>
      </c>
    </row>
    <row r="730" spans="1:65" s="13" customFormat="1" ht="22.5">
      <c r="B730" s="171"/>
      <c r="D730" s="172" t="s">
        <v>156</v>
      </c>
      <c r="E730" s="173" t="s">
        <v>1</v>
      </c>
      <c r="F730" s="174" t="s">
        <v>1184</v>
      </c>
      <c r="H730" s="173" t="s">
        <v>1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3" t="s">
        <v>156</v>
      </c>
      <c r="AU730" s="173" t="s">
        <v>87</v>
      </c>
      <c r="AV730" s="13" t="s">
        <v>81</v>
      </c>
      <c r="AW730" s="13" t="s">
        <v>30</v>
      </c>
      <c r="AX730" s="13" t="s">
        <v>74</v>
      </c>
      <c r="AY730" s="173" t="s">
        <v>148</v>
      </c>
    </row>
    <row r="731" spans="1:65" s="13" customFormat="1" ht="11.25">
      <c r="B731" s="171"/>
      <c r="D731" s="172" t="s">
        <v>156</v>
      </c>
      <c r="E731" s="173" t="s">
        <v>1</v>
      </c>
      <c r="F731" s="174" t="s">
        <v>709</v>
      </c>
      <c r="H731" s="173" t="s">
        <v>1</v>
      </c>
      <c r="I731" s="175"/>
      <c r="L731" s="171"/>
      <c r="M731" s="176"/>
      <c r="N731" s="177"/>
      <c r="O731" s="177"/>
      <c r="P731" s="177"/>
      <c r="Q731" s="177"/>
      <c r="R731" s="177"/>
      <c r="S731" s="177"/>
      <c r="T731" s="178"/>
      <c r="AT731" s="173" t="s">
        <v>156</v>
      </c>
      <c r="AU731" s="173" t="s">
        <v>87</v>
      </c>
      <c r="AV731" s="13" t="s">
        <v>81</v>
      </c>
      <c r="AW731" s="13" t="s">
        <v>30</v>
      </c>
      <c r="AX731" s="13" t="s">
        <v>74</v>
      </c>
      <c r="AY731" s="173" t="s">
        <v>148</v>
      </c>
    </row>
    <row r="732" spans="1:65" s="13" customFormat="1" ht="11.25">
      <c r="B732" s="171"/>
      <c r="D732" s="172" t="s">
        <v>156</v>
      </c>
      <c r="E732" s="173" t="s">
        <v>1</v>
      </c>
      <c r="F732" s="174" t="s">
        <v>1185</v>
      </c>
      <c r="H732" s="173" t="s">
        <v>1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3" t="s">
        <v>156</v>
      </c>
      <c r="AU732" s="173" t="s">
        <v>87</v>
      </c>
      <c r="AV732" s="13" t="s">
        <v>81</v>
      </c>
      <c r="AW732" s="13" t="s">
        <v>30</v>
      </c>
      <c r="AX732" s="13" t="s">
        <v>74</v>
      </c>
      <c r="AY732" s="173" t="s">
        <v>148</v>
      </c>
    </row>
    <row r="733" spans="1:65" s="13" customFormat="1" ht="22.5">
      <c r="B733" s="171"/>
      <c r="D733" s="172" t="s">
        <v>156</v>
      </c>
      <c r="E733" s="173" t="s">
        <v>1</v>
      </c>
      <c r="F733" s="174" t="s">
        <v>1186</v>
      </c>
      <c r="H733" s="173" t="s">
        <v>1</v>
      </c>
      <c r="I733" s="175"/>
      <c r="L733" s="171"/>
      <c r="M733" s="176"/>
      <c r="N733" s="177"/>
      <c r="O733" s="177"/>
      <c r="P733" s="177"/>
      <c r="Q733" s="177"/>
      <c r="R733" s="177"/>
      <c r="S733" s="177"/>
      <c r="T733" s="178"/>
      <c r="AT733" s="173" t="s">
        <v>156</v>
      </c>
      <c r="AU733" s="173" t="s">
        <v>87</v>
      </c>
      <c r="AV733" s="13" t="s">
        <v>81</v>
      </c>
      <c r="AW733" s="13" t="s">
        <v>30</v>
      </c>
      <c r="AX733" s="13" t="s">
        <v>74</v>
      </c>
      <c r="AY733" s="173" t="s">
        <v>148</v>
      </c>
    </row>
    <row r="734" spans="1:65" s="13" customFormat="1" ht="11.25">
      <c r="B734" s="171"/>
      <c r="D734" s="172" t="s">
        <v>156</v>
      </c>
      <c r="E734" s="173" t="s">
        <v>1</v>
      </c>
      <c r="F734" s="174" t="s">
        <v>1187</v>
      </c>
      <c r="H734" s="173" t="s">
        <v>1</v>
      </c>
      <c r="I734" s="175"/>
      <c r="L734" s="171"/>
      <c r="M734" s="176"/>
      <c r="N734" s="177"/>
      <c r="O734" s="177"/>
      <c r="P734" s="177"/>
      <c r="Q734" s="177"/>
      <c r="R734" s="177"/>
      <c r="S734" s="177"/>
      <c r="T734" s="178"/>
      <c r="AT734" s="173" t="s">
        <v>156</v>
      </c>
      <c r="AU734" s="173" t="s">
        <v>87</v>
      </c>
      <c r="AV734" s="13" t="s">
        <v>81</v>
      </c>
      <c r="AW734" s="13" t="s">
        <v>30</v>
      </c>
      <c r="AX734" s="13" t="s">
        <v>74</v>
      </c>
      <c r="AY734" s="173" t="s">
        <v>148</v>
      </c>
    </row>
    <row r="735" spans="1:65" s="14" customFormat="1" ht="11.25">
      <c r="B735" s="179"/>
      <c r="D735" s="172" t="s">
        <v>156</v>
      </c>
      <c r="E735" s="180" t="s">
        <v>1</v>
      </c>
      <c r="F735" s="181" t="s">
        <v>1188</v>
      </c>
      <c r="H735" s="182">
        <v>22.709</v>
      </c>
      <c r="I735" s="183"/>
      <c r="L735" s="179"/>
      <c r="M735" s="184"/>
      <c r="N735" s="185"/>
      <c r="O735" s="185"/>
      <c r="P735" s="185"/>
      <c r="Q735" s="185"/>
      <c r="R735" s="185"/>
      <c r="S735" s="185"/>
      <c r="T735" s="186"/>
      <c r="AT735" s="180" t="s">
        <v>156</v>
      </c>
      <c r="AU735" s="180" t="s">
        <v>87</v>
      </c>
      <c r="AV735" s="14" t="s">
        <v>87</v>
      </c>
      <c r="AW735" s="14" t="s">
        <v>30</v>
      </c>
      <c r="AX735" s="14" t="s">
        <v>74</v>
      </c>
      <c r="AY735" s="180" t="s">
        <v>148</v>
      </c>
    </row>
    <row r="736" spans="1:65" s="14" customFormat="1" ht="11.25">
      <c r="B736" s="179"/>
      <c r="D736" s="172" t="s">
        <v>156</v>
      </c>
      <c r="E736" s="180" t="s">
        <v>1</v>
      </c>
      <c r="F736" s="181" t="s">
        <v>1189</v>
      </c>
      <c r="H736" s="182">
        <v>15.21</v>
      </c>
      <c r="I736" s="183"/>
      <c r="L736" s="179"/>
      <c r="M736" s="184"/>
      <c r="N736" s="185"/>
      <c r="O736" s="185"/>
      <c r="P736" s="185"/>
      <c r="Q736" s="185"/>
      <c r="R736" s="185"/>
      <c r="S736" s="185"/>
      <c r="T736" s="186"/>
      <c r="AT736" s="180" t="s">
        <v>156</v>
      </c>
      <c r="AU736" s="180" t="s">
        <v>87</v>
      </c>
      <c r="AV736" s="14" t="s">
        <v>87</v>
      </c>
      <c r="AW736" s="14" t="s">
        <v>30</v>
      </c>
      <c r="AX736" s="14" t="s">
        <v>74</v>
      </c>
      <c r="AY736" s="180" t="s">
        <v>148</v>
      </c>
    </row>
    <row r="737" spans="1:65" s="14" customFormat="1" ht="11.25">
      <c r="B737" s="179"/>
      <c r="D737" s="172" t="s">
        <v>156</v>
      </c>
      <c r="E737" s="180" t="s">
        <v>1</v>
      </c>
      <c r="F737" s="181" t="s">
        <v>1190</v>
      </c>
      <c r="H737" s="182">
        <v>14.532</v>
      </c>
      <c r="I737" s="183"/>
      <c r="L737" s="179"/>
      <c r="M737" s="184"/>
      <c r="N737" s="185"/>
      <c r="O737" s="185"/>
      <c r="P737" s="185"/>
      <c r="Q737" s="185"/>
      <c r="R737" s="185"/>
      <c r="S737" s="185"/>
      <c r="T737" s="186"/>
      <c r="AT737" s="180" t="s">
        <v>156</v>
      </c>
      <c r="AU737" s="180" t="s">
        <v>87</v>
      </c>
      <c r="AV737" s="14" t="s">
        <v>87</v>
      </c>
      <c r="AW737" s="14" t="s">
        <v>30</v>
      </c>
      <c r="AX737" s="14" t="s">
        <v>74</v>
      </c>
      <c r="AY737" s="180" t="s">
        <v>148</v>
      </c>
    </row>
    <row r="738" spans="1:65" s="14" customFormat="1" ht="11.25">
      <c r="B738" s="179"/>
      <c r="D738" s="172" t="s">
        <v>156</v>
      </c>
      <c r="E738" s="180" t="s">
        <v>1</v>
      </c>
      <c r="F738" s="181" t="s">
        <v>1191</v>
      </c>
      <c r="H738" s="182">
        <v>14.784000000000001</v>
      </c>
      <c r="I738" s="183"/>
      <c r="L738" s="179"/>
      <c r="M738" s="184"/>
      <c r="N738" s="185"/>
      <c r="O738" s="185"/>
      <c r="P738" s="185"/>
      <c r="Q738" s="185"/>
      <c r="R738" s="185"/>
      <c r="S738" s="185"/>
      <c r="T738" s="186"/>
      <c r="AT738" s="180" t="s">
        <v>156</v>
      </c>
      <c r="AU738" s="180" t="s">
        <v>87</v>
      </c>
      <c r="AV738" s="14" t="s">
        <v>87</v>
      </c>
      <c r="AW738" s="14" t="s">
        <v>30</v>
      </c>
      <c r="AX738" s="14" t="s">
        <v>74</v>
      </c>
      <c r="AY738" s="180" t="s">
        <v>148</v>
      </c>
    </row>
    <row r="739" spans="1:65" s="14" customFormat="1" ht="11.25">
      <c r="B739" s="179"/>
      <c r="D739" s="172" t="s">
        <v>156</v>
      </c>
      <c r="E739" s="180" t="s">
        <v>1</v>
      </c>
      <c r="F739" s="181" t="s">
        <v>1192</v>
      </c>
      <c r="H739" s="182">
        <v>32.113</v>
      </c>
      <c r="I739" s="183"/>
      <c r="L739" s="179"/>
      <c r="M739" s="184"/>
      <c r="N739" s="185"/>
      <c r="O739" s="185"/>
      <c r="P739" s="185"/>
      <c r="Q739" s="185"/>
      <c r="R739" s="185"/>
      <c r="S739" s="185"/>
      <c r="T739" s="186"/>
      <c r="AT739" s="180" t="s">
        <v>156</v>
      </c>
      <c r="AU739" s="180" t="s">
        <v>87</v>
      </c>
      <c r="AV739" s="14" t="s">
        <v>87</v>
      </c>
      <c r="AW739" s="14" t="s">
        <v>30</v>
      </c>
      <c r="AX739" s="14" t="s">
        <v>74</v>
      </c>
      <c r="AY739" s="180" t="s">
        <v>148</v>
      </c>
    </row>
    <row r="740" spans="1:65" s="14" customFormat="1" ht="11.25">
      <c r="B740" s="179"/>
      <c r="D740" s="172" t="s">
        <v>156</v>
      </c>
      <c r="E740" s="180" t="s">
        <v>1</v>
      </c>
      <c r="F740" s="181" t="s">
        <v>1193</v>
      </c>
      <c r="H740" s="182">
        <v>32.113</v>
      </c>
      <c r="I740" s="183"/>
      <c r="L740" s="179"/>
      <c r="M740" s="184"/>
      <c r="N740" s="185"/>
      <c r="O740" s="185"/>
      <c r="P740" s="185"/>
      <c r="Q740" s="185"/>
      <c r="R740" s="185"/>
      <c r="S740" s="185"/>
      <c r="T740" s="186"/>
      <c r="AT740" s="180" t="s">
        <v>156</v>
      </c>
      <c r="AU740" s="180" t="s">
        <v>87</v>
      </c>
      <c r="AV740" s="14" t="s">
        <v>87</v>
      </c>
      <c r="AW740" s="14" t="s">
        <v>30</v>
      </c>
      <c r="AX740" s="14" t="s">
        <v>74</v>
      </c>
      <c r="AY740" s="180" t="s">
        <v>148</v>
      </c>
    </row>
    <row r="741" spans="1:65" s="14" customFormat="1" ht="11.25">
      <c r="B741" s="179"/>
      <c r="D741" s="172" t="s">
        <v>156</v>
      </c>
      <c r="E741" s="180" t="s">
        <v>1</v>
      </c>
      <c r="F741" s="181" t="s">
        <v>1194</v>
      </c>
      <c r="H741" s="182">
        <v>32.113</v>
      </c>
      <c r="I741" s="183"/>
      <c r="L741" s="179"/>
      <c r="M741" s="184"/>
      <c r="N741" s="185"/>
      <c r="O741" s="185"/>
      <c r="P741" s="185"/>
      <c r="Q741" s="185"/>
      <c r="R741" s="185"/>
      <c r="S741" s="185"/>
      <c r="T741" s="186"/>
      <c r="AT741" s="180" t="s">
        <v>156</v>
      </c>
      <c r="AU741" s="180" t="s">
        <v>87</v>
      </c>
      <c r="AV741" s="14" t="s">
        <v>87</v>
      </c>
      <c r="AW741" s="14" t="s">
        <v>30</v>
      </c>
      <c r="AX741" s="14" t="s">
        <v>74</v>
      </c>
      <c r="AY741" s="180" t="s">
        <v>148</v>
      </c>
    </row>
    <row r="742" spans="1:65" s="14" customFormat="1" ht="11.25">
      <c r="B742" s="179"/>
      <c r="D742" s="172" t="s">
        <v>156</v>
      </c>
      <c r="E742" s="180" t="s">
        <v>1</v>
      </c>
      <c r="F742" s="181" t="s">
        <v>1195</v>
      </c>
      <c r="H742" s="182">
        <v>32.113</v>
      </c>
      <c r="I742" s="183"/>
      <c r="L742" s="179"/>
      <c r="M742" s="184"/>
      <c r="N742" s="185"/>
      <c r="O742" s="185"/>
      <c r="P742" s="185"/>
      <c r="Q742" s="185"/>
      <c r="R742" s="185"/>
      <c r="S742" s="185"/>
      <c r="T742" s="186"/>
      <c r="AT742" s="180" t="s">
        <v>156</v>
      </c>
      <c r="AU742" s="180" t="s">
        <v>87</v>
      </c>
      <c r="AV742" s="14" t="s">
        <v>87</v>
      </c>
      <c r="AW742" s="14" t="s">
        <v>30</v>
      </c>
      <c r="AX742" s="14" t="s">
        <v>74</v>
      </c>
      <c r="AY742" s="180" t="s">
        <v>148</v>
      </c>
    </row>
    <row r="743" spans="1:65" s="14" customFormat="1" ht="11.25">
      <c r="B743" s="179"/>
      <c r="D743" s="172" t="s">
        <v>156</v>
      </c>
      <c r="E743" s="180" t="s">
        <v>1</v>
      </c>
      <c r="F743" s="181" t="s">
        <v>1196</v>
      </c>
      <c r="H743" s="182">
        <v>0.313</v>
      </c>
      <c r="I743" s="183"/>
      <c r="L743" s="179"/>
      <c r="M743" s="184"/>
      <c r="N743" s="185"/>
      <c r="O743" s="185"/>
      <c r="P743" s="185"/>
      <c r="Q743" s="185"/>
      <c r="R743" s="185"/>
      <c r="S743" s="185"/>
      <c r="T743" s="186"/>
      <c r="AT743" s="180" t="s">
        <v>156</v>
      </c>
      <c r="AU743" s="180" t="s">
        <v>87</v>
      </c>
      <c r="AV743" s="14" t="s">
        <v>87</v>
      </c>
      <c r="AW743" s="14" t="s">
        <v>30</v>
      </c>
      <c r="AX743" s="14" t="s">
        <v>74</v>
      </c>
      <c r="AY743" s="180" t="s">
        <v>148</v>
      </c>
    </row>
    <row r="744" spans="1:65" s="16" customFormat="1" ht="11.25">
      <c r="B744" s="195"/>
      <c r="D744" s="172" t="s">
        <v>156</v>
      </c>
      <c r="E744" s="196" t="s">
        <v>518</v>
      </c>
      <c r="F744" s="197" t="s">
        <v>1197</v>
      </c>
      <c r="H744" s="198">
        <v>196</v>
      </c>
      <c r="I744" s="199"/>
      <c r="L744" s="195"/>
      <c r="M744" s="200"/>
      <c r="N744" s="201"/>
      <c r="O744" s="201"/>
      <c r="P744" s="201"/>
      <c r="Q744" s="201"/>
      <c r="R744" s="201"/>
      <c r="S744" s="201"/>
      <c r="T744" s="202"/>
      <c r="AT744" s="196" t="s">
        <v>156</v>
      </c>
      <c r="AU744" s="196" t="s">
        <v>87</v>
      </c>
      <c r="AV744" s="16" t="s">
        <v>167</v>
      </c>
      <c r="AW744" s="16" t="s">
        <v>30</v>
      </c>
      <c r="AX744" s="16" t="s">
        <v>74</v>
      </c>
      <c r="AY744" s="196" t="s">
        <v>148</v>
      </c>
    </row>
    <row r="745" spans="1:65" s="15" customFormat="1" ht="11.25">
      <c r="B745" s="187"/>
      <c r="D745" s="172" t="s">
        <v>156</v>
      </c>
      <c r="E745" s="188" t="s">
        <v>1</v>
      </c>
      <c r="F745" s="189" t="s">
        <v>163</v>
      </c>
      <c r="H745" s="190">
        <v>196</v>
      </c>
      <c r="I745" s="191"/>
      <c r="L745" s="187"/>
      <c r="M745" s="192"/>
      <c r="N745" s="193"/>
      <c r="O745" s="193"/>
      <c r="P745" s="193"/>
      <c r="Q745" s="193"/>
      <c r="R745" s="193"/>
      <c r="S745" s="193"/>
      <c r="T745" s="194"/>
      <c r="AT745" s="188" t="s">
        <v>156</v>
      </c>
      <c r="AU745" s="188" t="s">
        <v>87</v>
      </c>
      <c r="AV745" s="15" t="s">
        <v>154</v>
      </c>
      <c r="AW745" s="15" t="s">
        <v>30</v>
      </c>
      <c r="AX745" s="15" t="s">
        <v>81</v>
      </c>
      <c r="AY745" s="188" t="s">
        <v>148</v>
      </c>
    </row>
    <row r="746" spans="1:65" s="2" customFormat="1" ht="37.9" customHeight="1">
      <c r="A746" s="33"/>
      <c r="B746" s="156"/>
      <c r="C746" s="207" t="s">
        <v>1198</v>
      </c>
      <c r="D746" s="207" t="s">
        <v>752</v>
      </c>
      <c r="E746" s="208" t="s">
        <v>1199</v>
      </c>
      <c r="F746" s="209" t="s">
        <v>1200</v>
      </c>
      <c r="G746" s="210" t="s">
        <v>153</v>
      </c>
      <c r="H746" s="211">
        <v>206</v>
      </c>
      <c r="I746" s="212"/>
      <c r="J746" s="213">
        <f>ROUND(I746*H746,2)</f>
        <v>0</v>
      </c>
      <c r="K746" s="214"/>
      <c r="L746" s="215"/>
      <c r="M746" s="216" t="s">
        <v>1</v>
      </c>
      <c r="N746" s="217" t="s">
        <v>40</v>
      </c>
      <c r="O746" s="62"/>
      <c r="P746" s="167">
        <f>O746*H746</f>
        <v>0</v>
      </c>
      <c r="Q746" s="167">
        <v>2.1000000000000001E-2</v>
      </c>
      <c r="R746" s="167">
        <f>Q746*H746</f>
        <v>4.3260000000000005</v>
      </c>
      <c r="S746" s="167">
        <v>0</v>
      </c>
      <c r="T746" s="168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9" t="s">
        <v>431</v>
      </c>
      <c r="AT746" s="169" t="s">
        <v>752</v>
      </c>
      <c r="AU746" s="169" t="s">
        <v>87</v>
      </c>
      <c r="AY746" s="18" t="s">
        <v>148</v>
      </c>
      <c r="BE746" s="170">
        <f>IF(N746="základná",J746,0)</f>
        <v>0</v>
      </c>
      <c r="BF746" s="170">
        <f>IF(N746="znížená",J746,0)</f>
        <v>0</v>
      </c>
      <c r="BG746" s="170">
        <f>IF(N746="zákl. prenesená",J746,0)</f>
        <v>0</v>
      </c>
      <c r="BH746" s="170">
        <f>IF(N746="zníž. prenesená",J746,0)</f>
        <v>0</v>
      </c>
      <c r="BI746" s="170">
        <f>IF(N746="nulová",J746,0)</f>
        <v>0</v>
      </c>
      <c r="BJ746" s="18" t="s">
        <v>87</v>
      </c>
      <c r="BK746" s="170">
        <f>ROUND(I746*H746,2)</f>
        <v>0</v>
      </c>
      <c r="BL746" s="18" t="s">
        <v>308</v>
      </c>
      <c r="BM746" s="169" t="s">
        <v>1201</v>
      </c>
    </row>
    <row r="747" spans="1:65" s="14" customFormat="1" ht="11.25">
      <c r="B747" s="179"/>
      <c r="D747" s="172" t="s">
        <v>156</v>
      </c>
      <c r="E747" s="180" t="s">
        <v>1</v>
      </c>
      <c r="F747" s="181" t="s">
        <v>1202</v>
      </c>
      <c r="H747" s="182">
        <v>205.8</v>
      </c>
      <c r="I747" s="183"/>
      <c r="L747" s="179"/>
      <c r="M747" s="184"/>
      <c r="N747" s="185"/>
      <c r="O747" s="185"/>
      <c r="P747" s="185"/>
      <c r="Q747" s="185"/>
      <c r="R747" s="185"/>
      <c r="S747" s="185"/>
      <c r="T747" s="186"/>
      <c r="AT747" s="180" t="s">
        <v>156</v>
      </c>
      <c r="AU747" s="180" t="s">
        <v>87</v>
      </c>
      <c r="AV747" s="14" t="s">
        <v>87</v>
      </c>
      <c r="AW747" s="14" t="s">
        <v>30</v>
      </c>
      <c r="AX747" s="14" t="s">
        <v>74</v>
      </c>
      <c r="AY747" s="180" t="s">
        <v>148</v>
      </c>
    </row>
    <row r="748" spans="1:65" s="14" customFormat="1" ht="11.25">
      <c r="B748" s="179"/>
      <c r="D748" s="172" t="s">
        <v>156</v>
      </c>
      <c r="E748" s="180" t="s">
        <v>1</v>
      </c>
      <c r="F748" s="181" t="s">
        <v>1203</v>
      </c>
      <c r="H748" s="182">
        <v>0.2</v>
      </c>
      <c r="I748" s="183"/>
      <c r="L748" s="179"/>
      <c r="M748" s="184"/>
      <c r="N748" s="185"/>
      <c r="O748" s="185"/>
      <c r="P748" s="185"/>
      <c r="Q748" s="185"/>
      <c r="R748" s="185"/>
      <c r="S748" s="185"/>
      <c r="T748" s="186"/>
      <c r="AT748" s="180" t="s">
        <v>156</v>
      </c>
      <c r="AU748" s="180" t="s">
        <v>87</v>
      </c>
      <c r="AV748" s="14" t="s">
        <v>87</v>
      </c>
      <c r="AW748" s="14" t="s">
        <v>30</v>
      </c>
      <c r="AX748" s="14" t="s">
        <v>74</v>
      </c>
      <c r="AY748" s="180" t="s">
        <v>148</v>
      </c>
    </row>
    <row r="749" spans="1:65" s="15" customFormat="1" ht="11.25">
      <c r="B749" s="187"/>
      <c r="D749" s="172" t="s">
        <v>156</v>
      </c>
      <c r="E749" s="188" t="s">
        <v>1</v>
      </c>
      <c r="F749" s="189" t="s">
        <v>163</v>
      </c>
      <c r="H749" s="190">
        <v>206</v>
      </c>
      <c r="I749" s="191"/>
      <c r="L749" s="187"/>
      <c r="M749" s="192"/>
      <c r="N749" s="193"/>
      <c r="O749" s="193"/>
      <c r="P749" s="193"/>
      <c r="Q749" s="193"/>
      <c r="R749" s="193"/>
      <c r="S749" s="193"/>
      <c r="T749" s="194"/>
      <c r="AT749" s="188" t="s">
        <v>156</v>
      </c>
      <c r="AU749" s="188" t="s">
        <v>87</v>
      </c>
      <c r="AV749" s="15" t="s">
        <v>154</v>
      </c>
      <c r="AW749" s="15" t="s">
        <v>30</v>
      </c>
      <c r="AX749" s="15" t="s">
        <v>81</v>
      </c>
      <c r="AY749" s="188" t="s">
        <v>148</v>
      </c>
    </row>
    <row r="750" spans="1:65" s="2" customFormat="1" ht="24.2" customHeight="1">
      <c r="A750" s="33"/>
      <c r="B750" s="156"/>
      <c r="C750" s="157" t="s">
        <v>1204</v>
      </c>
      <c r="D750" s="157" t="s">
        <v>150</v>
      </c>
      <c r="E750" s="158" t="s">
        <v>1205</v>
      </c>
      <c r="F750" s="159" t="s">
        <v>1206</v>
      </c>
      <c r="G750" s="160" t="s">
        <v>396</v>
      </c>
      <c r="H750" s="161">
        <v>12.387</v>
      </c>
      <c r="I750" s="162"/>
      <c r="J750" s="163">
        <f>ROUND(I750*H750,2)</f>
        <v>0</v>
      </c>
      <c r="K750" s="164"/>
      <c r="L750" s="34"/>
      <c r="M750" s="165" t="s">
        <v>1</v>
      </c>
      <c r="N750" s="166" t="s">
        <v>40</v>
      </c>
      <c r="O750" s="62"/>
      <c r="P750" s="167">
        <f>O750*H750</f>
        <v>0</v>
      </c>
      <c r="Q750" s="167">
        <v>0</v>
      </c>
      <c r="R750" s="167">
        <f>Q750*H750</f>
        <v>0</v>
      </c>
      <c r="S750" s="167">
        <v>0</v>
      </c>
      <c r="T750" s="168">
        <f>S750*H750</f>
        <v>0</v>
      </c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R750" s="169" t="s">
        <v>308</v>
      </c>
      <c r="AT750" s="169" t="s">
        <v>150</v>
      </c>
      <c r="AU750" s="169" t="s">
        <v>87</v>
      </c>
      <c r="AY750" s="18" t="s">
        <v>148</v>
      </c>
      <c r="BE750" s="170">
        <f>IF(N750="základná",J750,0)</f>
        <v>0</v>
      </c>
      <c r="BF750" s="170">
        <f>IF(N750="znížená",J750,0)</f>
        <v>0</v>
      </c>
      <c r="BG750" s="170">
        <f>IF(N750="zákl. prenesená",J750,0)</f>
        <v>0</v>
      </c>
      <c r="BH750" s="170">
        <f>IF(N750="zníž. prenesená",J750,0)</f>
        <v>0</v>
      </c>
      <c r="BI750" s="170">
        <f>IF(N750="nulová",J750,0)</f>
        <v>0</v>
      </c>
      <c r="BJ750" s="18" t="s">
        <v>87</v>
      </c>
      <c r="BK750" s="170">
        <f>ROUND(I750*H750,2)</f>
        <v>0</v>
      </c>
      <c r="BL750" s="18" t="s">
        <v>308</v>
      </c>
      <c r="BM750" s="169" t="s">
        <v>1207</v>
      </c>
    </row>
    <row r="751" spans="1:65" s="12" customFormat="1" ht="22.9" customHeight="1">
      <c r="B751" s="143"/>
      <c r="D751" s="144" t="s">
        <v>73</v>
      </c>
      <c r="E751" s="154" t="s">
        <v>1208</v>
      </c>
      <c r="F751" s="154" t="s">
        <v>1209</v>
      </c>
      <c r="I751" s="146"/>
      <c r="J751" s="155">
        <f>BK751</f>
        <v>0</v>
      </c>
      <c r="L751" s="143"/>
      <c r="M751" s="148"/>
      <c r="N751" s="149"/>
      <c r="O751" s="149"/>
      <c r="P751" s="150">
        <f>SUM(P752:P775)</f>
        <v>0</v>
      </c>
      <c r="Q751" s="149"/>
      <c r="R751" s="150">
        <f>SUM(R752:R775)</f>
        <v>9.4659599999999997E-2</v>
      </c>
      <c r="S751" s="149"/>
      <c r="T751" s="151">
        <f>SUM(T752:T775)</f>
        <v>0</v>
      </c>
      <c r="AR751" s="144" t="s">
        <v>87</v>
      </c>
      <c r="AT751" s="152" t="s">
        <v>73</v>
      </c>
      <c r="AU751" s="152" t="s">
        <v>81</v>
      </c>
      <c r="AY751" s="144" t="s">
        <v>148</v>
      </c>
      <c r="BK751" s="153">
        <f>SUM(BK752:BK775)</f>
        <v>0</v>
      </c>
    </row>
    <row r="752" spans="1:65" s="2" customFormat="1" ht="24.2" customHeight="1">
      <c r="A752" s="33"/>
      <c r="B752" s="156"/>
      <c r="C752" s="157" t="s">
        <v>1210</v>
      </c>
      <c r="D752" s="157" t="s">
        <v>150</v>
      </c>
      <c r="E752" s="158" t="s">
        <v>1211</v>
      </c>
      <c r="F752" s="159" t="s">
        <v>1212</v>
      </c>
      <c r="G752" s="160" t="s">
        <v>153</v>
      </c>
      <c r="H752" s="161">
        <v>211.32</v>
      </c>
      <c r="I752" s="162"/>
      <c r="J752" s="163">
        <f>ROUND(I752*H752,2)</f>
        <v>0</v>
      </c>
      <c r="K752" s="164"/>
      <c r="L752" s="34"/>
      <c r="M752" s="165" t="s">
        <v>1</v>
      </c>
      <c r="N752" s="166" t="s">
        <v>40</v>
      </c>
      <c r="O752" s="62"/>
      <c r="P752" s="167">
        <f>O752*H752</f>
        <v>0</v>
      </c>
      <c r="Q752" s="167">
        <v>4.2999999999999999E-4</v>
      </c>
      <c r="R752" s="167">
        <f>Q752*H752</f>
        <v>9.0867599999999993E-2</v>
      </c>
      <c r="S752" s="167">
        <v>0</v>
      </c>
      <c r="T752" s="168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69" t="s">
        <v>308</v>
      </c>
      <c r="AT752" s="169" t="s">
        <v>150</v>
      </c>
      <c r="AU752" s="169" t="s">
        <v>87</v>
      </c>
      <c r="AY752" s="18" t="s">
        <v>148</v>
      </c>
      <c r="BE752" s="170">
        <f>IF(N752="základná",J752,0)</f>
        <v>0</v>
      </c>
      <c r="BF752" s="170">
        <f>IF(N752="znížená",J752,0)</f>
        <v>0</v>
      </c>
      <c r="BG752" s="170">
        <f>IF(N752="zákl. prenesená",J752,0)</f>
        <v>0</v>
      </c>
      <c r="BH752" s="170">
        <f>IF(N752="zníž. prenesená",J752,0)</f>
        <v>0</v>
      </c>
      <c r="BI752" s="170">
        <f>IF(N752="nulová",J752,0)</f>
        <v>0</v>
      </c>
      <c r="BJ752" s="18" t="s">
        <v>87</v>
      </c>
      <c r="BK752" s="170">
        <f>ROUND(I752*H752,2)</f>
        <v>0</v>
      </c>
      <c r="BL752" s="18" t="s">
        <v>308</v>
      </c>
      <c r="BM752" s="169" t="s">
        <v>1213</v>
      </c>
    </row>
    <row r="753" spans="1:65" s="13" customFormat="1" ht="11.25">
      <c r="B753" s="171"/>
      <c r="D753" s="172" t="s">
        <v>156</v>
      </c>
      <c r="E753" s="173" t="s">
        <v>1</v>
      </c>
      <c r="F753" s="174" t="s">
        <v>1214</v>
      </c>
      <c r="H753" s="173" t="s">
        <v>1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3" t="s">
        <v>156</v>
      </c>
      <c r="AU753" s="173" t="s">
        <v>87</v>
      </c>
      <c r="AV753" s="13" t="s">
        <v>81</v>
      </c>
      <c r="AW753" s="13" t="s">
        <v>30</v>
      </c>
      <c r="AX753" s="13" t="s">
        <v>74</v>
      </c>
      <c r="AY753" s="173" t="s">
        <v>148</v>
      </c>
    </row>
    <row r="754" spans="1:65" s="14" customFormat="1" ht="11.25">
      <c r="B754" s="179"/>
      <c r="D754" s="172" t="s">
        <v>156</v>
      </c>
      <c r="E754" s="180" t="s">
        <v>1</v>
      </c>
      <c r="F754" s="181" t="s">
        <v>1215</v>
      </c>
      <c r="H754" s="182">
        <v>22.47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156</v>
      </c>
      <c r="AU754" s="180" t="s">
        <v>87</v>
      </c>
      <c r="AV754" s="14" t="s">
        <v>87</v>
      </c>
      <c r="AW754" s="14" t="s">
        <v>30</v>
      </c>
      <c r="AX754" s="14" t="s">
        <v>74</v>
      </c>
      <c r="AY754" s="180" t="s">
        <v>148</v>
      </c>
    </row>
    <row r="755" spans="1:65" s="14" customFormat="1" ht="11.25">
      <c r="B755" s="179"/>
      <c r="D755" s="172" t="s">
        <v>156</v>
      </c>
      <c r="E755" s="180" t="s">
        <v>1</v>
      </c>
      <c r="F755" s="181" t="s">
        <v>1216</v>
      </c>
      <c r="H755" s="182">
        <v>22.47</v>
      </c>
      <c r="I755" s="183"/>
      <c r="L755" s="179"/>
      <c r="M755" s="184"/>
      <c r="N755" s="185"/>
      <c r="O755" s="185"/>
      <c r="P755" s="185"/>
      <c r="Q755" s="185"/>
      <c r="R755" s="185"/>
      <c r="S755" s="185"/>
      <c r="T755" s="186"/>
      <c r="AT755" s="180" t="s">
        <v>156</v>
      </c>
      <c r="AU755" s="180" t="s">
        <v>87</v>
      </c>
      <c r="AV755" s="14" t="s">
        <v>87</v>
      </c>
      <c r="AW755" s="14" t="s">
        <v>30</v>
      </c>
      <c r="AX755" s="14" t="s">
        <v>74</v>
      </c>
      <c r="AY755" s="180" t="s">
        <v>148</v>
      </c>
    </row>
    <row r="756" spans="1:65" s="14" customFormat="1" ht="11.25">
      <c r="B756" s="179"/>
      <c r="D756" s="172" t="s">
        <v>156</v>
      </c>
      <c r="E756" s="180" t="s">
        <v>1</v>
      </c>
      <c r="F756" s="181" t="s">
        <v>1217</v>
      </c>
      <c r="H756" s="182">
        <v>22.47</v>
      </c>
      <c r="I756" s="183"/>
      <c r="L756" s="179"/>
      <c r="M756" s="184"/>
      <c r="N756" s="185"/>
      <c r="O756" s="185"/>
      <c r="P756" s="185"/>
      <c r="Q756" s="185"/>
      <c r="R756" s="185"/>
      <c r="S756" s="185"/>
      <c r="T756" s="186"/>
      <c r="AT756" s="180" t="s">
        <v>156</v>
      </c>
      <c r="AU756" s="180" t="s">
        <v>87</v>
      </c>
      <c r="AV756" s="14" t="s">
        <v>87</v>
      </c>
      <c r="AW756" s="14" t="s">
        <v>30</v>
      </c>
      <c r="AX756" s="14" t="s">
        <v>74</v>
      </c>
      <c r="AY756" s="180" t="s">
        <v>148</v>
      </c>
    </row>
    <row r="757" spans="1:65" s="14" customFormat="1" ht="11.25">
      <c r="B757" s="179"/>
      <c r="D757" s="172" t="s">
        <v>156</v>
      </c>
      <c r="E757" s="180" t="s">
        <v>1</v>
      </c>
      <c r="F757" s="181" t="s">
        <v>1218</v>
      </c>
      <c r="H757" s="182">
        <v>30.36</v>
      </c>
      <c r="I757" s="183"/>
      <c r="L757" s="179"/>
      <c r="M757" s="184"/>
      <c r="N757" s="185"/>
      <c r="O757" s="185"/>
      <c r="P757" s="185"/>
      <c r="Q757" s="185"/>
      <c r="R757" s="185"/>
      <c r="S757" s="185"/>
      <c r="T757" s="186"/>
      <c r="AT757" s="180" t="s">
        <v>156</v>
      </c>
      <c r="AU757" s="180" t="s">
        <v>87</v>
      </c>
      <c r="AV757" s="14" t="s">
        <v>87</v>
      </c>
      <c r="AW757" s="14" t="s">
        <v>30</v>
      </c>
      <c r="AX757" s="14" t="s">
        <v>74</v>
      </c>
      <c r="AY757" s="180" t="s">
        <v>148</v>
      </c>
    </row>
    <row r="758" spans="1:65" s="14" customFormat="1" ht="11.25">
      <c r="B758" s="179"/>
      <c r="D758" s="172" t="s">
        <v>156</v>
      </c>
      <c r="E758" s="180" t="s">
        <v>1</v>
      </c>
      <c r="F758" s="181" t="s">
        <v>1219</v>
      </c>
      <c r="H758" s="182">
        <v>30.36</v>
      </c>
      <c r="I758" s="183"/>
      <c r="L758" s="179"/>
      <c r="M758" s="184"/>
      <c r="N758" s="185"/>
      <c r="O758" s="185"/>
      <c r="P758" s="185"/>
      <c r="Q758" s="185"/>
      <c r="R758" s="185"/>
      <c r="S758" s="185"/>
      <c r="T758" s="186"/>
      <c r="AT758" s="180" t="s">
        <v>156</v>
      </c>
      <c r="AU758" s="180" t="s">
        <v>87</v>
      </c>
      <c r="AV758" s="14" t="s">
        <v>87</v>
      </c>
      <c r="AW758" s="14" t="s">
        <v>30</v>
      </c>
      <c r="AX758" s="14" t="s">
        <v>74</v>
      </c>
      <c r="AY758" s="180" t="s">
        <v>148</v>
      </c>
    </row>
    <row r="759" spans="1:65" s="14" customFormat="1" ht="11.25">
      <c r="B759" s="179"/>
      <c r="D759" s="172" t="s">
        <v>156</v>
      </c>
      <c r="E759" s="180" t="s">
        <v>1</v>
      </c>
      <c r="F759" s="181" t="s">
        <v>1220</v>
      </c>
      <c r="H759" s="182">
        <v>30.36</v>
      </c>
      <c r="I759" s="183"/>
      <c r="L759" s="179"/>
      <c r="M759" s="184"/>
      <c r="N759" s="185"/>
      <c r="O759" s="185"/>
      <c r="P759" s="185"/>
      <c r="Q759" s="185"/>
      <c r="R759" s="185"/>
      <c r="S759" s="185"/>
      <c r="T759" s="186"/>
      <c r="AT759" s="180" t="s">
        <v>156</v>
      </c>
      <c r="AU759" s="180" t="s">
        <v>87</v>
      </c>
      <c r="AV759" s="14" t="s">
        <v>87</v>
      </c>
      <c r="AW759" s="14" t="s">
        <v>30</v>
      </c>
      <c r="AX759" s="14" t="s">
        <v>74</v>
      </c>
      <c r="AY759" s="180" t="s">
        <v>148</v>
      </c>
    </row>
    <row r="760" spans="1:65" s="14" customFormat="1" ht="11.25">
      <c r="B760" s="179"/>
      <c r="D760" s="172" t="s">
        <v>156</v>
      </c>
      <c r="E760" s="180" t="s">
        <v>1</v>
      </c>
      <c r="F760" s="181" t="s">
        <v>1221</v>
      </c>
      <c r="H760" s="182">
        <v>30.36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156</v>
      </c>
      <c r="AU760" s="180" t="s">
        <v>87</v>
      </c>
      <c r="AV760" s="14" t="s">
        <v>87</v>
      </c>
      <c r="AW760" s="14" t="s">
        <v>30</v>
      </c>
      <c r="AX760" s="14" t="s">
        <v>74</v>
      </c>
      <c r="AY760" s="180" t="s">
        <v>148</v>
      </c>
    </row>
    <row r="761" spans="1:65" s="14" customFormat="1" ht="11.25">
      <c r="B761" s="179"/>
      <c r="D761" s="172" t="s">
        <v>156</v>
      </c>
      <c r="E761" s="180" t="s">
        <v>1</v>
      </c>
      <c r="F761" s="181" t="s">
        <v>1222</v>
      </c>
      <c r="H761" s="182">
        <v>22.47</v>
      </c>
      <c r="I761" s="183"/>
      <c r="L761" s="179"/>
      <c r="M761" s="184"/>
      <c r="N761" s="185"/>
      <c r="O761" s="185"/>
      <c r="P761" s="185"/>
      <c r="Q761" s="185"/>
      <c r="R761" s="185"/>
      <c r="S761" s="185"/>
      <c r="T761" s="186"/>
      <c r="AT761" s="180" t="s">
        <v>156</v>
      </c>
      <c r="AU761" s="180" t="s">
        <v>87</v>
      </c>
      <c r="AV761" s="14" t="s">
        <v>87</v>
      </c>
      <c r="AW761" s="14" t="s">
        <v>30</v>
      </c>
      <c r="AX761" s="14" t="s">
        <v>74</v>
      </c>
      <c r="AY761" s="180" t="s">
        <v>148</v>
      </c>
    </row>
    <row r="762" spans="1:65" s="16" customFormat="1" ht="11.25">
      <c r="B762" s="195"/>
      <c r="D762" s="172" t="s">
        <v>156</v>
      </c>
      <c r="E762" s="196" t="s">
        <v>1</v>
      </c>
      <c r="F762" s="197" t="s">
        <v>193</v>
      </c>
      <c r="H762" s="198">
        <v>211.32000000000002</v>
      </c>
      <c r="I762" s="199"/>
      <c r="L762" s="195"/>
      <c r="M762" s="200"/>
      <c r="N762" s="201"/>
      <c r="O762" s="201"/>
      <c r="P762" s="201"/>
      <c r="Q762" s="201"/>
      <c r="R762" s="201"/>
      <c r="S762" s="201"/>
      <c r="T762" s="202"/>
      <c r="AT762" s="196" t="s">
        <v>156</v>
      </c>
      <c r="AU762" s="196" t="s">
        <v>87</v>
      </c>
      <c r="AV762" s="16" t="s">
        <v>167</v>
      </c>
      <c r="AW762" s="16" t="s">
        <v>30</v>
      </c>
      <c r="AX762" s="16" t="s">
        <v>74</v>
      </c>
      <c r="AY762" s="196" t="s">
        <v>148</v>
      </c>
    </row>
    <row r="763" spans="1:65" s="15" customFormat="1" ht="11.25">
      <c r="B763" s="187"/>
      <c r="D763" s="172" t="s">
        <v>156</v>
      </c>
      <c r="E763" s="188" t="s">
        <v>1</v>
      </c>
      <c r="F763" s="189" t="s">
        <v>163</v>
      </c>
      <c r="H763" s="190">
        <v>211.32000000000002</v>
      </c>
      <c r="I763" s="191"/>
      <c r="L763" s="187"/>
      <c r="M763" s="192"/>
      <c r="N763" s="193"/>
      <c r="O763" s="193"/>
      <c r="P763" s="193"/>
      <c r="Q763" s="193"/>
      <c r="R763" s="193"/>
      <c r="S763" s="193"/>
      <c r="T763" s="194"/>
      <c r="AT763" s="188" t="s">
        <v>156</v>
      </c>
      <c r="AU763" s="188" t="s">
        <v>87</v>
      </c>
      <c r="AV763" s="15" t="s">
        <v>154</v>
      </c>
      <c r="AW763" s="15" t="s">
        <v>30</v>
      </c>
      <c r="AX763" s="15" t="s">
        <v>81</v>
      </c>
      <c r="AY763" s="188" t="s">
        <v>148</v>
      </c>
    </row>
    <row r="764" spans="1:65" s="2" customFormat="1" ht="33" customHeight="1">
      <c r="A764" s="33"/>
      <c r="B764" s="156"/>
      <c r="C764" s="157" t="s">
        <v>1223</v>
      </c>
      <c r="D764" s="157" t="s">
        <v>150</v>
      </c>
      <c r="E764" s="158" t="s">
        <v>1224</v>
      </c>
      <c r="F764" s="159" t="s">
        <v>1225</v>
      </c>
      <c r="G764" s="160" t="s">
        <v>153</v>
      </c>
      <c r="H764" s="161">
        <v>23.7</v>
      </c>
      <c r="I764" s="162"/>
      <c r="J764" s="163">
        <f>ROUND(I764*H764,2)</f>
        <v>0</v>
      </c>
      <c r="K764" s="164"/>
      <c r="L764" s="34"/>
      <c r="M764" s="165" t="s">
        <v>1</v>
      </c>
      <c r="N764" s="166" t="s">
        <v>40</v>
      </c>
      <c r="O764" s="62"/>
      <c r="P764" s="167">
        <f>O764*H764</f>
        <v>0</v>
      </c>
      <c r="Q764" s="167">
        <v>1.6000000000000001E-4</v>
      </c>
      <c r="R764" s="167">
        <f>Q764*H764</f>
        <v>3.7920000000000002E-3</v>
      </c>
      <c r="S764" s="167">
        <v>0</v>
      </c>
      <c r="T764" s="16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69" t="s">
        <v>308</v>
      </c>
      <c r="AT764" s="169" t="s">
        <v>150</v>
      </c>
      <c r="AU764" s="169" t="s">
        <v>87</v>
      </c>
      <c r="AY764" s="18" t="s">
        <v>148</v>
      </c>
      <c r="BE764" s="170">
        <f>IF(N764="základná",J764,0)</f>
        <v>0</v>
      </c>
      <c r="BF764" s="170">
        <f>IF(N764="znížená",J764,0)</f>
        <v>0</v>
      </c>
      <c r="BG764" s="170">
        <f>IF(N764="zákl. prenesená",J764,0)</f>
        <v>0</v>
      </c>
      <c r="BH764" s="170">
        <f>IF(N764="zníž. prenesená",J764,0)</f>
        <v>0</v>
      </c>
      <c r="BI764" s="170">
        <f>IF(N764="nulová",J764,0)</f>
        <v>0</v>
      </c>
      <c r="BJ764" s="18" t="s">
        <v>87</v>
      </c>
      <c r="BK764" s="170">
        <f>ROUND(I764*H764,2)</f>
        <v>0</v>
      </c>
      <c r="BL764" s="18" t="s">
        <v>308</v>
      </c>
      <c r="BM764" s="169" t="s">
        <v>1226</v>
      </c>
    </row>
    <row r="765" spans="1:65" s="13" customFormat="1" ht="11.25">
      <c r="B765" s="171"/>
      <c r="D765" s="172" t="s">
        <v>156</v>
      </c>
      <c r="E765" s="173" t="s">
        <v>1</v>
      </c>
      <c r="F765" s="174" t="s">
        <v>1227</v>
      </c>
      <c r="H765" s="173" t="s">
        <v>1</v>
      </c>
      <c r="I765" s="175"/>
      <c r="L765" s="171"/>
      <c r="M765" s="176"/>
      <c r="N765" s="177"/>
      <c r="O765" s="177"/>
      <c r="P765" s="177"/>
      <c r="Q765" s="177"/>
      <c r="R765" s="177"/>
      <c r="S765" s="177"/>
      <c r="T765" s="178"/>
      <c r="AT765" s="173" t="s">
        <v>156</v>
      </c>
      <c r="AU765" s="173" t="s">
        <v>87</v>
      </c>
      <c r="AV765" s="13" t="s">
        <v>81</v>
      </c>
      <c r="AW765" s="13" t="s">
        <v>30</v>
      </c>
      <c r="AX765" s="13" t="s">
        <v>74</v>
      </c>
      <c r="AY765" s="173" t="s">
        <v>148</v>
      </c>
    </row>
    <row r="766" spans="1:65" s="14" customFormat="1" ht="11.25">
      <c r="B766" s="179"/>
      <c r="D766" s="172" t="s">
        <v>156</v>
      </c>
      <c r="E766" s="180" t="s">
        <v>1</v>
      </c>
      <c r="F766" s="181" t="s">
        <v>1228</v>
      </c>
      <c r="H766" s="182">
        <v>10</v>
      </c>
      <c r="I766" s="183"/>
      <c r="L766" s="179"/>
      <c r="M766" s="184"/>
      <c r="N766" s="185"/>
      <c r="O766" s="185"/>
      <c r="P766" s="185"/>
      <c r="Q766" s="185"/>
      <c r="R766" s="185"/>
      <c r="S766" s="185"/>
      <c r="T766" s="186"/>
      <c r="AT766" s="180" t="s">
        <v>156</v>
      </c>
      <c r="AU766" s="180" t="s">
        <v>87</v>
      </c>
      <c r="AV766" s="14" t="s">
        <v>87</v>
      </c>
      <c r="AW766" s="14" t="s">
        <v>30</v>
      </c>
      <c r="AX766" s="14" t="s">
        <v>74</v>
      </c>
      <c r="AY766" s="180" t="s">
        <v>148</v>
      </c>
    </row>
    <row r="767" spans="1:65" s="14" customFormat="1" ht="11.25">
      <c r="B767" s="179"/>
      <c r="D767" s="172" t="s">
        <v>156</v>
      </c>
      <c r="E767" s="180" t="s">
        <v>1</v>
      </c>
      <c r="F767" s="181" t="s">
        <v>1229</v>
      </c>
      <c r="H767" s="182">
        <v>5</v>
      </c>
      <c r="I767" s="183"/>
      <c r="L767" s="179"/>
      <c r="M767" s="184"/>
      <c r="N767" s="185"/>
      <c r="O767" s="185"/>
      <c r="P767" s="185"/>
      <c r="Q767" s="185"/>
      <c r="R767" s="185"/>
      <c r="S767" s="185"/>
      <c r="T767" s="186"/>
      <c r="AT767" s="180" t="s">
        <v>156</v>
      </c>
      <c r="AU767" s="180" t="s">
        <v>87</v>
      </c>
      <c r="AV767" s="14" t="s">
        <v>87</v>
      </c>
      <c r="AW767" s="14" t="s">
        <v>30</v>
      </c>
      <c r="AX767" s="14" t="s">
        <v>74</v>
      </c>
      <c r="AY767" s="180" t="s">
        <v>148</v>
      </c>
    </row>
    <row r="768" spans="1:65" s="16" customFormat="1" ht="11.25">
      <c r="B768" s="195"/>
      <c r="D768" s="172" t="s">
        <v>156</v>
      </c>
      <c r="E768" s="196" t="s">
        <v>1</v>
      </c>
      <c r="F768" s="197" t="s">
        <v>193</v>
      </c>
      <c r="H768" s="198">
        <v>15</v>
      </c>
      <c r="I768" s="199"/>
      <c r="L768" s="195"/>
      <c r="M768" s="200"/>
      <c r="N768" s="201"/>
      <c r="O768" s="201"/>
      <c r="P768" s="201"/>
      <c r="Q768" s="201"/>
      <c r="R768" s="201"/>
      <c r="S768" s="201"/>
      <c r="T768" s="202"/>
      <c r="AT768" s="196" t="s">
        <v>156</v>
      </c>
      <c r="AU768" s="196" t="s">
        <v>87</v>
      </c>
      <c r="AV768" s="16" t="s">
        <v>167</v>
      </c>
      <c r="AW768" s="16" t="s">
        <v>30</v>
      </c>
      <c r="AX768" s="16" t="s">
        <v>74</v>
      </c>
      <c r="AY768" s="196" t="s">
        <v>148</v>
      </c>
    </row>
    <row r="769" spans="1:65" s="13" customFormat="1" ht="11.25">
      <c r="B769" s="171"/>
      <c r="D769" s="172" t="s">
        <v>156</v>
      </c>
      <c r="E769" s="173" t="s">
        <v>1</v>
      </c>
      <c r="F769" s="174" t="s">
        <v>1230</v>
      </c>
      <c r="H769" s="173" t="s">
        <v>1</v>
      </c>
      <c r="I769" s="175"/>
      <c r="L769" s="171"/>
      <c r="M769" s="176"/>
      <c r="N769" s="177"/>
      <c r="O769" s="177"/>
      <c r="P769" s="177"/>
      <c r="Q769" s="177"/>
      <c r="R769" s="177"/>
      <c r="S769" s="177"/>
      <c r="T769" s="178"/>
      <c r="AT769" s="173" t="s">
        <v>156</v>
      </c>
      <c r="AU769" s="173" t="s">
        <v>87</v>
      </c>
      <c r="AV769" s="13" t="s">
        <v>81</v>
      </c>
      <c r="AW769" s="13" t="s">
        <v>30</v>
      </c>
      <c r="AX769" s="13" t="s">
        <v>74</v>
      </c>
      <c r="AY769" s="173" t="s">
        <v>148</v>
      </c>
    </row>
    <row r="770" spans="1:65" s="14" customFormat="1" ht="11.25">
      <c r="B770" s="179"/>
      <c r="D770" s="172" t="s">
        <v>156</v>
      </c>
      <c r="E770" s="180" t="s">
        <v>1</v>
      </c>
      <c r="F770" s="181" t="s">
        <v>1231</v>
      </c>
      <c r="H770" s="182">
        <v>1.25</v>
      </c>
      <c r="I770" s="183"/>
      <c r="L770" s="179"/>
      <c r="M770" s="184"/>
      <c r="N770" s="185"/>
      <c r="O770" s="185"/>
      <c r="P770" s="185"/>
      <c r="Q770" s="185"/>
      <c r="R770" s="185"/>
      <c r="S770" s="185"/>
      <c r="T770" s="186"/>
      <c r="AT770" s="180" t="s">
        <v>156</v>
      </c>
      <c r="AU770" s="180" t="s">
        <v>87</v>
      </c>
      <c r="AV770" s="14" t="s">
        <v>87</v>
      </c>
      <c r="AW770" s="14" t="s">
        <v>30</v>
      </c>
      <c r="AX770" s="14" t="s">
        <v>74</v>
      </c>
      <c r="AY770" s="180" t="s">
        <v>148</v>
      </c>
    </row>
    <row r="771" spans="1:65" s="14" customFormat="1" ht="11.25">
      <c r="B771" s="179"/>
      <c r="D771" s="172" t="s">
        <v>156</v>
      </c>
      <c r="E771" s="180" t="s">
        <v>1</v>
      </c>
      <c r="F771" s="181" t="s">
        <v>1232</v>
      </c>
      <c r="H771" s="182">
        <v>2.5</v>
      </c>
      <c r="I771" s="183"/>
      <c r="L771" s="179"/>
      <c r="M771" s="184"/>
      <c r="N771" s="185"/>
      <c r="O771" s="185"/>
      <c r="P771" s="185"/>
      <c r="Q771" s="185"/>
      <c r="R771" s="185"/>
      <c r="S771" s="185"/>
      <c r="T771" s="186"/>
      <c r="AT771" s="180" t="s">
        <v>156</v>
      </c>
      <c r="AU771" s="180" t="s">
        <v>87</v>
      </c>
      <c r="AV771" s="14" t="s">
        <v>87</v>
      </c>
      <c r="AW771" s="14" t="s">
        <v>30</v>
      </c>
      <c r="AX771" s="14" t="s">
        <v>74</v>
      </c>
      <c r="AY771" s="180" t="s">
        <v>148</v>
      </c>
    </row>
    <row r="772" spans="1:65" s="14" customFormat="1" ht="11.25">
      <c r="B772" s="179"/>
      <c r="D772" s="172" t="s">
        <v>156</v>
      </c>
      <c r="E772" s="180" t="s">
        <v>1</v>
      </c>
      <c r="F772" s="181" t="s">
        <v>1233</v>
      </c>
      <c r="H772" s="182">
        <v>2.5499999999999998</v>
      </c>
      <c r="I772" s="183"/>
      <c r="L772" s="179"/>
      <c r="M772" s="184"/>
      <c r="N772" s="185"/>
      <c r="O772" s="185"/>
      <c r="P772" s="185"/>
      <c r="Q772" s="185"/>
      <c r="R772" s="185"/>
      <c r="S772" s="185"/>
      <c r="T772" s="186"/>
      <c r="AT772" s="180" t="s">
        <v>156</v>
      </c>
      <c r="AU772" s="180" t="s">
        <v>87</v>
      </c>
      <c r="AV772" s="14" t="s">
        <v>87</v>
      </c>
      <c r="AW772" s="14" t="s">
        <v>30</v>
      </c>
      <c r="AX772" s="14" t="s">
        <v>74</v>
      </c>
      <c r="AY772" s="180" t="s">
        <v>148</v>
      </c>
    </row>
    <row r="773" spans="1:65" s="14" customFormat="1" ht="11.25">
      <c r="B773" s="179"/>
      <c r="D773" s="172" t="s">
        <v>156</v>
      </c>
      <c r="E773" s="180" t="s">
        <v>1</v>
      </c>
      <c r="F773" s="181" t="s">
        <v>1234</v>
      </c>
      <c r="H773" s="182">
        <v>2.4</v>
      </c>
      <c r="I773" s="183"/>
      <c r="L773" s="179"/>
      <c r="M773" s="184"/>
      <c r="N773" s="185"/>
      <c r="O773" s="185"/>
      <c r="P773" s="185"/>
      <c r="Q773" s="185"/>
      <c r="R773" s="185"/>
      <c r="S773" s="185"/>
      <c r="T773" s="186"/>
      <c r="AT773" s="180" t="s">
        <v>156</v>
      </c>
      <c r="AU773" s="180" t="s">
        <v>87</v>
      </c>
      <c r="AV773" s="14" t="s">
        <v>87</v>
      </c>
      <c r="AW773" s="14" t="s">
        <v>30</v>
      </c>
      <c r="AX773" s="14" t="s">
        <v>74</v>
      </c>
      <c r="AY773" s="180" t="s">
        <v>148</v>
      </c>
    </row>
    <row r="774" spans="1:65" s="16" customFormat="1" ht="11.25">
      <c r="B774" s="195"/>
      <c r="D774" s="172" t="s">
        <v>156</v>
      </c>
      <c r="E774" s="196" t="s">
        <v>1</v>
      </c>
      <c r="F774" s="197" t="s">
        <v>193</v>
      </c>
      <c r="H774" s="198">
        <v>8.6999999999999993</v>
      </c>
      <c r="I774" s="199"/>
      <c r="L774" s="195"/>
      <c r="M774" s="200"/>
      <c r="N774" s="201"/>
      <c r="O774" s="201"/>
      <c r="P774" s="201"/>
      <c r="Q774" s="201"/>
      <c r="R774" s="201"/>
      <c r="S774" s="201"/>
      <c r="T774" s="202"/>
      <c r="AT774" s="196" t="s">
        <v>156</v>
      </c>
      <c r="AU774" s="196" t="s">
        <v>87</v>
      </c>
      <c r="AV774" s="16" t="s">
        <v>167</v>
      </c>
      <c r="AW774" s="16" t="s">
        <v>30</v>
      </c>
      <c r="AX774" s="16" t="s">
        <v>74</v>
      </c>
      <c r="AY774" s="196" t="s">
        <v>148</v>
      </c>
    </row>
    <row r="775" spans="1:65" s="15" customFormat="1" ht="11.25">
      <c r="B775" s="187"/>
      <c r="D775" s="172" t="s">
        <v>156</v>
      </c>
      <c r="E775" s="188" t="s">
        <v>1</v>
      </c>
      <c r="F775" s="189" t="s">
        <v>163</v>
      </c>
      <c r="H775" s="190">
        <v>23.7</v>
      </c>
      <c r="I775" s="191"/>
      <c r="L775" s="187"/>
      <c r="M775" s="192"/>
      <c r="N775" s="193"/>
      <c r="O775" s="193"/>
      <c r="P775" s="193"/>
      <c r="Q775" s="193"/>
      <c r="R775" s="193"/>
      <c r="S775" s="193"/>
      <c r="T775" s="194"/>
      <c r="AT775" s="188" t="s">
        <v>156</v>
      </c>
      <c r="AU775" s="188" t="s">
        <v>87</v>
      </c>
      <c r="AV775" s="15" t="s">
        <v>154</v>
      </c>
      <c r="AW775" s="15" t="s">
        <v>30</v>
      </c>
      <c r="AX775" s="15" t="s">
        <v>81</v>
      </c>
      <c r="AY775" s="188" t="s">
        <v>148</v>
      </c>
    </row>
    <row r="776" spans="1:65" s="12" customFormat="1" ht="22.9" customHeight="1">
      <c r="B776" s="143"/>
      <c r="D776" s="144" t="s">
        <v>73</v>
      </c>
      <c r="E776" s="154" t="s">
        <v>1235</v>
      </c>
      <c r="F776" s="154" t="s">
        <v>1236</v>
      </c>
      <c r="I776" s="146"/>
      <c r="J776" s="155">
        <f>BK776</f>
        <v>0</v>
      </c>
      <c r="L776" s="143"/>
      <c r="M776" s="148"/>
      <c r="N776" s="149"/>
      <c r="O776" s="149"/>
      <c r="P776" s="150">
        <f>SUM(P777:P794)</f>
        <v>0</v>
      </c>
      <c r="Q776" s="149"/>
      <c r="R776" s="150">
        <f>SUM(R777:R794)</f>
        <v>0.45097770000000004</v>
      </c>
      <c r="S776" s="149"/>
      <c r="T776" s="151">
        <f>SUM(T777:T794)</f>
        <v>0</v>
      </c>
      <c r="AR776" s="144" t="s">
        <v>87</v>
      </c>
      <c r="AT776" s="152" t="s">
        <v>73</v>
      </c>
      <c r="AU776" s="152" t="s">
        <v>81</v>
      </c>
      <c r="AY776" s="144" t="s">
        <v>148</v>
      </c>
      <c r="BK776" s="153">
        <f>SUM(BK777:BK794)</f>
        <v>0</v>
      </c>
    </row>
    <row r="777" spans="1:65" s="2" customFormat="1" ht="24.2" customHeight="1">
      <c r="A777" s="33"/>
      <c r="B777" s="156"/>
      <c r="C777" s="157" t="s">
        <v>1237</v>
      </c>
      <c r="D777" s="157" t="s">
        <v>150</v>
      </c>
      <c r="E777" s="158" t="s">
        <v>1238</v>
      </c>
      <c r="F777" s="159" t="s">
        <v>1239</v>
      </c>
      <c r="G777" s="160" t="s">
        <v>153</v>
      </c>
      <c r="H777" s="161">
        <v>338.72</v>
      </c>
      <c r="I777" s="162"/>
      <c r="J777" s="163">
        <f>ROUND(I777*H777,2)</f>
        <v>0</v>
      </c>
      <c r="K777" s="164"/>
      <c r="L777" s="34"/>
      <c r="M777" s="165" t="s">
        <v>1</v>
      </c>
      <c r="N777" s="166" t="s">
        <v>40</v>
      </c>
      <c r="O777" s="62"/>
      <c r="P777" s="167">
        <f>O777*H777</f>
        <v>0</v>
      </c>
      <c r="Q777" s="167">
        <v>1.4999999999999999E-4</v>
      </c>
      <c r="R777" s="167">
        <f>Q777*H777</f>
        <v>5.0807999999999999E-2</v>
      </c>
      <c r="S777" s="167">
        <v>0</v>
      </c>
      <c r="T777" s="168">
        <f>S777*H777</f>
        <v>0</v>
      </c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R777" s="169" t="s">
        <v>308</v>
      </c>
      <c r="AT777" s="169" t="s">
        <v>150</v>
      </c>
      <c r="AU777" s="169" t="s">
        <v>87</v>
      </c>
      <c r="AY777" s="18" t="s">
        <v>148</v>
      </c>
      <c r="BE777" s="170">
        <f>IF(N777="základná",J777,0)</f>
        <v>0</v>
      </c>
      <c r="BF777" s="170">
        <f>IF(N777="znížená",J777,0)</f>
        <v>0</v>
      </c>
      <c r="BG777" s="170">
        <f>IF(N777="zákl. prenesená",J777,0)</f>
        <v>0</v>
      </c>
      <c r="BH777" s="170">
        <f>IF(N777="zníž. prenesená",J777,0)</f>
        <v>0</v>
      </c>
      <c r="BI777" s="170">
        <f>IF(N777="nulová",J777,0)</f>
        <v>0</v>
      </c>
      <c r="BJ777" s="18" t="s">
        <v>87</v>
      </c>
      <c r="BK777" s="170">
        <f>ROUND(I777*H777,2)</f>
        <v>0</v>
      </c>
      <c r="BL777" s="18" t="s">
        <v>308</v>
      </c>
      <c r="BM777" s="169" t="s">
        <v>1240</v>
      </c>
    </row>
    <row r="778" spans="1:65" s="14" customFormat="1" ht="11.25">
      <c r="B778" s="179"/>
      <c r="D778" s="172" t="s">
        <v>156</v>
      </c>
      <c r="E778" s="180" t="s">
        <v>1</v>
      </c>
      <c r="F778" s="181" t="s">
        <v>1241</v>
      </c>
      <c r="H778" s="182">
        <v>338.72</v>
      </c>
      <c r="I778" s="183"/>
      <c r="L778" s="179"/>
      <c r="M778" s="184"/>
      <c r="N778" s="185"/>
      <c r="O778" s="185"/>
      <c r="P778" s="185"/>
      <c r="Q778" s="185"/>
      <c r="R778" s="185"/>
      <c r="S778" s="185"/>
      <c r="T778" s="186"/>
      <c r="AT778" s="180" t="s">
        <v>156</v>
      </c>
      <c r="AU778" s="180" t="s">
        <v>87</v>
      </c>
      <c r="AV778" s="14" t="s">
        <v>87</v>
      </c>
      <c r="AW778" s="14" t="s">
        <v>30</v>
      </c>
      <c r="AX778" s="14" t="s">
        <v>81</v>
      </c>
      <c r="AY778" s="180" t="s">
        <v>148</v>
      </c>
    </row>
    <row r="779" spans="1:65" s="2" customFormat="1" ht="24.2" customHeight="1">
      <c r="A779" s="33"/>
      <c r="B779" s="156"/>
      <c r="C779" s="157" t="s">
        <v>1242</v>
      </c>
      <c r="D779" s="157" t="s">
        <v>150</v>
      </c>
      <c r="E779" s="158" t="s">
        <v>1243</v>
      </c>
      <c r="F779" s="159" t="s">
        <v>1244</v>
      </c>
      <c r="G779" s="160" t="s">
        <v>153</v>
      </c>
      <c r="H779" s="161">
        <v>1143.3420000000001</v>
      </c>
      <c r="I779" s="162"/>
      <c r="J779" s="163">
        <f>ROUND(I779*H779,2)</f>
        <v>0</v>
      </c>
      <c r="K779" s="164"/>
      <c r="L779" s="34"/>
      <c r="M779" s="165" t="s">
        <v>1</v>
      </c>
      <c r="N779" s="166" t="s">
        <v>40</v>
      </c>
      <c r="O779" s="62"/>
      <c r="P779" s="167">
        <f>O779*H779</f>
        <v>0</v>
      </c>
      <c r="Q779" s="167">
        <v>1E-4</v>
      </c>
      <c r="R779" s="167">
        <f>Q779*H779</f>
        <v>0.11433420000000001</v>
      </c>
      <c r="S779" s="167">
        <v>0</v>
      </c>
      <c r="T779" s="168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69" t="s">
        <v>308</v>
      </c>
      <c r="AT779" s="169" t="s">
        <v>150</v>
      </c>
      <c r="AU779" s="169" t="s">
        <v>87</v>
      </c>
      <c r="AY779" s="18" t="s">
        <v>148</v>
      </c>
      <c r="BE779" s="170">
        <f>IF(N779="základná",J779,0)</f>
        <v>0</v>
      </c>
      <c r="BF779" s="170">
        <f>IF(N779="znížená",J779,0)</f>
        <v>0</v>
      </c>
      <c r="BG779" s="170">
        <f>IF(N779="zákl. prenesená",J779,0)</f>
        <v>0</v>
      </c>
      <c r="BH779" s="170">
        <f>IF(N779="zníž. prenesená",J779,0)</f>
        <v>0</v>
      </c>
      <c r="BI779" s="170">
        <f>IF(N779="nulová",J779,0)</f>
        <v>0</v>
      </c>
      <c r="BJ779" s="18" t="s">
        <v>87</v>
      </c>
      <c r="BK779" s="170">
        <f>ROUND(I779*H779,2)</f>
        <v>0</v>
      </c>
      <c r="BL779" s="18" t="s">
        <v>308</v>
      </c>
      <c r="BM779" s="169" t="s">
        <v>1245</v>
      </c>
    </row>
    <row r="780" spans="1:65" s="14" customFormat="1" ht="11.25">
      <c r="B780" s="179"/>
      <c r="D780" s="172" t="s">
        <v>156</v>
      </c>
      <c r="E780" s="180" t="s">
        <v>1</v>
      </c>
      <c r="F780" s="181" t="s">
        <v>509</v>
      </c>
      <c r="H780" s="182">
        <v>328.33</v>
      </c>
      <c r="I780" s="183"/>
      <c r="L780" s="179"/>
      <c r="M780" s="184"/>
      <c r="N780" s="185"/>
      <c r="O780" s="185"/>
      <c r="P780" s="185"/>
      <c r="Q780" s="185"/>
      <c r="R780" s="185"/>
      <c r="S780" s="185"/>
      <c r="T780" s="186"/>
      <c r="AT780" s="180" t="s">
        <v>156</v>
      </c>
      <c r="AU780" s="180" t="s">
        <v>87</v>
      </c>
      <c r="AV780" s="14" t="s">
        <v>87</v>
      </c>
      <c r="AW780" s="14" t="s">
        <v>30</v>
      </c>
      <c r="AX780" s="14" t="s">
        <v>74</v>
      </c>
      <c r="AY780" s="180" t="s">
        <v>148</v>
      </c>
    </row>
    <row r="781" spans="1:65" s="16" customFormat="1" ht="11.25">
      <c r="B781" s="195"/>
      <c r="D781" s="172" t="s">
        <v>156</v>
      </c>
      <c r="E781" s="196" t="s">
        <v>1</v>
      </c>
      <c r="F781" s="197" t="s">
        <v>193</v>
      </c>
      <c r="H781" s="198">
        <v>328.33</v>
      </c>
      <c r="I781" s="199"/>
      <c r="L781" s="195"/>
      <c r="M781" s="200"/>
      <c r="N781" s="201"/>
      <c r="O781" s="201"/>
      <c r="P781" s="201"/>
      <c r="Q781" s="201"/>
      <c r="R781" s="201"/>
      <c r="S781" s="201"/>
      <c r="T781" s="202"/>
      <c r="AT781" s="196" t="s">
        <v>156</v>
      </c>
      <c r="AU781" s="196" t="s">
        <v>87</v>
      </c>
      <c r="AV781" s="16" t="s">
        <v>167</v>
      </c>
      <c r="AW781" s="16" t="s">
        <v>30</v>
      </c>
      <c r="AX781" s="16" t="s">
        <v>74</v>
      </c>
      <c r="AY781" s="196" t="s">
        <v>148</v>
      </c>
    </row>
    <row r="782" spans="1:65" s="14" customFormat="1" ht="11.25">
      <c r="B782" s="179"/>
      <c r="D782" s="172" t="s">
        <v>156</v>
      </c>
      <c r="E782" s="180" t="s">
        <v>1</v>
      </c>
      <c r="F782" s="181" t="s">
        <v>521</v>
      </c>
      <c r="H782" s="182">
        <v>52.24</v>
      </c>
      <c r="I782" s="183"/>
      <c r="L782" s="179"/>
      <c r="M782" s="184"/>
      <c r="N782" s="185"/>
      <c r="O782" s="185"/>
      <c r="P782" s="185"/>
      <c r="Q782" s="185"/>
      <c r="R782" s="185"/>
      <c r="S782" s="185"/>
      <c r="T782" s="186"/>
      <c r="AT782" s="180" t="s">
        <v>156</v>
      </c>
      <c r="AU782" s="180" t="s">
        <v>87</v>
      </c>
      <c r="AV782" s="14" t="s">
        <v>87</v>
      </c>
      <c r="AW782" s="14" t="s">
        <v>30</v>
      </c>
      <c r="AX782" s="14" t="s">
        <v>74</v>
      </c>
      <c r="AY782" s="180" t="s">
        <v>148</v>
      </c>
    </row>
    <row r="783" spans="1:65" s="14" customFormat="1" ht="11.25">
      <c r="B783" s="179"/>
      <c r="D783" s="172" t="s">
        <v>156</v>
      </c>
      <c r="E783" s="180" t="s">
        <v>1</v>
      </c>
      <c r="F783" s="181" t="s">
        <v>503</v>
      </c>
      <c r="H783" s="182">
        <v>650.57899999999995</v>
      </c>
      <c r="I783" s="183"/>
      <c r="L783" s="179"/>
      <c r="M783" s="184"/>
      <c r="N783" s="185"/>
      <c r="O783" s="185"/>
      <c r="P783" s="185"/>
      <c r="Q783" s="185"/>
      <c r="R783" s="185"/>
      <c r="S783" s="185"/>
      <c r="T783" s="186"/>
      <c r="AT783" s="180" t="s">
        <v>156</v>
      </c>
      <c r="AU783" s="180" t="s">
        <v>87</v>
      </c>
      <c r="AV783" s="14" t="s">
        <v>87</v>
      </c>
      <c r="AW783" s="14" t="s">
        <v>30</v>
      </c>
      <c r="AX783" s="14" t="s">
        <v>74</v>
      </c>
      <c r="AY783" s="180" t="s">
        <v>148</v>
      </c>
    </row>
    <row r="784" spans="1:65" s="14" customFormat="1" ht="11.25">
      <c r="B784" s="179"/>
      <c r="D784" s="172" t="s">
        <v>156</v>
      </c>
      <c r="E784" s="180" t="s">
        <v>1</v>
      </c>
      <c r="F784" s="181" t="s">
        <v>506</v>
      </c>
      <c r="H784" s="182">
        <v>112.193</v>
      </c>
      <c r="I784" s="183"/>
      <c r="L784" s="179"/>
      <c r="M784" s="184"/>
      <c r="N784" s="185"/>
      <c r="O784" s="185"/>
      <c r="P784" s="185"/>
      <c r="Q784" s="185"/>
      <c r="R784" s="185"/>
      <c r="S784" s="185"/>
      <c r="T784" s="186"/>
      <c r="AT784" s="180" t="s">
        <v>156</v>
      </c>
      <c r="AU784" s="180" t="s">
        <v>87</v>
      </c>
      <c r="AV784" s="14" t="s">
        <v>87</v>
      </c>
      <c r="AW784" s="14" t="s">
        <v>30</v>
      </c>
      <c r="AX784" s="14" t="s">
        <v>74</v>
      </c>
      <c r="AY784" s="180" t="s">
        <v>148</v>
      </c>
    </row>
    <row r="785" spans="1:65" s="16" customFormat="1" ht="11.25">
      <c r="B785" s="195"/>
      <c r="D785" s="172" t="s">
        <v>156</v>
      </c>
      <c r="E785" s="196" t="s">
        <v>1</v>
      </c>
      <c r="F785" s="197" t="s">
        <v>193</v>
      </c>
      <c r="H785" s="198">
        <v>815.01199999999994</v>
      </c>
      <c r="I785" s="199"/>
      <c r="L785" s="195"/>
      <c r="M785" s="200"/>
      <c r="N785" s="201"/>
      <c r="O785" s="201"/>
      <c r="P785" s="201"/>
      <c r="Q785" s="201"/>
      <c r="R785" s="201"/>
      <c r="S785" s="201"/>
      <c r="T785" s="202"/>
      <c r="AT785" s="196" t="s">
        <v>156</v>
      </c>
      <c r="AU785" s="196" t="s">
        <v>87</v>
      </c>
      <c r="AV785" s="16" t="s">
        <v>167</v>
      </c>
      <c r="AW785" s="16" t="s">
        <v>30</v>
      </c>
      <c r="AX785" s="16" t="s">
        <v>74</v>
      </c>
      <c r="AY785" s="196" t="s">
        <v>148</v>
      </c>
    </row>
    <row r="786" spans="1:65" s="15" customFormat="1" ht="11.25">
      <c r="B786" s="187"/>
      <c r="D786" s="172" t="s">
        <v>156</v>
      </c>
      <c r="E786" s="188" t="s">
        <v>1</v>
      </c>
      <c r="F786" s="189" t="s">
        <v>163</v>
      </c>
      <c r="H786" s="190">
        <v>1143.3420000000001</v>
      </c>
      <c r="I786" s="191"/>
      <c r="L786" s="187"/>
      <c r="M786" s="192"/>
      <c r="N786" s="193"/>
      <c r="O786" s="193"/>
      <c r="P786" s="193"/>
      <c r="Q786" s="193"/>
      <c r="R786" s="193"/>
      <c r="S786" s="193"/>
      <c r="T786" s="194"/>
      <c r="AT786" s="188" t="s">
        <v>156</v>
      </c>
      <c r="AU786" s="188" t="s">
        <v>87</v>
      </c>
      <c r="AV786" s="15" t="s">
        <v>154</v>
      </c>
      <c r="AW786" s="15" t="s">
        <v>30</v>
      </c>
      <c r="AX786" s="15" t="s">
        <v>81</v>
      </c>
      <c r="AY786" s="188" t="s">
        <v>148</v>
      </c>
    </row>
    <row r="787" spans="1:65" s="2" customFormat="1" ht="37.9" customHeight="1">
      <c r="A787" s="33"/>
      <c r="B787" s="156"/>
      <c r="C787" s="157" t="s">
        <v>1246</v>
      </c>
      <c r="D787" s="157" t="s">
        <v>150</v>
      </c>
      <c r="E787" s="158" t="s">
        <v>1247</v>
      </c>
      <c r="F787" s="159" t="s">
        <v>1248</v>
      </c>
      <c r="G787" s="160" t="s">
        <v>153</v>
      </c>
      <c r="H787" s="161">
        <v>1143.3420000000001</v>
      </c>
      <c r="I787" s="162"/>
      <c r="J787" s="163">
        <f>ROUND(I787*H787,2)</f>
        <v>0</v>
      </c>
      <c r="K787" s="164"/>
      <c r="L787" s="34"/>
      <c r="M787" s="165" t="s">
        <v>1</v>
      </c>
      <c r="N787" s="166" t="s">
        <v>40</v>
      </c>
      <c r="O787" s="62"/>
      <c r="P787" s="167">
        <f>O787*H787</f>
        <v>0</v>
      </c>
      <c r="Q787" s="167">
        <v>2.5000000000000001E-4</v>
      </c>
      <c r="R787" s="167">
        <f>Q787*H787</f>
        <v>0.28583550000000002</v>
      </c>
      <c r="S787" s="167">
        <v>0</v>
      </c>
      <c r="T787" s="168">
        <f>S787*H787</f>
        <v>0</v>
      </c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R787" s="169" t="s">
        <v>308</v>
      </c>
      <c r="AT787" s="169" t="s">
        <v>150</v>
      </c>
      <c r="AU787" s="169" t="s">
        <v>87</v>
      </c>
      <c r="AY787" s="18" t="s">
        <v>148</v>
      </c>
      <c r="BE787" s="170">
        <f>IF(N787="základná",J787,0)</f>
        <v>0</v>
      </c>
      <c r="BF787" s="170">
        <f>IF(N787="znížená",J787,0)</f>
        <v>0</v>
      </c>
      <c r="BG787" s="170">
        <f>IF(N787="zákl. prenesená",J787,0)</f>
        <v>0</v>
      </c>
      <c r="BH787" s="170">
        <f>IF(N787="zníž. prenesená",J787,0)</f>
        <v>0</v>
      </c>
      <c r="BI787" s="170">
        <f>IF(N787="nulová",J787,0)</f>
        <v>0</v>
      </c>
      <c r="BJ787" s="18" t="s">
        <v>87</v>
      </c>
      <c r="BK787" s="170">
        <f>ROUND(I787*H787,2)</f>
        <v>0</v>
      </c>
      <c r="BL787" s="18" t="s">
        <v>308</v>
      </c>
      <c r="BM787" s="169" t="s">
        <v>1249</v>
      </c>
    </row>
    <row r="788" spans="1:65" s="14" customFormat="1" ht="11.25">
      <c r="B788" s="179"/>
      <c r="D788" s="172" t="s">
        <v>156</v>
      </c>
      <c r="E788" s="180" t="s">
        <v>1</v>
      </c>
      <c r="F788" s="181" t="s">
        <v>509</v>
      </c>
      <c r="H788" s="182">
        <v>328.33</v>
      </c>
      <c r="I788" s="183"/>
      <c r="L788" s="179"/>
      <c r="M788" s="184"/>
      <c r="N788" s="185"/>
      <c r="O788" s="185"/>
      <c r="P788" s="185"/>
      <c r="Q788" s="185"/>
      <c r="R788" s="185"/>
      <c r="S788" s="185"/>
      <c r="T788" s="186"/>
      <c r="AT788" s="180" t="s">
        <v>156</v>
      </c>
      <c r="AU788" s="180" t="s">
        <v>87</v>
      </c>
      <c r="AV788" s="14" t="s">
        <v>87</v>
      </c>
      <c r="AW788" s="14" t="s">
        <v>30</v>
      </c>
      <c r="AX788" s="14" t="s">
        <v>74</v>
      </c>
      <c r="AY788" s="180" t="s">
        <v>148</v>
      </c>
    </row>
    <row r="789" spans="1:65" s="16" customFormat="1" ht="11.25">
      <c r="B789" s="195"/>
      <c r="D789" s="172" t="s">
        <v>156</v>
      </c>
      <c r="E789" s="196" t="s">
        <v>1</v>
      </c>
      <c r="F789" s="197" t="s">
        <v>193</v>
      </c>
      <c r="H789" s="198">
        <v>328.33</v>
      </c>
      <c r="I789" s="199"/>
      <c r="L789" s="195"/>
      <c r="M789" s="200"/>
      <c r="N789" s="201"/>
      <c r="O789" s="201"/>
      <c r="P789" s="201"/>
      <c r="Q789" s="201"/>
      <c r="R789" s="201"/>
      <c r="S789" s="201"/>
      <c r="T789" s="202"/>
      <c r="AT789" s="196" t="s">
        <v>156</v>
      </c>
      <c r="AU789" s="196" t="s">
        <v>87</v>
      </c>
      <c r="AV789" s="16" t="s">
        <v>167</v>
      </c>
      <c r="AW789" s="16" t="s">
        <v>30</v>
      </c>
      <c r="AX789" s="16" t="s">
        <v>74</v>
      </c>
      <c r="AY789" s="196" t="s">
        <v>148</v>
      </c>
    </row>
    <row r="790" spans="1:65" s="14" customFormat="1" ht="11.25">
      <c r="B790" s="179"/>
      <c r="D790" s="172" t="s">
        <v>156</v>
      </c>
      <c r="E790" s="180" t="s">
        <v>1</v>
      </c>
      <c r="F790" s="181" t="s">
        <v>521</v>
      </c>
      <c r="H790" s="182">
        <v>52.24</v>
      </c>
      <c r="I790" s="183"/>
      <c r="L790" s="179"/>
      <c r="M790" s="184"/>
      <c r="N790" s="185"/>
      <c r="O790" s="185"/>
      <c r="P790" s="185"/>
      <c r="Q790" s="185"/>
      <c r="R790" s="185"/>
      <c r="S790" s="185"/>
      <c r="T790" s="186"/>
      <c r="AT790" s="180" t="s">
        <v>156</v>
      </c>
      <c r="AU790" s="180" t="s">
        <v>87</v>
      </c>
      <c r="AV790" s="14" t="s">
        <v>87</v>
      </c>
      <c r="AW790" s="14" t="s">
        <v>30</v>
      </c>
      <c r="AX790" s="14" t="s">
        <v>74</v>
      </c>
      <c r="AY790" s="180" t="s">
        <v>148</v>
      </c>
    </row>
    <row r="791" spans="1:65" s="14" customFormat="1" ht="11.25">
      <c r="B791" s="179"/>
      <c r="D791" s="172" t="s">
        <v>156</v>
      </c>
      <c r="E791" s="180" t="s">
        <v>1</v>
      </c>
      <c r="F791" s="181" t="s">
        <v>503</v>
      </c>
      <c r="H791" s="182">
        <v>650.57899999999995</v>
      </c>
      <c r="I791" s="183"/>
      <c r="L791" s="179"/>
      <c r="M791" s="184"/>
      <c r="N791" s="185"/>
      <c r="O791" s="185"/>
      <c r="P791" s="185"/>
      <c r="Q791" s="185"/>
      <c r="R791" s="185"/>
      <c r="S791" s="185"/>
      <c r="T791" s="186"/>
      <c r="AT791" s="180" t="s">
        <v>156</v>
      </c>
      <c r="AU791" s="180" t="s">
        <v>87</v>
      </c>
      <c r="AV791" s="14" t="s">
        <v>87</v>
      </c>
      <c r="AW791" s="14" t="s">
        <v>30</v>
      </c>
      <c r="AX791" s="14" t="s">
        <v>74</v>
      </c>
      <c r="AY791" s="180" t="s">
        <v>148</v>
      </c>
    </row>
    <row r="792" spans="1:65" s="14" customFormat="1" ht="11.25">
      <c r="B792" s="179"/>
      <c r="D792" s="172" t="s">
        <v>156</v>
      </c>
      <c r="E792" s="180" t="s">
        <v>1</v>
      </c>
      <c r="F792" s="181" t="s">
        <v>506</v>
      </c>
      <c r="H792" s="182">
        <v>112.193</v>
      </c>
      <c r="I792" s="183"/>
      <c r="L792" s="179"/>
      <c r="M792" s="184"/>
      <c r="N792" s="185"/>
      <c r="O792" s="185"/>
      <c r="P792" s="185"/>
      <c r="Q792" s="185"/>
      <c r="R792" s="185"/>
      <c r="S792" s="185"/>
      <c r="T792" s="186"/>
      <c r="AT792" s="180" t="s">
        <v>156</v>
      </c>
      <c r="AU792" s="180" t="s">
        <v>87</v>
      </c>
      <c r="AV792" s="14" t="s">
        <v>87</v>
      </c>
      <c r="AW792" s="14" t="s">
        <v>30</v>
      </c>
      <c r="AX792" s="14" t="s">
        <v>74</v>
      </c>
      <c r="AY792" s="180" t="s">
        <v>148</v>
      </c>
    </row>
    <row r="793" spans="1:65" s="16" customFormat="1" ht="11.25">
      <c r="B793" s="195"/>
      <c r="D793" s="172" t="s">
        <v>156</v>
      </c>
      <c r="E793" s="196" t="s">
        <v>1</v>
      </c>
      <c r="F793" s="197" t="s">
        <v>193</v>
      </c>
      <c r="H793" s="198">
        <v>815.01199999999994</v>
      </c>
      <c r="I793" s="199"/>
      <c r="L793" s="195"/>
      <c r="M793" s="200"/>
      <c r="N793" s="201"/>
      <c r="O793" s="201"/>
      <c r="P793" s="201"/>
      <c r="Q793" s="201"/>
      <c r="R793" s="201"/>
      <c r="S793" s="201"/>
      <c r="T793" s="202"/>
      <c r="AT793" s="196" t="s">
        <v>156</v>
      </c>
      <c r="AU793" s="196" t="s">
        <v>87</v>
      </c>
      <c r="AV793" s="16" t="s">
        <v>167</v>
      </c>
      <c r="AW793" s="16" t="s">
        <v>30</v>
      </c>
      <c r="AX793" s="16" t="s">
        <v>74</v>
      </c>
      <c r="AY793" s="196" t="s">
        <v>148</v>
      </c>
    </row>
    <row r="794" spans="1:65" s="15" customFormat="1" ht="11.25">
      <c r="B794" s="187"/>
      <c r="D794" s="172" t="s">
        <v>156</v>
      </c>
      <c r="E794" s="188" t="s">
        <v>1</v>
      </c>
      <c r="F794" s="189" t="s">
        <v>163</v>
      </c>
      <c r="H794" s="190">
        <v>1143.3420000000001</v>
      </c>
      <c r="I794" s="191"/>
      <c r="L794" s="187"/>
      <c r="M794" s="203"/>
      <c r="N794" s="204"/>
      <c r="O794" s="204"/>
      <c r="P794" s="204"/>
      <c r="Q794" s="204"/>
      <c r="R794" s="204"/>
      <c r="S794" s="204"/>
      <c r="T794" s="205"/>
      <c r="AT794" s="188" t="s">
        <v>156</v>
      </c>
      <c r="AU794" s="188" t="s">
        <v>87</v>
      </c>
      <c r="AV794" s="15" t="s">
        <v>154</v>
      </c>
      <c r="AW794" s="15" t="s">
        <v>30</v>
      </c>
      <c r="AX794" s="15" t="s">
        <v>81</v>
      </c>
      <c r="AY794" s="188" t="s">
        <v>148</v>
      </c>
    </row>
    <row r="795" spans="1:65" s="2" customFormat="1" ht="6.95" customHeight="1">
      <c r="A795" s="33"/>
      <c r="B795" s="51"/>
      <c r="C795" s="52"/>
      <c r="D795" s="52"/>
      <c r="E795" s="52"/>
      <c r="F795" s="52"/>
      <c r="G795" s="52"/>
      <c r="H795" s="52"/>
      <c r="I795" s="52"/>
      <c r="J795" s="52"/>
      <c r="K795" s="52"/>
      <c r="L795" s="34"/>
      <c r="M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</row>
  </sheetData>
  <autoFilter ref="C138:K794" xr:uid="{00000000-0009-0000-0000-000002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4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94</v>
      </c>
      <c r="AZ2" s="206" t="s">
        <v>1250</v>
      </c>
      <c r="BA2" s="206" t="s">
        <v>1251</v>
      </c>
      <c r="BB2" s="206" t="s">
        <v>153</v>
      </c>
      <c r="BC2" s="206" t="s">
        <v>1252</v>
      </c>
      <c r="BD2" s="206" t="s">
        <v>87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206" t="s">
        <v>1253</v>
      </c>
      <c r="BA3" s="206" t="s">
        <v>1254</v>
      </c>
      <c r="BB3" s="206" t="s">
        <v>153</v>
      </c>
      <c r="BC3" s="206" t="s">
        <v>1007</v>
      </c>
      <c r="BD3" s="206" t="s">
        <v>87</v>
      </c>
    </row>
    <row r="4" spans="1:5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  <c r="AZ4" s="206" t="s">
        <v>1255</v>
      </c>
      <c r="BA4" s="206" t="s">
        <v>1256</v>
      </c>
      <c r="BB4" s="206" t="s">
        <v>153</v>
      </c>
      <c r="BC4" s="206" t="s">
        <v>243</v>
      </c>
      <c r="BD4" s="206" t="s">
        <v>87</v>
      </c>
    </row>
    <row r="5" spans="1:56" s="1" customFormat="1" ht="6.95" customHeight="1">
      <c r="B5" s="21"/>
      <c r="L5" s="21"/>
      <c r="AZ5" s="206" t="s">
        <v>1257</v>
      </c>
      <c r="BA5" s="206" t="s">
        <v>1258</v>
      </c>
      <c r="BB5" s="206" t="s">
        <v>153</v>
      </c>
      <c r="BC5" s="206" t="s">
        <v>1259</v>
      </c>
      <c r="BD5" s="206" t="s">
        <v>87</v>
      </c>
    </row>
    <row r="6" spans="1:56" s="1" customFormat="1" ht="12" customHeight="1">
      <c r="B6" s="21"/>
      <c r="D6" s="28" t="s">
        <v>15</v>
      </c>
      <c r="L6" s="21"/>
      <c r="AZ6" s="206" t="s">
        <v>1260</v>
      </c>
      <c r="BA6" s="206" t="s">
        <v>1261</v>
      </c>
      <c r="BB6" s="206" t="s">
        <v>153</v>
      </c>
      <c r="BC6" s="206" t="s">
        <v>1262</v>
      </c>
      <c r="BD6" s="206" t="s">
        <v>87</v>
      </c>
    </row>
    <row r="7" spans="1:5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  <c r="AZ7" s="206" t="s">
        <v>1263</v>
      </c>
      <c r="BA7" s="206" t="s">
        <v>1264</v>
      </c>
      <c r="BB7" s="206" t="s">
        <v>153</v>
      </c>
      <c r="BC7" s="206" t="s">
        <v>1265</v>
      </c>
      <c r="BD7" s="206" t="s">
        <v>87</v>
      </c>
    </row>
    <row r="8" spans="1:56" s="1" customFormat="1" ht="12" customHeight="1">
      <c r="B8" s="21"/>
      <c r="D8" s="28" t="s">
        <v>108</v>
      </c>
      <c r="L8" s="21"/>
      <c r="AZ8" s="206" t="s">
        <v>1266</v>
      </c>
      <c r="BA8" s="206" t="s">
        <v>1267</v>
      </c>
      <c r="BB8" s="206" t="s">
        <v>153</v>
      </c>
      <c r="BC8" s="206" t="s">
        <v>1268</v>
      </c>
      <c r="BD8" s="206" t="s">
        <v>87</v>
      </c>
    </row>
    <row r="9" spans="1:5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35" t="s">
        <v>1269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ROUND(J132,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ROUND((SUM(BE132:BE434)),  2)</f>
        <v>0</v>
      </c>
      <c r="G35" s="109"/>
      <c r="H35" s="109"/>
      <c r="I35" s="110">
        <v>0.2</v>
      </c>
      <c r="J35" s="108">
        <f>ROUND(((SUM(BE132:BE434))*I35),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ROUND((SUM(BF132:BF434)),  2)</f>
        <v>0</v>
      </c>
      <c r="G36" s="109"/>
      <c r="H36" s="109"/>
      <c r="I36" s="110">
        <v>0.2</v>
      </c>
      <c r="J36" s="108">
        <f>ROUND(((SUM(BF132:BF434))*I36),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ROUND((SUM(BG132:BG434)),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ROUND((SUM(BH132:BH434)),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ROUND((SUM(BI132:BI434)),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5" t="str">
        <f>E11</f>
        <v>SO01.2B - SO012B Stavebná časť - nové konštrukcie exterier , KZS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J132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J133</f>
        <v>0</v>
      </c>
      <c r="L99" s="124"/>
    </row>
    <row r="100" spans="1:47" s="10" customFormat="1" ht="19.899999999999999" customHeight="1">
      <c r="B100" s="128"/>
      <c r="D100" s="129" t="s">
        <v>1270</v>
      </c>
      <c r="E100" s="130"/>
      <c r="F100" s="130"/>
      <c r="G100" s="130"/>
      <c r="H100" s="130"/>
      <c r="I100" s="130"/>
      <c r="J100" s="131">
        <f>J134</f>
        <v>0</v>
      </c>
      <c r="L100" s="128"/>
    </row>
    <row r="101" spans="1:47" s="10" customFormat="1" ht="19.899999999999999" customHeight="1">
      <c r="B101" s="128"/>
      <c r="D101" s="129" t="s">
        <v>119</v>
      </c>
      <c r="E101" s="130"/>
      <c r="F101" s="130"/>
      <c r="G101" s="130"/>
      <c r="H101" s="130"/>
      <c r="I101" s="130"/>
      <c r="J101" s="131">
        <f>J159</f>
        <v>0</v>
      </c>
      <c r="L101" s="128"/>
    </row>
    <row r="102" spans="1:47" s="10" customFormat="1" ht="19.899999999999999" customHeight="1">
      <c r="B102" s="128"/>
      <c r="D102" s="129" t="s">
        <v>1271</v>
      </c>
      <c r="E102" s="130"/>
      <c r="F102" s="130"/>
      <c r="G102" s="130"/>
      <c r="H102" s="130"/>
      <c r="I102" s="130"/>
      <c r="J102" s="131">
        <f>J302</f>
        <v>0</v>
      </c>
      <c r="L102" s="128"/>
    </row>
    <row r="103" spans="1:47" s="10" customFormat="1" ht="19.899999999999999" customHeight="1">
      <c r="B103" s="128"/>
      <c r="D103" s="129" t="s">
        <v>1272</v>
      </c>
      <c r="E103" s="130"/>
      <c r="F103" s="130"/>
      <c r="G103" s="130"/>
      <c r="H103" s="130"/>
      <c r="I103" s="130"/>
      <c r="J103" s="131">
        <f>J358</f>
        <v>0</v>
      </c>
      <c r="L103" s="128"/>
    </row>
    <row r="104" spans="1:47" s="10" customFormat="1" ht="19.899999999999999" customHeight="1">
      <c r="B104" s="128"/>
      <c r="D104" s="129" t="s">
        <v>1273</v>
      </c>
      <c r="E104" s="130"/>
      <c r="F104" s="130"/>
      <c r="G104" s="130"/>
      <c r="H104" s="130"/>
      <c r="I104" s="130"/>
      <c r="J104" s="131">
        <f>J369</f>
        <v>0</v>
      </c>
      <c r="L104" s="128"/>
    </row>
    <row r="105" spans="1:47" s="10" customFormat="1" ht="19.899999999999999" customHeight="1">
      <c r="B105" s="128"/>
      <c r="D105" s="129" t="s">
        <v>1274</v>
      </c>
      <c r="E105" s="130"/>
      <c r="F105" s="130"/>
      <c r="G105" s="130"/>
      <c r="H105" s="130"/>
      <c r="I105" s="130"/>
      <c r="J105" s="131">
        <f>J382</f>
        <v>0</v>
      </c>
      <c r="L105" s="128"/>
    </row>
    <row r="106" spans="1:47" s="10" customFormat="1" ht="19.899999999999999" customHeight="1">
      <c r="B106" s="128"/>
      <c r="D106" s="129" t="s">
        <v>128</v>
      </c>
      <c r="E106" s="130"/>
      <c r="F106" s="130"/>
      <c r="G106" s="130"/>
      <c r="H106" s="130"/>
      <c r="I106" s="130"/>
      <c r="J106" s="131">
        <f>J399</f>
        <v>0</v>
      </c>
      <c r="L106" s="128"/>
    </row>
    <row r="107" spans="1:47" s="9" customFormat="1" ht="24.95" customHeight="1">
      <c r="B107" s="124"/>
      <c r="D107" s="125" t="s">
        <v>129</v>
      </c>
      <c r="E107" s="126"/>
      <c r="F107" s="126"/>
      <c r="G107" s="126"/>
      <c r="H107" s="126"/>
      <c r="I107" s="126"/>
      <c r="J107" s="127">
        <f>J401</f>
        <v>0</v>
      </c>
      <c r="L107" s="124"/>
    </row>
    <row r="108" spans="1:47" s="10" customFormat="1" ht="19.899999999999999" customHeight="1">
      <c r="B108" s="128"/>
      <c r="D108" s="129" t="s">
        <v>527</v>
      </c>
      <c r="E108" s="130"/>
      <c r="F108" s="130"/>
      <c r="G108" s="130"/>
      <c r="H108" s="130"/>
      <c r="I108" s="130"/>
      <c r="J108" s="131">
        <f>J402</f>
        <v>0</v>
      </c>
      <c r="L108" s="128"/>
    </row>
    <row r="109" spans="1:47" s="10" customFormat="1" ht="19.899999999999999" customHeight="1">
      <c r="B109" s="128"/>
      <c r="D109" s="129" t="s">
        <v>1275</v>
      </c>
      <c r="E109" s="130"/>
      <c r="F109" s="130"/>
      <c r="G109" s="130"/>
      <c r="H109" s="130"/>
      <c r="I109" s="130"/>
      <c r="J109" s="131">
        <f>J411</f>
        <v>0</v>
      </c>
      <c r="L109" s="128"/>
    </row>
    <row r="110" spans="1:47" s="10" customFormat="1" ht="19.899999999999999" customHeight="1">
      <c r="B110" s="128"/>
      <c r="D110" s="129" t="s">
        <v>132</v>
      </c>
      <c r="E110" s="130"/>
      <c r="F110" s="130"/>
      <c r="G110" s="130"/>
      <c r="H110" s="130"/>
      <c r="I110" s="130"/>
      <c r="J110" s="131">
        <f>J422</f>
        <v>0</v>
      </c>
      <c r="L110" s="128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134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81" t="str">
        <f>E7</f>
        <v>ČERMÁŇSKY FUTBALOVÝ KLUB - rekonštrukcia  stavby</v>
      </c>
      <c r="F120" s="282"/>
      <c r="G120" s="282"/>
      <c r="H120" s="282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108</v>
      </c>
      <c r="L121" s="21"/>
    </row>
    <row r="122" spans="1:31" s="2" customFormat="1" ht="16.5" customHeight="1">
      <c r="A122" s="33"/>
      <c r="B122" s="34"/>
      <c r="C122" s="33"/>
      <c r="D122" s="33"/>
      <c r="E122" s="281" t="s">
        <v>109</v>
      </c>
      <c r="F122" s="283"/>
      <c r="G122" s="283"/>
      <c r="H122" s="28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110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30" customHeight="1">
      <c r="A124" s="33"/>
      <c r="B124" s="34"/>
      <c r="C124" s="33"/>
      <c r="D124" s="33"/>
      <c r="E124" s="235" t="str">
        <f>E11</f>
        <v>SO01.2B - SO012B Stavebná časť - nové konštrukcie exterier , KZS</v>
      </c>
      <c r="F124" s="283"/>
      <c r="G124" s="283"/>
      <c r="H124" s="28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F14</f>
        <v>p.č.72460/2, Čermáň, Golianova ul70 NR</v>
      </c>
      <c r="G126" s="33"/>
      <c r="H126" s="33"/>
      <c r="I126" s="28" t="s">
        <v>21</v>
      </c>
      <c r="J126" s="59">
        <f>IF(J14="","",J14)</f>
        <v>44580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5.7" customHeight="1">
      <c r="A128" s="33"/>
      <c r="B128" s="34"/>
      <c r="C128" s="28" t="s">
        <v>22</v>
      </c>
      <c r="D128" s="33"/>
      <c r="E128" s="33"/>
      <c r="F128" s="26" t="str">
        <f>E17</f>
        <v>Čermáňsky futbalový klub,Golianova70,94901NITRA</v>
      </c>
      <c r="G128" s="33"/>
      <c r="H128" s="33"/>
      <c r="I128" s="28" t="s">
        <v>28</v>
      </c>
      <c r="J128" s="31" t="str">
        <f>E23</f>
        <v>Pro-Casa s.r.o.Ing.Z.Drinková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26</v>
      </c>
      <c r="D129" s="33"/>
      <c r="E129" s="33"/>
      <c r="F129" s="26" t="str">
        <f>IF(E20="","",E20)</f>
        <v>Vyplň údaj</v>
      </c>
      <c r="G129" s="33"/>
      <c r="H129" s="33"/>
      <c r="I129" s="28" t="s">
        <v>31</v>
      </c>
      <c r="J129" s="31" t="str">
        <f>E26</f>
        <v>K.Šinská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32"/>
      <c r="B131" s="133"/>
      <c r="C131" s="134" t="s">
        <v>135</v>
      </c>
      <c r="D131" s="135" t="s">
        <v>59</v>
      </c>
      <c r="E131" s="135" t="s">
        <v>55</v>
      </c>
      <c r="F131" s="135" t="s">
        <v>56</v>
      </c>
      <c r="G131" s="135" t="s">
        <v>136</v>
      </c>
      <c r="H131" s="135" t="s">
        <v>137</v>
      </c>
      <c r="I131" s="135" t="s">
        <v>138</v>
      </c>
      <c r="J131" s="136" t="s">
        <v>114</v>
      </c>
      <c r="K131" s="137" t="s">
        <v>139</v>
      </c>
      <c r="L131" s="138"/>
      <c r="M131" s="66" t="s">
        <v>1</v>
      </c>
      <c r="N131" s="67" t="s">
        <v>38</v>
      </c>
      <c r="O131" s="67" t="s">
        <v>140</v>
      </c>
      <c r="P131" s="67" t="s">
        <v>141</v>
      </c>
      <c r="Q131" s="67" t="s">
        <v>142</v>
      </c>
      <c r="R131" s="67" t="s">
        <v>143</v>
      </c>
      <c r="S131" s="67" t="s">
        <v>144</v>
      </c>
      <c r="T131" s="68" t="s">
        <v>145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" customHeight="1">
      <c r="A132" s="33"/>
      <c r="B132" s="34"/>
      <c r="C132" s="73" t="s">
        <v>115</v>
      </c>
      <c r="D132" s="33"/>
      <c r="E132" s="33"/>
      <c r="F132" s="33"/>
      <c r="G132" s="33"/>
      <c r="H132" s="33"/>
      <c r="I132" s="33"/>
      <c r="J132" s="139">
        <f>BK132</f>
        <v>0</v>
      </c>
      <c r="K132" s="33"/>
      <c r="L132" s="34"/>
      <c r="M132" s="69"/>
      <c r="N132" s="60"/>
      <c r="O132" s="70"/>
      <c r="P132" s="140">
        <f>P133+P401</f>
        <v>0</v>
      </c>
      <c r="Q132" s="70"/>
      <c r="R132" s="140">
        <f>R133+R401</f>
        <v>85.049155280000008</v>
      </c>
      <c r="S132" s="70"/>
      <c r="T132" s="141">
        <f>T133+T401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116</v>
      </c>
      <c r="BK132" s="142">
        <f>BK133+BK401</f>
        <v>0</v>
      </c>
    </row>
    <row r="133" spans="1:65" s="12" customFormat="1" ht="25.9" customHeight="1">
      <c r="B133" s="143"/>
      <c r="D133" s="144" t="s">
        <v>73</v>
      </c>
      <c r="E133" s="145" t="s">
        <v>146</v>
      </c>
      <c r="F133" s="145" t="s">
        <v>147</v>
      </c>
      <c r="I133" s="146"/>
      <c r="J133" s="147">
        <f>BK133</f>
        <v>0</v>
      </c>
      <c r="L133" s="143"/>
      <c r="M133" s="148"/>
      <c r="N133" s="149"/>
      <c r="O133" s="149"/>
      <c r="P133" s="150">
        <f>P134+P159+P302+P358+P369+P382+P399</f>
        <v>0</v>
      </c>
      <c r="Q133" s="149"/>
      <c r="R133" s="150">
        <f>R134+R159+R302+R358+R369+R382+R399</f>
        <v>84.825395280000009</v>
      </c>
      <c r="S133" s="149"/>
      <c r="T133" s="151">
        <f>T134+T159+T302+T358+T369+T382+T399</f>
        <v>0</v>
      </c>
      <c r="AR133" s="144" t="s">
        <v>81</v>
      </c>
      <c r="AT133" s="152" t="s">
        <v>73</v>
      </c>
      <c r="AU133" s="152" t="s">
        <v>74</v>
      </c>
      <c r="AY133" s="144" t="s">
        <v>148</v>
      </c>
      <c r="BK133" s="153">
        <f>BK134+BK159+BK302+BK358+BK369+BK382+BK399</f>
        <v>0</v>
      </c>
    </row>
    <row r="134" spans="1:65" s="12" customFormat="1" ht="22.9" customHeight="1">
      <c r="B134" s="143"/>
      <c r="D134" s="144" t="s">
        <v>73</v>
      </c>
      <c r="E134" s="154" t="s">
        <v>183</v>
      </c>
      <c r="F134" s="154" t="s">
        <v>1276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SUM(P135:P158)</f>
        <v>0</v>
      </c>
      <c r="Q134" s="149"/>
      <c r="R134" s="150">
        <f>SUM(R135:R158)</f>
        <v>30.682914000000007</v>
      </c>
      <c r="S134" s="149"/>
      <c r="T134" s="151">
        <f>SUM(T135:T158)</f>
        <v>0</v>
      </c>
      <c r="AR134" s="144" t="s">
        <v>81</v>
      </c>
      <c r="AT134" s="152" t="s">
        <v>73</v>
      </c>
      <c r="AU134" s="152" t="s">
        <v>81</v>
      </c>
      <c r="AY134" s="144" t="s">
        <v>148</v>
      </c>
      <c r="BK134" s="153">
        <f>SUM(BK135:BK158)</f>
        <v>0</v>
      </c>
    </row>
    <row r="135" spans="1:65" s="2" customFormat="1" ht="37.9" customHeight="1">
      <c r="A135" s="33"/>
      <c r="B135" s="156"/>
      <c r="C135" s="157" t="s">
        <v>81</v>
      </c>
      <c r="D135" s="157" t="s">
        <v>150</v>
      </c>
      <c r="E135" s="158" t="s">
        <v>1277</v>
      </c>
      <c r="F135" s="159" t="s">
        <v>1278</v>
      </c>
      <c r="G135" s="160" t="s">
        <v>153</v>
      </c>
      <c r="H135" s="161">
        <v>37.020000000000003</v>
      </c>
      <c r="I135" s="162"/>
      <c r="J135" s="163">
        <f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>O135*H135</f>
        <v>0</v>
      </c>
      <c r="Q135" s="167">
        <v>0.30360999999999999</v>
      </c>
      <c r="R135" s="167">
        <f>Q135*H135</f>
        <v>11.2396422</v>
      </c>
      <c r="S135" s="167">
        <v>0</v>
      </c>
      <c r="T135" s="16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154</v>
      </c>
      <c r="AT135" s="169" t="s">
        <v>150</v>
      </c>
      <c r="AU135" s="169" t="s">
        <v>87</v>
      </c>
      <c r="AY135" s="18" t="s">
        <v>148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8" t="s">
        <v>87</v>
      </c>
      <c r="BK135" s="170">
        <f>ROUND(I135*H135,2)</f>
        <v>0</v>
      </c>
      <c r="BL135" s="18" t="s">
        <v>154</v>
      </c>
      <c r="BM135" s="169" t="s">
        <v>1279</v>
      </c>
    </row>
    <row r="136" spans="1:65" s="13" customFormat="1" ht="11.25">
      <c r="B136" s="171"/>
      <c r="D136" s="172" t="s">
        <v>156</v>
      </c>
      <c r="E136" s="173" t="s">
        <v>1</v>
      </c>
      <c r="F136" s="174" t="s">
        <v>1280</v>
      </c>
      <c r="H136" s="173" t="s">
        <v>1</v>
      </c>
      <c r="I136" s="175"/>
      <c r="L136" s="171"/>
      <c r="M136" s="176"/>
      <c r="N136" s="177"/>
      <c r="O136" s="177"/>
      <c r="P136" s="177"/>
      <c r="Q136" s="177"/>
      <c r="R136" s="177"/>
      <c r="S136" s="177"/>
      <c r="T136" s="178"/>
      <c r="AT136" s="173" t="s">
        <v>156</v>
      </c>
      <c r="AU136" s="173" t="s">
        <v>87</v>
      </c>
      <c r="AV136" s="13" t="s">
        <v>81</v>
      </c>
      <c r="AW136" s="13" t="s">
        <v>30</v>
      </c>
      <c r="AX136" s="13" t="s">
        <v>74</v>
      </c>
      <c r="AY136" s="173" t="s">
        <v>148</v>
      </c>
    </row>
    <row r="137" spans="1:65" s="14" customFormat="1" ht="11.25">
      <c r="B137" s="179"/>
      <c r="D137" s="172" t="s">
        <v>156</v>
      </c>
      <c r="E137" s="180" t="s">
        <v>1</v>
      </c>
      <c r="F137" s="181" t="s">
        <v>1250</v>
      </c>
      <c r="H137" s="182">
        <v>37.020000000000003</v>
      </c>
      <c r="I137" s="183"/>
      <c r="L137" s="179"/>
      <c r="M137" s="184"/>
      <c r="N137" s="185"/>
      <c r="O137" s="185"/>
      <c r="P137" s="185"/>
      <c r="Q137" s="185"/>
      <c r="R137" s="185"/>
      <c r="S137" s="185"/>
      <c r="T137" s="186"/>
      <c r="AT137" s="180" t="s">
        <v>156</v>
      </c>
      <c r="AU137" s="180" t="s">
        <v>87</v>
      </c>
      <c r="AV137" s="14" t="s">
        <v>87</v>
      </c>
      <c r="AW137" s="14" t="s">
        <v>30</v>
      </c>
      <c r="AX137" s="14" t="s">
        <v>74</v>
      </c>
      <c r="AY137" s="180" t="s">
        <v>148</v>
      </c>
    </row>
    <row r="138" spans="1:65" s="16" customFormat="1" ht="11.25">
      <c r="B138" s="195"/>
      <c r="D138" s="172" t="s">
        <v>156</v>
      </c>
      <c r="E138" s="196" t="s">
        <v>1</v>
      </c>
      <c r="F138" s="197" t="s">
        <v>193</v>
      </c>
      <c r="H138" s="198">
        <v>37.020000000000003</v>
      </c>
      <c r="I138" s="199"/>
      <c r="L138" s="195"/>
      <c r="M138" s="200"/>
      <c r="N138" s="201"/>
      <c r="O138" s="201"/>
      <c r="P138" s="201"/>
      <c r="Q138" s="201"/>
      <c r="R138" s="201"/>
      <c r="S138" s="201"/>
      <c r="T138" s="202"/>
      <c r="AT138" s="196" t="s">
        <v>156</v>
      </c>
      <c r="AU138" s="196" t="s">
        <v>87</v>
      </c>
      <c r="AV138" s="16" t="s">
        <v>167</v>
      </c>
      <c r="AW138" s="16" t="s">
        <v>30</v>
      </c>
      <c r="AX138" s="16" t="s">
        <v>74</v>
      </c>
      <c r="AY138" s="196" t="s">
        <v>148</v>
      </c>
    </row>
    <row r="139" spans="1:65" s="15" customFormat="1" ht="11.25">
      <c r="B139" s="187"/>
      <c r="D139" s="172" t="s">
        <v>156</v>
      </c>
      <c r="E139" s="188" t="s">
        <v>1</v>
      </c>
      <c r="F139" s="189" t="s">
        <v>163</v>
      </c>
      <c r="H139" s="190">
        <v>37.020000000000003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4"/>
      <c r="AT139" s="188" t="s">
        <v>156</v>
      </c>
      <c r="AU139" s="188" t="s">
        <v>87</v>
      </c>
      <c r="AV139" s="15" t="s">
        <v>154</v>
      </c>
      <c r="AW139" s="15" t="s">
        <v>30</v>
      </c>
      <c r="AX139" s="15" t="s">
        <v>81</v>
      </c>
      <c r="AY139" s="188" t="s">
        <v>148</v>
      </c>
    </row>
    <row r="140" spans="1:65" s="2" customFormat="1" ht="24.2" customHeight="1">
      <c r="A140" s="33"/>
      <c r="B140" s="156"/>
      <c r="C140" s="157" t="s">
        <v>87</v>
      </c>
      <c r="D140" s="157" t="s">
        <v>150</v>
      </c>
      <c r="E140" s="158" t="s">
        <v>1281</v>
      </c>
      <c r="F140" s="159" t="s">
        <v>1282</v>
      </c>
      <c r="G140" s="160" t="s">
        <v>153</v>
      </c>
      <c r="H140" s="161">
        <v>37.020000000000003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0.27799000000000001</v>
      </c>
      <c r="R140" s="167">
        <f>Q140*H140</f>
        <v>10.291189800000001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154</v>
      </c>
      <c r="AT140" s="169" t="s">
        <v>150</v>
      </c>
      <c r="AU140" s="169" t="s">
        <v>87</v>
      </c>
      <c r="AY140" s="18" t="s">
        <v>148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87</v>
      </c>
      <c r="BK140" s="170">
        <f>ROUND(I140*H140,2)</f>
        <v>0</v>
      </c>
      <c r="BL140" s="18" t="s">
        <v>154</v>
      </c>
      <c r="BM140" s="169" t="s">
        <v>1283</v>
      </c>
    </row>
    <row r="141" spans="1:65" s="14" customFormat="1" ht="11.25">
      <c r="B141" s="179"/>
      <c r="D141" s="172" t="s">
        <v>156</v>
      </c>
      <c r="E141" s="180" t="s">
        <v>1</v>
      </c>
      <c r="F141" s="181" t="s">
        <v>1250</v>
      </c>
      <c r="H141" s="182">
        <v>37.020000000000003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156</v>
      </c>
      <c r="AU141" s="180" t="s">
        <v>87</v>
      </c>
      <c r="AV141" s="14" t="s">
        <v>87</v>
      </c>
      <c r="AW141" s="14" t="s">
        <v>30</v>
      </c>
      <c r="AX141" s="14" t="s">
        <v>74</v>
      </c>
      <c r="AY141" s="180" t="s">
        <v>148</v>
      </c>
    </row>
    <row r="142" spans="1:65" s="15" customFormat="1" ht="11.25">
      <c r="B142" s="187"/>
      <c r="D142" s="172" t="s">
        <v>156</v>
      </c>
      <c r="E142" s="188" t="s">
        <v>1</v>
      </c>
      <c r="F142" s="189" t="s">
        <v>163</v>
      </c>
      <c r="H142" s="190">
        <v>37.020000000000003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4"/>
      <c r="AT142" s="188" t="s">
        <v>156</v>
      </c>
      <c r="AU142" s="188" t="s">
        <v>87</v>
      </c>
      <c r="AV142" s="15" t="s">
        <v>154</v>
      </c>
      <c r="AW142" s="15" t="s">
        <v>30</v>
      </c>
      <c r="AX142" s="15" t="s">
        <v>81</v>
      </c>
      <c r="AY142" s="188" t="s">
        <v>148</v>
      </c>
    </row>
    <row r="143" spans="1:65" s="2" customFormat="1" ht="24.2" customHeight="1">
      <c r="A143" s="33"/>
      <c r="B143" s="156"/>
      <c r="C143" s="157" t="s">
        <v>167</v>
      </c>
      <c r="D143" s="157" t="s">
        <v>150</v>
      </c>
      <c r="E143" s="158" t="s">
        <v>1284</v>
      </c>
      <c r="F143" s="159" t="s">
        <v>1285</v>
      </c>
      <c r="G143" s="160" t="s">
        <v>153</v>
      </c>
      <c r="H143" s="161">
        <v>37.020000000000003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0.24156</v>
      </c>
      <c r="R143" s="167">
        <f>Q143*H143</f>
        <v>8.9425512000000005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154</v>
      </c>
      <c r="AT143" s="169" t="s">
        <v>150</v>
      </c>
      <c r="AU143" s="169" t="s">
        <v>87</v>
      </c>
      <c r="AY143" s="18" t="s">
        <v>148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87</v>
      </c>
      <c r="BK143" s="170">
        <f>ROUND(I143*H143,2)</f>
        <v>0</v>
      </c>
      <c r="BL143" s="18" t="s">
        <v>154</v>
      </c>
      <c r="BM143" s="169" t="s">
        <v>1286</v>
      </c>
    </row>
    <row r="144" spans="1:65" s="13" customFormat="1" ht="11.25">
      <c r="B144" s="171"/>
      <c r="D144" s="172" t="s">
        <v>156</v>
      </c>
      <c r="E144" s="173" t="s">
        <v>1</v>
      </c>
      <c r="F144" s="174" t="s">
        <v>1280</v>
      </c>
      <c r="H144" s="173" t="s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3" t="s">
        <v>156</v>
      </c>
      <c r="AU144" s="173" t="s">
        <v>87</v>
      </c>
      <c r="AV144" s="13" t="s">
        <v>81</v>
      </c>
      <c r="AW144" s="13" t="s">
        <v>30</v>
      </c>
      <c r="AX144" s="13" t="s">
        <v>74</v>
      </c>
      <c r="AY144" s="173" t="s">
        <v>148</v>
      </c>
    </row>
    <row r="145" spans="1:65" s="14" customFormat="1" ht="11.25">
      <c r="B145" s="179"/>
      <c r="D145" s="172" t="s">
        <v>156</v>
      </c>
      <c r="E145" s="180" t="s">
        <v>1</v>
      </c>
      <c r="F145" s="181" t="s">
        <v>1287</v>
      </c>
      <c r="H145" s="182">
        <v>37.020000000000003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156</v>
      </c>
      <c r="AU145" s="180" t="s">
        <v>87</v>
      </c>
      <c r="AV145" s="14" t="s">
        <v>87</v>
      </c>
      <c r="AW145" s="14" t="s">
        <v>30</v>
      </c>
      <c r="AX145" s="14" t="s">
        <v>74</v>
      </c>
      <c r="AY145" s="180" t="s">
        <v>148</v>
      </c>
    </row>
    <row r="146" spans="1:65" s="15" customFormat="1" ht="11.25">
      <c r="B146" s="187"/>
      <c r="D146" s="172" t="s">
        <v>156</v>
      </c>
      <c r="E146" s="188" t="s">
        <v>1250</v>
      </c>
      <c r="F146" s="189" t="s">
        <v>163</v>
      </c>
      <c r="H146" s="190">
        <v>37.020000000000003</v>
      </c>
      <c r="I146" s="191"/>
      <c r="L146" s="187"/>
      <c r="M146" s="192"/>
      <c r="N146" s="193"/>
      <c r="O146" s="193"/>
      <c r="P146" s="193"/>
      <c r="Q146" s="193"/>
      <c r="R146" s="193"/>
      <c r="S146" s="193"/>
      <c r="T146" s="194"/>
      <c r="AT146" s="188" t="s">
        <v>156</v>
      </c>
      <c r="AU146" s="188" t="s">
        <v>87</v>
      </c>
      <c r="AV146" s="15" t="s">
        <v>154</v>
      </c>
      <c r="AW146" s="15" t="s">
        <v>30</v>
      </c>
      <c r="AX146" s="15" t="s">
        <v>81</v>
      </c>
      <c r="AY146" s="188" t="s">
        <v>148</v>
      </c>
    </row>
    <row r="147" spans="1:65" s="2" customFormat="1" ht="24.2" customHeight="1">
      <c r="A147" s="33"/>
      <c r="B147" s="156"/>
      <c r="C147" s="157" t="s">
        <v>154</v>
      </c>
      <c r="D147" s="157" t="s">
        <v>150</v>
      </c>
      <c r="E147" s="158" t="s">
        <v>1288</v>
      </c>
      <c r="F147" s="159" t="s">
        <v>1289</v>
      </c>
      <c r="G147" s="160" t="s">
        <v>153</v>
      </c>
      <c r="H147" s="161">
        <v>0.27</v>
      </c>
      <c r="I147" s="162"/>
      <c r="J147" s="163">
        <f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>O147*H147</f>
        <v>0</v>
      </c>
      <c r="Q147" s="167">
        <v>0.49553999999999998</v>
      </c>
      <c r="R147" s="167">
        <f>Q147*H147</f>
        <v>0.13379579999999999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154</v>
      </c>
      <c r="AT147" s="169" t="s">
        <v>150</v>
      </c>
      <c r="AU147" s="169" t="s">
        <v>87</v>
      </c>
      <c r="AY147" s="18" t="s">
        <v>148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87</v>
      </c>
      <c r="BK147" s="170">
        <f>ROUND(I147*H147,2)</f>
        <v>0</v>
      </c>
      <c r="BL147" s="18" t="s">
        <v>154</v>
      </c>
      <c r="BM147" s="169" t="s">
        <v>1290</v>
      </c>
    </row>
    <row r="148" spans="1:65" s="13" customFormat="1" ht="11.25">
      <c r="B148" s="171"/>
      <c r="D148" s="172" t="s">
        <v>156</v>
      </c>
      <c r="E148" s="173" t="s">
        <v>1</v>
      </c>
      <c r="F148" s="174" t="s">
        <v>1291</v>
      </c>
      <c r="H148" s="173" t="s">
        <v>1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3" t="s">
        <v>156</v>
      </c>
      <c r="AU148" s="173" t="s">
        <v>87</v>
      </c>
      <c r="AV148" s="13" t="s">
        <v>81</v>
      </c>
      <c r="AW148" s="13" t="s">
        <v>30</v>
      </c>
      <c r="AX148" s="13" t="s">
        <v>74</v>
      </c>
      <c r="AY148" s="173" t="s">
        <v>148</v>
      </c>
    </row>
    <row r="149" spans="1:65" s="14" customFormat="1" ht="11.25">
      <c r="B149" s="179"/>
      <c r="D149" s="172" t="s">
        <v>156</v>
      </c>
      <c r="E149" s="180" t="s">
        <v>1</v>
      </c>
      <c r="F149" s="181" t="s">
        <v>1292</v>
      </c>
      <c r="H149" s="182">
        <v>0.27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156</v>
      </c>
      <c r="AU149" s="180" t="s">
        <v>87</v>
      </c>
      <c r="AV149" s="14" t="s">
        <v>87</v>
      </c>
      <c r="AW149" s="14" t="s">
        <v>30</v>
      </c>
      <c r="AX149" s="14" t="s">
        <v>74</v>
      </c>
      <c r="AY149" s="180" t="s">
        <v>148</v>
      </c>
    </row>
    <row r="150" spans="1:65" s="15" customFormat="1" ht="11.25">
      <c r="B150" s="187"/>
      <c r="D150" s="172" t="s">
        <v>156</v>
      </c>
      <c r="E150" s="188" t="s">
        <v>1</v>
      </c>
      <c r="F150" s="189" t="s">
        <v>163</v>
      </c>
      <c r="H150" s="190">
        <v>0.27</v>
      </c>
      <c r="I150" s="191"/>
      <c r="L150" s="187"/>
      <c r="M150" s="192"/>
      <c r="N150" s="193"/>
      <c r="O150" s="193"/>
      <c r="P150" s="193"/>
      <c r="Q150" s="193"/>
      <c r="R150" s="193"/>
      <c r="S150" s="193"/>
      <c r="T150" s="194"/>
      <c r="AT150" s="188" t="s">
        <v>156</v>
      </c>
      <c r="AU150" s="188" t="s">
        <v>87</v>
      </c>
      <c r="AV150" s="15" t="s">
        <v>154</v>
      </c>
      <c r="AW150" s="15" t="s">
        <v>30</v>
      </c>
      <c r="AX150" s="15" t="s">
        <v>81</v>
      </c>
      <c r="AY150" s="188" t="s">
        <v>148</v>
      </c>
    </row>
    <row r="151" spans="1:65" s="2" customFormat="1" ht="24.2" customHeight="1">
      <c r="A151" s="33"/>
      <c r="B151" s="156"/>
      <c r="C151" s="157" t="s">
        <v>183</v>
      </c>
      <c r="D151" s="157" t="s">
        <v>150</v>
      </c>
      <c r="E151" s="158" t="s">
        <v>1293</v>
      </c>
      <c r="F151" s="159" t="s">
        <v>1294</v>
      </c>
      <c r="G151" s="160" t="s">
        <v>153</v>
      </c>
      <c r="H151" s="161">
        <v>4.5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1.2999999999999999E-4</v>
      </c>
      <c r="R151" s="167">
        <f>Q151*H151</f>
        <v>5.8499999999999991E-4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154</v>
      </c>
      <c r="AT151" s="169" t="s">
        <v>150</v>
      </c>
      <c r="AU151" s="169" t="s">
        <v>87</v>
      </c>
      <c r="AY151" s="18" t="s">
        <v>148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87</v>
      </c>
      <c r="BK151" s="170">
        <f>ROUND(I151*H151,2)</f>
        <v>0</v>
      </c>
      <c r="BL151" s="18" t="s">
        <v>154</v>
      </c>
      <c r="BM151" s="169" t="s">
        <v>1295</v>
      </c>
    </row>
    <row r="152" spans="1:65" s="13" customFormat="1" ht="11.25">
      <c r="B152" s="171"/>
      <c r="D152" s="172" t="s">
        <v>156</v>
      </c>
      <c r="E152" s="173" t="s">
        <v>1</v>
      </c>
      <c r="F152" s="174" t="s">
        <v>1296</v>
      </c>
      <c r="H152" s="173" t="s">
        <v>1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3" t="s">
        <v>156</v>
      </c>
      <c r="AU152" s="173" t="s">
        <v>87</v>
      </c>
      <c r="AV152" s="13" t="s">
        <v>81</v>
      </c>
      <c r="AW152" s="13" t="s">
        <v>30</v>
      </c>
      <c r="AX152" s="13" t="s">
        <v>74</v>
      </c>
      <c r="AY152" s="173" t="s">
        <v>148</v>
      </c>
    </row>
    <row r="153" spans="1:65" s="14" customFormat="1" ht="11.25">
      <c r="B153" s="179"/>
      <c r="D153" s="172" t="s">
        <v>156</v>
      </c>
      <c r="E153" s="180" t="s">
        <v>1</v>
      </c>
      <c r="F153" s="181" t="s">
        <v>1297</v>
      </c>
      <c r="H153" s="182">
        <v>1.8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156</v>
      </c>
      <c r="AU153" s="180" t="s">
        <v>87</v>
      </c>
      <c r="AV153" s="14" t="s">
        <v>87</v>
      </c>
      <c r="AW153" s="14" t="s">
        <v>30</v>
      </c>
      <c r="AX153" s="14" t="s">
        <v>74</v>
      </c>
      <c r="AY153" s="180" t="s">
        <v>148</v>
      </c>
    </row>
    <row r="154" spans="1:65" s="14" customFormat="1" ht="11.25">
      <c r="B154" s="179"/>
      <c r="D154" s="172" t="s">
        <v>156</v>
      </c>
      <c r="E154" s="180" t="s">
        <v>1</v>
      </c>
      <c r="F154" s="181" t="s">
        <v>1298</v>
      </c>
      <c r="H154" s="182">
        <v>3.24</v>
      </c>
      <c r="I154" s="183"/>
      <c r="L154" s="179"/>
      <c r="M154" s="184"/>
      <c r="N154" s="185"/>
      <c r="O154" s="185"/>
      <c r="P154" s="185"/>
      <c r="Q154" s="185"/>
      <c r="R154" s="185"/>
      <c r="S154" s="185"/>
      <c r="T154" s="186"/>
      <c r="AT154" s="180" t="s">
        <v>156</v>
      </c>
      <c r="AU154" s="180" t="s">
        <v>87</v>
      </c>
      <c r="AV154" s="14" t="s">
        <v>87</v>
      </c>
      <c r="AW154" s="14" t="s">
        <v>30</v>
      </c>
      <c r="AX154" s="14" t="s">
        <v>74</v>
      </c>
      <c r="AY154" s="180" t="s">
        <v>148</v>
      </c>
    </row>
    <row r="155" spans="1:65" s="14" customFormat="1" ht="11.25">
      <c r="B155" s="179"/>
      <c r="D155" s="172" t="s">
        <v>156</v>
      </c>
      <c r="E155" s="180" t="s">
        <v>1</v>
      </c>
      <c r="F155" s="181" t="s">
        <v>1299</v>
      </c>
      <c r="H155" s="182">
        <v>-0.54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156</v>
      </c>
      <c r="AU155" s="180" t="s">
        <v>87</v>
      </c>
      <c r="AV155" s="14" t="s">
        <v>87</v>
      </c>
      <c r="AW155" s="14" t="s">
        <v>30</v>
      </c>
      <c r="AX155" s="14" t="s">
        <v>74</v>
      </c>
      <c r="AY155" s="180" t="s">
        <v>148</v>
      </c>
    </row>
    <row r="156" spans="1:65" s="16" customFormat="1" ht="11.25">
      <c r="B156" s="195"/>
      <c r="D156" s="172" t="s">
        <v>156</v>
      </c>
      <c r="E156" s="196" t="s">
        <v>1</v>
      </c>
      <c r="F156" s="197" t="s">
        <v>193</v>
      </c>
      <c r="H156" s="198">
        <v>4.5</v>
      </c>
      <c r="I156" s="199"/>
      <c r="L156" s="195"/>
      <c r="M156" s="200"/>
      <c r="N156" s="201"/>
      <c r="O156" s="201"/>
      <c r="P156" s="201"/>
      <c r="Q156" s="201"/>
      <c r="R156" s="201"/>
      <c r="S156" s="201"/>
      <c r="T156" s="202"/>
      <c r="AT156" s="196" t="s">
        <v>156</v>
      </c>
      <c r="AU156" s="196" t="s">
        <v>87</v>
      </c>
      <c r="AV156" s="16" t="s">
        <v>167</v>
      </c>
      <c r="AW156" s="16" t="s">
        <v>30</v>
      </c>
      <c r="AX156" s="16" t="s">
        <v>74</v>
      </c>
      <c r="AY156" s="196" t="s">
        <v>148</v>
      </c>
    </row>
    <row r="157" spans="1:65" s="15" customFormat="1" ht="11.25">
      <c r="B157" s="187"/>
      <c r="D157" s="172" t="s">
        <v>156</v>
      </c>
      <c r="E157" s="188" t="s">
        <v>1</v>
      </c>
      <c r="F157" s="189" t="s">
        <v>163</v>
      </c>
      <c r="H157" s="190">
        <v>4.5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4"/>
      <c r="AT157" s="188" t="s">
        <v>156</v>
      </c>
      <c r="AU157" s="188" t="s">
        <v>87</v>
      </c>
      <c r="AV157" s="15" t="s">
        <v>154</v>
      </c>
      <c r="AW157" s="15" t="s">
        <v>30</v>
      </c>
      <c r="AX157" s="15" t="s">
        <v>81</v>
      </c>
      <c r="AY157" s="188" t="s">
        <v>148</v>
      </c>
    </row>
    <row r="158" spans="1:65" s="2" customFormat="1" ht="16.5" customHeight="1">
      <c r="A158" s="33"/>
      <c r="B158" s="156"/>
      <c r="C158" s="207" t="s">
        <v>173</v>
      </c>
      <c r="D158" s="207" t="s">
        <v>752</v>
      </c>
      <c r="E158" s="208" t="s">
        <v>1300</v>
      </c>
      <c r="F158" s="209" t="s">
        <v>1301</v>
      </c>
      <c r="G158" s="210" t="s">
        <v>153</v>
      </c>
      <c r="H158" s="211">
        <v>4.5</v>
      </c>
      <c r="I158" s="212"/>
      <c r="J158" s="213">
        <f>ROUND(I158*H158,2)</f>
        <v>0</v>
      </c>
      <c r="K158" s="214"/>
      <c r="L158" s="215"/>
      <c r="M158" s="216" t="s">
        <v>1</v>
      </c>
      <c r="N158" s="217" t="s">
        <v>40</v>
      </c>
      <c r="O158" s="62"/>
      <c r="P158" s="167">
        <f>O158*H158</f>
        <v>0</v>
      </c>
      <c r="Q158" s="167">
        <v>1.67E-2</v>
      </c>
      <c r="R158" s="167">
        <f>Q158*H158</f>
        <v>7.5149999999999995E-2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213</v>
      </c>
      <c r="AT158" s="169" t="s">
        <v>752</v>
      </c>
      <c r="AU158" s="169" t="s">
        <v>87</v>
      </c>
      <c r="AY158" s="18" t="s">
        <v>148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87</v>
      </c>
      <c r="BK158" s="170">
        <f>ROUND(I158*H158,2)</f>
        <v>0</v>
      </c>
      <c r="BL158" s="18" t="s">
        <v>154</v>
      </c>
      <c r="BM158" s="169" t="s">
        <v>1302</v>
      </c>
    </row>
    <row r="159" spans="1:65" s="12" customFormat="1" ht="22.9" customHeight="1">
      <c r="B159" s="143"/>
      <c r="D159" s="144" t="s">
        <v>73</v>
      </c>
      <c r="E159" s="154" t="s">
        <v>173</v>
      </c>
      <c r="F159" s="154" t="s">
        <v>174</v>
      </c>
      <c r="I159" s="146"/>
      <c r="J159" s="155">
        <f>BK159</f>
        <v>0</v>
      </c>
      <c r="L159" s="143"/>
      <c r="M159" s="148"/>
      <c r="N159" s="149"/>
      <c r="O159" s="149"/>
      <c r="P159" s="150">
        <f>SUM(P160:P301)</f>
        <v>0</v>
      </c>
      <c r="Q159" s="149"/>
      <c r="R159" s="150">
        <f>SUM(R160:R301)</f>
        <v>18.23141528</v>
      </c>
      <c r="S159" s="149"/>
      <c r="T159" s="151">
        <f>SUM(T160:T301)</f>
        <v>0</v>
      </c>
      <c r="AR159" s="144" t="s">
        <v>81</v>
      </c>
      <c r="AT159" s="152" t="s">
        <v>73</v>
      </c>
      <c r="AU159" s="152" t="s">
        <v>81</v>
      </c>
      <c r="AY159" s="144" t="s">
        <v>148</v>
      </c>
      <c r="BK159" s="153">
        <f>SUM(BK160:BK301)</f>
        <v>0</v>
      </c>
    </row>
    <row r="160" spans="1:65" s="2" customFormat="1" ht="24.2" customHeight="1">
      <c r="A160" s="33"/>
      <c r="B160" s="156"/>
      <c r="C160" s="157" t="s">
        <v>209</v>
      </c>
      <c r="D160" s="157" t="s">
        <v>150</v>
      </c>
      <c r="E160" s="158" t="s">
        <v>1303</v>
      </c>
      <c r="F160" s="159" t="s">
        <v>1304</v>
      </c>
      <c r="G160" s="160" t="s">
        <v>153</v>
      </c>
      <c r="H160" s="161">
        <v>80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6.1799999999999997E-3</v>
      </c>
      <c r="R160" s="167">
        <f>Q160*H160</f>
        <v>0.49439999999999995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154</v>
      </c>
      <c r="AT160" s="169" t="s">
        <v>150</v>
      </c>
      <c r="AU160" s="169" t="s">
        <v>87</v>
      </c>
      <c r="AY160" s="18" t="s">
        <v>148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87</v>
      </c>
      <c r="BK160" s="170">
        <f>ROUND(I160*H160,2)</f>
        <v>0</v>
      </c>
      <c r="BL160" s="18" t="s">
        <v>154</v>
      </c>
      <c r="BM160" s="169" t="s">
        <v>1305</v>
      </c>
    </row>
    <row r="161" spans="1:65" s="14" customFormat="1" ht="11.25">
      <c r="B161" s="179"/>
      <c r="D161" s="172" t="s">
        <v>156</v>
      </c>
      <c r="E161" s="180" t="s">
        <v>1</v>
      </c>
      <c r="F161" s="181" t="s">
        <v>1253</v>
      </c>
      <c r="H161" s="182">
        <v>80</v>
      </c>
      <c r="I161" s="183"/>
      <c r="L161" s="179"/>
      <c r="M161" s="184"/>
      <c r="N161" s="185"/>
      <c r="O161" s="185"/>
      <c r="P161" s="185"/>
      <c r="Q161" s="185"/>
      <c r="R161" s="185"/>
      <c r="S161" s="185"/>
      <c r="T161" s="186"/>
      <c r="AT161" s="180" t="s">
        <v>156</v>
      </c>
      <c r="AU161" s="180" t="s">
        <v>87</v>
      </c>
      <c r="AV161" s="14" t="s">
        <v>87</v>
      </c>
      <c r="AW161" s="14" t="s">
        <v>30</v>
      </c>
      <c r="AX161" s="14" t="s">
        <v>74</v>
      </c>
      <c r="AY161" s="180" t="s">
        <v>148</v>
      </c>
    </row>
    <row r="162" spans="1:65" s="15" customFormat="1" ht="11.25">
      <c r="B162" s="187"/>
      <c r="D162" s="172" t="s">
        <v>156</v>
      </c>
      <c r="E162" s="188" t="s">
        <v>1</v>
      </c>
      <c r="F162" s="189" t="s">
        <v>163</v>
      </c>
      <c r="H162" s="190">
        <v>80</v>
      </c>
      <c r="I162" s="191"/>
      <c r="L162" s="187"/>
      <c r="M162" s="192"/>
      <c r="N162" s="193"/>
      <c r="O162" s="193"/>
      <c r="P162" s="193"/>
      <c r="Q162" s="193"/>
      <c r="R162" s="193"/>
      <c r="S162" s="193"/>
      <c r="T162" s="194"/>
      <c r="AT162" s="188" t="s">
        <v>156</v>
      </c>
      <c r="AU162" s="188" t="s">
        <v>87</v>
      </c>
      <c r="AV162" s="15" t="s">
        <v>154</v>
      </c>
      <c r="AW162" s="15" t="s">
        <v>30</v>
      </c>
      <c r="AX162" s="15" t="s">
        <v>81</v>
      </c>
      <c r="AY162" s="188" t="s">
        <v>148</v>
      </c>
    </row>
    <row r="163" spans="1:65" s="2" customFormat="1" ht="24.2" customHeight="1">
      <c r="A163" s="33"/>
      <c r="B163" s="156"/>
      <c r="C163" s="157" t="s">
        <v>213</v>
      </c>
      <c r="D163" s="157" t="s">
        <v>150</v>
      </c>
      <c r="E163" s="158" t="s">
        <v>1306</v>
      </c>
      <c r="F163" s="159" t="s">
        <v>1307</v>
      </c>
      <c r="G163" s="160" t="s">
        <v>153</v>
      </c>
      <c r="H163" s="161">
        <v>80</v>
      </c>
      <c r="I163" s="162"/>
      <c r="J163" s="163">
        <f>ROUND(I163*H163,2)</f>
        <v>0</v>
      </c>
      <c r="K163" s="164"/>
      <c r="L163" s="34"/>
      <c r="M163" s="165" t="s">
        <v>1</v>
      </c>
      <c r="N163" s="166" t="s">
        <v>40</v>
      </c>
      <c r="O163" s="62"/>
      <c r="P163" s="167">
        <f>O163*H163</f>
        <v>0</v>
      </c>
      <c r="Q163" s="167">
        <v>1.494E-2</v>
      </c>
      <c r="R163" s="167">
        <f>Q163*H163</f>
        <v>1.1952</v>
      </c>
      <c r="S163" s="167">
        <v>0</v>
      </c>
      <c r="T163" s="16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154</v>
      </c>
      <c r="AT163" s="169" t="s">
        <v>150</v>
      </c>
      <c r="AU163" s="169" t="s">
        <v>87</v>
      </c>
      <c r="AY163" s="18" t="s">
        <v>148</v>
      </c>
      <c r="BE163" s="170">
        <f>IF(N163="základná",J163,0)</f>
        <v>0</v>
      </c>
      <c r="BF163" s="170">
        <f>IF(N163="znížená",J163,0)</f>
        <v>0</v>
      </c>
      <c r="BG163" s="170">
        <f>IF(N163="zákl. prenesená",J163,0)</f>
        <v>0</v>
      </c>
      <c r="BH163" s="170">
        <f>IF(N163="zníž. prenesená",J163,0)</f>
        <v>0</v>
      </c>
      <c r="BI163" s="170">
        <f>IF(N163="nulová",J163,0)</f>
        <v>0</v>
      </c>
      <c r="BJ163" s="18" t="s">
        <v>87</v>
      </c>
      <c r="BK163" s="170">
        <f>ROUND(I163*H163,2)</f>
        <v>0</v>
      </c>
      <c r="BL163" s="18" t="s">
        <v>154</v>
      </c>
      <c r="BM163" s="169" t="s">
        <v>1308</v>
      </c>
    </row>
    <row r="164" spans="1:65" s="13" customFormat="1" ht="22.5">
      <c r="B164" s="171"/>
      <c r="D164" s="172" t="s">
        <v>156</v>
      </c>
      <c r="E164" s="173" t="s">
        <v>1</v>
      </c>
      <c r="F164" s="174" t="s">
        <v>1309</v>
      </c>
      <c r="H164" s="173" t="s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3" t="s">
        <v>156</v>
      </c>
      <c r="AU164" s="173" t="s">
        <v>87</v>
      </c>
      <c r="AV164" s="13" t="s">
        <v>81</v>
      </c>
      <c r="AW164" s="13" t="s">
        <v>30</v>
      </c>
      <c r="AX164" s="13" t="s">
        <v>74</v>
      </c>
      <c r="AY164" s="173" t="s">
        <v>148</v>
      </c>
    </row>
    <row r="165" spans="1:65" s="13" customFormat="1" ht="11.25">
      <c r="B165" s="171"/>
      <c r="D165" s="172" t="s">
        <v>156</v>
      </c>
      <c r="E165" s="173" t="s">
        <v>1</v>
      </c>
      <c r="F165" s="174" t="s">
        <v>1310</v>
      </c>
      <c r="H165" s="173" t="s">
        <v>1</v>
      </c>
      <c r="I165" s="175"/>
      <c r="L165" s="171"/>
      <c r="M165" s="176"/>
      <c r="N165" s="177"/>
      <c r="O165" s="177"/>
      <c r="P165" s="177"/>
      <c r="Q165" s="177"/>
      <c r="R165" s="177"/>
      <c r="S165" s="177"/>
      <c r="T165" s="178"/>
      <c r="AT165" s="173" t="s">
        <v>156</v>
      </c>
      <c r="AU165" s="173" t="s">
        <v>87</v>
      </c>
      <c r="AV165" s="13" t="s">
        <v>81</v>
      </c>
      <c r="AW165" s="13" t="s">
        <v>30</v>
      </c>
      <c r="AX165" s="13" t="s">
        <v>74</v>
      </c>
      <c r="AY165" s="173" t="s">
        <v>148</v>
      </c>
    </row>
    <row r="166" spans="1:65" s="13" customFormat="1" ht="11.25">
      <c r="B166" s="171"/>
      <c r="D166" s="172" t="s">
        <v>156</v>
      </c>
      <c r="E166" s="173" t="s">
        <v>1</v>
      </c>
      <c r="F166" s="174" t="s">
        <v>1311</v>
      </c>
      <c r="H166" s="173" t="s">
        <v>1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3" t="s">
        <v>156</v>
      </c>
      <c r="AU166" s="173" t="s">
        <v>87</v>
      </c>
      <c r="AV166" s="13" t="s">
        <v>81</v>
      </c>
      <c r="AW166" s="13" t="s">
        <v>30</v>
      </c>
      <c r="AX166" s="13" t="s">
        <v>74</v>
      </c>
      <c r="AY166" s="173" t="s">
        <v>148</v>
      </c>
    </row>
    <row r="167" spans="1:65" s="13" customFormat="1" ht="11.25">
      <c r="B167" s="171"/>
      <c r="D167" s="172" t="s">
        <v>156</v>
      </c>
      <c r="E167" s="173" t="s">
        <v>1</v>
      </c>
      <c r="F167" s="174" t="s">
        <v>1312</v>
      </c>
      <c r="H167" s="173" t="s">
        <v>1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3" t="s">
        <v>156</v>
      </c>
      <c r="AU167" s="173" t="s">
        <v>87</v>
      </c>
      <c r="AV167" s="13" t="s">
        <v>81</v>
      </c>
      <c r="AW167" s="13" t="s">
        <v>30</v>
      </c>
      <c r="AX167" s="13" t="s">
        <v>74</v>
      </c>
      <c r="AY167" s="173" t="s">
        <v>148</v>
      </c>
    </row>
    <row r="168" spans="1:65" s="13" customFormat="1" ht="11.25">
      <c r="B168" s="171"/>
      <c r="D168" s="172" t="s">
        <v>156</v>
      </c>
      <c r="E168" s="173" t="s">
        <v>1</v>
      </c>
      <c r="F168" s="174" t="s">
        <v>1313</v>
      </c>
      <c r="H168" s="173" t="s">
        <v>1</v>
      </c>
      <c r="I168" s="175"/>
      <c r="L168" s="171"/>
      <c r="M168" s="176"/>
      <c r="N168" s="177"/>
      <c r="O168" s="177"/>
      <c r="P168" s="177"/>
      <c r="Q168" s="177"/>
      <c r="R168" s="177"/>
      <c r="S168" s="177"/>
      <c r="T168" s="178"/>
      <c r="AT168" s="173" t="s">
        <v>156</v>
      </c>
      <c r="AU168" s="173" t="s">
        <v>87</v>
      </c>
      <c r="AV168" s="13" t="s">
        <v>81</v>
      </c>
      <c r="AW168" s="13" t="s">
        <v>30</v>
      </c>
      <c r="AX168" s="13" t="s">
        <v>74</v>
      </c>
      <c r="AY168" s="173" t="s">
        <v>148</v>
      </c>
    </row>
    <row r="169" spans="1:65" s="13" customFormat="1" ht="22.5">
      <c r="B169" s="171"/>
      <c r="D169" s="172" t="s">
        <v>156</v>
      </c>
      <c r="E169" s="173" t="s">
        <v>1</v>
      </c>
      <c r="F169" s="174" t="s">
        <v>1314</v>
      </c>
      <c r="H169" s="173" t="s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3" t="s">
        <v>156</v>
      </c>
      <c r="AU169" s="173" t="s">
        <v>87</v>
      </c>
      <c r="AV169" s="13" t="s">
        <v>81</v>
      </c>
      <c r="AW169" s="13" t="s">
        <v>30</v>
      </c>
      <c r="AX169" s="13" t="s">
        <v>74</v>
      </c>
      <c r="AY169" s="173" t="s">
        <v>148</v>
      </c>
    </row>
    <row r="170" spans="1:65" s="13" customFormat="1" ht="11.25">
      <c r="B170" s="171"/>
      <c r="D170" s="172" t="s">
        <v>156</v>
      </c>
      <c r="E170" s="173" t="s">
        <v>1</v>
      </c>
      <c r="F170" s="174" t="s">
        <v>1315</v>
      </c>
      <c r="H170" s="173" t="s">
        <v>1</v>
      </c>
      <c r="I170" s="175"/>
      <c r="L170" s="171"/>
      <c r="M170" s="176"/>
      <c r="N170" s="177"/>
      <c r="O170" s="177"/>
      <c r="P170" s="177"/>
      <c r="Q170" s="177"/>
      <c r="R170" s="177"/>
      <c r="S170" s="177"/>
      <c r="T170" s="178"/>
      <c r="AT170" s="173" t="s">
        <v>156</v>
      </c>
      <c r="AU170" s="173" t="s">
        <v>87</v>
      </c>
      <c r="AV170" s="13" t="s">
        <v>81</v>
      </c>
      <c r="AW170" s="13" t="s">
        <v>30</v>
      </c>
      <c r="AX170" s="13" t="s">
        <v>74</v>
      </c>
      <c r="AY170" s="173" t="s">
        <v>148</v>
      </c>
    </row>
    <row r="171" spans="1:65" s="14" customFormat="1" ht="11.25">
      <c r="B171" s="179"/>
      <c r="D171" s="172" t="s">
        <v>156</v>
      </c>
      <c r="E171" s="180" t="s">
        <v>1</v>
      </c>
      <c r="F171" s="181" t="s">
        <v>1316</v>
      </c>
      <c r="H171" s="182">
        <v>16.632000000000001</v>
      </c>
      <c r="I171" s="183"/>
      <c r="L171" s="179"/>
      <c r="M171" s="184"/>
      <c r="N171" s="185"/>
      <c r="O171" s="185"/>
      <c r="P171" s="185"/>
      <c r="Q171" s="185"/>
      <c r="R171" s="185"/>
      <c r="S171" s="185"/>
      <c r="T171" s="186"/>
      <c r="AT171" s="180" t="s">
        <v>156</v>
      </c>
      <c r="AU171" s="180" t="s">
        <v>87</v>
      </c>
      <c r="AV171" s="14" t="s">
        <v>87</v>
      </c>
      <c r="AW171" s="14" t="s">
        <v>30</v>
      </c>
      <c r="AX171" s="14" t="s">
        <v>74</v>
      </c>
      <c r="AY171" s="180" t="s">
        <v>148</v>
      </c>
    </row>
    <row r="172" spans="1:65" s="14" customFormat="1" ht="11.25">
      <c r="B172" s="179"/>
      <c r="D172" s="172" t="s">
        <v>156</v>
      </c>
      <c r="E172" s="180" t="s">
        <v>1</v>
      </c>
      <c r="F172" s="181" t="s">
        <v>1317</v>
      </c>
      <c r="H172" s="182">
        <v>1.47</v>
      </c>
      <c r="I172" s="183"/>
      <c r="L172" s="179"/>
      <c r="M172" s="184"/>
      <c r="N172" s="185"/>
      <c r="O172" s="185"/>
      <c r="P172" s="185"/>
      <c r="Q172" s="185"/>
      <c r="R172" s="185"/>
      <c r="S172" s="185"/>
      <c r="T172" s="186"/>
      <c r="AT172" s="180" t="s">
        <v>156</v>
      </c>
      <c r="AU172" s="180" t="s">
        <v>87</v>
      </c>
      <c r="AV172" s="14" t="s">
        <v>87</v>
      </c>
      <c r="AW172" s="14" t="s">
        <v>30</v>
      </c>
      <c r="AX172" s="14" t="s">
        <v>74</v>
      </c>
      <c r="AY172" s="180" t="s">
        <v>148</v>
      </c>
    </row>
    <row r="173" spans="1:65" s="13" customFormat="1" ht="11.25">
      <c r="B173" s="171"/>
      <c r="D173" s="172" t="s">
        <v>156</v>
      </c>
      <c r="E173" s="173" t="s">
        <v>1</v>
      </c>
      <c r="F173" s="174" t="s">
        <v>1318</v>
      </c>
      <c r="H173" s="173" t="s">
        <v>1</v>
      </c>
      <c r="I173" s="175"/>
      <c r="L173" s="171"/>
      <c r="M173" s="176"/>
      <c r="N173" s="177"/>
      <c r="O173" s="177"/>
      <c r="P173" s="177"/>
      <c r="Q173" s="177"/>
      <c r="R173" s="177"/>
      <c r="S173" s="177"/>
      <c r="T173" s="178"/>
      <c r="AT173" s="173" t="s">
        <v>156</v>
      </c>
      <c r="AU173" s="173" t="s">
        <v>87</v>
      </c>
      <c r="AV173" s="13" t="s">
        <v>81</v>
      </c>
      <c r="AW173" s="13" t="s">
        <v>30</v>
      </c>
      <c r="AX173" s="13" t="s">
        <v>74</v>
      </c>
      <c r="AY173" s="173" t="s">
        <v>148</v>
      </c>
    </row>
    <row r="174" spans="1:65" s="14" customFormat="1" ht="11.25">
      <c r="B174" s="179"/>
      <c r="D174" s="172" t="s">
        <v>156</v>
      </c>
      <c r="E174" s="180" t="s">
        <v>1</v>
      </c>
      <c r="F174" s="181" t="s">
        <v>1319</v>
      </c>
      <c r="H174" s="182">
        <v>5.2859999999999996</v>
      </c>
      <c r="I174" s="183"/>
      <c r="L174" s="179"/>
      <c r="M174" s="184"/>
      <c r="N174" s="185"/>
      <c r="O174" s="185"/>
      <c r="P174" s="185"/>
      <c r="Q174" s="185"/>
      <c r="R174" s="185"/>
      <c r="S174" s="185"/>
      <c r="T174" s="186"/>
      <c r="AT174" s="180" t="s">
        <v>156</v>
      </c>
      <c r="AU174" s="180" t="s">
        <v>87</v>
      </c>
      <c r="AV174" s="14" t="s">
        <v>87</v>
      </c>
      <c r="AW174" s="14" t="s">
        <v>30</v>
      </c>
      <c r="AX174" s="14" t="s">
        <v>74</v>
      </c>
      <c r="AY174" s="180" t="s">
        <v>148</v>
      </c>
    </row>
    <row r="175" spans="1:65" s="16" customFormat="1" ht="11.25">
      <c r="B175" s="195"/>
      <c r="D175" s="172" t="s">
        <v>156</v>
      </c>
      <c r="E175" s="196" t="s">
        <v>1</v>
      </c>
      <c r="F175" s="197" t="s">
        <v>193</v>
      </c>
      <c r="H175" s="198">
        <v>23.388000000000002</v>
      </c>
      <c r="I175" s="199"/>
      <c r="L175" s="195"/>
      <c r="M175" s="200"/>
      <c r="N175" s="201"/>
      <c r="O175" s="201"/>
      <c r="P175" s="201"/>
      <c r="Q175" s="201"/>
      <c r="R175" s="201"/>
      <c r="S175" s="201"/>
      <c r="T175" s="202"/>
      <c r="AT175" s="196" t="s">
        <v>156</v>
      </c>
      <c r="AU175" s="196" t="s">
        <v>87</v>
      </c>
      <c r="AV175" s="16" t="s">
        <v>167</v>
      </c>
      <c r="AW175" s="16" t="s">
        <v>30</v>
      </c>
      <c r="AX175" s="16" t="s">
        <v>74</v>
      </c>
      <c r="AY175" s="196" t="s">
        <v>148</v>
      </c>
    </row>
    <row r="176" spans="1:65" s="13" customFormat="1" ht="11.25">
      <c r="B176" s="171"/>
      <c r="D176" s="172" t="s">
        <v>156</v>
      </c>
      <c r="E176" s="173" t="s">
        <v>1</v>
      </c>
      <c r="F176" s="174" t="s">
        <v>1320</v>
      </c>
      <c r="H176" s="173" t="s">
        <v>1</v>
      </c>
      <c r="I176" s="175"/>
      <c r="L176" s="171"/>
      <c r="M176" s="176"/>
      <c r="N176" s="177"/>
      <c r="O176" s="177"/>
      <c r="P176" s="177"/>
      <c r="Q176" s="177"/>
      <c r="R176" s="177"/>
      <c r="S176" s="177"/>
      <c r="T176" s="178"/>
      <c r="AT176" s="173" t="s">
        <v>156</v>
      </c>
      <c r="AU176" s="173" t="s">
        <v>87</v>
      </c>
      <c r="AV176" s="13" t="s">
        <v>81</v>
      </c>
      <c r="AW176" s="13" t="s">
        <v>30</v>
      </c>
      <c r="AX176" s="13" t="s">
        <v>74</v>
      </c>
      <c r="AY176" s="173" t="s">
        <v>148</v>
      </c>
    </row>
    <row r="177" spans="2:51" s="14" customFormat="1" ht="11.25">
      <c r="B177" s="179"/>
      <c r="D177" s="172" t="s">
        <v>156</v>
      </c>
      <c r="E177" s="180" t="s">
        <v>1</v>
      </c>
      <c r="F177" s="181" t="s">
        <v>1321</v>
      </c>
      <c r="H177" s="182">
        <v>9.1920000000000002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156</v>
      </c>
      <c r="AU177" s="180" t="s">
        <v>87</v>
      </c>
      <c r="AV177" s="14" t="s">
        <v>87</v>
      </c>
      <c r="AW177" s="14" t="s">
        <v>30</v>
      </c>
      <c r="AX177" s="14" t="s">
        <v>74</v>
      </c>
      <c r="AY177" s="180" t="s">
        <v>148</v>
      </c>
    </row>
    <row r="178" spans="2:51" s="14" customFormat="1" ht="11.25">
      <c r="B178" s="179"/>
      <c r="D178" s="172" t="s">
        <v>156</v>
      </c>
      <c r="E178" s="180" t="s">
        <v>1</v>
      </c>
      <c r="F178" s="181" t="s">
        <v>1322</v>
      </c>
      <c r="H178" s="182">
        <v>-0.9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156</v>
      </c>
      <c r="AU178" s="180" t="s">
        <v>87</v>
      </c>
      <c r="AV178" s="14" t="s">
        <v>87</v>
      </c>
      <c r="AW178" s="14" t="s">
        <v>30</v>
      </c>
      <c r="AX178" s="14" t="s">
        <v>74</v>
      </c>
      <c r="AY178" s="180" t="s">
        <v>148</v>
      </c>
    </row>
    <row r="179" spans="2:51" s="16" customFormat="1" ht="11.25">
      <c r="B179" s="195"/>
      <c r="D179" s="172" t="s">
        <v>156</v>
      </c>
      <c r="E179" s="196" t="s">
        <v>1</v>
      </c>
      <c r="F179" s="197" t="s">
        <v>193</v>
      </c>
      <c r="H179" s="198">
        <v>8.2919999999999998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156</v>
      </c>
      <c r="AU179" s="196" t="s">
        <v>87</v>
      </c>
      <c r="AV179" s="16" t="s">
        <v>167</v>
      </c>
      <c r="AW179" s="16" t="s">
        <v>30</v>
      </c>
      <c r="AX179" s="16" t="s">
        <v>74</v>
      </c>
      <c r="AY179" s="196" t="s">
        <v>148</v>
      </c>
    </row>
    <row r="180" spans="2:51" s="13" customFormat="1" ht="22.5">
      <c r="B180" s="171"/>
      <c r="D180" s="172" t="s">
        <v>156</v>
      </c>
      <c r="E180" s="173" t="s">
        <v>1</v>
      </c>
      <c r="F180" s="174" t="s">
        <v>1323</v>
      </c>
      <c r="H180" s="173" t="s">
        <v>1</v>
      </c>
      <c r="I180" s="175"/>
      <c r="L180" s="171"/>
      <c r="M180" s="176"/>
      <c r="N180" s="177"/>
      <c r="O180" s="177"/>
      <c r="P180" s="177"/>
      <c r="Q180" s="177"/>
      <c r="R180" s="177"/>
      <c r="S180" s="177"/>
      <c r="T180" s="178"/>
      <c r="AT180" s="173" t="s">
        <v>156</v>
      </c>
      <c r="AU180" s="173" t="s">
        <v>87</v>
      </c>
      <c r="AV180" s="13" t="s">
        <v>81</v>
      </c>
      <c r="AW180" s="13" t="s">
        <v>30</v>
      </c>
      <c r="AX180" s="13" t="s">
        <v>74</v>
      </c>
      <c r="AY180" s="173" t="s">
        <v>148</v>
      </c>
    </row>
    <row r="181" spans="2:51" s="14" customFormat="1" ht="11.25">
      <c r="B181" s="179"/>
      <c r="D181" s="172" t="s">
        <v>156</v>
      </c>
      <c r="E181" s="180" t="s">
        <v>1</v>
      </c>
      <c r="F181" s="181" t="s">
        <v>1319</v>
      </c>
      <c r="H181" s="182">
        <v>5.2859999999999996</v>
      </c>
      <c r="I181" s="183"/>
      <c r="L181" s="179"/>
      <c r="M181" s="184"/>
      <c r="N181" s="185"/>
      <c r="O181" s="185"/>
      <c r="P181" s="185"/>
      <c r="Q181" s="185"/>
      <c r="R181" s="185"/>
      <c r="S181" s="185"/>
      <c r="T181" s="186"/>
      <c r="AT181" s="180" t="s">
        <v>156</v>
      </c>
      <c r="AU181" s="180" t="s">
        <v>87</v>
      </c>
      <c r="AV181" s="14" t="s">
        <v>87</v>
      </c>
      <c r="AW181" s="14" t="s">
        <v>30</v>
      </c>
      <c r="AX181" s="14" t="s">
        <v>74</v>
      </c>
      <c r="AY181" s="180" t="s">
        <v>148</v>
      </c>
    </row>
    <row r="182" spans="2:51" s="14" customFormat="1" ht="11.25">
      <c r="B182" s="179"/>
      <c r="D182" s="172" t="s">
        <v>156</v>
      </c>
      <c r="E182" s="180" t="s">
        <v>1</v>
      </c>
      <c r="F182" s="181" t="s">
        <v>1324</v>
      </c>
      <c r="H182" s="182">
        <v>8.1120000000000001</v>
      </c>
      <c r="I182" s="183"/>
      <c r="L182" s="179"/>
      <c r="M182" s="184"/>
      <c r="N182" s="185"/>
      <c r="O182" s="185"/>
      <c r="P182" s="185"/>
      <c r="Q182" s="185"/>
      <c r="R182" s="185"/>
      <c r="S182" s="185"/>
      <c r="T182" s="186"/>
      <c r="AT182" s="180" t="s">
        <v>156</v>
      </c>
      <c r="AU182" s="180" t="s">
        <v>87</v>
      </c>
      <c r="AV182" s="14" t="s">
        <v>87</v>
      </c>
      <c r="AW182" s="14" t="s">
        <v>30</v>
      </c>
      <c r="AX182" s="14" t="s">
        <v>74</v>
      </c>
      <c r="AY182" s="180" t="s">
        <v>148</v>
      </c>
    </row>
    <row r="183" spans="2:51" s="14" customFormat="1" ht="11.25">
      <c r="B183" s="179"/>
      <c r="D183" s="172" t="s">
        <v>156</v>
      </c>
      <c r="E183" s="180" t="s">
        <v>1</v>
      </c>
      <c r="F183" s="181" t="s">
        <v>1325</v>
      </c>
      <c r="H183" s="182">
        <v>10.548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156</v>
      </c>
      <c r="AU183" s="180" t="s">
        <v>87</v>
      </c>
      <c r="AV183" s="14" t="s">
        <v>87</v>
      </c>
      <c r="AW183" s="14" t="s">
        <v>30</v>
      </c>
      <c r="AX183" s="14" t="s">
        <v>74</v>
      </c>
      <c r="AY183" s="180" t="s">
        <v>148</v>
      </c>
    </row>
    <row r="184" spans="2:51" s="14" customFormat="1" ht="11.25">
      <c r="B184" s="179"/>
      <c r="D184" s="172" t="s">
        <v>156</v>
      </c>
      <c r="E184" s="180" t="s">
        <v>1</v>
      </c>
      <c r="F184" s="181" t="s">
        <v>1326</v>
      </c>
      <c r="H184" s="182">
        <v>2.6760000000000002</v>
      </c>
      <c r="I184" s="183"/>
      <c r="L184" s="179"/>
      <c r="M184" s="184"/>
      <c r="N184" s="185"/>
      <c r="O184" s="185"/>
      <c r="P184" s="185"/>
      <c r="Q184" s="185"/>
      <c r="R184" s="185"/>
      <c r="S184" s="185"/>
      <c r="T184" s="186"/>
      <c r="AT184" s="180" t="s">
        <v>156</v>
      </c>
      <c r="AU184" s="180" t="s">
        <v>87</v>
      </c>
      <c r="AV184" s="14" t="s">
        <v>87</v>
      </c>
      <c r="AW184" s="14" t="s">
        <v>30</v>
      </c>
      <c r="AX184" s="14" t="s">
        <v>74</v>
      </c>
      <c r="AY184" s="180" t="s">
        <v>148</v>
      </c>
    </row>
    <row r="185" spans="2:51" s="16" customFormat="1" ht="11.25">
      <c r="B185" s="195"/>
      <c r="D185" s="172" t="s">
        <v>156</v>
      </c>
      <c r="E185" s="196" t="s">
        <v>1</v>
      </c>
      <c r="F185" s="197" t="s">
        <v>193</v>
      </c>
      <c r="H185" s="198">
        <v>26.622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156</v>
      </c>
      <c r="AU185" s="196" t="s">
        <v>87</v>
      </c>
      <c r="AV185" s="16" t="s">
        <v>167</v>
      </c>
      <c r="AW185" s="16" t="s">
        <v>30</v>
      </c>
      <c r="AX185" s="16" t="s">
        <v>74</v>
      </c>
      <c r="AY185" s="196" t="s">
        <v>148</v>
      </c>
    </row>
    <row r="186" spans="2:51" s="14" customFormat="1" ht="11.25">
      <c r="B186" s="179"/>
      <c r="D186" s="172" t="s">
        <v>156</v>
      </c>
      <c r="E186" s="180" t="s">
        <v>1</v>
      </c>
      <c r="F186" s="181" t="s">
        <v>1327</v>
      </c>
      <c r="H186" s="182">
        <v>9.0719999999999992</v>
      </c>
      <c r="I186" s="183"/>
      <c r="L186" s="179"/>
      <c r="M186" s="184"/>
      <c r="N186" s="185"/>
      <c r="O186" s="185"/>
      <c r="P186" s="185"/>
      <c r="Q186" s="185"/>
      <c r="R186" s="185"/>
      <c r="S186" s="185"/>
      <c r="T186" s="186"/>
      <c r="AT186" s="180" t="s">
        <v>156</v>
      </c>
      <c r="AU186" s="180" t="s">
        <v>87</v>
      </c>
      <c r="AV186" s="14" t="s">
        <v>87</v>
      </c>
      <c r="AW186" s="14" t="s">
        <v>30</v>
      </c>
      <c r="AX186" s="14" t="s">
        <v>74</v>
      </c>
      <c r="AY186" s="180" t="s">
        <v>148</v>
      </c>
    </row>
    <row r="187" spans="2:51" s="14" customFormat="1" ht="11.25">
      <c r="B187" s="179"/>
      <c r="D187" s="172" t="s">
        <v>156</v>
      </c>
      <c r="E187" s="180" t="s">
        <v>1</v>
      </c>
      <c r="F187" s="181" t="s">
        <v>1328</v>
      </c>
      <c r="H187" s="182">
        <v>4.6379999999999999</v>
      </c>
      <c r="I187" s="183"/>
      <c r="L187" s="179"/>
      <c r="M187" s="184"/>
      <c r="N187" s="185"/>
      <c r="O187" s="185"/>
      <c r="P187" s="185"/>
      <c r="Q187" s="185"/>
      <c r="R187" s="185"/>
      <c r="S187" s="185"/>
      <c r="T187" s="186"/>
      <c r="AT187" s="180" t="s">
        <v>156</v>
      </c>
      <c r="AU187" s="180" t="s">
        <v>87</v>
      </c>
      <c r="AV187" s="14" t="s">
        <v>87</v>
      </c>
      <c r="AW187" s="14" t="s">
        <v>30</v>
      </c>
      <c r="AX187" s="14" t="s">
        <v>74</v>
      </c>
      <c r="AY187" s="180" t="s">
        <v>148</v>
      </c>
    </row>
    <row r="188" spans="2:51" s="16" customFormat="1" ht="11.25">
      <c r="B188" s="195"/>
      <c r="D188" s="172" t="s">
        <v>156</v>
      </c>
      <c r="E188" s="196" t="s">
        <v>1</v>
      </c>
      <c r="F188" s="197" t="s">
        <v>193</v>
      </c>
      <c r="H188" s="198">
        <v>13.71</v>
      </c>
      <c r="I188" s="199"/>
      <c r="L188" s="195"/>
      <c r="M188" s="200"/>
      <c r="N188" s="201"/>
      <c r="O188" s="201"/>
      <c r="P188" s="201"/>
      <c r="Q188" s="201"/>
      <c r="R188" s="201"/>
      <c r="S188" s="201"/>
      <c r="T188" s="202"/>
      <c r="AT188" s="196" t="s">
        <v>156</v>
      </c>
      <c r="AU188" s="196" t="s">
        <v>87</v>
      </c>
      <c r="AV188" s="16" t="s">
        <v>167</v>
      </c>
      <c r="AW188" s="16" t="s">
        <v>30</v>
      </c>
      <c r="AX188" s="16" t="s">
        <v>74</v>
      </c>
      <c r="AY188" s="196" t="s">
        <v>148</v>
      </c>
    </row>
    <row r="189" spans="2:51" s="14" customFormat="1" ht="11.25">
      <c r="B189" s="179"/>
      <c r="D189" s="172" t="s">
        <v>156</v>
      </c>
      <c r="E189" s="180" t="s">
        <v>1</v>
      </c>
      <c r="F189" s="181" t="s">
        <v>1329</v>
      </c>
      <c r="H189" s="182">
        <v>7.2009999999999996</v>
      </c>
      <c r="I189" s="183"/>
      <c r="L189" s="179"/>
      <c r="M189" s="184"/>
      <c r="N189" s="185"/>
      <c r="O189" s="185"/>
      <c r="P189" s="185"/>
      <c r="Q189" s="185"/>
      <c r="R189" s="185"/>
      <c r="S189" s="185"/>
      <c r="T189" s="186"/>
      <c r="AT189" s="180" t="s">
        <v>156</v>
      </c>
      <c r="AU189" s="180" t="s">
        <v>87</v>
      </c>
      <c r="AV189" s="14" t="s">
        <v>87</v>
      </c>
      <c r="AW189" s="14" t="s">
        <v>30</v>
      </c>
      <c r="AX189" s="14" t="s">
        <v>74</v>
      </c>
      <c r="AY189" s="180" t="s">
        <v>148</v>
      </c>
    </row>
    <row r="190" spans="2:51" s="14" customFormat="1" ht="11.25">
      <c r="B190" s="179"/>
      <c r="D190" s="172" t="s">
        <v>156</v>
      </c>
      <c r="E190" s="180" t="s">
        <v>1</v>
      </c>
      <c r="F190" s="181" t="s">
        <v>1330</v>
      </c>
      <c r="H190" s="182">
        <v>0.78700000000000003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156</v>
      </c>
      <c r="AU190" s="180" t="s">
        <v>87</v>
      </c>
      <c r="AV190" s="14" t="s">
        <v>87</v>
      </c>
      <c r="AW190" s="14" t="s">
        <v>30</v>
      </c>
      <c r="AX190" s="14" t="s">
        <v>74</v>
      </c>
      <c r="AY190" s="180" t="s">
        <v>148</v>
      </c>
    </row>
    <row r="191" spans="2:51" s="16" customFormat="1" ht="11.25">
      <c r="B191" s="195"/>
      <c r="D191" s="172" t="s">
        <v>156</v>
      </c>
      <c r="E191" s="196" t="s">
        <v>1</v>
      </c>
      <c r="F191" s="197" t="s">
        <v>193</v>
      </c>
      <c r="H191" s="198">
        <v>7.9880000000000004</v>
      </c>
      <c r="I191" s="199"/>
      <c r="L191" s="195"/>
      <c r="M191" s="200"/>
      <c r="N191" s="201"/>
      <c r="O191" s="201"/>
      <c r="P191" s="201"/>
      <c r="Q191" s="201"/>
      <c r="R191" s="201"/>
      <c r="S191" s="201"/>
      <c r="T191" s="202"/>
      <c r="AT191" s="196" t="s">
        <v>156</v>
      </c>
      <c r="AU191" s="196" t="s">
        <v>87</v>
      </c>
      <c r="AV191" s="16" t="s">
        <v>167</v>
      </c>
      <c r="AW191" s="16" t="s">
        <v>30</v>
      </c>
      <c r="AX191" s="16" t="s">
        <v>74</v>
      </c>
      <c r="AY191" s="196" t="s">
        <v>148</v>
      </c>
    </row>
    <row r="192" spans="2:51" s="15" customFormat="1" ht="11.25">
      <c r="B192" s="187"/>
      <c r="D192" s="172" t="s">
        <v>156</v>
      </c>
      <c r="E192" s="188" t="s">
        <v>1253</v>
      </c>
      <c r="F192" s="189" t="s">
        <v>1331</v>
      </c>
      <c r="H192" s="190">
        <v>80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4"/>
      <c r="AT192" s="188" t="s">
        <v>156</v>
      </c>
      <c r="AU192" s="188" t="s">
        <v>87</v>
      </c>
      <c r="AV192" s="15" t="s">
        <v>154</v>
      </c>
      <c r="AW192" s="15" t="s">
        <v>30</v>
      </c>
      <c r="AX192" s="15" t="s">
        <v>81</v>
      </c>
      <c r="AY192" s="188" t="s">
        <v>148</v>
      </c>
    </row>
    <row r="193" spans="1:65" s="2" customFormat="1" ht="24.2" customHeight="1">
      <c r="A193" s="33"/>
      <c r="B193" s="156"/>
      <c r="C193" s="157" t="s">
        <v>243</v>
      </c>
      <c r="D193" s="157" t="s">
        <v>150</v>
      </c>
      <c r="E193" s="158" t="s">
        <v>1332</v>
      </c>
      <c r="F193" s="159" t="s">
        <v>1333</v>
      </c>
      <c r="G193" s="160" t="s">
        <v>153</v>
      </c>
      <c r="H193" s="161">
        <v>80</v>
      </c>
      <c r="I193" s="162"/>
      <c r="J193" s="163">
        <f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>O193*H193</f>
        <v>0</v>
      </c>
      <c r="Q193" s="167">
        <v>3.0380000000000001E-2</v>
      </c>
      <c r="R193" s="167">
        <f>Q193*H193</f>
        <v>2.4304000000000001</v>
      </c>
      <c r="S193" s="167">
        <v>0</v>
      </c>
      <c r="T193" s="16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154</v>
      </c>
      <c r="AT193" s="169" t="s">
        <v>150</v>
      </c>
      <c r="AU193" s="169" t="s">
        <v>87</v>
      </c>
      <c r="AY193" s="18" t="s">
        <v>148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87</v>
      </c>
      <c r="BK193" s="170">
        <f>ROUND(I193*H193,2)</f>
        <v>0</v>
      </c>
      <c r="BL193" s="18" t="s">
        <v>154</v>
      </c>
      <c r="BM193" s="169" t="s">
        <v>1334</v>
      </c>
    </row>
    <row r="194" spans="1:65" s="14" customFormat="1" ht="11.25">
      <c r="B194" s="179"/>
      <c r="D194" s="172" t="s">
        <v>156</v>
      </c>
      <c r="E194" s="180" t="s">
        <v>1</v>
      </c>
      <c r="F194" s="181" t="s">
        <v>1253</v>
      </c>
      <c r="H194" s="182">
        <v>80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156</v>
      </c>
      <c r="AU194" s="180" t="s">
        <v>87</v>
      </c>
      <c r="AV194" s="14" t="s">
        <v>87</v>
      </c>
      <c r="AW194" s="14" t="s">
        <v>30</v>
      </c>
      <c r="AX194" s="14" t="s">
        <v>74</v>
      </c>
      <c r="AY194" s="180" t="s">
        <v>148</v>
      </c>
    </row>
    <row r="195" spans="1:65" s="15" customFormat="1" ht="11.25">
      <c r="B195" s="187"/>
      <c r="D195" s="172" t="s">
        <v>156</v>
      </c>
      <c r="E195" s="188" t="s">
        <v>1</v>
      </c>
      <c r="F195" s="189" t="s">
        <v>163</v>
      </c>
      <c r="H195" s="190">
        <v>80</v>
      </c>
      <c r="I195" s="191"/>
      <c r="L195" s="187"/>
      <c r="M195" s="192"/>
      <c r="N195" s="193"/>
      <c r="O195" s="193"/>
      <c r="P195" s="193"/>
      <c r="Q195" s="193"/>
      <c r="R195" s="193"/>
      <c r="S195" s="193"/>
      <c r="T195" s="194"/>
      <c r="AT195" s="188" t="s">
        <v>156</v>
      </c>
      <c r="AU195" s="188" t="s">
        <v>87</v>
      </c>
      <c r="AV195" s="15" t="s">
        <v>154</v>
      </c>
      <c r="AW195" s="15" t="s">
        <v>30</v>
      </c>
      <c r="AX195" s="15" t="s">
        <v>81</v>
      </c>
      <c r="AY195" s="188" t="s">
        <v>148</v>
      </c>
    </row>
    <row r="196" spans="1:65" s="2" customFormat="1" ht="33" customHeight="1">
      <c r="A196" s="33"/>
      <c r="B196" s="156"/>
      <c r="C196" s="157" t="s">
        <v>257</v>
      </c>
      <c r="D196" s="157" t="s">
        <v>150</v>
      </c>
      <c r="E196" s="158" t="s">
        <v>1335</v>
      </c>
      <c r="F196" s="159" t="s">
        <v>1336</v>
      </c>
      <c r="G196" s="160" t="s">
        <v>153</v>
      </c>
      <c r="H196" s="161">
        <v>550.97</v>
      </c>
      <c r="I196" s="162"/>
      <c r="J196" s="163">
        <f>ROUND(I196*H196,2)</f>
        <v>0</v>
      </c>
      <c r="K196" s="164"/>
      <c r="L196" s="34"/>
      <c r="M196" s="165" t="s">
        <v>1</v>
      </c>
      <c r="N196" s="166" t="s">
        <v>40</v>
      </c>
      <c r="O196" s="62"/>
      <c r="P196" s="167">
        <f>O196*H196</f>
        <v>0</v>
      </c>
      <c r="Q196" s="167">
        <v>6.4000000000000003E-3</v>
      </c>
      <c r="R196" s="167">
        <f>Q196*H196</f>
        <v>3.5262080000000005</v>
      </c>
      <c r="S196" s="167">
        <v>0</v>
      </c>
      <c r="T196" s="16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154</v>
      </c>
      <c r="AT196" s="169" t="s">
        <v>150</v>
      </c>
      <c r="AU196" s="169" t="s">
        <v>87</v>
      </c>
      <c r="AY196" s="18" t="s">
        <v>148</v>
      </c>
      <c r="BE196" s="170">
        <f>IF(N196="základná",J196,0)</f>
        <v>0</v>
      </c>
      <c r="BF196" s="170">
        <f>IF(N196="znížená",J196,0)</f>
        <v>0</v>
      </c>
      <c r="BG196" s="170">
        <f>IF(N196="zákl. prenesená",J196,0)</f>
        <v>0</v>
      </c>
      <c r="BH196" s="170">
        <f>IF(N196="zníž. prenesená",J196,0)</f>
        <v>0</v>
      </c>
      <c r="BI196" s="170">
        <f>IF(N196="nulová",J196,0)</f>
        <v>0</v>
      </c>
      <c r="BJ196" s="18" t="s">
        <v>87</v>
      </c>
      <c r="BK196" s="170">
        <f>ROUND(I196*H196,2)</f>
        <v>0</v>
      </c>
      <c r="BL196" s="18" t="s">
        <v>154</v>
      </c>
      <c r="BM196" s="169" t="s">
        <v>1337</v>
      </c>
    </row>
    <row r="197" spans="1:65" s="14" customFormat="1" ht="11.25">
      <c r="B197" s="179"/>
      <c r="D197" s="172" t="s">
        <v>156</v>
      </c>
      <c r="E197" s="180" t="s">
        <v>1</v>
      </c>
      <c r="F197" s="181" t="s">
        <v>1266</v>
      </c>
      <c r="H197" s="182">
        <v>498</v>
      </c>
      <c r="I197" s="183"/>
      <c r="L197" s="179"/>
      <c r="M197" s="184"/>
      <c r="N197" s="185"/>
      <c r="O197" s="185"/>
      <c r="P197" s="185"/>
      <c r="Q197" s="185"/>
      <c r="R197" s="185"/>
      <c r="S197" s="185"/>
      <c r="T197" s="186"/>
      <c r="AT197" s="180" t="s">
        <v>156</v>
      </c>
      <c r="AU197" s="180" t="s">
        <v>87</v>
      </c>
      <c r="AV197" s="14" t="s">
        <v>87</v>
      </c>
      <c r="AW197" s="14" t="s">
        <v>30</v>
      </c>
      <c r="AX197" s="14" t="s">
        <v>74</v>
      </c>
      <c r="AY197" s="180" t="s">
        <v>148</v>
      </c>
    </row>
    <row r="198" spans="1:65" s="14" customFormat="1" ht="11.25">
      <c r="B198" s="179"/>
      <c r="D198" s="172" t="s">
        <v>156</v>
      </c>
      <c r="E198" s="180" t="s">
        <v>1</v>
      </c>
      <c r="F198" s="181" t="s">
        <v>1263</v>
      </c>
      <c r="H198" s="182">
        <v>32.880000000000003</v>
      </c>
      <c r="I198" s="183"/>
      <c r="L198" s="179"/>
      <c r="M198" s="184"/>
      <c r="N198" s="185"/>
      <c r="O198" s="185"/>
      <c r="P198" s="185"/>
      <c r="Q198" s="185"/>
      <c r="R198" s="185"/>
      <c r="S198" s="185"/>
      <c r="T198" s="186"/>
      <c r="AT198" s="180" t="s">
        <v>156</v>
      </c>
      <c r="AU198" s="180" t="s">
        <v>87</v>
      </c>
      <c r="AV198" s="14" t="s">
        <v>87</v>
      </c>
      <c r="AW198" s="14" t="s">
        <v>30</v>
      </c>
      <c r="AX198" s="14" t="s">
        <v>74</v>
      </c>
      <c r="AY198" s="180" t="s">
        <v>148</v>
      </c>
    </row>
    <row r="199" spans="1:65" s="14" customFormat="1" ht="11.25">
      <c r="B199" s="179"/>
      <c r="D199" s="172" t="s">
        <v>156</v>
      </c>
      <c r="E199" s="180" t="s">
        <v>1</v>
      </c>
      <c r="F199" s="181" t="s">
        <v>1255</v>
      </c>
      <c r="H199" s="182">
        <v>9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156</v>
      </c>
      <c r="AU199" s="180" t="s">
        <v>87</v>
      </c>
      <c r="AV199" s="14" t="s">
        <v>87</v>
      </c>
      <c r="AW199" s="14" t="s">
        <v>30</v>
      </c>
      <c r="AX199" s="14" t="s">
        <v>74</v>
      </c>
      <c r="AY199" s="180" t="s">
        <v>148</v>
      </c>
    </row>
    <row r="200" spans="1:65" s="14" customFormat="1" ht="11.25">
      <c r="B200" s="179"/>
      <c r="D200" s="172" t="s">
        <v>156</v>
      </c>
      <c r="E200" s="180" t="s">
        <v>1</v>
      </c>
      <c r="F200" s="181" t="s">
        <v>1257</v>
      </c>
      <c r="H200" s="182">
        <v>11.09</v>
      </c>
      <c r="I200" s="183"/>
      <c r="L200" s="179"/>
      <c r="M200" s="184"/>
      <c r="N200" s="185"/>
      <c r="O200" s="185"/>
      <c r="P200" s="185"/>
      <c r="Q200" s="185"/>
      <c r="R200" s="185"/>
      <c r="S200" s="185"/>
      <c r="T200" s="186"/>
      <c r="AT200" s="180" t="s">
        <v>156</v>
      </c>
      <c r="AU200" s="180" t="s">
        <v>87</v>
      </c>
      <c r="AV200" s="14" t="s">
        <v>87</v>
      </c>
      <c r="AW200" s="14" t="s">
        <v>30</v>
      </c>
      <c r="AX200" s="14" t="s">
        <v>74</v>
      </c>
      <c r="AY200" s="180" t="s">
        <v>148</v>
      </c>
    </row>
    <row r="201" spans="1:65" s="16" customFormat="1" ht="11.25">
      <c r="B201" s="195"/>
      <c r="D201" s="172" t="s">
        <v>156</v>
      </c>
      <c r="E201" s="196" t="s">
        <v>1</v>
      </c>
      <c r="F201" s="197" t="s">
        <v>193</v>
      </c>
      <c r="H201" s="198">
        <v>550.97</v>
      </c>
      <c r="I201" s="199"/>
      <c r="L201" s="195"/>
      <c r="M201" s="200"/>
      <c r="N201" s="201"/>
      <c r="O201" s="201"/>
      <c r="P201" s="201"/>
      <c r="Q201" s="201"/>
      <c r="R201" s="201"/>
      <c r="S201" s="201"/>
      <c r="T201" s="202"/>
      <c r="AT201" s="196" t="s">
        <v>156</v>
      </c>
      <c r="AU201" s="196" t="s">
        <v>87</v>
      </c>
      <c r="AV201" s="16" t="s">
        <v>167</v>
      </c>
      <c r="AW201" s="16" t="s">
        <v>30</v>
      </c>
      <c r="AX201" s="16" t="s">
        <v>74</v>
      </c>
      <c r="AY201" s="196" t="s">
        <v>148</v>
      </c>
    </row>
    <row r="202" spans="1:65" s="15" customFormat="1" ht="11.25">
      <c r="B202" s="187"/>
      <c r="D202" s="172" t="s">
        <v>156</v>
      </c>
      <c r="E202" s="188" t="s">
        <v>1</v>
      </c>
      <c r="F202" s="189" t="s">
        <v>163</v>
      </c>
      <c r="H202" s="190">
        <v>550.97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8" t="s">
        <v>156</v>
      </c>
      <c r="AU202" s="188" t="s">
        <v>87</v>
      </c>
      <c r="AV202" s="15" t="s">
        <v>154</v>
      </c>
      <c r="AW202" s="15" t="s">
        <v>30</v>
      </c>
      <c r="AX202" s="15" t="s">
        <v>81</v>
      </c>
      <c r="AY202" s="188" t="s">
        <v>148</v>
      </c>
    </row>
    <row r="203" spans="1:65" s="2" customFormat="1" ht="24.2" customHeight="1">
      <c r="A203" s="33"/>
      <c r="B203" s="156"/>
      <c r="C203" s="157" t="s">
        <v>264</v>
      </c>
      <c r="D203" s="157" t="s">
        <v>150</v>
      </c>
      <c r="E203" s="158" t="s">
        <v>1338</v>
      </c>
      <c r="F203" s="159" t="s">
        <v>1339</v>
      </c>
      <c r="G203" s="160" t="s">
        <v>153</v>
      </c>
      <c r="H203" s="161">
        <v>574.30200000000002</v>
      </c>
      <c r="I203" s="162"/>
      <c r="J203" s="163">
        <f>ROUND(I203*H203,2)</f>
        <v>0</v>
      </c>
      <c r="K203" s="164"/>
      <c r="L203" s="34"/>
      <c r="M203" s="165" t="s">
        <v>1</v>
      </c>
      <c r="N203" s="166" t="s">
        <v>40</v>
      </c>
      <c r="O203" s="62"/>
      <c r="P203" s="167">
        <f>O203*H203</f>
        <v>0</v>
      </c>
      <c r="Q203" s="167">
        <v>3.2200000000000002E-3</v>
      </c>
      <c r="R203" s="167">
        <f>Q203*H203</f>
        <v>1.8492524400000001</v>
      </c>
      <c r="S203" s="167">
        <v>0</v>
      </c>
      <c r="T203" s="16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154</v>
      </c>
      <c r="AT203" s="169" t="s">
        <v>150</v>
      </c>
      <c r="AU203" s="169" t="s">
        <v>87</v>
      </c>
      <c r="AY203" s="18" t="s">
        <v>148</v>
      </c>
      <c r="BE203" s="170">
        <f>IF(N203="základná",J203,0)</f>
        <v>0</v>
      </c>
      <c r="BF203" s="170">
        <f>IF(N203="znížená",J203,0)</f>
        <v>0</v>
      </c>
      <c r="BG203" s="170">
        <f>IF(N203="zákl. prenesená",J203,0)</f>
        <v>0</v>
      </c>
      <c r="BH203" s="170">
        <f>IF(N203="zníž. prenesená",J203,0)</f>
        <v>0</v>
      </c>
      <c r="BI203" s="170">
        <f>IF(N203="nulová",J203,0)</f>
        <v>0</v>
      </c>
      <c r="BJ203" s="18" t="s">
        <v>87</v>
      </c>
      <c r="BK203" s="170">
        <f>ROUND(I203*H203,2)</f>
        <v>0</v>
      </c>
      <c r="BL203" s="18" t="s">
        <v>154</v>
      </c>
      <c r="BM203" s="169" t="s">
        <v>1340</v>
      </c>
    </row>
    <row r="204" spans="1:65" s="14" customFormat="1" ht="11.25">
      <c r="B204" s="179"/>
      <c r="D204" s="172" t="s">
        <v>156</v>
      </c>
      <c r="E204" s="180" t="s">
        <v>1</v>
      </c>
      <c r="F204" s="181" t="s">
        <v>1266</v>
      </c>
      <c r="H204" s="182">
        <v>498</v>
      </c>
      <c r="I204" s="183"/>
      <c r="L204" s="179"/>
      <c r="M204" s="184"/>
      <c r="N204" s="185"/>
      <c r="O204" s="185"/>
      <c r="P204" s="185"/>
      <c r="Q204" s="185"/>
      <c r="R204" s="185"/>
      <c r="S204" s="185"/>
      <c r="T204" s="186"/>
      <c r="AT204" s="180" t="s">
        <v>156</v>
      </c>
      <c r="AU204" s="180" t="s">
        <v>87</v>
      </c>
      <c r="AV204" s="14" t="s">
        <v>87</v>
      </c>
      <c r="AW204" s="14" t="s">
        <v>30</v>
      </c>
      <c r="AX204" s="14" t="s">
        <v>74</v>
      </c>
      <c r="AY204" s="180" t="s">
        <v>148</v>
      </c>
    </row>
    <row r="205" spans="1:65" s="14" customFormat="1" ht="11.25">
      <c r="B205" s="179"/>
      <c r="D205" s="172" t="s">
        <v>156</v>
      </c>
      <c r="E205" s="180" t="s">
        <v>1</v>
      </c>
      <c r="F205" s="181" t="s">
        <v>1263</v>
      </c>
      <c r="H205" s="182">
        <v>32.880000000000003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156</v>
      </c>
      <c r="AU205" s="180" t="s">
        <v>87</v>
      </c>
      <c r="AV205" s="14" t="s">
        <v>87</v>
      </c>
      <c r="AW205" s="14" t="s">
        <v>30</v>
      </c>
      <c r="AX205" s="14" t="s">
        <v>74</v>
      </c>
      <c r="AY205" s="180" t="s">
        <v>148</v>
      </c>
    </row>
    <row r="206" spans="1:65" s="14" customFormat="1" ht="11.25">
      <c r="B206" s="179"/>
      <c r="D206" s="172" t="s">
        <v>156</v>
      </c>
      <c r="E206" s="180" t="s">
        <v>1</v>
      </c>
      <c r="F206" s="181" t="s">
        <v>1255</v>
      </c>
      <c r="H206" s="182">
        <v>9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156</v>
      </c>
      <c r="AU206" s="180" t="s">
        <v>87</v>
      </c>
      <c r="AV206" s="14" t="s">
        <v>87</v>
      </c>
      <c r="AW206" s="14" t="s">
        <v>30</v>
      </c>
      <c r="AX206" s="14" t="s">
        <v>74</v>
      </c>
      <c r="AY206" s="180" t="s">
        <v>148</v>
      </c>
    </row>
    <row r="207" spans="1:65" s="14" customFormat="1" ht="11.25">
      <c r="B207" s="179"/>
      <c r="D207" s="172" t="s">
        <v>156</v>
      </c>
      <c r="E207" s="180" t="s">
        <v>1</v>
      </c>
      <c r="F207" s="181" t="s">
        <v>1257</v>
      </c>
      <c r="H207" s="182">
        <v>11.09</v>
      </c>
      <c r="I207" s="183"/>
      <c r="L207" s="179"/>
      <c r="M207" s="184"/>
      <c r="N207" s="185"/>
      <c r="O207" s="185"/>
      <c r="P207" s="185"/>
      <c r="Q207" s="185"/>
      <c r="R207" s="185"/>
      <c r="S207" s="185"/>
      <c r="T207" s="186"/>
      <c r="AT207" s="180" t="s">
        <v>156</v>
      </c>
      <c r="AU207" s="180" t="s">
        <v>87</v>
      </c>
      <c r="AV207" s="14" t="s">
        <v>87</v>
      </c>
      <c r="AW207" s="14" t="s">
        <v>30</v>
      </c>
      <c r="AX207" s="14" t="s">
        <v>74</v>
      </c>
      <c r="AY207" s="180" t="s">
        <v>148</v>
      </c>
    </row>
    <row r="208" spans="1:65" s="16" customFormat="1" ht="11.25">
      <c r="B208" s="195"/>
      <c r="D208" s="172" t="s">
        <v>156</v>
      </c>
      <c r="E208" s="196" t="s">
        <v>1</v>
      </c>
      <c r="F208" s="197" t="s">
        <v>193</v>
      </c>
      <c r="H208" s="198">
        <v>550.97</v>
      </c>
      <c r="I208" s="199"/>
      <c r="L208" s="195"/>
      <c r="M208" s="200"/>
      <c r="N208" s="201"/>
      <c r="O208" s="201"/>
      <c r="P208" s="201"/>
      <c r="Q208" s="201"/>
      <c r="R208" s="201"/>
      <c r="S208" s="201"/>
      <c r="T208" s="202"/>
      <c r="AT208" s="196" t="s">
        <v>156</v>
      </c>
      <c r="AU208" s="196" t="s">
        <v>87</v>
      </c>
      <c r="AV208" s="16" t="s">
        <v>167</v>
      </c>
      <c r="AW208" s="16" t="s">
        <v>30</v>
      </c>
      <c r="AX208" s="16" t="s">
        <v>74</v>
      </c>
      <c r="AY208" s="196" t="s">
        <v>148</v>
      </c>
    </row>
    <row r="209" spans="1:65" s="13" customFormat="1" ht="11.25">
      <c r="B209" s="171"/>
      <c r="D209" s="172" t="s">
        <v>156</v>
      </c>
      <c r="E209" s="173" t="s">
        <v>1</v>
      </c>
      <c r="F209" s="174" t="s">
        <v>1341</v>
      </c>
      <c r="H209" s="173" t="s">
        <v>1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3" t="s">
        <v>156</v>
      </c>
      <c r="AU209" s="173" t="s">
        <v>87</v>
      </c>
      <c r="AV209" s="13" t="s">
        <v>81</v>
      </c>
      <c r="AW209" s="13" t="s">
        <v>30</v>
      </c>
      <c r="AX209" s="13" t="s">
        <v>74</v>
      </c>
      <c r="AY209" s="173" t="s">
        <v>148</v>
      </c>
    </row>
    <row r="210" spans="1:65" s="14" customFormat="1" ht="11.25">
      <c r="B210" s="179"/>
      <c r="D210" s="172" t="s">
        <v>156</v>
      </c>
      <c r="E210" s="180" t="s">
        <v>1</v>
      </c>
      <c r="F210" s="181" t="s">
        <v>1342</v>
      </c>
      <c r="H210" s="182">
        <v>14.04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156</v>
      </c>
      <c r="AU210" s="180" t="s">
        <v>87</v>
      </c>
      <c r="AV210" s="14" t="s">
        <v>87</v>
      </c>
      <c r="AW210" s="14" t="s">
        <v>30</v>
      </c>
      <c r="AX210" s="14" t="s">
        <v>74</v>
      </c>
      <c r="AY210" s="180" t="s">
        <v>148</v>
      </c>
    </row>
    <row r="211" spans="1:65" s="14" customFormat="1" ht="11.25">
      <c r="B211" s="179"/>
      <c r="D211" s="172" t="s">
        <v>156</v>
      </c>
      <c r="E211" s="180" t="s">
        <v>1</v>
      </c>
      <c r="F211" s="181" t="s">
        <v>1343</v>
      </c>
      <c r="H211" s="182">
        <v>3.12</v>
      </c>
      <c r="I211" s="183"/>
      <c r="L211" s="179"/>
      <c r="M211" s="184"/>
      <c r="N211" s="185"/>
      <c r="O211" s="185"/>
      <c r="P211" s="185"/>
      <c r="Q211" s="185"/>
      <c r="R211" s="185"/>
      <c r="S211" s="185"/>
      <c r="T211" s="186"/>
      <c r="AT211" s="180" t="s">
        <v>156</v>
      </c>
      <c r="AU211" s="180" t="s">
        <v>87</v>
      </c>
      <c r="AV211" s="14" t="s">
        <v>87</v>
      </c>
      <c r="AW211" s="14" t="s">
        <v>30</v>
      </c>
      <c r="AX211" s="14" t="s">
        <v>74</v>
      </c>
      <c r="AY211" s="180" t="s">
        <v>148</v>
      </c>
    </row>
    <row r="212" spans="1:65" s="14" customFormat="1" ht="11.25">
      <c r="B212" s="179"/>
      <c r="D212" s="172" t="s">
        <v>156</v>
      </c>
      <c r="E212" s="180" t="s">
        <v>1</v>
      </c>
      <c r="F212" s="181" t="s">
        <v>1344</v>
      </c>
      <c r="H212" s="182">
        <v>3.36</v>
      </c>
      <c r="I212" s="183"/>
      <c r="L212" s="179"/>
      <c r="M212" s="184"/>
      <c r="N212" s="185"/>
      <c r="O212" s="185"/>
      <c r="P212" s="185"/>
      <c r="Q212" s="185"/>
      <c r="R212" s="185"/>
      <c r="S212" s="185"/>
      <c r="T212" s="186"/>
      <c r="AT212" s="180" t="s">
        <v>156</v>
      </c>
      <c r="AU212" s="180" t="s">
        <v>87</v>
      </c>
      <c r="AV212" s="14" t="s">
        <v>87</v>
      </c>
      <c r="AW212" s="14" t="s">
        <v>30</v>
      </c>
      <c r="AX212" s="14" t="s">
        <v>74</v>
      </c>
      <c r="AY212" s="180" t="s">
        <v>148</v>
      </c>
    </row>
    <row r="213" spans="1:65" s="14" customFormat="1" ht="11.25">
      <c r="B213" s="179"/>
      <c r="D213" s="172" t="s">
        <v>156</v>
      </c>
      <c r="E213" s="180" t="s">
        <v>1</v>
      </c>
      <c r="F213" s="181" t="s">
        <v>1345</v>
      </c>
      <c r="H213" s="182">
        <v>0.6</v>
      </c>
      <c r="I213" s="183"/>
      <c r="L213" s="179"/>
      <c r="M213" s="184"/>
      <c r="N213" s="185"/>
      <c r="O213" s="185"/>
      <c r="P213" s="185"/>
      <c r="Q213" s="185"/>
      <c r="R213" s="185"/>
      <c r="S213" s="185"/>
      <c r="T213" s="186"/>
      <c r="AT213" s="180" t="s">
        <v>156</v>
      </c>
      <c r="AU213" s="180" t="s">
        <v>87</v>
      </c>
      <c r="AV213" s="14" t="s">
        <v>87</v>
      </c>
      <c r="AW213" s="14" t="s">
        <v>30</v>
      </c>
      <c r="AX213" s="14" t="s">
        <v>74</v>
      </c>
      <c r="AY213" s="180" t="s">
        <v>148</v>
      </c>
    </row>
    <row r="214" spans="1:65" s="16" customFormat="1" ht="11.25">
      <c r="B214" s="195"/>
      <c r="D214" s="172" t="s">
        <v>156</v>
      </c>
      <c r="E214" s="196" t="s">
        <v>1</v>
      </c>
      <c r="F214" s="197" t="s">
        <v>193</v>
      </c>
      <c r="H214" s="198">
        <v>21.12</v>
      </c>
      <c r="I214" s="199"/>
      <c r="L214" s="195"/>
      <c r="M214" s="200"/>
      <c r="N214" s="201"/>
      <c r="O214" s="201"/>
      <c r="P214" s="201"/>
      <c r="Q214" s="201"/>
      <c r="R214" s="201"/>
      <c r="S214" s="201"/>
      <c r="T214" s="202"/>
      <c r="AT214" s="196" t="s">
        <v>156</v>
      </c>
      <c r="AU214" s="196" t="s">
        <v>87</v>
      </c>
      <c r="AV214" s="16" t="s">
        <v>167</v>
      </c>
      <c r="AW214" s="16" t="s">
        <v>30</v>
      </c>
      <c r="AX214" s="16" t="s">
        <v>74</v>
      </c>
      <c r="AY214" s="196" t="s">
        <v>148</v>
      </c>
    </row>
    <row r="215" spans="1:65" s="14" customFormat="1" ht="11.25">
      <c r="B215" s="179"/>
      <c r="D215" s="172" t="s">
        <v>156</v>
      </c>
      <c r="E215" s="180" t="s">
        <v>1</v>
      </c>
      <c r="F215" s="181" t="s">
        <v>1346</v>
      </c>
      <c r="H215" s="182">
        <v>1.1719999999999999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156</v>
      </c>
      <c r="AU215" s="180" t="s">
        <v>87</v>
      </c>
      <c r="AV215" s="14" t="s">
        <v>87</v>
      </c>
      <c r="AW215" s="14" t="s">
        <v>30</v>
      </c>
      <c r="AX215" s="14" t="s">
        <v>74</v>
      </c>
      <c r="AY215" s="180" t="s">
        <v>148</v>
      </c>
    </row>
    <row r="216" spans="1:65" s="14" customFormat="1" ht="11.25">
      <c r="B216" s="179"/>
      <c r="D216" s="172" t="s">
        <v>156</v>
      </c>
      <c r="E216" s="180" t="s">
        <v>1</v>
      </c>
      <c r="F216" s="181" t="s">
        <v>1347</v>
      </c>
      <c r="H216" s="182">
        <v>1.04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156</v>
      </c>
      <c r="AU216" s="180" t="s">
        <v>87</v>
      </c>
      <c r="AV216" s="14" t="s">
        <v>87</v>
      </c>
      <c r="AW216" s="14" t="s">
        <v>30</v>
      </c>
      <c r="AX216" s="14" t="s">
        <v>74</v>
      </c>
      <c r="AY216" s="180" t="s">
        <v>148</v>
      </c>
    </row>
    <row r="217" spans="1:65" s="16" customFormat="1" ht="11.25">
      <c r="B217" s="195"/>
      <c r="D217" s="172" t="s">
        <v>156</v>
      </c>
      <c r="E217" s="196" t="s">
        <v>1</v>
      </c>
      <c r="F217" s="197" t="s">
        <v>193</v>
      </c>
      <c r="H217" s="198">
        <v>2.2119999999999997</v>
      </c>
      <c r="I217" s="199"/>
      <c r="L217" s="195"/>
      <c r="M217" s="200"/>
      <c r="N217" s="201"/>
      <c r="O217" s="201"/>
      <c r="P217" s="201"/>
      <c r="Q217" s="201"/>
      <c r="R217" s="201"/>
      <c r="S217" s="201"/>
      <c r="T217" s="202"/>
      <c r="AT217" s="196" t="s">
        <v>156</v>
      </c>
      <c r="AU217" s="196" t="s">
        <v>87</v>
      </c>
      <c r="AV217" s="16" t="s">
        <v>167</v>
      </c>
      <c r="AW217" s="16" t="s">
        <v>30</v>
      </c>
      <c r="AX217" s="16" t="s">
        <v>74</v>
      </c>
      <c r="AY217" s="196" t="s">
        <v>148</v>
      </c>
    </row>
    <row r="218" spans="1:65" s="15" customFormat="1" ht="11.25">
      <c r="B218" s="187"/>
      <c r="D218" s="172" t="s">
        <v>156</v>
      </c>
      <c r="E218" s="188" t="s">
        <v>1</v>
      </c>
      <c r="F218" s="189" t="s">
        <v>163</v>
      </c>
      <c r="H218" s="190">
        <v>574.30200000000002</v>
      </c>
      <c r="I218" s="191"/>
      <c r="L218" s="187"/>
      <c r="M218" s="192"/>
      <c r="N218" s="193"/>
      <c r="O218" s="193"/>
      <c r="P218" s="193"/>
      <c r="Q218" s="193"/>
      <c r="R218" s="193"/>
      <c r="S218" s="193"/>
      <c r="T218" s="194"/>
      <c r="AT218" s="188" t="s">
        <v>156</v>
      </c>
      <c r="AU218" s="188" t="s">
        <v>87</v>
      </c>
      <c r="AV218" s="15" t="s">
        <v>154</v>
      </c>
      <c r="AW218" s="15" t="s">
        <v>30</v>
      </c>
      <c r="AX218" s="15" t="s">
        <v>81</v>
      </c>
      <c r="AY218" s="188" t="s">
        <v>148</v>
      </c>
    </row>
    <row r="219" spans="1:65" s="2" customFormat="1" ht="21.75" customHeight="1">
      <c r="A219" s="33"/>
      <c r="B219" s="156"/>
      <c r="C219" s="157" t="s">
        <v>270</v>
      </c>
      <c r="D219" s="157" t="s">
        <v>150</v>
      </c>
      <c r="E219" s="158" t="s">
        <v>1348</v>
      </c>
      <c r="F219" s="159" t="s">
        <v>1349</v>
      </c>
      <c r="G219" s="160" t="s">
        <v>153</v>
      </c>
      <c r="H219" s="161">
        <v>498</v>
      </c>
      <c r="I219" s="162"/>
      <c r="J219" s="163">
        <f>ROUND(I219*H219,2)</f>
        <v>0</v>
      </c>
      <c r="K219" s="164"/>
      <c r="L219" s="34"/>
      <c r="M219" s="165" t="s">
        <v>1</v>
      </c>
      <c r="N219" s="166" t="s">
        <v>40</v>
      </c>
      <c r="O219" s="62"/>
      <c r="P219" s="167">
        <f>O219*H219</f>
        <v>0</v>
      </c>
      <c r="Q219" s="167">
        <v>1.37E-2</v>
      </c>
      <c r="R219" s="167">
        <f>Q219*H219</f>
        <v>6.8226000000000004</v>
      </c>
      <c r="S219" s="167">
        <v>0</v>
      </c>
      <c r="T219" s="16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154</v>
      </c>
      <c r="AT219" s="169" t="s">
        <v>150</v>
      </c>
      <c r="AU219" s="169" t="s">
        <v>87</v>
      </c>
      <c r="AY219" s="18" t="s">
        <v>148</v>
      </c>
      <c r="BE219" s="170">
        <f>IF(N219="základná",J219,0)</f>
        <v>0</v>
      </c>
      <c r="BF219" s="170">
        <f>IF(N219="znížená",J219,0)</f>
        <v>0</v>
      </c>
      <c r="BG219" s="170">
        <f>IF(N219="zákl. prenesená",J219,0)</f>
        <v>0</v>
      </c>
      <c r="BH219" s="170">
        <f>IF(N219="zníž. prenesená",J219,0)</f>
        <v>0</v>
      </c>
      <c r="BI219" s="170">
        <f>IF(N219="nulová",J219,0)</f>
        <v>0</v>
      </c>
      <c r="BJ219" s="18" t="s">
        <v>87</v>
      </c>
      <c r="BK219" s="170">
        <f>ROUND(I219*H219,2)</f>
        <v>0</v>
      </c>
      <c r="BL219" s="18" t="s">
        <v>154</v>
      </c>
      <c r="BM219" s="169" t="s">
        <v>1350</v>
      </c>
    </row>
    <row r="220" spans="1:65" s="13" customFormat="1" ht="11.25">
      <c r="B220" s="171"/>
      <c r="D220" s="172" t="s">
        <v>156</v>
      </c>
      <c r="E220" s="173" t="s">
        <v>1</v>
      </c>
      <c r="F220" s="174" t="s">
        <v>1351</v>
      </c>
      <c r="H220" s="173" t="s">
        <v>1</v>
      </c>
      <c r="I220" s="175"/>
      <c r="L220" s="171"/>
      <c r="M220" s="176"/>
      <c r="N220" s="177"/>
      <c r="O220" s="177"/>
      <c r="P220" s="177"/>
      <c r="Q220" s="177"/>
      <c r="R220" s="177"/>
      <c r="S220" s="177"/>
      <c r="T220" s="178"/>
      <c r="AT220" s="173" t="s">
        <v>156</v>
      </c>
      <c r="AU220" s="173" t="s">
        <v>87</v>
      </c>
      <c r="AV220" s="13" t="s">
        <v>81</v>
      </c>
      <c r="AW220" s="13" t="s">
        <v>30</v>
      </c>
      <c r="AX220" s="13" t="s">
        <v>74</v>
      </c>
      <c r="AY220" s="173" t="s">
        <v>148</v>
      </c>
    </row>
    <row r="221" spans="1:65" s="13" customFormat="1" ht="11.25">
      <c r="B221" s="171"/>
      <c r="D221" s="172" t="s">
        <v>156</v>
      </c>
      <c r="E221" s="173" t="s">
        <v>1</v>
      </c>
      <c r="F221" s="174" t="s">
        <v>1311</v>
      </c>
      <c r="H221" s="173" t="s">
        <v>1</v>
      </c>
      <c r="I221" s="175"/>
      <c r="L221" s="171"/>
      <c r="M221" s="176"/>
      <c r="N221" s="177"/>
      <c r="O221" s="177"/>
      <c r="P221" s="177"/>
      <c r="Q221" s="177"/>
      <c r="R221" s="177"/>
      <c r="S221" s="177"/>
      <c r="T221" s="178"/>
      <c r="AT221" s="173" t="s">
        <v>156</v>
      </c>
      <c r="AU221" s="173" t="s">
        <v>87</v>
      </c>
      <c r="AV221" s="13" t="s">
        <v>81</v>
      </c>
      <c r="AW221" s="13" t="s">
        <v>30</v>
      </c>
      <c r="AX221" s="13" t="s">
        <v>74</v>
      </c>
      <c r="AY221" s="173" t="s">
        <v>148</v>
      </c>
    </row>
    <row r="222" spans="1:65" s="13" customFormat="1" ht="11.25">
      <c r="B222" s="171"/>
      <c r="D222" s="172" t="s">
        <v>156</v>
      </c>
      <c r="E222" s="173" t="s">
        <v>1</v>
      </c>
      <c r="F222" s="174" t="s">
        <v>1352</v>
      </c>
      <c r="H222" s="173" t="s">
        <v>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3" t="s">
        <v>156</v>
      </c>
      <c r="AU222" s="173" t="s">
        <v>87</v>
      </c>
      <c r="AV222" s="13" t="s">
        <v>81</v>
      </c>
      <c r="AW222" s="13" t="s">
        <v>30</v>
      </c>
      <c r="AX222" s="13" t="s">
        <v>74</v>
      </c>
      <c r="AY222" s="173" t="s">
        <v>148</v>
      </c>
    </row>
    <row r="223" spans="1:65" s="13" customFormat="1" ht="22.5">
      <c r="B223" s="171"/>
      <c r="D223" s="172" t="s">
        <v>156</v>
      </c>
      <c r="E223" s="173" t="s">
        <v>1</v>
      </c>
      <c r="F223" s="174" t="s">
        <v>1353</v>
      </c>
      <c r="H223" s="173" t="s">
        <v>1</v>
      </c>
      <c r="I223" s="175"/>
      <c r="L223" s="171"/>
      <c r="M223" s="176"/>
      <c r="N223" s="177"/>
      <c r="O223" s="177"/>
      <c r="P223" s="177"/>
      <c r="Q223" s="177"/>
      <c r="R223" s="177"/>
      <c r="S223" s="177"/>
      <c r="T223" s="178"/>
      <c r="AT223" s="173" t="s">
        <v>156</v>
      </c>
      <c r="AU223" s="173" t="s">
        <v>87</v>
      </c>
      <c r="AV223" s="13" t="s">
        <v>81</v>
      </c>
      <c r="AW223" s="13" t="s">
        <v>30</v>
      </c>
      <c r="AX223" s="13" t="s">
        <v>74</v>
      </c>
      <c r="AY223" s="173" t="s">
        <v>148</v>
      </c>
    </row>
    <row r="224" spans="1:65" s="13" customFormat="1" ht="11.25">
      <c r="B224" s="171"/>
      <c r="D224" s="172" t="s">
        <v>156</v>
      </c>
      <c r="E224" s="173" t="s">
        <v>1</v>
      </c>
      <c r="F224" s="174" t="s">
        <v>1354</v>
      </c>
      <c r="H224" s="173" t="s">
        <v>1</v>
      </c>
      <c r="I224" s="175"/>
      <c r="L224" s="171"/>
      <c r="M224" s="176"/>
      <c r="N224" s="177"/>
      <c r="O224" s="177"/>
      <c r="P224" s="177"/>
      <c r="Q224" s="177"/>
      <c r="R224" s="177"/>
      <c r="S224" s="177"/>
      <c r="T224" s="178"/>
      <c r="AT224" s="173" t="s">
        <v>156</v>
      </c>
      <c r="AU224" s="173" t="s">
        <v>87</v>
      </c>
      <c r="AV224" s="13" t="s">
        <v>81</v>
      </c>
      <c r="AW224" s="13" t="s">
        <v>30</v>
      </c>
      <c r="AX224" s="13" t="s">
        <v>74</v>
      </c>
      <c r="AY224" s="173" t="s">
        <v>148</v>
      </c>
    </row>
    <row r="225" spans="2:51" s="13" customFormat="1" ht="11.25">
      <c r="B225" s="171"/>
      <c r="D225" s="172" t="s">
        <v>156</v>
      </c>
      <c r="E225" s="173" t="s">
        <v>1</v>
      </c>
      <c r="F225" s="174" t="s">
        <v>1355</v>
      </c>
      <c r="H225" s="173" t="s">
        <v>1</v>
      </c>
      <c r="I225" s="175"/>
      <c r="L225" s="171"/>
      <c r="M225" s="176"/>
      <c r="N225" s="177"/>
      <c r="O225" s="177"/>
      <c r="P225" s="177"/>
      <c r="Q225" s="177"/>
      <c r="R225" s="177"/>
      <c r="S225" s="177"/>
      <c r="T225" s="178"/>
      <c r="AT225" s="173" t="s">
        <v>156</v>
      </c>
      <c r="AU225" s="173" t="s">
        <v>87</v>
      </c>
      <c r="AV225" s="13" t="s">
        <v>81</v>
      </c>
      <c r="AW225" s="13" t="s">
        <v>30</v>
      </c>
      <c r="AX225" s="13" t="s">
        <v>74</v>
      </c>
      <c r="AY225" s="173" t="s">
        <v>148</v>
      </c>
    </row>
    <row r="226" spans="2:51" s="14" customFormat="1" ht="11.25">
      <c r="B226" s="179"/>
      <c r="D226" s="172" t="s">
        <v>156</v>
      </c>
      <c r="E226" s="180" t="s">
        <v>1</v>
      </c>
      <c r="F226" s="181" t="s">
        <v>1356</v>
      </c>
      <c r="H226" s="182">
        <v>52.198999999999998</v>
      </c>
      <c r="I226" s="183"/>
      <c r="L226" s="179"/>
      <c r="M226" s="184"/>
      <c r="N226" s="185"/>
      <c r="O226" s="185"/>
      <c r="P226" s="185"/>
      <c r="Q226" s="185"/>
      <c r="R226" s="185"/>
      <c r="S226" s="185"/>
      <c r="T226" s="186"/>
      <c r="AT226" s="180" t="s">
        <v>156</v>
      </c>
      <c r="AU226" s="180" t="s">
        <v>87</v>
      </c>
      <c r="AV226" s="14" t="s">
        <v>87</v>
      </c>
      <c r="AW226" s="14" t="s">
        <v>30</v>
      </c>
      <c r="AX226" s="14" t="s">
        <v>74</v>
      </c>
      <c r="AY226" s="180" t="s">
        <v>148</v>
      </c>
    </row>
    <row r="227" spans="2:51" s="13" customFormat="1" ht="11.25">
      <c r="B227" s="171"/>
      <c r="D227" s="172" t="s">
        <v>156</v>
      </c>
      <c r="E227" s="173" t="s">
        <v>1</v>
      </c>
      <c r="F227" s="174" t="s">
        <v>1357</v>
      </c>
      <c r="H227" s="173" t="s">
        <v>1</v>
      </c>
      <c r="I227" s="175"/>
      <c r="L227" s="171"/>
      <c r="M227" s="176"/>
      <c r="N227" s="177"/>
      <c r="O227" s="177"/>
      <c r="P227" s="177"/>
      <c r="Q227" s="177"/>
      <c r="R227" s="177"/>
      <c r="S227" s="177"/>
      <c r="T227" s="178"/>
      <c r="AT227" s="173" t="s">
        <v>156</v>
      </c>
      <c r="AU227" s="173" t="s">
        <v>87</v>
      </c>
      <c r="AV227" s="13" t="s">
        <v>81</v>
      </c>
      <c r="AW227" s="13" t="s">
        <v>30</v>
      </c>
      <c r="AX227" s="13" t="s">
        <v>74</v>
      </c>
      <c r="AY227" s="173" t="s">
        <v>148</v>
      </c>
    </row>
    <row r="228" spans="2:51" s="14" customFormat="1" ht="11.25">
      <c r="B228" s="179"/>
      <c r="D228" s="172" t="s">
        <v>156</v>
      </c>
      <c r="E228" s="180" t="s">
        <v>1</v>
      </c>
      <c r="F228" s="181" t="s">
        <v>1358</v>
      </c>
      <c r="H228" s="182">
        <v>124.02</v>
      </c>
      <c r="I228" s="183"/>
      <c r="L228" s="179"/>
      <c r="M228" s="184"/>
      <c r="N228" s="185"/>
      <c r="O228" s="185"/>
      <c r="P228" s="185"/>
      <c r="Q228" s="185"/>
      <c r="R228" s="185"/>
      <c r="S228" s="185"/>
      <c r="T228" s="186"/>
      <c r="AT228" s="180" t="s">
        <v>156</v>
      </c>
      <c r="AU228" s="180" t="s">
        <v>87</v>
      </c>
      <c r="AV228" s="14" t="s">
        <v>87</v>
      </c>
      <c r="AW228" s="14" t="s">
        <v>30</v>
      </c>
      <c r="AX228" s="14" t="s">
        <v>74</v>
      </c>
      <c r="AY228" s="180" t="s">
        <v>148</v>
      </c>
    </row>
    <row r="229" spans="2:51" s="14" customFormat="1" ht="11.25">
      <c r="B229" s="179"/>
      <c r="D229" s="172" t="s">
        <v>156</v>
      </c>
      <c r="E229" s="180" t="s">
        <v>1</v>
      </c>
      <c r="F229" s="181" t="s">
        <v>1359</v>
      </c>
      <c r="H229" s="182">
        <v>-13.5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156</v>
      </c>
      <c r="AU229" s="180" t="s">
        <v>87</v>
      </c>
      <c r="AV229" s="14" t="s">
        <v>87</v>
      </c>
      <c r="AW229" s="14" t="s">
        <v>30</v>
      </c>
      <c r="AX229" s="14" t="s">
        <v>74</v>
      </c>
      <c r="AY229" s="180" t="s">
        <v>148</v>
      </c>
    </row>
    <row r="230" spans="2:51" s="16" customFormat="1" ht="11.25">
      <c r="B230" s="195"/>
      <c r="D230" s="172" t="s">
        <v>156</v>
      </c>
      <c r="E230" s="196" t="s">
        <v>1</v>
      </c>
      <c r="F230" s="197" t="s">
        <v>193</v>
      </c>
      <c r="H230" s="198">
        <v>162.71899999999999</v>
      </c>
      <c r="I230" s="199"/>
      <c r="L230" s="195"/>
      <c r="M230" s="200"/>
      <c r="N230" s="201"/>
      <c r="O230" s="201"/>
      <c r="P230" s="201"/>
      <c r="Q230" s="201"/>
      <c r="R230" s="201"/>
      <c r="S230" s="201"/>
      <c r="T230" s="202"/>
      <c r="AT230" s="196" t="s">
        <v>156</v>
      </c>
      <c r="AU230" s="196" t="s">
        <v>87</v>
      </c>
      <c r="AV230" s="16" t="s">
        <v>167</v>
      </c>
      <c r="AW230" s="16" t="s">
        <v>30</v>
      </c>
      <c r="AX230" s="16" t="s">
        <v>74</v>
      </c>
      <c r="AY230" s="196" t="s">
        <v>148</v>
      </c>
    </row>
    <row r="231" spans="2:51" s="13" customFormat="1" ht="11.25">
      <c r="B231" s="171"/>
      <c r="D231" s="172" t="s">
        <v>156</v>
      </c>
      <c r="E231" s="173" t="s">
        <v>1</v>
      </c>
      <c r="F231" s="174" t="s">
        <v>1360</v>
      </c>
      <c r="H231" s="173" t="s">
        <v>1</v>
      </c>
      <c r="I231" s="175"/>
      <c r="L231" s="171"/>
      <c r="M231" s="176"/>
      <c r="N231" s="177"/>
      <c r="O231" s="177"/>
      <c r="P231" s="177"/>
      <c r="Q231" s="177"/>
      <c r="R231" s="177"/>
      <c r="S231" s="177"/>
      <c r="T231" s="178"/>
      <c r="AT231" s="173" t="s">
        <v>156</v>
      </c>
      <c r="AU231" s="173" t="s">
        <v>87</v>
      </c>
      <c r="AV231" s="13" t="s">
        <v>81</v>
      </c>
      <c r="AW231" s="13" t="s">
        <v>30</v>
      </c>
      <c r="AX231" s="13" t="s">
        <v>74</v>
      </c>
      <c r="AY231" s="173" t="s">
        <v>148</v>
      </c>
    </row>
    <row r="232" spans="2:51" s="14" customFormat="1" ht="11.25">
      <c r="B232" s="179"/>
      <c r="D232" s="172" t="s">
        <v>156</v>
      </c>
      <c r="E232" s="180" t="s">
        <v>1</v>
      </c>
      <c r="F232" s="181" t="s">
        <v>1361</v>
      </c>
      <c r="H232" s="182">
        <v>29.146000000000001</v>
      </c>
      <c r="I232" s="183"/>
      <c r="L232" s="179"/>
      <c r="M232" s="184"/>
      <c r="N232" s="185"/>
      <c r="O232" s="185"/>
      <c r="P232" s="185"/>
      <c r="Q232" s="185"/>
      <c r="R232" s="185"/>
      <c r="S232" s="185"/>
      <c r="T232" s="186"/>
      <c r="AT232" s="180" t="s">
        <v>156</v>
      </c>
      <c r="AU232" s="180" t="s">
        <v>87</v>
      </c>
      <c r="AV232" s="14" t="s">
        <v>87</v>
      </c>
      <c r="AW232" s="14" t="s">
        <v>30</v>
      </c>
      <c r="AX232" s="14" t="s">
        <v>74</v>
      </c>
      <c r="AY232" s="180" t="s">
        <v>148</v>
      </c>
    </row>
    <row r="233" spans="2:51" s="14" customFormat="1" ht="11.25">
      <c r="B233" s="179"/>
      <c r="D233" s="172" t="s">
        <v>156</v>
      </c>
      <c r="E233" s="180" t="s">
        <v>1</v>
      </c>
      <c r="F233" s="181" t="s">
        <v>1362</v>
      </c>
      <c r="H233" s="182">
        <v>-3.6</v>
      </c>
      <c r="I233" s="183"/>
      <c r="L233" s="179"/>
      <c r="M233" s="184"/>
      <c r="N233" s="185"/>
      <c r="O233" s="185"/>
      <c r="P233" s="185"/>
      <c r="Q233" s="185"/>
      <c r="R233" s="185"/>
      <c r="S233" s="185"/>
      <c r="T233" s="186"/>
      <c r="AT233" s="180" t="s">
        <v>156</v>
      </c>
      <c r="AU233" s="180" t="s">
        <v>87</v>
      </c>
      <c r="AV233" s="14" t="s">
        <v>87</v>
      </c>
      <c r="AW233" s="14" t="s">
        <v>30</v>
      </c>
      <c r="AX233" s="14" t="s">
        <v>74</v>
      </c>
      <c r="AY233" s="180" t="s">
        <v>148</v>
      </c>
    </row>
    <row r="234" spans="2:51" s="14" customFormat="1" ht="11.25">
      <c r="B234" s="179"/>
      <c r="D234" s="172" t="s">
        <v>156</v>
      </c>
      <c r="E234" s="180" t="s">
        <v>1</v>
      </c>
      <c r="F234" s="181" t="s">
        <v>1363</v>
      </c>
      <c r="H234" s="182">
        <v>-2.6459999999999999</v>
      </c>
      <c r="I234" s="183"/>
      <c r="L234" s="179"/>
      <c r="M234" s="184"/>
      <c r="N234" s="185"/>
      <c r="O234" s="185"/>
      <c r="P234" s="185"/>
      <c r="Q234" s="185"/>
      <c r="R234" s="185"/>
      <c r="S234" s="185"/>
      <c r="T234" s="186"/>
      <c r="AT234" s="180" t="s">
        <v>156</v>
      </c>
      <c r="AU234" s="180" t="s">
        <v>87</v>
      </c>
      <c r="AV234" s="14" t="s">
        <v>87</v>
      </c>
      <c r="AW234" s="14" t="s">
        <v>30</v>
      </c>
      <c r="AX234" s="14" t="s">
        <v>74</v>
      </c>
      <c r="AY234" s="180" t="s">
        <v>148</v>
      </c>
    </row>
    <row r="235" spans="2:51" s="14" customFormat="1" ht="11.25">
      <c r="B235" s="179"/>
      <c r="D235" s="172" t="s">
        <v>156</v>
      </c>
      <c r="E235" s="180" t="s">
        <v>1</v>
      </c>
      <c r="F235" s="181" t="s">
        <v>1364</v>
      </c>
      <c r="H235" s="182">
        <v>57.607999999999997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156</v>
      </c>
      <c r="AU235" s="180" t="s">
        <v>87</v>
      </c>
      <c r="AV235" s="14" t="s">
        <v>87</v>
      </c>
      <c r="AW235" s="14" t="s">
        <v>30</v>
      </c>
      <c r="AX235" s="14" t="s">
        <v>74</v>
      </c>
      <c r="AY235" s="180" t="s">
        <v>148</v>
      </c>
    </row>
    <row r="236" spans="2:51" s="14" customFormat="1" ht="11.25">
      <c r="B236" s="179"/>
      <c r="D236" s="172" t="s">
        <v>156</v>
      </c>
      <c r="E236" s="180" t="s">
        <v>1</v>
      </c>
      <c r="F236" s="181" t="s">
        <v>1365</v>
      </c>
      <c r="H236" s="182">
        <v>3.2250000000000001</v>
      </c>
      <c r="I236" s="183"/>
      <c r="L236" s="179"/>
      <c r="M236" s="184"/>
      <c r="N236" s="185"/>
      <c r="O236" s="185"/>
      <c r="P236" s="185"/>
      <c r="Q236" s="185"/>
      <c r="R236" s="185"/>
      <c r="S236" s="185"/>
      <c r="T236" s="186"/>
      <c r="AT236" s="180" t="s">
        <v>156</v>
      </c>
      <c r="AU236" s="180" t="s">
        <v>87</v>
      </c>
      <c r="AV236" s="14" t="s">
        <v>87</v>
      </c>
      <c r="AW236" s="14" t="s">
        <v>30</v>
      </c>
      <c r="AX236" s="14" t="s">
        <v>74</v>
      </c>
      <c r="AY236" s="180" t="s">
        <v>148</v>
      </c>
    </row>
    <row r="237" spans="2:51" s="16" customFormat="1" ht="11.25">
      <c r="B237" s="195"/>
      <c r="D237" s="172" t="s">
        <v>156</v>
      </c>
      <c r="E237" s="196" t="s">
        <v>1</v>
      </c>
      <c r="F237" s="197" t="s">
        <v>193</v>
      </c>
      <c r="H237" s="198">
        <v>83.733000000000004</v>
      </c>
      <c r="I237" s="199"/>
      <c r="L237" s="195"/>
      <c r="M237" s="200"/>
      <c r="N237" s="201"/>
      <c r="O237" s="201"/>
      <c r="P237" s="201"/>
      <c r="Q237" s="201"/>
      <c r="R237" s="201"/>
      <c r="S237" s="201"/>
      <c r="T237" s="202"/>
      <c r="AT237" s="196" t="s">
        <v>156</v>
      </c>
      <c r="AU237" s="196" t="s">
        <v>87</v>
      </c>
      <c r="AV237" s="16" t="s">
        <v>167</v>
      </c>
      <c r="AW237" s="16" t="s">
        <v>30</v>
      </c>
      <c r="AX237" s="16" t="s">
        <v>74</v>
      </c>
      <c r="AY237" s="196" t="s">
        <v>148</v>
      </c>
    </row>
    <row r="238" spans="2:51" s="14" customFormat="1" ht="11.25">
      <c r="B238" s="179"/>
      <c r="D238" s="172" t="s">
        <v>156</v>
      </c>
      <c r="E238" s="180" t="s">
        <v>1</v>
      </c>
      <c r="F238" s="181" t="s">
        <v>1366</v>
      </c>
      <c r="H238" s="182">
        <v>35.423999999999999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156</v>
      </c>
      <c r="AU238" s="180" t="s">
        <v>87</v>
      </c>
      <c r="AV238" s="14" t="s">
        <v>87</v>
      </c>
      <c r="AW238" s="14" t="s">
        <v>30</v>
      </c>
      <c r="AX238" s="14" t="s">
        <v>74</v>
      </c>
      <c r="AY238" s="180" t="s">
        <v>148</v>
      </c>
    </row>
    <row r="239" spans="2:51" s="14" customFormat="1" ht="11.25">
      <c r="B239" s="179"/>
      <c r="D239" s="172" t="s">
        <v>156</v>
      </c>
      <c r="E239" s="180" t="s">
        <v>1</v>
      </c>
      <c r="F239" s="181" t="s">
        <v>1367</v>
      </c>
      <c r="H239" s="182">
        <v>-3.12</v>
      </c>
      <c r="I239" s="183"/>
      <c r="L239" s="179"/>
      <c r="M239" s="184"/>
      <c r="N239" s="185"/>
      <c r="O239" s="185"/>
      <c r="P239" s="185"/>
      <c r="Q239" s="185"/>
      <c r="R239" s="185"/>
      <c r="S239" s="185"/>
      <c r="T239" s="186"/>
      <c r="AT239" s="180" t="s">
        <v>156</v>
      </c>
      <c r="AU239" s="180" t="s">
        <v>87</v>
      </c>
      <c r="AV239" s="14" t="s">
        <v>87</v>
      </c>
      <c r="AW239" s="14" t="s">
        <v>30</v>
      </c>
      <c r="AX239" s="14" t="s">
        <v>74</v>
      </c>
      <c r="AY239" s="180" t="s">
        <v>148</v>
      </c>
    </row>
    <row r="240" spans="2:51" s="13" customFormat="1" ht="11.25">
      <c r="B240" s="171"/>
      <c r="D240" s="172" t="s">
        <v>156</v>
      </c>
      <c r="E240" s="173" t="s">
        <v>1</v>
      </c>
      <c r="F240" s="174" t="s">
        <v>1368</v>
      </c>
      <c r="H240" s="173" t="s">
        <v>1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3" t="s">
        <v>156</v>
      </c>
      <c r="AU240" s="173" t="s">
        <v>87</v>
      </c>
      <c r="AV240" s="13" t="s">
        <v>81</v>
      </c>
      <c r="AW240" s="13" t="s">
        <v>30</v>
      </c>
      <c r="AX240" s="13" t="s">
        <v>74</v>
      </c>
      <c r="AY240" s="173" t="s">
        <v>148</v>
      </c>
    </row>
    <row r="241" spans="2:51" s="14" customFormat="1" ht="11.25">
      <c r="B241" s="179"/>
      <c r="D241" s="172" t="s">
        <v>156</v>
      </c>
      <c r="E241" s="180" t="s">
        <v>1</v>
      </c>
      <c r="F241" s="181" t="s">
        <v>1369</v>
      </c>
      <c r="H241" s="182">
        <v>156.464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156</v>
      </c>
      <c r="AU241" s="180" t="s">
        <v>87</v>
      </c>
      <c r="AV241" s="14" t="s">
        <v>87</v>
      </c>
      <c r="AW241" s="14" t="s">
        <v>30</v>
      </c>
      <c r="AX241" s="14" t="s">
        <v>74</v>
      </c>
      <c r="AY241" s="180" t="s">
        <v>148</v>
      </c>
    </row>
    <row r="242" spans="2:51" s="14" customFormat="1" ht="11.25">
      <c r="B242" s="179"/>
      <c r="D242" s="172" t="s">
        <v>156</v>
      </c>
      <c r="E242" s="180" t="s">
        <v>1</v>
      </c>
      <c r="F242" s="181" t="s">
        <v>1370</v>
      </c>
      <c r="H242" s="182">
        <v>-16.2</v>
      </c>
      <c r="I242" s="183"/>
      <c r="L242" s="179"/>
      <c r="M242" s="184"/>
      <c r="N242" s="185"/>
      <c r="O242" s="185"/>
      <c r="P242" s="185"/>
      <c r="Q242" s="185"/>
      <c r="R242" s="185"/>
      <c r="S242" s="185"/>
      <c r="T242" s="186"/>
      <c r="AT242" s="180" t="s">
        <v>156</v>
      </c>
      <c r="AU242" s="180" t="s">
        <v>87</v>
      </c>
      <c r="AV242" s="14" t="s">
        <v>87</v>
      </c>
      <c r="AW242" s="14" t="s">
        <v>30</v>
      </c>
      <c r="AX242" s="14" t="s">
        <v>74</v>
      </c>
      <c r="AY242" s="180" t="s">
        <v>148</v>
      </c>
    </row>
    <row r="243" spans="2:51" s="14" customFormat="1" ht="11.25">
      <c r="B243" s="179"/>
      <c r="D243" s="172" t="s">
        <v>156</v>
      </c>
      <c r="E243" s="180" t="s">
        <v>1</v>
      </c>
      <c r="F243" s="181" t="s">
        <v>1371</v>
      </c>
      <c r="H243" s="182">
        <v>-4.32</v>
      </c>
      <c r="I243" s="183"/>
      <c r="L243" s="179"/>
      <c r="M243" s="184"/>
      <c r="N243" s="185"/>
      <c r="O243" s="185"/>
      <c r="P243" s="185"/>
      <c r="Q243" s="185"/>
      <c r="R243" s="185"/>
      <c r="S243" s="185"/>
      <c r="T243" s="186"/>
      <c r="AT243" s="180" t="s">
        <v>156</v>
      </c>
      <c r="AU243" s="180" t="s">
        <v>87</v>
      </c>
      <c r="AV243" s="14" t="s">
        <v>87</v>
      </c>
      <c r="AW243" s="14" t="s">
        <v>30</v>
      </c>
      <c r="AX243" s="14" t="s">
        <v>74</v>
      </c>
      <c r="AY243" s="180" t="s">
        <v>148</v>
      </c>
    </row>
    <row r="244" spans="2:51" s="16" customFormat="1" ht="11.25">
      <c r="B244" s="195"/>
      <c r="D244" s="172" t="s">
        <v>156</v>
      </c>
      <c r="E244" s="196" t="s">
        <v>1</v>
      </c>
      <c r="F244" s="197" t="s">
        <v>193</v>
      </c>
      <c r="H244" s="198">
        <v>168.24799999999999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156</v>
      </c>
      <c r="AU244" s="196" t="s">
        <v>87</v>
      </c>
      <c r="AV244" s="16" t="s">
        <v>167</v>
      </c>
      <c r="AW244" s="16" t="s">
        <v>30</v>
      </c>
      <c r="AX244" s="16" t="s">
        <v>74</v>
      </c>
      <c r="AY244" s="196" t="s">
        <v>148</v>
      </c>
    </row>
    <row r="245" spans="2:51" s="14" customFormat="1" ht="11.25">
      <c r="B245" s="179"/>
      <c r="D245" s="172" t="s">
        <v>156</v>
      </c>
      <c r="E245" s="180" t="s">
        <v>1</v>
      </c>
      <c r="F245" s="181" t="s">
        <v>1372</v>
      </c>
      <c r="H245" s="182">
        <v>18</v>
      </c>
      <c r="I245" s="183"/>
      <c r="L245" s="179"/>
      <c r="M245" s="184"/>
      <c r="N245" s="185"/>
      <c r="O245" s="185"/>
      <c r="P245" s="185"/>
      <c r="Q245" s="185"/>
      <c r="R245" s="185"/>
      <c r="S245" s="185"/>
      <c r="T245" s="186"/>
      <c r="AT245" s="180" t="s">
        <v>156</v>
      </c>
      <c r="AU245" s="180" t="s">
        <v>87</v>
      </c>
      <c r="AV245" s="14" t="s">
        <v>87</v>
      </c>
      <c r="AW245" s="14" t="s">
        <v>30</v>
      </c>
      <c r="AX245" s="14" t="s">
        <v>74</v>
      </c>
      <c r="AY245" s="180" t="s">
        <v>148</v>
      </c>
    </row>
    <row r="246" spans="2:51" s="14" customFormat="1" ht="11.25">
      <c r="B246" s="179"/>
      <c r="D246" s="172" t="s">
        <v>156</v>
      </c>
      <c r="E246" s="180" t="s">
        <v>1</v>
      </c>
      <c r="F246" s="181" t="s">
        <v>1373</v>
      </c>
      <c r="H246" s="182">
        <v>19.600000000000001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156</v>
      </c>
      <c r="AU246" s="180" t="s">
        <v>87</v>
      </c>
      <c r="AV246" s="14" t="s">
        <v>87</v>
      </c>
      <c r="AW246" s="14" t="s">
        <v>30</v>
      </c>
      <c r="AX246" s="14" t="s">
        <v>74</v>
      </c>
      <c r="AY246" s="180" t="s">
        <v>148</v>
      </c>
    </row>
    <row r="247" spans="2:51" s="14" customFormat="1" ht="11.25">
      <c r="B247" s="179"/>
      <c r="D247" s="172" t="s">
        <v>156</v>
      </c>
      <c r="E247" s="180" t="s">
        <v>1</v>
      </c>
      <c r="F247" s="181" t="s">
        <v>1374</v>
      </c>
      <c r="H247" s="182">
        <v>24.36</v>
      </c>
      <c r="I247" s="183"/>
      <c r="L247" s="179"/>
      <c r="M247" s="184"/>
      <c r="N247" s="185"/>
      <c r="O247" s="185"/>
      <c r="P247" s="185"/>
      <c r="Q247" s="185"/>
      <c r="R247" s="185"/>
      <c r="S247" s="185"/>
      <c r="T247" s="186"/>
      <c r="AT247" s="180" t="s">
        <v>156</v>
      </c>
      <c r="AU247" s="180" t="s">
        <v>87</v>
      </c>
      <c r="AV247" s="14" t="s">
        <v>87</v>
      </c>
      <c r="AW247" s="14" t="s">
        <v>30</v>
      </c>
      <c r="AX247" s="14" t="s">
        <v>74</v>
      </c>
      <c r="AY247" s="180" t="s">
        <v>148</v>
      </c>
    </row>
    <row r="248" spans="2:51" s="14" customFormat="1" ht="11.25">
      <c r="B248" s="179"/>
      <c r="D248" s="172" t="s">
        <v>156</v>
      </c>
      <c r="E248" s="180" t="s">
        <v>1</v>
      </c>
      <c r="F248" s="181" t="s">
        <v>1375</v>
      </c>
      <c r="H248" s="182">
        <v>-3.6</v>
      </c>
      <c r="I248" s="183"/>
      <c r="L248" s="179"/>
      <c r="M248" s="184"/>
      <c r="N248" s="185"/>
      <c r="O248" s="185"/>
      <c r="P248" s="185"/>
      <c r="Q248" s="185"/>
      <c r="R248" s="185"/>
      <c r="S248" s="185"/>
      <c r="T248" s="186"/>
      <c r="AT248" s="180" t="s">
        <v>156</v>
      </c>
      <c r="AU248" s="180" t="s">
        <v>87</v>
      </c>
      <c r="AV248" s="14" t="s">
        <v>87</v>
      </c>
      <c r="AW248" s="14" t="s">
        <v>30</v>
      </c>
      <c r="AX248" s="14" t="s">
        <v>74</v>
      </c>
      <c r="AY248" s="180" t="s">
        <v>148</v>
      </c>
    </row>
    <row r="249" spans="2:51" s="14" customFormat="1" ht="11.25">
      <c r="B249" s="179"/>
      <c r="D249" s="172" t="s">
        <v>156</v>
      </c>
      <c r="E249" s="180" t="s">
        <v>1</v>
      </c>
      <c r="F249" s="181" t="s">
        <v>1376</v>
      </c>
      <c r="H249" s="182">
        <v>-1.08</v>
      </c>
      <c r="I249" s="183"/>
      <c r="L249" s="179"/>
      <c r="M249" s="184"/>
      <c r="N249" s="185"/>
      <c r="O249" s="185"/>
      <c r="P249" s="185"/>
      <c r="Q249" s="185"/>
      <c r="R249" s="185"/>
      <c r="S249" s="185"/>
      <c r="T249" s="186"/>
      <c r="AT249" s="180" t="s">
        <v>156</v>
      </c>
      <c r="AU249" s="180" t="s">
        <v>87</v>
      </c>
      <c r="AV249" s="14" t="s">
        <v>87</v>
      </c>
      <c r="AW249" s="14" t="s">
        <v>30</v>
      </c>
      <c r="AX249" s="14" t="s">
        <v>74</v>
      </c>
      <c r="AY249" s="180" t="s">
        <v>148</v>
      </c>
    </row>
    <row r="250" spans="2:51" s="14" customFormat="1" ht="11.25">
      <c r="B250" s="179"/>
      <c r="D250" s="172" t="s">
        <v>156</v>
      </c>
      <c r="E250" s="180" t="s">
        <v>1</v>
      </c>
      <c r="F250" s="181" t="s">
        <v>1377</v>
      </c>
      <c r="H250" s="182">
        <v>-3.6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156</v>
      </c>
      <c r="AU250" s="180" t="s">
        <v>87</v>
      </c>
      <c r="AV250" s="14" t="s">
        <v>87</v>
      </c>
      <c r="AW250" s="14" t="s">
        <v>30</v>
      </c>
      <c r="AX250" s="14" t="s">
        <v>74</v>
      </c>
      <c r="AY250" s="180" t="s">
        <v>148</v>
      </c>
    </row>
    <row r="251" spans="2:51" s="14" customFormat="1" ht="11.25">
      <c r="B251" s="179"/>
      <c r="D251" s="172" t="s">
        <v>156</v>
      </c>
      <c r="E251" s="180" t="s">
        <v>1</v>
      </c>
      <c r="F251" s="181" t="s">
        <v>1378</v>
      </c>
      <c r="H251" s="182">
        <v>-0.88</v>
      </c>
      <c r="I251" s="183"/>
      <c r="L251" s="179"/>
      <c r="M251" s="184"/>
      <c r="N251" s="185"/>
      <c r="O251" s="185"/>
      <c r="P251" s="185"/>
      <c r="Q251" s="185"/>
      <c r="R251" s="185"/>
      <c r="S251" s="185"/>
      <c r="T251" s="186"/>
      <c r="AT251" s="180" t="s">
        <v>156</v>
      </c>
      <c r="AU251" s="180" t="s">
        <v>87</v>
      </c>
      <c r="AV251" s="14" t="s">
        <v>87</v>
      </c>
      <c r="AW251" s="14" t="s">
        <v>30</v>
      </c>
      <c r="AX251" s="14" t="s">
        <v>74</v>
      </c>
      <c r="AY251" s="180" t="s">
        <v>148</v>
      </c>
    </row>
    <row r="252" spans="2:51" s="16" customFormat="1" ht="11.25">
      <c r="B252" s="195"/>
      <c r="D252" s="172" t="s">
        <v>156</v>
      </c>
      <c r="E252" s="196" t="s">
        <v>1</v>
      </c>
      <c r="F252" s="197" t="s">
        <v>193</v>
      </c>
      <c r="H252" s="198">
        <v>52.8</v>
      </c>
      <c r="I252" s="199"/>
      <c r="L252" s="195"/>
      <c r="M252" s="200"/>
      <c r="N252" s="201"/>
      <c r="O252" s="201"/>
      <c r="P252" s="201"/>
      <c r="Q252" s="201"/>
      <c r="R252" s="201"/>
      <c r="S252" s="201"/>
      <c r="T252" s="202"/>
      <c r="AT252" s="196" t="s">
        <v>156</v>
      </c>
      <c r="AU252" s="196" t="s">
        <v>87</v>
      </c>
      <c r="AV252" s="16" t="s">
        <v>167</v>
      </c>
      <c r="AW252" s="16" t="s">
        <v>30</v>
      </c>
      <c r="AX252" s="16" t="s">
        <v>74</v>
      </c>
      <c r="AY252" s="196" t="s">
        <v>148</v>
      </c>
    </row>
    <row r="253" spans="2:51" s="13" customFormat="1" ht="11.25">
      <c r="B253" s="171"/>
      <c r="D253" s="172" t="s">
        <v>156</v>
      </c>
      <c r="E253" s="173" t="s">
        <v>1</v>
      </c>
      <c r="F253" s="174" t="s">
        <v>1379</v>
      </c>
      <c r="H253" s="173" t="s">
        <v>1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3" t="s">
        <v>156</v>
      </c>
      <c r="AU253" s="173" t="s">
        <v>87</v>
      </c>
      <c r="AV253" s="13" t="s">
        <v>81</v>
      </c>
      <c r="AW253" s="13" t="s">
        <v>30</v>
      </c>
      <c r="AX253" s="13" t="s">
        <v>74</v>
      </c>
      <c r="AY253" s="173" t="s">
        <v>148</v>
      </c>
    </row>
    <row r="254" spans="2:51" s="14" customFormat="1" ht="11.25">
      <c r="B254" s="179"/>
      <c r="D254" s="172" t="s">
        <v>156</v>
      </c>
      <c r="E254" s="180" t="s">
        <v>1</v>
      </c>
      <c r="F254" s="181" t="s">
        <v>1380</v>
      </c>
      <c r="H254" s="182">
        <v>6.4130000000000003</v>
      </c>
      <c r="I254" s="183"/>
      <c r="L254" s="179"/>
      <c r="M254" s="184"/>
      <c r="N254" s="185"/>
      <c r="O254" s="185"/>
      <c r="P254" s="185"/>
      <c r="Q254" s="185"/>
      <c r="R254" s="185"/>
      <c r="S254" s="185"/>
      <c r="T254" s="186"/>
      <c r="AT254" s="180" t="s">
        <v>156</v>
      </c>
      <c r="AU254" s="180" t="s">
        <v>87</v>
      </c>
      <c r="AV254" s="14" t="s">
        <v>87</v>
      </c>
      <c r="AW254" s="14" t="s">
        <v>30</v>
      </c>
      <c r="AX254" s="14" t="s">
        <v>74</v>
      </c>
      <c r="AY254" s="180" t="s">
        <v>148</v>
      </c>
    </row>
    <row r="255" spans="2:51" s="16" customFormat="1" ht="11.25">
      <c r="B255" s="195"/>
      <c r="D255" s="172" t="s">
        <v>156</v>
      </c>
      <c r="E255" s="196" t="s">
        <v>1</v>
      </c>
      <c r="F255" s="197" t="s">
        <v>193</v>
      </c>
      <c r="H255" s="198">
        <v>6.4130000000000003</v>
      </c>
      <c r="I255" s="199"/>
      <c r="L255" s="195"/>
      <c r="M255" s="200"/>
      <c r="N255" s="201"/>
      <c r="O255" s="201"/>
      <c r="P255" s="201"/>
      <c r="Q255" s="201"/>
      <c r="R255" s="201"/>
      <c r="S255" s="201"/>
      <c r="T255" s="202"/>
      <c r="AT255" s="196" t="s">
        <v>156</v>
      </c>
      <c r="AU255" s="196" t="s">
        <v>87</v>
      </c>
      <c r="AV255" s="16" t="s">
        <v>167</v>
      </c>
      <c r="AW255" s="16" t="s">
        <v>30</v>
      </c>
      <c r="AX255" s="16" t="s">
        <v>74</v>
      </c>
      <c r="AY255" s="196" t="s">
        <v>148</v>
      </c>
    </row>
    <row r="256" spans="2:51" s="14" customFormat="1" ht="11.25">
      <c r="B256" s="179"/>
      <c r="D256" s="172" t="s">
        <v>156</v>
      </c>
      <c r="E256" s="180" t="s">
        <v>1</v>
      </c>
      <c r="F256" s="181" t="s">
        <v>1381</v>
      </c>
      <c r="H256" s="182">
        <v>23.696000000000002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156</v>
      </c>
      <c r="AU256" s="180" t="s">
        <v>87</v>
      </c>
      <c r="AV256" s="14" t="s">
        <v>87</v>
      </c>
      <c r="AW256" s="14" t="s">
        <v>30</v>
      </c>
      <c r="AX256" s="14" t="s">
        <v>74</v>
      </c>
      <c r="AY256" s="180" t="s">
        <v>148</v>
      </c>
    </row>
    <row r="257" spans="1:65" s="14" customFormat="1" ht="11.25">
      <c r="B257" s="179"/>
      <c r="D257" s="172" t="s">
        <v>156</v>
      </c>
      <c r="E257" s="180" t="s">
        <v>1</v>
      </c>
      <c r="F257" s="181" t="s">
        <v>1382</v>
      </c>
      <c r="H257" s="182">
        <v>0.39100000000000001</v>
      </c>
      <c r="I257" s="183"/>
      <c r="L257" s="179"/>
      <c r="M257" s="184"/>
      <c r="N257" s="185"/>
      <c r="O257" s="185"/>
      <c r="P257" s="185"/>
      <c r="Q257" s="185"/>
      <c r="R257" s="185"/>
      <c r="S257" s="185"/>
      <c r="T257" s="186"/>
      <c r="AT257" s="180" t="s">
        <v>156</v>
      </c>
      <c r="AU257" s="180" t="s">
        <v>87</v>
      </c>
      <c r="AV257" s="14" t="s">
        <v>87</v>
      </c>
      <c r="AW257" s="14" t="s">
        <v>30</v>
      </c>
      <c r="AX257" s="14" t="s">
        <v>74</v>
      </c>
      <c r="AY257" s="180" t="s">
        <v>148</v>
      </c>
    </row>
    <row r="258" spans="1:65" s="16" customFormat="1" ht="11.25">
      <c r="B258" s="195"/>
      <c r="D258" s="172" t="s">
        <v>156</v>
      </c>
      <c r="E258" s="196" t="s">
        <v>1</v>
      </c>
      <c r="F258" s="197" t="s">
        <v>193</v>
      </c>
      <c r="H258" s="198">
        <v>24.087</v>
      </c>
      <c r="I258" s="199"/>
      <c r="L258" s="195"/>
      <c r="M258" s="200"/>
      <c r="N258" s="201"/>
      <c r="O258" s="201"/>
      <c r="P258" s="201"/>
      <c r="Q258" s="201"/>
      <c r="R258" s="201"/>
      <c r="S258" s="201"/>
      <c r="T258" s="202"/>
      <c r="AT258" s="196" t="s">
        <v>156</v>
      </c>
      <c r="AU258" s="196" t="s">
        <v>87</v>
      </c>
      <c r="AV258" s="16" t="s">
        <v>167</v>
      </c>
      <c r="AW258" s="16" t="s">
        <v>30</v>
      </c>
      <c r="AX258" s="16" t="s">
        <v>74</v>
      </c>
      <c r="AY258" s="196" t="s">
        <v>148</v>
      </c>
    </row>
    <row r="259" spans="1:65" s="15" customFormat="1" ht="11.25">
      <c r="B259" s="187"/>
      <c r="D259" s="172" t="s">
        <v>156</v>
      </c>
      <c r="E259" s="188" t="s">
        <v>1266</v>
      </c>
      <c r="F259" s="189" t="s">
        <v>163</v>
      </c>
      <c r="H259" s="190">
        <v>498</v>
      </c>
      <c r="I259" s="191"/>
      <c r="L259" s="187"/>
      <c r="M259" s="192"/>
      <c r="N259" s="193"/>
      <c r="O259" s="193"/>
      <c r="P259" s="193"/>
      <c r="Q259" s="193"/>
      <c r="R259" s="193"/>
      <c r="S259" s="193"/>
      <c r="T259" s="194"/>
      <c r="AT259" s="188" t="s">
        <v>156</v>
      </c>
      <c r="AU259" s="188" t="s">
        <v>87</v>
      </c>
      <c r="AV259" s="15" t="s">
        <v>154</v>
      </c>
      <c r="AW259" s="15" t="s">
        <v>30</v>
      </c>
      <c r="AX259" s="15" t="s">
        <v>81</v>
      </c>
      <c r="AY259" s="188" t="s">
        <v>148</v>
      </c>
    </row>
    <row r="260" spans="1:65" s="2" customFormat="1" ht="24.2" customHeight="1">
      <c r="A260" s="33"/>
      <c r="B260" s="156"/>
      <c r="C260" s="157" t="s">
        <v>275</v>
      </c>
      <c r="D260" s="157" t="s">
        <v>150</v>
      </c>
      <c r="E260" s="158" t="s">
        <v>1383</v>
      </c>
      <c r="F260" s="159" t="s">
        <v>1384</v>
      </c>
      <c r="G260" s="160" t="s">
        <v>153</v>
      </c>
      <c r="H260" s="161">
        <v>32.880000000000003</v>
      </c>
      <c r="I260" s="162"/>
      <c r="J260" s="163">
        <f>ROUND(I260*H260,2)</f>
        <v>0</v>
      </c>
      <c r="K260" s="164"/>
      <c r="L260" s="34"/>
      <c r="M260" s="165" t="s">
        <v>1</v>
      </c>
      <c r="N260" s="166" t="s">
        <v>40</v>
      </c>
      <c r="O260" s="62"/>
      <c r="P260" s="167">
        <f>O260*H260</f>
        <v>0</v>
      </c>
      <c r="Q260" s="167">
        <v>3.4889999999999997E-2</v>
      </c>
      <c r="R260" s="167">
        <f>Q260*H260</f>
        <v>1.1471832</v>
      </c>
      <c r="S260" s="167">
        <v>0</v>
      </c>
      <c r="T260" s="168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154</v>
      </c>
      <c r="AT260" s="169" t="s">
        <v>150</v>
      </c>
      <c r="AU260" s="169" t="s">
        <v>87</v>
      </c>
      <c r="AY260" s="18" t="s">
        <v>148</v>
      </c>
      <c r="BE260" s="170">
        <f>IF(N260="základná",J260,0)</f>
        <v>0</v>
      </c>
      <c r="BF260" s="170">
        <f>IF(N260="znížená",J260,0)</f>
        <v>0</v>
      </c>
      <c r="BG260" s="170">
        <f>IF(N260="zákl. prenesená",J260,0)</f>
        <v>0</v>
      </c>
      <c r="BH260" s="170">
        <f>IF(N260="zníž. prenesená",J260,0)</f>
        <v>0</v>
      </c>
      <c r="BI260" s="170">
        <f>IF(N260="nulová",J260,0)</f>
        <v>0</v>
      </c>
      <c r="BJ260" s="18" t="s">
        <v>87</v>
      </c>
      <c r="BK260" s="170">
        <f>ROUND(I260*H260,2)</f>
        <v>0</v>
      </c>
      <c r="BL260" s="18" t="s">
        <v>154</v>
      </c>
      <c r="BM260" s="169" t="s">
        <v>1385</v>
      </c>
    </row>
    <row r="261" spans="1:65" s="13" customFormat="1" ht="11.25">
      <c r="B261" s="171"/>
      <c r="D261" s="172" t="s">
        <v>156</v>
      </c>
      <c r="E261" s="173" t="s">
        <v>1</v>
      </c>
      <c r="F261" s="174" t="s">
        <v>1386</v>
      </c>
      <c r="H261" s="173" t="s">
        <v>1</v>
      </c>
      <c r="I261" s="175"/>
      <c r="L261" s="171"/>
      <c r="M261" s="176"/>
      <c r="N261" s="177"/>
      <c r="O261" s="177"/>
      <c r="P261" s="177"/>
      <c r="Q261" s="177"/>
      <c r="R261" s="177"/>
      <c r="S261" s="177"/>
      <c r="T261" s="178"/>
      <c r="AT261" s="173" t="s">
        <v>156</v>
      </c>
      <c r="AU261" s="173" t="s">
        <v>87</v>
      </c>
      <c r="AV261" s="13" t="s">
        <v>81</v>
      </c>
      <c r="AW261" s="13" t="s">
        <v>30</v>
      </c>
      <c r="AX261" s="13" t="s">
        <v>74</v>
      </c>
      <c r="AY261" s="173" t="s">
        <v>148</v>
      </c>
    </row>
    <row r="262" spans="1:65" s="13" customFormat="1" ht="11.25">
      <c r="B262" s="171"/>
      <c r="D262" s="172" t="s">
        <v>156</v>
      </c>
      <c r="E262" s="173" t="s">
        <v>1</v>
      </c>
      <c r="F262" s="174" t="s">
        <v>1387</v>
      </c>
      <c r="H262" s="173" t="s">
        <v>1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3" t="s">
        <v>156</v>
      </c>
      <c r="AU262" s="173" t="s">
        <v>87</v>
      </c>
      <c r="AV262" s="13" t="s">
        <v>81</v>
      </c>
      <c r="AW262" s="13" t="s">
        <v>30</v>
      </c>
      <c r="AX262" s="13" t="s">
        <v>74</v>
      </c>
      <c r="AY262" s="173" t="s">
        <v>148</v>
      </c>
    </row>
    <row r="263" spans="1:65" s="13" customFormat="1" ht="11.25">
      <c r="B263" s="171"/>
      <c r="D263" s="172" t="s">
        <v>156</v>
      </c>
      <c r="E263" s="173" t="s">
        <v>1</v>
      </c>
      <c r="F263" s="174" t="s">
        <v>1311</v>
      </c>
      <c r="H263" s="173" t="s">
        <v>1</v>
      </c>
      <c r="I263" s="175"/>
      <c r="L263" s="171"/>
      <c r="M263" s="176"/>
      <c r="N263" s="177"/>
      <c r="O263" s="177"/>
      <c r="P263" s="177"/>
      <c r="Q263" s="177"/>
      <c r="R263" s="177"/>
      <c r="S263" s="177"/>
      <c r="T263" s="178"/>
      <c r="AT263" s="173" t="s">
        <v>156</v>
      </c>
      <c r="AU263" s="173" t="s">
        <v>87</v>
      </c>
      <c r="AV263" s="13" t="s">
        <v>81</v>
      </c>
      <c r="AW263" s="13" t="s">
        <v>30</v>
      </c>
      <c r="AX263" s="13" t="s">
        <v>74</v>
      </c>
      <c r="AY263" s="173" t="s">
        <v>148</v>
      </c>
    </row>
    <row r="264" spans="1:65" s="13" customFormat="1" ht="22.5">
      <c r="B264" s="171"/>
      <c r="D264" s="172" t="s">
        <v>156</v>
      </c>
      <c r="E264" s="173" t="s">
        <v>1</v>
      </c>
      <c r="F264" s="174" t="s">
        <v>1388</v>
      </c>
      <c r="H264" s="173" t="s">
        <v>1</v>
      </c>
      <c r="I264" s="175"/>
      <c r="L264" s="171"/>
      <c r="M264" s="176"/>
      <c r="N264" s="177"/>
      <c r="O264" s="177"/>
      <c r="P264" s="177"/>
      <c r="Q264" s="177"/>
      <c r="R264" s="177"/>
      <c r="S264" s="177"/>
      <c r="T264" s="178"/>
      <c r="AT264" s="173" t="s">
        <v>156</v>
      </c>
      <c r="AU264" s="173" t="s">
        <v>87</v>
      </c>
      <c r="AV264" s="13" t="s">
        <v>81</v>
      </c>
      <c r="AW264" s="13" t="s">
        <v>30</v>
      </c>
      <c r="AX264" s="13" t="s">
        <v>74</v>
      </c>
      <c r="AY264" s="173" t="s">
        <v>148</v>
      </c>
    </row>
    <row r="265" spans="1:65" s="13" customFormat="1" ht="11.25">
      <c r="B265" s="171"/>
      <c r="D265" s="172" t="s">
        <v>156</v>
      </c>
      <c r="E265" s="173" t="s">
        <v>1</v>
      </c>
      <c r="F265" s="174" t="s">
        <v>1389</v>
      </c>
      <c r="H265" s="173" t="s">
        <v>1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3" t="s">
        <v>156</v>
      </c>
      <c r="AU265" s="173" t="s">
        <v>87</v>
      </c>
      <c r="AV265" s="13" t="s">
        <v>81</v>
      </c>
      <c r="AW265" s="13" t="s">
        <v>30</v>
      </c>
      <c r="AX265" s="13" t="s">
        <v>74</v>
      </c>
      <c r="AY265" s="173" t="s">
        <v>148</v>
      </c>
    </row>
    <row r="266" spans="1:65" s="13" customFormat="1" ht="11.25">
      <c r="B266" s="171"/>
      <c r="D266" s="172" t="s">
        <v>156</v>
      </c>
      <c r="E266" s="173" t="s">
        <v>1</v>
      </c>
      <c r="F266" s="174" t="s">
        <v>1354</v>
      </c>
      <c r="H266" s="173" t="s">
        <v>1</v>
      </c>
      <c r="I266" s="175"/>
      <c r="L266" s="171"/>
      <c r="M266" s="176"/>
      <c r="N266" s="177"/>
      <c r="O266" s="177"/>
      <c r="P266" s="177"/>
      <c r="Q266" s="177"/>
      <c r="R266" s="177"/>
      <c r="S266" s="177"/>
      <c r="T266" s="178"/>
      <c r="AT266" s="173" t="s">
        <v>156</v>
      </c>
      <c r="AU266" s="173" t="s">
        <v>87</v>
      </c>
      <c r="AV266" s="13" t="s">
        <v>81</v>
      </c>
      <c r="AW266" s="13" t="s">
        <v>30</v>
      </c>
      <c r="AX266" s="13" t="s">
        <v>74</v>
      </c>
      <c r="AY266" s="173" t="s">
        <v>148</v>
      </c>
    </row>
    <row r="267" spans="1:65" s="13" customFormat="1" ht="11.25">
      <c r="B267" s="171"/>
      <c r="D267" s="172" t="s">
        <v>156</v>
      </c>
      <c r="E267" s="173" t="s">
        <v>1</v>
      </c>
      <c r="F267" s="174" t="s">
        <v>1390</v>
      </c>
      <c r="H267" s="173" t="s">
        <v>1</v>
      </c>
      <c r="I267" s="175"/>
      <c r="L267" s="171"/>
      <c r="M267" s="176"/>
      <c r="N267" s="177"/>
      <c r="O267" s="177"/>
      <c r="P267" s="177"/>
      <c r="Q267" s="177"/>
      <c r="R267" s="177"/>
      <c r="S267" s="177"/>
      <c r="T267" s="178"/>
      <c r="AT267" s="173" t="s">
        <v>156</v>
      </c>
      <c r="AU267" s="173" t="s">
        <v>87</v>
      </c>
      <c r="AV267" s="13" t="s">
        <v>81</v>
      </c>
      <c r="AW267" s="13" t="s">
        <v>30</v>
      </c>
      <c r="AX267" s="13" t="s">
        <v>74</v>
      </c>
      <c r="AY267" s="173" t="s">
        <v>148</v>
      </c>
    </row>
    <row r="268" spans="1:65" s="14" customFormat="1" ht="11.25">
      <c r="B268" s="179"/>
      <c r="D268" s="172" t="s">
        <v>156</v>
      </c>
      <c r="E268" s="180" t="s">
        <v>1</v>
      </c>
      <c r="F268" s="181" t="s">
        <v>1391</v>
      </c>
      <c r="H268" s="182">
        <v>0.76</v>
      </c>
      <c r="I268" s="183"/>
      <c r="L268" s="179"/>
      <c r="M268" s="184"/>
      <c r="N268" s="185"/>
      <c r="O268" s="185"/>
      <c r="P268" s="185"/>
      <c r="Q268" s="185"/>
      <c r="R268" s="185"/>
      <c r="S268" s="185"/>
      <c r="T268" s="186"/>
      <c r="AT268" s="180" t="s">
        <v>156</v>
      </c>
      <c r="AU268" s="180" t="s">
        <v>87</v>
      </c>
      <c r="AV268" s="14" t="s">
        <v>87</v>
      </c>
      <c r="AW268" s="14" t="s">
        <v>30</v>
      </c>
      <c r="AX268" s="14" t="s">
        <v>74</v>
      </c>
      <c r="AY268" s="180" t="s">
        <v>148</v>
      </c>
    </row>
    <row r="269" spans="1:65" s="14" customFormat="1" ht="11.25">
      <c r="B269" s="179"/>
      <c r="D269" s="172" t="s">
        <v>156</v>
      </c>
      <c r="E269" s="180" t="s">
        <v>1</v>
      </c>
      <c r="F269" s="181" t="s">
        <v>1392</v>
      </c>
      <c r="H269" s="182">
        <v>5.32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156</v>
      </c>
      <c r="AU269" s="180" t="s">
        <v>87</v>
      </c>
      <c r="AV269" s="14" t="s">
        <v>87</v>
      </c>
      <c r="AW269" s="14" t="s">
        <v>30</v>
      </c>
      <c r="AX269" s="14" t="s">
        <v>74</v>
      </c>
      <c r="AY269" s="180" t="s">
        <v>148</v>
      </c>
    </row>
    <row r="270" spans="1:65" s="14" customFormat="1" ht="11.25">
      <c r="B270" s="179"/>
      <c r="D270" s="172" t="s">
        <v>156</v>
      </c>
      <c r="E270" s="180" t="s">
        <v>1</v>
      </c>
      <c r="F270" s="181" t="s">
        <v>1393</v>
      </c>
      <c r="H270" s="182">
        <v>6.08</v>
      </c>
      <c r="I270" s="183"/>
      <c r="L270" s="179"/>
      <c r="M270" s="184"/>
      <c r="N270" s="185"/>
      <c r="O270" s="185"/>
      <c r="P270" s="185"/>
      <c r="Q270" s="185"/>
      <c r="R270" s="185"/>
      <c r="S270" s="185"/>
      <c r="T270" s="186"/>
      <c r="AT270" s="180" t="s">
        <v>156</v>
      </c>
      <c r="AU270" s="180" t="s">
        <v>87</v>
      </c>
      <c r="AV270" s="14" t="s">
        <v>87</v>
      </c>
      <c r="AW270" s="14" t="s">
        <v>30</v>
      </c>
      <c r="AX270" s="14" t="s">
        <v>74</v>
      </c>
      <c r="AY270" s="180" t="s">
        <v>148</v>
      </c>
    </row>
    <row r="271" spans="1:65" s="14" customFormat="1" ht="11.25">
      <c r="B271" s="179"/>
      <c r="D271" s="172" t="s">
        <v>156</v>
      </c>
      <c r="E271" s="180" t="s">
        <v>1</v>
      </c>
      <c r="F271" s="181" t="s">
        <v>1394</v>
      </c>
      <c r="H271" s="182">
        <v>3.68</v>
      </c>
      <c r="I271" s="183"/>
      <c r="L271" s="179"/>
      <c r="M271" s="184"/>
      <c r="N271" s="185"/>
      <c r="O271" s="185"/>
      <c r="P271" s="185"/>
      <c r="Q271" s="185"/>
      <c r="R271" s="185"/>
      <c r="S271" s="185"/>
      <c r="T271" s="186"/>
      <c r="AT271" s="180" t="s">
        <v>156</v>
      </c>
      <c r="AU271" s="180" t="s">
        <v>87</v>
      </c>
      <c r="AV271" s="14" t="s">
        <v>87</v>
      </c>
      <c r="AW271" s="14" t="s">
        <v>30</v>
      </c>
      <c r="AX271" s="14" t="s">
        <v>74</v>
      </c>
      <c r="AY271" s="180" t="s">
        <v>148</v>
      </c>
    </row>
    <row r="272" spans="1:65" s="14" customFormat="1" ht="11.25">
      <c r="B272" s="179"/>
      <c r="D272" s="172" t="s">
        <v>156</v>
      </c>
      <c r="E272" s="180" t="s">
        <v>1</v>
      </c>
      <c r="F272" s="181" t="s">
        <v>1395</v>
      </c>
      <c r="H272" s="182">
        <v>19.04</v>
      </c>
      <c r="I272" s="183"/>
      <c r="L272" s="179"/>
      <c r="M272" s="184"/>
      <c r="N272" s="185"/>
      <c r="O272" s="185"/>
      <c r="P272" s="185"/>
      <c r="Q272" s="185"/>
      <c r="R272" s="185"/>
      <c r="S272" s="185"/>
      <c r="T272" s="186"/>
      <c r="AT272" s="180" t="s">
        <v>156</v>
      </c>
      <c r="AU272" s="180" t="s">
        <v>87</v>
      </c>
      <c r="AV272" s="14" t="s">
        <v>87</v>
      </c>
      <c r="AW272" s="14" t="s">
        <v>30</v>
      </c>
      <c r="AX272" s="14" t="s">
        <v>74</v>
      </c>
      <c r="AY272" s="180" t="s">
        <v>148</v>
      </c>
    </row>
    <row r="273" spans="1:65" s="14" customFormat="1" ht="11.25">
      <c r="B273" s="179"/>
      <c r="D273" s="172" t="s">
        <v>156</v>
      </c>
      <c r="E273" s="180" t="s">
        <v>1</v>
      </c>
      <c r="F273" s="181" t="s">
        <v>1396</v>
      </c>
      <c r="H273" s="182">
        <v>-3.6</v>
      </c>
      <c r="I273" s="183"/>
      <c r="L273" s="179"/>
      <c r="M273" s="184"/>
      <c r="N273" s="185"/>
      <c r="O273" s="185"/>
      <c r="P273" s="185"/>
      <c r="Q273" s="185"/>
      <c r="R273" s="185"/>
      <c r="S273" s="185"/>
      <c r="T273" s="186"/>
      <c r="AT273" s="180" t="s">
        <v>156</v>
      </c>
      <c r="AU273" s="180" t="s">
        <v>87</v>
      </c>
      <c r="AV273" s="14" t="s">
        <v>87</v>
      </c>
      <c r="AW273" s="14" t="s">
        <v>30</v>
      </c>
      <c r="AX273" s="14" t="s">
        <v>74</v>
      </c>
      <c r="AY273" s="180" t="s">
        <v>148</v>
      </c>
    </row>
    <row r="274" spans="1:65" s="14" customFormat="1" ht="11.25">
      <c r="B274" s="179"/>
      <c r="D274" s="172" t="s">
        <v>156</v>
      </c>
      <c r="E274" s="180" t="s">
        <v>1</v>
      </c>
      <c r="F274" s="181" t="s">
        <v>1397</v>
      </c>
      <c r="H274" s="182">
        <v>1.6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156</v>
      </c>
      <c r="AU274" s="180" t="s">
        <v>87</v>
      </c>
      <c r="AV274" s="14" t="s">
        <v>87</v>
      </c>
      <c r="AW274" s="14" t="s">
        <v>30</v>
      </c>
      <c r="AX274" s="14" t="s">
        <v>74</v>
      </c>
      <c r="AY274" s="180" t="s">
        <v>148</v>
      </c>
    </row>
    <row r="275" spans="1:65" s="15" customFormat="1" ht="11.25">
      <c r="B275" s="187"/>
      <c r="D275" s="172" t="s">
        <v>156</v>
      </c>
      <c r="E275" s="188" t="s">
        <v>1263</v>
      </c>
      <c r="F275" s="189" t="s">
        <v>1398</v>
      </c>
      <c r="H275" s="190">
        <v>32.880000000000003</v>
      </c>
      <c r="I275" s="191"/>
      <c r="L275" s="187"/>
      <c r="M275" s="192"/>
      <c r="N275" s="193"/>
      <c r="O275" s="193"/>
      <c r="P275" s="193"/>
      <c r="Q275" s="193"/>
      <c r="R275" s="193"/>
      <c r="S275" s="193"/>
      <c r="T275" s="194"/>
      <c r="AT275" s="188" t="s">
        <v>156</v>
      </c>
      <c r="AU275" s="188" t="s">
        <v>87</v>
      </c>
      <c r="AV275" s="15" t="s">
        <v>154</v>
      </c>
      <c r="AW275" s="15" t="s">
        <v>30</v>
      </c>
      <c r="AX275" s="15" t="s">
        <v>81</v>
      </c>
      <c r="AY275" s="188" t="s">
        <v>148</v>
      </c>
    </row>
    <row r="276" spans="1:65" s="2" customFormat="1" ht="24.2" customHeight="1">
      <c r="A276" s="33"/>
      <c r="B276" s="156"/>
      <c r="C276" s="157" t="s">
        <v>287</v>
      </c>
      <c r="D276" s="157" t="s">
        <v>150</v>
      </c>
      <c r="E276" s="158" t="s">
        <v>1399</v>
      </c>
      <c r="F276" s="159" t="s">
        <v>1400</v>
      </c>
      <c r="G276" s="160" t="s">
        <v>153</v>
      </c>
      <c r="H276" s="161">
        <v>9</v>
      </c>
      <c r="I276" s="162"/>
      <c r="J276" s="163">
        <f>ROUND(I276*H276,2)</f>
        <v>0</v>
      </c>
      <c r="K276" s="164"/>
      <c r="L276" s="34"/>
      <c r="M276" s="165" t="s">
        <v>1</v>
      </c>
      <c r="N276" s="166" t="s">
        <v>40</v>
      </c>
      <c r="O276" s="62"/>
      <c r="P276" s="167">
        <f>O276*H276</f>
        <v>0</v>
      </c>
      <c r="Q276" s="167">
        <v>1.167E-2</v>
      </c>
      <c r="R276" s="167">
        <f>Q276*H276</f>
        <v>0.10503</v>
      </c>
      <c r="S276" s="167">
        <v>0</v>
      </c>
      <c r="T276" s="168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154</v>
      </c>
      <c r="AT276" s="169" t="s">
        <v>150</v>
      </c>
      <c r="AU276" s="169" t="s">
        <v>87</v>
      </c>
      <c r="AY276" s="18" t="s">
        <v>148</v>
      </c>
      <c r="BE276" s="170">
        <f>IF(N276="základná",J276,0)</f>
        <v>0</v>
      </c>
      <c r="BF276" s="170">
        <f>IF(N276="znížená",J276,0)</f>
        <v>0</v>
      </c>
      <c r="BG276" s="170">
        <f>IF(N276="zákl. prenesená",J276,0)</f>
        <v>0</v>
      </c>
      <c r="BH276" s="170">
        <f>IF(N276="zníž. prenesená",J276,0)</f>
        <v>0</v>
      </c>
      <c r="BI276" s="170">
        <f>IF(N276="nulová",J276,0)</f>
        <v>0</v>
      </c>
      <c r="BJ276" s="18" t="s">
        <v>87</v>
      </c>
      <c r="BK276" s="170">
        <f>ROUND(I276*H276,2)</f>
        <v>0</v>
      </c>
      <c r="BL276" s="18" t="s">
        <v>154</v>
      </c>
      <c r="BM276" s="169" t="s">
        <v>1401</v>
      </c>
    </row>
    <row r="277" spans="1:65" s="13" customFormat="1" ht="11.25">
      <c r="B277" s="171"/>
      <c r="D277" s="172" t="s">
        <v>156</v>
      </c>
      <c r="E277" s="173" t="s">
        <v>1</v>
      </c>
      <c r="F277" s="174" t="s">
        <v>1402</v>
      </c>
      <c r="H277" s="173" t="s">
        <v>1</v>
      </c>
      <c r="I277" s="175"/>
      <c r="L277" s="171"/>
      <c r="M277" s="176"/>
      <c r="N277" s="177"/>
      <c r="O277" s="177"/>
      <c r="P277" s="177"/>
      <c r="Q277" s="177"/>
      <c r="R277" s="177"/>
      <c r="S277" s="177"/>
      <c r="T277" s="178"/>
      <c r="AT277" s="173" t="s">
        <v>156</v>
      </c>
      <c r="AU277" s="173" t="s">
        <v>87</v>
      </c>
      <c r="AV277" s="13" t="s">
        <v>81</v>
      </c>
      <c r="AW277" s="13" t="s">
        <v>30</v>
      </c>
      <c r="AX277" s="13" t="s">
        <v>74</v>
      </c>
      <c r="AY277" s="173" t="s">
        <v>148</v>
      </c>
    </row>
    <row r="278" spans="1:65" s="14" customFormat="1" ht="11.25">
      <c r="B278" s="179"/>
      <c r="D278" s="172" t="s">
        <v>156</v>
      </c>
      <c r="E278" s="180" t="s">
        <v>1</v>
      </c>
      <c r="F278" s="181" t="s">
        <v>1403</v>
      </c>
      <c r="H278" s="182">
        <v>8.91</v>
      </c>
      <c r="I278" s="183"/>
      <c r="L278" s="179"/>
      <c r="M278" s="184"/>
      <c r="N278" s="185"/>
      <c r="O278" s="185"/>
      <c r="P278" s="185"/>
      <c r="Q278" s="185"/>
      <c r="R278" s="185"/>
      <c r="S278" s="185"/>
      <c r="T278" s="186"/>
      <c r="AT278" s="180" t="s">
        <v>156</v>
      </c>
      <c r="AU278" s="180" t="s">
        <v>87</v>
      </c>
      <c r="AV278" s="14" t="s">
        <v>87</v>
      </c>
      <c r="AW278" s="14" t="s">
        <v>30</v>
      </c>
      <c r="AX278" s="14" t="s">
        <v>74</v>
      </c>
      <c r="AY278" s="180" t="s">
        <v>148</v>
      </c>
    </row>
    <row r="279" spans="1:65" s="14" customFormat="1" ht="11.25">
      <c r="B279" s="179"/>
      <c r="D279" s="172" t="s">
        <v>156</v>
      </c>
      <c r="E279" s="180" t="s">
        <v>1</v>
      </c>
      <c r="F279" s="181" t="s">
        <v>1404</v>
      </c>
      <c r="H279" s="182">
        <v>0.09</v>
      </c>
      <c r="I279" s="183"/>
      <c r="L279" s="179"/>
      <c r="M279" s="184"/>
      <c r="N279" s="185"/>
      <c r="O279" s="185"/>
      <c r="P279" s="185"/>
      <c r="Q279" s="185"/>
      <c r="R279" s="185"/>
      <c r="S279" s="185"/>
      <c r="T279" s="186"/>
      <c r="AT279" s="180" t="s">
        <v>156</v>
      </c>
      <c r="AU279" s="180" t="s">
        <v>87</v>
      </c>
      <c r="AV279" s="14" t="s">
        <v>87</v>
      </c>
      <c r="AW279" s="14" t="s">
        <v>30</v>
      </c>
      <c r="AX279" s="14" t="s">
        <v>74</v>
      </c>
      <c r="AY279" s="180" t="s">
        <v>148</v>
      </c>
    </row>
    <row r="280" spans="1:65" s="15" customFormat="1" ht="11.25">
      <c r="B280" s="187"/>
      <c r="D280" s="172" t="s">
        <v>156</v>
      </c>
      <c r="E280" s="188" t="s">
        <v>1255</v>
      </c>
      <c r="F280" s="189" t="s">
        <v>163</v>
      </c>
      <c r="H280" s="190">
        <v>9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8" t="s">
        <v>156</v>
      </c>
      <c r="AU280" s="188" t="s">
        <v>87</v>
      </c>
      <c r="AV280" s="15" t="s">
        <v>154</v>
      </c>
      <c r="AW280" s="15" t="s">
        <v>30</v>
      </c>
      <c r="AX280" s="15" t="s">
        <v>81</v>
      </c>
      <c r="AY280" s="188" t="s">
        <v>148</v>
      </c>
    </row>
    <row r="281" spans="1:65" s="2" customFormat="1" ht="24.2" customHeight="1">
      <c r="A281" s="33"/>
      <c r="B281" s="156"/>
      <c r="C281" s="157" t="s">
        <v>293</v>
      </c>
      <c r="D281" s="157" t="s">
        <v>150</v>
      </c>
      <c r="E281" s="158" t="s">
        <v>1405</v>
      </c>
      <c r="F281" s="159" t="s">
        <v>1406</v>
      </c>
      <c r="G281" s="160" t="s">
        <v>153</v>
      </c>
      <c r="H281" s="161">
        <v>11.09</v>
      </c>
      <c r="I281" s="162"/>
      <c r="J281" s="163">
        <f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>O281*H281</f>
        <v>0</v>
      </c>
      <c r="Q281" s="167">
        <v>2.0809999999999999E-2</v>
      </c>
      <c r="R281" s="167">
        <f>Q281*H281</f>
        <v>0.23078289999999999</v>
      </c>
      <c r="S281" s="167">
        <v>0</v>
      </c>
      <c r="T281" s="168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154</v>
      </c>
      <c r="AT281" s="169" t="s">
        <v>150</v>
      </c>
      <c r="AU281" s="169" t="s">
        <v>87</v>
      </c>
      <c r="AY281" s="18" t="s">
        <v>148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87</v>
      </c>
      <c r="BK281" s="170">
        <f>ROUND(I281*H281,2)</f>
        <v>0</v>
      </c>
      <c r="BL281" s="18" t="s">
        <v>154</v>
      </c>
      <c r="BM281" s="169" t="s">
        <v>1407</v>
      </c>
    </row>
    <row r="282" spans="1:65" s="13" customFormat="1" ht="11.25">
      <c r="B282" s="171"/>
      <c r="D282" s="172" t="s">
        <v>156</v>
      </c>
      <c r="E282" s="173" t="s">
        <v>1</v>
      </c>
      <c r="F282" s="174" t="s">
        <v>1408</v>
      </c>
      <c r="H282" s="173" t="s">
        <v>1</v>
      </c>
      <c r="I282" s="175"/>
      <c r="L282" s="171"/>
      <c r="M282" s="176"/>
      <c r="N282" s="177"/>
      <c r="O282" s="177"/>
      <c r="P282" s="177"/>
      <c r="Q282" s="177"/>
      <c r="R282" s="177"/>
      <c r="S282" s="177"/>
      <c r="T282" s="178"/>
      <c r="AT282" s="173" t="s">
        <v>156</v>
      </c>
      <c r="AU282" s="173" t="s">
        <v>87</v>
      </c>
      <c r="AV282" s="13" t="s">
        <v>81</v>
      </c>
      <c r="AW282" s="13" t="s">
        <v>30</v>
      </c>
      <c r="AX282" s="13" t="s">
        <v>74</v>
      </c>
      <c r="AY282" s="173" t="s">
        <v>148</v>
      </c>
    </row>
    <row r="283" spans="1:65" s="14" customFormat="1" ht="11.25">
      <c r="B283" s="179"/>
      <c r="D283" s="172" t="s">
        <v>156</v>
      </c>
      <c r="E283" s="180" t="s">
        <v>1</v>
      </c>
      <c r="F283" s="181" t="s">
        <v>1409</v>
      </c>
      <c r="H283" s="182">
        <v>4.37</v>
      </c>
      <c r="I283" s="183"/>
      <c r="L283" s="179"/>
      <c r="M283" s="184"/>
      <c r="N283" s="185"/>
      <c r="O283" s="185"/>
      <c r="P283" s="185"/>
      <c r="Q283" s="185"/>
      <c r="R283" s="185"/>
      <c r="S283" s="185"/>
      <c r="T283" s="186"/>
      <c r="AT283" s="180" t="s">
        <v>156</v>
      </c>
      <c r="AU283" s="180" t="s">
        <v>87</v>
      </c>
      <c r="AV283" s="14" t="s">
        <v>87</v>
      </c>
      <c r="AW283" s="14" t="s">
        <v>30</v>
      </c>
      <c r="AX283" s="14" t="s">
        <v>74</v>
      </c>
      <c r="AY283" s="180" t="s">
        <v>148</v>
      </c>
    </row>
    <row r="284" spans="1:65" s="16" customFormat="1" ht="11.25">
      <c r="B284" s="195"/>
      <c r="D284" s="172" t="s">
        <v>156</v>
      </c>
      <c r="E284" s="196" t="s">
        <v>1</v>
      </c>
      <c r="F284" s="197" t="s">
        <v>193</v>
      </c>
      <c r="H284" s="198">
        <v>4.37</v>
      </c>
      <c r="I284" s="199"/>
      <c r="L284" s="195"/>
      <c r="M284" s="200"/>
      <c r="N284" s="201"/>
      <c r="O284" s="201"/>
      <c r="P284" s="201"/>
      <c r="Q284" s="201"/>
      <c r="R284" s="201"/>
      <c r="S284" s="201"/>
      <c r="T284" s="202"/>
      <c r="AT284" s="196" t="s">
        <v>156</v>
      </c>
      <c r="AU284" s="196" t="s">
        <v>87</v>
      </c>
      <c r="AV284" s="16" t="s">
        <v>167</v>
      </c>
      <c r="AW284" s="16" t="s">
        <v>30</v>
      </c>
      <c r="AX284" s="16" t="s">
        <v>74</v>
      </c>
      <c r="AY284" s="196" t="s">
        <v>148</v>
      </c>
    </row>
    <row r="285" spans="1:65" s="13" customFormat="1" ht="11.25">
      <c r="B285" s="171"/>
      <c r="D285" s="172" t="s">
        <v>156</v>
      </c>
      <c r="E285" s="173" t="s">
        <v>1</v>
      </c>
      <c r="F285" s="174" t="s">
        <v>1410</v>
      </c>
      <c r="H285" s="173" t="s">
        <v>1</v>
      </c>
      <c r="I285" s="175"/>
      <c r="L285" s="171"/>
      <c r="M285" s="176"/>
      <c r="N285" s="177"/>
      <c r="O285" s="177"/>
      <c r="P285" s="177"/>
      <c r="Q285" s="177"/>
      <c r="R285" s="177"/>
      <c r="S285" s="177"/>
      <c r="T285" s="178"/>
      <c r="AT285" s="173" t="s">
        <v>156</v>
      </c>
      <c r="AU285" s="173" t="s">
        <v>87</v>
      </c>
      <c r="AV285" s="13" t="s">
        <v>81</v>
      </c>
      <c r="AW285" s="13" t="s">
        <v>30</v>
      </c>
      <c r="AX285" s="13" t="s">
        <v>74</v>
      </c>
      <c r="AY285" s="173" t="s">
        <v>148</v>
      </c>
    </row>
    <row r="286" spans="1:65" s="14" customFormat="1" ht="11.25">
      <c r="B286" s="179"/>
      <c r="D286" s="172" t="s">
        <v>156</v>
      </c>
      <c r="E286" s="180" t="s">
        <v>1</v>
      </c>
      <c r="F286" s="181" t="s">
        <v>1411</v>
      </c>
      <c r="H286" s="182">
        <v>10.92</v>
      </c>
      <c r="I286" s="183"/>
      <c r="L286" s="179"/>
      <c r="M286" s="184"/>
      <c r="N286" s="185"/>
      <c r="O286" s="185"/>
      <c r="P286" s="185"/>
      <c r="Q286" s="185"/>
      <c r="R286" s="185"/>
      <c r="S286" s="185"/>
      <c r="T286" s="186"/>
      <c r="AT286" s="180" t="s">
        <v>156</v>
      </c>
      <c r="AU286" s="180" t="s">
        <v>87</v>
      </c>
      <c r="AV286" s="14" t="s">
        <v>87</v>
      </c>
      <c r="AW286" s="14" t="s">
        <v>30</v>
      </c>
      <c r="AX286" s="14" t="s">
        <v>74</v>
      </c>
      <c r="AY286" s="180" t="s">
        <v>148</v>
      </c>
    </row>
    <row r="287" spans="1:65" s="14" customFormat="1" ht="11.25">
      <c r="B287" s="179"/>
      <c r="D287" s="172" t="s">
        <v>156</v>
      </c>
      <c r="E287" s="180" t="s">
        <v>1</v>
      </c>
      <c r="F287" s="181" t="s">
        <v>438</v>
      </c>
      <c r="H287" s="182">
        <v>-1.8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156</v>
      </c>
      <c r="AU287" s="180" t="s">
        <v>87</v>
      </c>
      <c r="AV287" s="14" t="s">
        <v>87</v>
      </c>
      <c r="AW287" s="14" t="s">
        <v>30</v>
      </c>
      <c r="AX287" s="14" t="s">
        <v>74</v>
      </c>
      <c r="AY287" s="180" t="s">
        <v>148</v>
      </c>
    </row>
    <row r="288" spans="1:65" s="14" customFormat="1" ht="11.25">
      <c r="B288" s="179"/>
      <c r="D288" s="172" t="s">
        <v>156</v>
      </c>
      <c r="E288" s="180" t="s">
        <v>1</v>
      </c>
      <c r="F288" s="181" t="s">
        <v>1412</v>
      </c>
      <c r="H288" s="182">
        <v>-2.4</v>
      </c>
      <c r="I288" s="183"/>
      <c r="L288" s="179"/>
      <c r="M288" s="184"/>
      <c r="N288" s="185"/>
      <c r="O288" s="185"/>
      <c r="P288" s="185"/>
      <c r="Q288" s="185"/>
      <c r="R288" s="185"/>
      <c r="S288" s="185"/>
      <c r="T288" s="186"/>
      <c r="AT288" s="180" t="s">
        <v>156</v>
      </c>
      <c r="AU288" s="180" t="s">
        <v>87</v>
      </c>
      <c r="AV288" s="14" t="s">
        <v>87</v>
      </c>
      <c r="AW288" s="14" t="s">
        <v>30</v>
      </c>
      <c r="AX288" s="14" t="s">
        <v>74</v>
      </c>
      <c r="AY288" s="180" t="s">
        <v>148</v>
      </c>
    </row>
    <row r="289" spans="1:65" s="16" customFormat="1" ht="11.25">
      <c r="B289" s="195"/>
      <c r="D289" s="172" t="s">
        <v>156</v>
      </c>
      <c r="E289" s="196" t="s">
        <v>1</v>
      </c>
      <c r="F289" s="197" t="s">
        <v>193</v>
      </c>
      <c r="H289" s="198">
        <v>6.72</v>
      </c>
      <c r="I289" s="199"/>
      <c r="L289" s="195"/>
      <c r="M289" s="200"/>
      <c r="N289" s="201"/>
      <c r="O289" s="201"/>
      <c r="P289" s="201"/>
      <c r="Q289" s="201"/>
      <c r="R289" s="201"/>
      <c r="S289" s="201"/>
      <c r="T289" s="202"/>
      <c r="AT289" s="196" t="s">
        <v>156</v>
      </c>
      <c r="AU289" s="196" t="s">
        <v>87</v>
      </c>
      <c r="AV289" s="16" t="s">
        <v>167</v>
      </c>
      <c r="AW289" s="16" t="s">
        <v>30</v>
      </c>
      <c r="AX289" s="16" t="s">
        <v>74</v>
      </c>
      <c r="AY289" s="196" t="s">
        <v>148</v>
      </c>
    </row>
    <row r="290" spans="1:65" s="15" customFormat="1" ht="11.25">
      <c r="B290" s="187"/>
      <c r="D290" s="172" t="s">
        <v>156</v>
      </c>
      <c r="E290" s="188" t="s">
        <v>1257</v>
      </c>
      <c r="F290" s="189" t="s">
        <v>163</v>
      </c>
      <c r="H290" s="190">
        <v>11.09</v>
      </c>
      <c r="I290" s="191"/>
      <c r="L290" s="187"/>
      <c r="M290" s="192"/>
      <c r="N290" s="193"/>
      <c r="O290" s="193"/>
      <c r="P290" s="193"/>
      <c r="Q290" s="193"/>
      <c r="R290" s="193"/>
      <c r="S290" s="193"/>
      <c r="T290" s="194"/>
      <c r="AT290" s="188" t="s">
        <v>156</v>
      </c>
      <c r="AU290" s="188" t="s">
        <v>87</v>
      </c>
      <c r="AV290" s="15" t="s">
        <v>154</v>
      </c>
      <c r="AW290" s="15" t="s">
        <v>30</v>
      </c>
      <c r="AX290" s="15" t="s">
        <v>81</v>
      </c>
      <c r="AY290" s="188" t="s">
        <v>148</v>
      </c>
    </row>
    <row r="291" spans="1:65" s="2" customFormat="1" ht="21.75" customHeight="1">
      <c r="A291" s="33"/>
      <c r="B291" s="156"/>
      <c r="C291" s="157" t="s">
        <v>308</v>
      </c>
      <c r="D291" s="157" t="s">
        <v>150</v>
      </c>
      <c r="E291" s="158" t="s">
        <v>1413</v>
      </c>
      <c r="F291" s="159" t="s">
        <v>1414</v>
      </c>
      <c r="G291" s="160" t="s">
        <v>153</v>
      </c>
      <c r="H291" s="161">
        <v>40.831000000000003</v>
      </c>
      <c r="I291" s="162"/>
      <c r="J291" s="163">
        <f>ROUND(I291*H291,2)</f>
        <v>0</v>
      </c>
      <c r="K291" s="164"/>
      <c r="L291" s="34"/>
      <c r="M291" s="165" t="s">
        <v>1</v>
      </c>
      <c r="N291" s="166" t="s">
        <v>40</v>
      </c>
      <c r="O291" s="62"/>
      <c r="P291" s="167">
        <f>O291*H291</f>
        <v>0</v>
      </c>
      <c r="Q291" s="167">
        <v>1.0540000000000001E-2</v>
      </c>
      <c r="R291" s="167">
        <f>Q291*H291</f>
        <v>0.43035874000000007</v>
      </c>
      <c r="S291" s="167">
        <v>0</v>
      </c>
      <c r="T291" s="16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154</v>
      </c>
      <c r="AT291" s="169" t="s">
        <v>150</v>
      </c>
      <c r="AU291" s="169" t="s">
        <v>87</v>
      </c>
      <c r="AY291" s="18" t="s">
        <v>148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87</v>
      </c>
      <c r="BK291" s="170">
        <f>ROUND(I291*H291,2)</f>
        <v>0</v>
      </c>
      <c r="BL291" s="18" t="s">
        <v>154</v>
      </c>
      <c r="BM291" s="169" t="s">
        <v>1415</v>
      </c>
    </row>
    <row r="292" spans="1:65" s="13" customFormat="1" ht="11.25">
      <c r="B292" s="171"/>
      <c r="D292" s="172" t="s">
        <v>156</v>
      </c>
      <c r="E292" s="173" t="s">
        <v>1</v>
      </c>
      <c r="F292" s="174" t="s">
        <v>1341</v>
      </c>
      <c r="H292" s="173" t="s">
        <v>1</v>
      </c>
      <c r="I292" s="175"/>
      <c r="L292" s="171"/>
      <c r="M292" s="176"/>
      <c r="N292" s="177"/>
      <c r="O292" s="177"/>
      <c r="P292" s="177"/>
      <c r="Q292" s="177"/>
      <c r="R292" s="177"/>
      <c r="S292" s="177"/>
      <c r="T292" s="178"/>
      <c r="AT292" s="173" t="s">
        <v>156</v>
      </c>
      <c r="AU292" s="173" t="s">
        <v>87</v>
      </c>
      <c r="AV292" s="13" t="s">
        <v>81</v>
      </c>
      <c r="AW292" s="13" t="s">
        <v>30</v>
      </c>
      <c r="AX292" s="13" t="s">
        <v>74</v>
      </c>
      <c r="AY292" s="173" t="s">
        <v>148</v>
      </c>
    </row>
    <row r="293" spans="1:65" s="14" customFormat="1" ht="11.25">
      <c r="B293" s="179"/>
      <c r="D293" s="172" t="s">
        <v>156</v>
      </c>
      <c r="E293" s="180" t="s">
        <v>1</v>
      </c>
      <c r="F293" s="181" t="s">
        <v>663</v>
      </c>
      <c r="H293" s="182">
        <v>24.57</v>
      </c>
      <c r="I293" s="183"/>
      <c r="L293" s="179"/>
      <c r="M293" s="184"/>
      <c r="N293" s="185"/>
      <c r="O293" s="185"/>
      <c r="P293" s="185"/>
      <c r="Q293" s="185"/>
      <c r="R293" s="185"/>
      <c r="S293" s="185"/>
      <c r="T293" s="186"/>
      <c r="AT293" s="180" t="s">
        <v>156</v>
      </c>
      <c r="AU293" s="180" t="s">
        <v>87</v>
      </c>
      <c r="AV293" s="14" t="s">
        <v>87</v>
      </c>
      <c r="AW293" s="14" t="s">
        <v>30</v>
      </c>
      <c r="AX293" s="14" t="s">
        <v>74</v>
      </c>
      <c r="AY293" s="180" t="s">
        <v>148</v>
      </c>
    </row>
    <row r="294" spans="1:65" s="14" customFormat="1" ht="11.25">
      <c r="B294" s="179"/>
      <c r="D294" s="172" t="s">
        <v>156</v>
      </c>
      <c r="E294" s="180" t="s">
        <v>1</v>
      </c>
      <c r="F294" s="181" t="s">
        <v>664</v>
      </c>
      <c r="H294" s="182">
        <v>5.46</v>
      </c>
      <c r="I294" s="183"/>
      <c r="L294" s="179"/>
      <c r="M294" s="184"/>
      <c r="N294" s="185"/>
      <c r="O294" s="185"/>
      <c r="P294" s="185"/>
      <c r="Q294" s="185"/>
      <c r="R294" s="185"/>
      <c r="S294" s="185"/>
      <c r="T294" s="186"/>
      <c r="AT294" s="180" t="s">
        <v>156</v>
      </c>
      <c r="AU294" s="180" t="s">
        <v>87</v>
      </c>
      <c r="AV294" s="14" t="s">
        <v>87</v>
      </c>
      <c r="AW294" s="14" t="s">
        <v>30</v>
      </c>
      <c r="AX294" s="14" t="s">
        <v>74</v>
      </c>
      <c r="AY294" s="180" t="s">
        <v>148</v>
      </c>
    </row>
    <row r="295" spans="1:65" s="14" customFormat="1" ht="11.25">
      <c r="B295" s="179"/>
      <c r="D295" s="172" t="s">
        <v>156</v>
      </c>
      <c r="E295" s="180" t="s">
        <v>1</v>
      </c>
      <c r="F295" s="181" t="s">
        <v>665</v>
      </c>
      <c r="H295" s="182">
        <v>5.88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156</v>
      </c>
      <c r="AU295" s="180" t="s">
        <v>87</v>
      </c>
      <c r="AV295" s="14" t="s">
        <v>87</v>
      </c>
      <c r="AW295" s="14" t="s">
        <v>30</v>
      </c>
      <c r="AX295" s="14" t="s">
        <v>74</v>
      </c>
      <c r="AY295" s="180" t="s">
        <v>148</v>
      </c>
    </row>
    <row r="296" spans="1:65" s="14" customFormat="1" ht="11.25">
      <c r="B296" s="179"/>
      <c r="D296" s="172" t="s">
        <v>156</v>
      </c>
      <c r="E296" s="180" t="s">
        <v>1</v>
      </c>
      <c r="F296" s="181" t="s">
        <v>666</v>
      </c>
      <c r="H296" s="182">
        <v>1.05</v>
      </c>
      <c r="I296" s="183"/>
      <c r="L296" s="179"/>
      <c r="M296" s="184"/>
      <c r="N296" s="185"/>
      <c r="O296" s="185"/>
      <c r="P296" s="185"/>
      <c r="Q296" s="185"/>
      <c r="R296" s="185"/>
      <c r="S296" s="185"/>
      <c r="T296" s="186"/>
      <c r="AT296" s="180" t="s">
        <v>156</v>
      </c>
      <c r="AU296" s="180" t="s">
        <v>87</v>
      </c>
      <c r="AV296" s="14" t="s">
        <v>87</v>
      </c>
      <c r="AW296" s="14" t="s">
        <v>30</v>
      </c>
      <c r="AX296" s="14" t="s">
        <v>74</v>
      </c>
      <c r="AY296" s="180" t="s">
        <v>148</v>
      </c>
    </row>
    <row r="297" spans="1:65" s="16" customFormat="1" ht="11.25">
      <c r="B297" s="195"/>
      <c r="D297" s="172" t="s">
        <v>156</v>
      </c>
      <c r="E297" s="196" t="s">
        <v>1</v>
      </c>
      <c r="F297" s="197" t="s">
        <v>193</v>
      </c>
      <c r="H297" s="198">
        <v>36.96</v>
      </c>
      <c r="I297" s="199"/>
      <c r="L297" s="195"/>
      <c r="M297" s="200"/>
      <c r="N297" s="201"/>
      <c r="O297" s="201"/>
      <c r="P297" s="201"/>
      <c r="Q297" s="201"/>
      <c r="R297" s="201"/>
      <c r="S297" s="201"/>
      <c r="T297" s="202"/>
      <c r="AT297" s="196" t="s">
        <v>156</v>
      </c>
      <c r="AU297" s="196" t="s">
        <v>87</v>
      </c>
      <c r="AV297" s="16" t="s">
        <v>167</v>
      </c>
      <c r="AW297" s="16" t="s">
        <v>30</v>
      </c>
      <c r="AX297" s="16" t="s">
        <v>74</v>
      </c>
      <c r="AY297" s="196" t="s">
        <v>148</v>
      </c>
    </row>
    <row r="298" spans="1:65" s="14" customFormat="1" ht="11.25">
      <c r="B298" s="179"/>
      <c r="D298" s="172" t="s">
        <v>156</v>
      </c>
      <c r="E298" s="180" t="s">
        <v>1</v>
      </c>
      <c r="F298" s="181" t="s">
        <v>667</v>
      </c>
      <c r="H298" s="182">
        <v>2.0510000000000002</v>
      </c>
      <c r="I298" s="183"/>
      <c r="L298" s="179"/>
      <c r="M298" s="184"/>
      <c r="N298" s="185"/>
      <c r="O298" s="185"/>
      <c r="P298" s="185"/>
      <c r="Q298" s="185"/>
      <c r="R298" s="185"/>
      <c r="S298" s="185"/>
      <c r="T298" s="186"/>
      <c r="AT298" s="180" t="s">
        <v>156</v>
      </c>
      <c r="AU298" s="180" t="s">
        <v>87</v>
      </c>
      <c r="AV298" s="14" t="s">
        <v>87</v>
      </c>
      <c r="AW298" s="14" t="s">
        <v>30</v>
      </c>
      <c r="AX298" s="14" t="s">
        <v>74</v>
      </c>
      <c r="AY298" s="180" t="s">
        <v>148</v>
      </c>
    </row>
    <row r="299" spans="1:65" s="14" customFormat="1" ht="11.25">
      <c r="B299" s="179"/>
      <c r="D299" s="172" t="s">
        <v>156</v>
      </c>
      <c r="E299" s="180" t="s">
        <v>1</v>
      </c>
      <c r="F299" s="181" t="s">
        <v>668</v>
      </c>
      <c r="H299" s="182">
        <v>1.82</v>
      </c>
      <c r="I299" s="183"/>
      <c r="L299" s="179"/>
      <c r="M299" s="184"/>
      <c r="N299" s="185"/>
      <c r="O299" s="185"/>
      <c r="P299" s="185"/>
      <c r="Q299" s="185"/>
      <c r="R299" s="185"/>
      <c r="S299" s="185"/>
      <c r="T299" s="186"/>
      <c r="AT299" s="180" t="s">
        <v>156</v>
      </c>
      <c r="AU299" s="180" t="s">
        <v>87</v>
      </c>
      <c r="AV299" s="14" t="s">
        <v>87</v>
      </c>
      <c r="AW299" s="14" t="s">
        <v>30</v>
      </c>
      <c r="AX299" s="14" t="s">
        <v>74</v>
      </c>
      <c r="AY299" s="180" t="s">
        <v>148</v>
      </c>
    </row>
    <row r="300" spans="1:65" s="16" customFormat="1" ht="11.25">
      <c r="B300" s="195"/>
      <c r="D300" s="172" t="s">
        <v>156</v>
      </c>
      <c r="E300" s="196" t="s">
        <v>1</v>
      </c>
      <c r="F300" s="197" t="s">
        <v>193</v>
      </c>
      <c r="H300" s="198">
        <v>3.871</v>
      </c>
      <c r="I300" s="199"/>
      <c r="L300" s="195"/>
      <c r="M300" s="200"/>
      <c r="N300" s="201"/>
      <c r="O300" s="201"/>
      <c r="P300" s="201"/>
      <c r="Q300" s="201"/>
      <c r="R300" s="201"/>
      <c r="S300" s="201"/>
      <c r="T300" s="202"/>
      <c r="AT300" s="196" t="s">
        <v>156</v>
      </c>
      <c r="AU300" s="196" t="s">
        <v>87</v>
      </c>
      <c r="AV300" s="16" t="s">
        <v>167</v>
      </c>
      <c r="AW300" s="16" t="s">
        <v>30</v>
      </c>
      <c r="AX300" s="16" t="s">
        <v>74</v>
      </c>
      <c r="AY300" s="196" t="s">
        <v>148</v>
      </c>
    </row>
    <row r="301" spans="1:65" s="15" customFormat="1" ht="11.25">
      <c r="B301" s="187"/>
      <c r="D301" s="172" t="s">
        <v>156</v>
      </c>
      <c r="E301" s="188" t="s">
        <v>1416</v>
      </c>
      <c r="F301" s="189" t="s">
        <v>163</v>
      </c>
      <c r="H301" s="190">
        <v>40.831000000000003</v>
      </c>
      <c r="I301" s="191"/>
      <c r="L301" s="187"/>
      <c r="M301" s="192"/>
      <c r="N301" s="193"/>
      <c r="O301" s="193"/>
      <c r="P301" s="193"/>
      <c r="Q301" s="193"/>
      <c r="R301" s="193"/>
      <c r="S301" s="193"/>
      <c r="T301" s="194"/>
      <c r="AT301" s="188" t="s">
        <v>156</v>
      </c>
      <c r="AU301" s="188" t="s">
        <v>87</v>
      </c>
      <c r="AV301" s="15" t="s">
        <v>154</v>
      </c>
      <c r="AW301" s="15" t="s">
        <v>30</v>
      </c>
      <c r="AX301" s="15" t="s">
        <v>81</v>
      </c>
      <c r="AY301" s="188" t="s">
        <v>148</v>
      </c>
    </row>
    <row r="302" spans="1:65" s="12" customFormat="1" ht="22.9" customHeight="1">
      <c r="B302" s="143"/>
      <c r="D302" s="144" t="s">
        <v>73</v>
      </c>
      <c r="E302" s="154" t="s">
        <v>1417</v>
      </c>
      <c r="F302" s="154" t="s">
        <v>1418</v>
      </c>
      <c r="I302" s="146"/>
      <c r="J302" s="155">
        <f>BK302</f>
        <v>0</v>
      </c>
      <c r="L302" s="143"/>
      <c r="M302" s="148"/>
      <c r="N302" s="149"/>
      <c r="O302" s="149"/>
      <c r="P302" s="150">
        <f>SUM(P303:P357)</f>
        <v>0</v>
      </c>
      <c r="Q302" s="149"/>
      <c r="R302" s="150">
        <f>SUM(R303:R357)</f>
        <v>4.8496000000000004E-2</v>
      </c>
      <c r="S302" s="149"/>
      <c r="T302" s="151">
        <f>SUM(T303:T357)</f>
        <v>0</v>
      </c>
      <c r="AR302" s="144" t="s">
        <v>81</v>
      </c>
      <c r="AT302" s="152" t="s">
        <v>73</v>
      </c>
      <c r="AU302" s="152" t="s">
        <v>81</v>
      </c>
      <c r="AY302" s="144" t="s">
        <v>148</v>
      </c>
      <c r="BK302" s="153">
        <f>SUM(BK303:BK357)</f>
        <v>0</v>
      </c>
    </row>
    <row r="303" spans="1:65" s="2" customFormat="1" ht="24.2" customHeight="1">
      <c r="A303" s="33"/>
      <c r="B303" s="156"/>
      <c r="C303" s="207" t="s">
        <v>315</v>
      </c>
      <c r="D303" s="207" t="s">
        <v>752</v>
      </c>
      <c r="E303" s="208" t="s">
        <v>1419</v>
      </c>
      <c r="F303" s="209" t="s">
        <v>1420</v>
      </c>
      <c r="G303" s="210" t="s">
        <v>1</v>
      </c>
      <c r="H303" s="211">
        <v>0</v>
      </c>
      <c r="I303" s="212"/>
      <c r="J303" s="213">
        <f>ROUND(I303*H303,2)</f>
        <v>0</v>
      </c>
      <c r="K303" s="214"/>
      <c r="L303" s="215"/>
      <c r="M303" s="216" t="s">
        <v>1</v>
      </c>
      <c r="N303" s="217" t="s">
        <v>40</v>
      </c>
      <c r="O303" s="62"/>
      <c r="P303" s="167">
        <f>O303*H303</f>
        <v>0</v>
      </c>
      <c r="Q303" s="167">
        <v>0</v>
      </c>
      <c r="R303" s="167">
        <f>Q303*H303</f>
        <v>0</v>
      </c>
      <c r="S303" s="167">
        <v>0</v>
      </c>
      <c r="T303" s="168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9" t="s">
        <v>213</v>
      </c>
      <c r="AT303" s="169" t="s">
        <v>752</v>
      </c>
      <c r="AU303" s="169" t="s">
        <v>87</v>
      </c>
      <c r="AY303" s="18" t="s">
        <v>148</v>
      </c>
      <c r="BE303" s="170">
        <f>IF(N303="základná",J303,0)</f>
        <v>0</v>
      </c>
      <c r="BF303" s="170">
        <f>IF(N303="znížená",J303,0)</f>
        <v>0</v>
      </c>
      <c r="BG303" s="170">
        <f>IF(N303="zákl. prenesená",J303,0)</f>
        <v>0</v>
      </c>
      <c r="BH303" s="170">
        <f>IF(N303="zníž. prenesená",J303,0)</f>
        <v>0</v>
      </c>
      <c r="BI303" s="170">
        <f>IF(N303="nulová",J303,0)</f>
        <v>0</v>
      </c>
      <c r="BJ303" s="18" t="s">
        <v>87</v>
      </c>
      <c r="BK303" s="170">
        <f>ROUND(I303*H303,2)</f>
        <v>0</v>
      </c>
      <c r="BL303" s="18" t="s">
        <v>154</v>
      </c>
      <c r="BM303" s="169" t="s">
        <v>1421</v>
      </c>
    </row>
    <row r="304" spans="1:65" s="2" customFormat="1" ht="16.5" customHeight="1">
      <c r="A304" s="33"/>
      <c r="B304" s="156"/>
      <c r="C304" s="157" t="s">
        <v>322</v>
      </c>
      <c r="D304" s="157" t="s">
        <v>150</v>
      </c>
      <c r="E304" s="158" t="s">
        <v>1422</v>
      </c>
      <c r="F304" s="159" t="s">
        <v>1423</v>
      </c>
      <c r="G304" s="160" t="s">
        <v>311</v>
      </c>
      <c r="H304" s="161">
        <v>1</v>
      </c>
      <c r="I304" s="162"/>
      <c r="J304" s="163">
        <f>ROUND(I304*H304,2)</f>
        <v>0</v>
      </c>
      <c r="K304" s="164"/>
      <c r="L304" s="34"/>
      <c r="M304" s="165" t="s">
        <v>1</v>
      </c>
      <c r="N304" s="166" t="s">
        <v>40</v>
      </c>
      <c r="O304" s="62"/>
      <c r="P304" s="167">
        <f>O304*H304</f>
        <v>0</v>
      </c>
      <c r="Q304" s="167">
        <v>0</v>
      </c>
      <c r="R304" s="167">
        <f>Q304*H304</f>
        <v>0</v>
      </c>
      <c r="S304" s="167">
        <v>0</v>
      </c>
      <c r="T304" s="168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9" t="s">
        <v>154</v>
      </c>
      <c r="AT304" s="169" t="s">
        <v>150</v>
      </c>
      <c r="AU304" s="169" t="s">
        <v>87</v>
      </c>
      <c r="AY304" s="18" t="s">
        <v>148</v>
      </c>
      <c r="BE304" s="170">
        <f>IF(N304="základná",J304,0)</f>
        <v>0</v>
      </c>
      <c r="BF304" s="170">
        <f>IF(N304="znížená",J304,0)</f>
        <v>0</v>
      </c>
      <c r="BG304" s="170">
        <f>IF(N304="zákl. prenesená",J304,0)</f>
        <v>0</v>
      </c>
      <c r="BH304" s="170">
        <f>IF(N304="zníž. prenesená",J304,0)</f>
        <v>0</v>
      </c>
      <c r="BI304" s="170">
        <f>IF(N304="nulová",J304,0)</f>
        <v>0</v>
      </c>
      <c r="BJ304" s="18" t="s">
        <v>87</v>
      </c>
      <c r="BK304" s="170">
        <f>ROUND(I304*H304,2)</f>
        <v>0</v>
      </c>
      <c r="BL304" s="18" t="s">
        <v>154</v>
      </c>
      <c r="BM304" s="169" t="s">
        <v>1424</v>
      </c>
    </row>
    <row r="305" spans="1:65" s="14" customFormat="1" ht="11.25">
      <c r="B305" s="179"/>
      <c r="D305" s="172" t="s">
        <v>156</v>
      </c>
      <c r="E305" s="180" t="s">
        <v>1</v>
      </c>
      <c r="F305" s="181" t="s">
        <v>81</v>
      </c>
      <c r="H305" s="182">
        <v>1</v>
      </c>
      <c r="I305" s="183"/>
      <c r="L305" s="179"/>
      <c r="M305" s="184"/>
      <c r="N305" s="185"/>
      <c r="O305" s="185"/>
      <c r="P305" s="185"/>
      <c r="Q305" s="185"/>
      <c r="R305" s="185"/>
      <c r="S305" s="185"/>
      <c r="T305" s="186"/>
      <c r="AT305" s="180" t="s">
        <v>156</v>
      </c>
      <c r="AU305" s="180" t="s">
        <v>87</v>
      </c>
      <c r="AV305" s="14" t="s">
        <v>87</v>
      </c>
      <c r="AW305" s="14" t="s">
        <v>30</v>
      </c>
      <c r="AX305" s="14" t="s">
        <v>74</v>
      </c>
      <c r="AY305" s="180" t="s">
        <v>148</v>
      </c>
    </row>
    <row r="306" spans="1:65" s="13" customFormat="1" ht="11.25">
      <c r="B306" s="171"/>
      <c r="D306" s="172" t="s">
        <v>156</v>
      </c>
      <c r="E306" s="173" t="s">
        <v>1</v>
      </c>
      <c r="F306" s="174" t="s">
        <v>1425</v>
      </c>
      <c r="H306" s="173" t="s">
        <v>1</v>
      </c>
      <c r="I306" s="175"/>
      <c r="L306" s="171"/>
      <c r="M306" s="176"/>
      <c r="N306" s="177"/>
      <c r="O306" s="177"/>
      <c r="P306" s="177"/>
      <c r="Q306" s="177"/>
      <c r="R306" s="177"/>
      <c r="S306" s="177"/>
      <c r="T306" s="178"/>
      <c r="AT306" s="173" t="s">
        <v>156</v>
      </c>
      <c r="AU306" s="173" t="s">
        <v>87</v>
      </c>
      <c r="AV306" s="13" t="s">
        <v>81</v>
      </c>
      <c r="AW306" s="13" t="s">
        <v>30</v>
      </c>
      <c r="AX306" s="13" t="s">
        <v>74</v>
      </c>
      <c r="AY306" s="173" t="s">
        <v>148</v>
      </c>
    </row>
    <row r="307" spans="1:65" s="15" customFormat="1" ht="11.25">
      <c r="B307" s="187"/>
      <c r="D307" s="172" t="s">
        <v>156</v>
      </c>
      <c r="E307" s="188" t="s">
        <v>1</v>
      </c>
      <c r="F307" s="189" t="s">
        <v>163</v>
      </c>
      <c r="H307" s="190">
        <v>1</v>
      </c>
      <c r="I307" s="191"/>
      <c r="L307" s="187"/>
      <c r="M307" s="192"/>
      <c r="N307" s="193"/>
      <c r="O307" s="193"/>
      <c r="P307" s="193"/>
      <c r="Q307" s="193"/>
      <c r="R307" s="193"/>
      <c r="S307" s="193"/>
      <c r="T307" s="194"/>
      <c r="AT307" s="188" t="s">
        <v>156</v>
      </c>
      <c r="AU307" s="188" t="s">
        <v>87</v>
      </c>
      <c r="AV307" s="15" t="s">
        <v>154</v>
      </c>
      <c r="AW307" s="15" t="s">
        <v>30</v>
      </c>
      <c r="AX307" s="15" t="s">
        <v>81</v>
      </c>
      <c r="AY307" s="188" t="s">
        <v>148</v>
      </c>
    </row>
    <row r="308" spans="1:65" s="2" customFormat="1" ht="24.2" customHeight="1">
      <c r="A308" s="33"/>
      <c r="B308" s="156"/>
      <c r="C308" s="157" t="s">
        <v>329</v>
      </c>
      <c r="D308" s="157" t="s">
        <v>150</v>
      </c>
      <c r="E308" s="158" t="s">
        <v>1426</v>
      </c>
      <c r="F308" s="159" t="s">
        <v>1427</v>
      </c>
      <c r="G308" s="160" t="s">
        <v>332</v>
      </c>
      <c r="H308" s="161">
        <v>89</v>
      </c>
      <c r="I308" s="162"/>
      <c r="J308" s="163">
        <f>ROUND(I308*H308,2)</f>
        <v>0</v>
      </c>
      <c r="K308" s="164"/>
      <c r="L308" s="34"/>
      <c r="M308" s="165" t="s">
        <v>1</v>
      </c>
      <c r="N308" s="166" t="s">
        <v>40</v>
      </c>
      <c r="O308" s="62"/>
      <c r="P308" s="167">
        <f>O308*H308</f>
        <v>0</v>
      </c>
      <c r="Q308" s="167">
        <v>1.2999999999999999E-4</v>
      </c>
      <c r="R308" s="167">
        <f>Q308*H308</f>
        <v>1.1569999999999999E-2</v>
      </c>
      <c r="S308" s="167">
        <v>0</v>
      </c>
      <c r="T308" s="168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9" t="s">
        <v>154</v>
      </c>
      <c r="AT308" s="169" t="s">
        <v>150</v>
      </c>
      <c r="AU308" s="169" t="s">
        <v>87</v>
      </c>
      <c r="AY308" s="18" t="s">
        <v>148</v>
      </c>
      <c r="BE308" s="170">
        <f>IF(N308="základná",J308,0)</f>
        <v>0</v>
      </c>
      <c r="BF308" s="170">
        <f>IF(N308="znížená",J308,0)</f>
        <v>0</v>
      </c>
      <c r="BG308" s="170">
        <f>IF(N308="zákl. prenesená",J308,0)</f>
        <v>0</v>
      </c>
      <c r="BH308" s="170">
        <f>IF(N308="zníž. prenesená",J308,0)</f>
        <v>0</v>
      </c>
      <c r="BI308" s="170">
        <f>IF(N308="nulová",J308,0)</f>
        <v>0</v>
      </c>
      <c r="BJ308" s="18" t="s">
        <v>87</v>
      </c>
      <c r="BK308" s="170">
        <f>ROUND(I308*H308,2)</f>
        <v>0</v>
      </c>
      <c r="BL308" s="18" t="s">
        <v>154</v>
      </c>
      <c r="BM308" s="169" t="s">
        <v>1428</v>
      </c>
    </row>
    <row r="309" spans="1:65" s="13" customFormat="1" ht="11.25">
      <c r="B309" s="171"/>
      <c r="D309" s="172" t="s">
        <v>156</v>
      </c>
      <c r="E309" s="173" t="s">
        <v>1</v>
      </c>
      <c r="F309" s="174" t="s">
        <v>1429</v>
      </c>
      <c r="H309" s="173" t="s">
        <v>1</v>
      </c>
      <c r="I309" s="175"/>
      <c r="L309" s="171"/>
      <c r="M309" s="176"/>
      <c r="N309" s="177"/>
      <c r="O309" s="177"/>
      <c r="P309" s="177"/>
      <c r="Q309" s="177"/>
      <c r="R309" s="177"/>
      <c r="S309" s="177"/>
      <c r="T309" s="178"/>
      <c r="AT309" s="173" t="s">
        <v>156</v>
      </c>
      <c r="AU309" s="173" t="s">
        <v>87</v>
      </c>
      <c r="AV309" s="13" t="s">
        <v>81</v>
      </c>
      <c r="AW309" s="13" t="s">
        <v>30</v>
      </c>
      <c r="AX309" s="13" t="s">
        <v>74</v>
      </c>
      <c r="AY309" s="173" t="s">
        <v>148</v>
      </c>
    </row>
    <row r="310" spans="1:65" s="14" customFormat="1" ht="11.25">
      <c r="B310" s="179"/>
      <c r="D310" s="172" t="s">
        <v>156</v>
      </c>
      <c r="E310" s="180" t="s">
        <v>1</v>
      </c>
      <c r="F310" s="181" t="s">
        <v>1430</v>
      </c>
      <c r="H310" s="182">
        <v>18.75</v>
      </c>
      <c r="I310" s="183"/>
      <c r="L310" s="179"/>
      <c r="M310" s="184"/>
      <c r="N310" s="185"/>
      <c r="O310" s="185"/>
      <c r="P310" s="185"/>
      <c r="Q310" s="185"/>
      <c r="R310" s="185"/>
      <c r="S310" s="185"/>
      <c r="T310" s="186"/>
      <c r="AT310" s="180" t="s">
        <v>156</v>
      </c>
      <c r="AU310" s="180" t="s">
        <v>87</v>
      </c>
      <c r="AV310" s="14" t="s">
        <v>87</v>
      </c>
      <c r="AW310" s="14" t="s">
        <v>30</v>
      </c>
      <c r="AX310" s="14" t="s">
        <v>74</v>
      </c>
      <c r="AY310" s="180" t="s">
        <v>148</v>
      </c>
    </row>
    <row r="311" spans="1:65" s="14" customFormat="1" ht="11.25">
      <c r="B311" s="179"/>
      <c r="D311" s="172" t="s">
        <v>156</v>
      </c>
      <c r="E311" s="180" t="s">
        <v>1</v>
      </c>
      <c r="F311" s="181" t="s">
        <v>1431</v>
      </c>
      <c r="H311" s="182">
        <v>17.8</v>
      </c>
      <c r="I311" s="183"/>
      <c r="L311" s="179"/>
      <c r="M311" s="184"/>
      <c r="N311" s="185"/>
      <c r="O311" s="185"/>
      <c r="P311" s="185"/>
      <c r="Q311" s="185"/>
      <c r="R311" s="185"/>
      <c r="S311" s="185"/>
      <c r="T311" s="186"/>
      <c r="AT311" s="180" t="s">
        <v>156</v>
      </c>
      <c r="AU311" s="180" t="s">
        <v>87</v>
      </c>
      <c r="AV311" s="14" t="s">
        <v>87</v>
      </c>
      <c r="AW311" s="14" t="s">
        <v>30</v>
      </c>
      <c r="AX311" s="14" t="s">
        <v>74</v>
      </c>
      <c r="AY311" s="180" t="s">
        <v>148</v>
      </c>
    </row>
    <row r="312" spans="1:65" s="14" customFormat="1" ht="11.25">
      <c r="B312" s="179"/>
      <c r="D312" s="172" t="s">
        <v>156</v>
      </c>
      <c r="E312" s="180" t="s">
        <v>1</v>
      </c>
      <c r="F312" s="181" t="s">
        <v>1432</v>
      </c>
      <c r="H312" s="182">
        <v>39.200000000000003</v>
      </c>
      <c r="I312" s="183"/>
      <c r="L312" s="179"/>
      <c r="M312" s="184"/>
      <c r="N312" s="185"/>
      <c r="O312" s="185"/>
      <c r="P312" s="185"/>
      <c r="Q312" s="185"/>
      <c r="R312" s="185"/>
      <c r="S312" s="185"/>
      <c r="T312" s="186"/>
      <c r="AT312" s="180" t="s">
        <v>156</v>
      </c>
      <c r="AU312" s="180" t="s">
        <v>87</v>
      </c>
      <c r="AV312" s="14" t="s">
        <v>87</v>
      </c>
      <c r="AW312" s="14" t="s">
        <v>30</v>
      </c>
      <c r="AX312" s="14" t="s">
        <v>74</v>
      </c>
      <c r="AY312" s="180" t="s">
        <v>148</v>
      </c>
    </row>
    <row r="313" spans="1:65" s="14" customFormat="1" ht="11.25">
      <c r="B313" s="179"/>
      <c r="D313" s="172" t="s">
        <v>156</v>
      </c>
      <c r="E313" s="180" t="s">
        <v>1</v>
      </c>
      <c r="F313" s="181" t="s">
        <v>1433</v>
      </c>
      <c r="H313" s="182">
        <v>12.8</v>
      </c>
      <c r="I313" s="183"/>
      <c r="L313" s="179"/>
      <c r="M313" s="184"/>
      <c r="N313" s="185"/>
      <c r="O313" s="185"/>
      <c r="P313" s="185"/>
      <c r="Q313" s="185"/>
      <c r="R313" s="185"/>
      <c r="S313" s="185"/>
      <c r="T313" s="186"/>
      <c r="AT313" s="180" t="s">
        <v>156</v>
      </c>
      <c r="AU313" s="180" t="s">
        <v>87</v>
      </c>
      <c r="AV313" s="14" t="s">
        <v>87</v>
      </c>
      <c r="AW313" s="14" t="s">
        <v>30</v>
      </c>
      <c r="AX313" s="14" t="s">
        <v>74</v>
      </c>
      <c r="AY313" s="180" t="s">
        <v>148</v>
      </c>
    </row>
    <row r="314" spans="1:65" s="14" customFormat="1" ht="11.25">
      <c r="B314" s="179"/>
      <c r="D314" s="172" t="s">
        <v>156</v>
      </c>
      <c r="E314" s="180" t="s">
        <v>1</v>
      </c>
      <c r="F314" s="181" t="s">
        <v>1434</v>
      </c>
      <c r="H314" s="182">
        <v>0.45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156</v>
      </c>
      <c r="AU314" s="180" t="s">
        <v>87</v>
      </c>
      <c r="AV314" s="14" t="s">
        <v>87</v>
      </c>
      <c r="AW314" s="14" t="s">
        <v>30</v>
      </c>
      <c r="AX314" s="14" t="s">
        <v>74</v>
      </c>
      <c r="AY314" s="180" t="s">
        <v>148</v>
      </c>
    </row>
    <row r="315" spans="1:65" s="15" customFormat="1" ht="11.25">
      <c r="B315" s="187"/>
      <c r="D315" s="172" t="s">
        <v>156</v>
      </c>
      <c r="E315" s="188" t="s">
        <v>1</v>
      </c>
      <c r="F315" s="189" t="s">
        <v>163</v>
      </c>
      <c r="H315" s="190">
        <v>89</v>
      </c>
      <c r="I315" s="191"/>
      <c r="L315" s="187"/>
      <c r="M315" s="192"/>
      <c r="N315" s="193"/>
      <c r="O315" s="193"/>
      <c r="P315" s="193"/>
      <c r="Q315" s="193"/>
      <c r="R315" s="193"/>
      <c r="S315" s="193"/>
      <c r="T315" s="194"/>
      <c r="AT315" s="188" t="s">
        <v>156</v>
      </c>
      <c r="AU315" s="188" t="s">
        <v>87</v>
      </c>
      <c r="AV315" s="15" t="s">
        <v>154</v>
      </c>
      <c r="AW315" s="15" t="s">
        <v>30</v>
      </c>
      <c r="AX315" s="15" t="s">
        <v>81</v>
      </c>
      <c r="AY315" s="188" t="s">
        <v>148</v>
      </c>
    </row>
    <row r="316" spans="1:65" s="2" customFormat="1" ht="16.5" customHeight="1">
      <c r="A316" s="33"/>
      <c r="B316" s="156"/>
      <c r="C316" s="157" t="s">
        <v>7</v>
      </c>
      <c r="D316" s="157" t="s">
        <v>150</v>
      </c>
      <c r="E316" s="158" t="s">
        <v>1435</v>
      </c>
      <c r="F316" s="159" t="s">
        <v>1436</v>
      </c>
      <c r="G316" s="160" t="s">
        <v>332</v>
      </c>
      <c r="H316" s="161">
        <v>130</v>
      </c>
      <c r="I316" s="162"/>
      <c r="J316" s="163">
        <f>ROUND(I316*H316,2)</f>
        <v>0</v>
      </c>
      <c r="K316" s="164"/>
      <c r="L316" s="34"/>
      <c r="M316" s="165" t="s">
        <v>1</v>
      </c>
      <c r="N316" s="166" t="s">
        <v>40</v>
      </c>
      <c r="O316" s="62"/>
      <c r="P316" s="167">
        <f>O316*H316</f>
        <v>0</v>
      </c>
      <c r="Q316" s="167">
        <v>2.1000000000000001E-4</v>
      </c>
      <c r="R316" s="167">
        <f>Q316*H316</f>
        <v>2.7300000000000001E-2</v>
      </c>
      <c r="S316" s="167">
        <v>0</v>
      </c>
      <c r="T316" s="168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9" t="s">
        <v>154</v>
      </c>
      <c r="AT316" s="169" t="s">
        <v>150</v>
      </c>
      <c r="AU316" s="169" t="s">
        <v>87</v>
      </c>
      <c r="AY316" s="18" t="s">
        <v>148</v>
      </c>
      <c r="BE316" s="170">
        <f>IF(N316="základná",J316,0)</f>
        <v>0</v>
      </c>
      <c r="BF316" s="170">
        <f>IF(N316="znížená",J316,0)</f>
        <v>0</v>
      </c>
      <c r="BG316" s="170">
        <f>IF(N316="zákl. prenesená",J316,0)</f>
        <v>0</v>
      </c>
      <c r="BH316" s="170">
        <f>IF(N316="zníž. prenesená",J316,0)</f>
        <v>0</v>
      </c>
      <c r="BI316" s="170">
        <f>IF(N316="nulová",J316,0)</f>
        <v>0</v>
      </c>
      <c r="BJ316" s="18" t="s">
        <v>87</v>
      </c>
      <c r="BK316" s="170">
        <f>ROUND(I316*H316,2)</f>
        <v>0</v>
      </c>
      <c r="BL316" s="18" t="s">
        <v>154</v>
      </c>
      <c r="BM316" s="169" t="s">
        <v>1437</v>
      </c>
    </row>
    <row r="317" spans="1:65" s="14" customFormat="1" ht="11.25">
      <c r="B317" s="179"/>
      <c r="D317" s="172" t="s">
        <v>156</v>
      </c>
      <c r="E317" s="180" t="s">
        <v>1</v>
      </c>
      <c r="F317" s="181" t="s">
        <v>1438</v>
      </c>
      <c r="H317" s="182">
        <v>72</v>
      </c>
      <c r="I317" s="183"/>
      <c r="L317" s="179"/>
      <c r="M317" s="184"/>
      <c r="N317" s="185"/>
      <c r="O317" s="185"/>
      <c r="P317" s="185"/>
      <c r="Q317" s="185"/>
      <c r="R317" s="185"/>
      <c r="S317" s="185"/>
      <c r="T317" s="186"/>
      <c r="AT317" s="180" t="s">
        <v>156</v>
      </c>
      <c r="AU317" s="180" t="s">
        <v>87</v>
      </c>
      <c r="AV317" s="14" t="s">
        <v>87</v>
      </c>
      <c r="AW317" s="14" t="s">
        <v>30</v>
      </c>
      <c r="AX317" s="14" t="s">
        <v>74</v>
      </c>
      <c r="AY317" s="180" t="s">
        <v>148</v>
      </c>
    </row>
    <row r="318" spans="1:65" s="14" customFormat="1" ht="11.25">
      <c r="B318" s="179"/>
      <c r="D318" s="172" t="s">
        <v>156</v>
      </c>
      <c r="E318" s="180" t="s">
        <v>1</v>
      </c>
      <c r="F318" s="181" t="s">
        <v>1439</v>
      </c>
      <c r="H318" s="182">
        <v>45.16</v>
      </c>
      <c r="I318" s="183"/>
      <c r="L318" s="179"/>
      <c r="M318" s="184"/>
      <c r="N318" s="185"/>
      <c r="O318" s="185"/>
      <c r="P318" s="185"/>
      <c r="Q318" s="185"/>
      <c r="R318" s="185"/>
      <c r="S318" s="185"/>
      <c r="T318" s="186"/>
      <c r="AT318" s="180" t="s">
        <v>156</v>
      </c>
      <c r="AU318" s="180" t="s">
        <v>87</v>
      </c>
      <c r="AV318" s="14" t="s">
        <v>87</v>
      </c>
      <c r="AW318" s="14" t="s">
        <v>30</v>
      </c>
      <c r="AX318" s="14" t="s">
        <v>74</v>
      </c>
      <c r="AY318" s="180" t="s">
        <v>148</v>
      </c>
    </row>
    <row r="319" spans="1:65" s="14" customFormat="1" ht="11.25">
      <c r="B319" s="179"/>
      <c r="D319" s="172" t="s">
        <v>156</v>
      </c>
      <c r="E319" s="180" t="s">
        <v>1</v>
      </c>
      <c r="F319" s="181" t="s">
        <v>1440</v>
      </c>
      <c r="H319" s="182">
        <v>7.2</v>
      </c>
      <c r="I319" s="183"/>
      <c r="L319" s="179"/>
      <c r="M319" s="184"/>
      <c r="N319" s="185"/>
      <c r="O319" s="185"/>
      <c r="P319" s="185"/>
      <c r="Q319" s="185"/>
      <c r="R319" s="185"/>
      <c r="S319" s="185"/>
      <c r="T319" s="186"/>
      <c r="AT319" s="180" t="s">
        <v>156</v>
      </c>
      <c r="AU319" s="180" t="s">
        <v>87</v>
      </c>
      <c r="AV319" s="14" t="s">
        <v>87</v>
      </c>
      <c r="AW319" s="14" t="s">
        <v>30</v>
      </c>
      <c r="AX319" s="14" t="s">
        <v>74</v>
      </c>
      <c r="AY319" s="180" t="s">
        <v>148</v>
      </c>
    </row>
    <row r="320" spans="1:65" s="16" customFormat="1" ht="11.25">
      <c r="B320" s="195"/>
      <c r="D320" s="172" t="s">
        <v>156</v>
      </c>
      <c r="E320" s="196" t="s">
        <v>1</v>
      </c>
      <c r="F320" s="197" t="s">
        <v>193</v>
      </c>
      <c r="H320" s="198">
        <v>124.36</v>
      </c>
      <c r="I320" s="199"/>
      <c r="L320" s="195"/>
      <c r="M320" s="200"/>
      <c r="N320" s="201"/>
      <c r="O320" s="201"/>
      <c r="P320" s="201"/>
      <c r="Q320" s="201"/>
      <c r="R320" s="201"/>
      <c r="S320" s="201"/>
      <c r="T320" s="202"/>
      <c r="AT320" s="196" t="s">
        <v>156</v>
      </c>
      <c r="AU320" s="196" t="s">
        <v>87</v>
      </c>
      <c r="AV320" s="16" t="s">
        <v>167</v>
      </c>
      <c r="AW320" s="16" t="s">
        <v>30</v>
      </c>
      <c r="AX320" s="16" t="s">
        <v>74</v>
      </c>
      <c r="AY320" s="196" t="s">
        <v>148</v>
      </c>
    </row>
    <row r="321" spans="1:65" s="14" customFormat="1" ht="11.25">
      <c r="B321" s="179"/>
      <c r="D321" s="172" t="s">
        <v>156</v>
      </c>
      <c r="E321" s="180" t="s">
        <v>1</v>
      </c>
      <c r="F321" s="181" t="s">
        <v>1441</v>
      </c>
      <c r="H321" s="182">
        <v>5.64</v>
      </c>
      <c r="I321" s="183"/>
      <c r="L321" s="179"/>
      <c r="M321" s="184"/>
      <c r="N321" s="185"/>
      <c r="O321" s="185"/>
      <c r="P321" s="185"/>
      <c r="Q321" s="185"/>
      <c r="R321" s="185"/>
      <c r="S321" s="185"/>
      <c r="T321" s="186"/>
      <c r="AT321" s="180" t="s">
        <v>156</v>
      </c>
      <c r="AU321" s="180" t="s">
        <v>87</v>
      </c>
      <c r="AV321" s="14" t="s">
        <v>87</v>
      </c>
      <c r="AW321" s="14" t="s">
        <v>30</v>
      </c>
      <c r="AX321" s="14" t="s">
        <v>74</v>
      </c>
      <c r="AY321" s="180" t="s">
        <v>148</v>
      </c>
    </row>
    <row r="322" spans="1:65" s="16" customFormat="1" ht="11.25">
      <c r="B322" s="195"/>
      <c r="D322" s="172" t="s">
        <v>156</v>
      </c>
      <c r="E322" s="196" t="s">
        <v>1</v>
      </c>
      <c r="F322" s="197" t="s">
        <v>193</v>
      </c>
      <c r="H322" s="198">
        <v>5.64</v>
      </c>
      <c r="I322" s="199"/>
      <c r="L322" s="195"/>
      <c r="M322" s="200"/>
      <c r="N322" s="201"/>
      <c r="O322" s="201"/>
      <c r="P322" s="201"/>
      <c r="Q322" s="201"/>
      <c r="R322" s="201"/>
      <c r="S322" s="201"/>
      <c r="T322" s="202"/>
      <c r="AT322" s="196" t="s">
        <v>156</v>
      </c>
      <c r="AU322" s="196" t="s">
        <v>87</v>
      </c>
      <c r="AV322" s="16" t="s">
        <v>167</v>
      </c>
      <c r="AW322" s="16" t="s">
        <v>30</v>
      </c>
      <c r="AX322" s="16" t="s">
        <v>74</v>
      </c>
      <c r="AY322" s="196" t="s">
        <v>148</v>
      </c>
    </row>
    <row r="323" spans="1:65" s="15" customFormat="1" ht="11.25">
      <c r="B323" s="187"/>
      <c r="D323" s="172" t="s">
        <v>156</v>
      </c>
      <c r="E323" s="188" t="s">
        <v>1</v>
      </c>
      <c r="F323" s="189" t="s">
        <v>163</v>
      </c>
      <c r="H323" s="190">
        <v>130</v>
      </c>
      <c r="I323" s="191"/>
      <c r="L323" s="187"/>
      <c r="M323" s="192"/>
      <c r="N323" s="193"/>
      <c r="O323" s="193"/>
      <c r="P323" s="193"/>
      <c r="Q323" s="193"/>
      <c r="R323" s="193"/>
      <c r="S323" s="193"/>
      <c r="T323" s="194"/>
      <c r="AT323" s="188" t="s">
        <v>156</v>
      </c>
      <c r="AU323" s="188" t="s">
        <v>87</v>
      </c>
      <c r="AV323" s="15" t="s">
        <v>154</v>
      </c>
      <c r="AW323" s="15" t="s">
        <v>30</v>
      </c>
      <c r="AX323" s="15" t="s">
        <v>81</v>
      </c>
      <c r="AY323" s="188" t="s">
        <v>148</v>
      </c>
    </row>
    <row r="324" spans="1:65" s="2" customFormat="1" ht="24.2" customHeight="1">
      <c r="A324" s="33"/>
      <c r="B324" s="156"/>
      <c r="C324" s="157" t="s">
        <v>341</v>
      </c>
      <c r="D324" s="157" t="s">
        <v>150</v>
      </c>
      <c r="E324" s="158" t="s">
        <v>1442</v>
      </c>
      <c r="F324" s="159" t="s">
        <v>1443</v>
      </c>
      <c r="G324" s="160" t="s">
        <v>332</v>
      </c>
      <c r="H324" s="161">
        <v>28.2</v>
      </c>
      <c r="I324" s="162"/>
      <c r="J324" s="163">
        <f>ROUND(I324*H324,2)</f>
        <v>0</v>
      </c>
      <c r="K324" s="164"/>
      <c r="L324" s="34"/>
      <c r="M324" s="165" t="s">
        <v>1</v>
      </c>
      <c r="N324" s="166" t="s">
        <v>40</v>
      </c>
      <c r="O324" s="62"/>
      <c r="P324" s="167">
        <f>O324*H324</f>
        <v>0</v>
      </c>
      <c r="Q324" s="167">
        <v>5.0000000000000002E-5</v>
      </c>
      <c r="R324" s="167">
        <f>Q324*H324</f>
        <v>1.41E-3</v>
      </c>
      <c r="S324" s="167">
        <v>0</v>
      </c>
      <c r="T324" s="168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9" t="s">
        <v>154</v>
      </c>
      <c r="AT324" s="169" t="s">
        <v>150</v>
      </c>
      <c r="AU324" s="169" t="s">
        <v>87</v>
      </c>
      <c r="AY324" s="18" t="s">
        <v>148</v>
      </c>
      <c r="BE324" s="170">
        <f>IF(N324="základná",J324,0)</f>
        <v>0</v>
      </c>
      <c r="BF324" s="170">
        <f>IF(N324="znížená",J324,0)</f>
        <v>0</v>
      </c>
      <c r="BG324" s="170">
        <f>IF(N324="zákl. prenesená",J324,0)</f>
        <v>0</v>
      </c>
      <c r="BH324" s="170">
        <f>IF(N324="zníž. prenesená",J324,0)</f>
        <v>0</v>
      </c>
      <c r="BI324" s="170">
        <f>IF(N324="nulová",J324,0)</f>
        <v>0</v>
      </c>
      <c r="BJ324" s="18" t="s">
        <v>87</v>
      </c>
      <c r="BK324" s="170">
        <f>ROUND(I324*H324,2)</f>
        <v>0</v>
      </c>
      <c r="BL324" s="18" t="s">
        <v>154</v>
      </c>
      <c r="BM324" s="169" t="s">
        <v>1444</v>
      </c>
    </row>
    <row r="325" spans="1:65" s="13" customFormat="1" ht="22.5">
      <c r="B325" s="171"/>
      <c r="D325" s="172" t="s">
        <v>156</v>
      </c>
      <c r="E325" s="173" t="s">
        <v>1</v>
      </c>
      <c r="F325" s="174" t="s">
        <v>1445</v>
      </c>
      <c r="H325" s="173" t="s">
        <v>1</v>
      </c>
      <c r="I325" s="175"/>
      <c r="L325" s="171"/>
      <c r="M325" s="176"/>
      <c r="N325" s="177"/>
      <c r="O325" s="177"/>
      <c r="P325" s="177"/>
      <c r="Q325" s="177"/>
      <c r="R325" s="177"/>
      <c r="S325" s="177"/>
      <c r="T325" s="178"/>
      <c r="AT325" s="173" t="s">
        <v>156</v>
      </c>
      <c r="AU325" s="173" t="s">
        <v>87</v>
      </c>
      <c r="AV325" s="13" t="s">
        <v>81</v>
      </c>
      <c r="AW325" s="13" t="s">
        <v>30</v>
      </c>
      <c r="AX325" s="13" t="s">
        <v>74</v>
      </c>
      <c r="AY325" s="173" t="s">
        <v>148</v>
      </c>
    </row>
    <row r="326" spans="1:65" s="14" customFormat="1" ht="11.25">
      <c r="B326" s="179"/>
      <c r="D326" s="172" t="s">
        <v>156</v>
      </c>
      <c r="E326" s="180" t="s">
        <v>1</v>
      </c>
      <c r="F326" s="181" t="s">
        <v>1034</v>
      </c>
      <c r="H326" s="182">
        <v>16.2</v>
      </c>
      <c r="I326" s="183"/>
      <c r="L326" s="179"/>
      <c r="M326" s="184"/>
      <c r="N326" s="185"/>
      <c r="O326" s="185"/>
      <c r="P326" s="185"/>
      <c r="Q326" s="185"/>
      <c r="R326" s="185"/>
      <c r="S326" s="185"/>
      <c r="T326" s="186"/>
      <c r="AT326" s="180" t="s">
        <v>156</v>
      </c>
      <c r="AU326" s="180" t="s">
        <v>87</v>
      </c>
      <c r="AV326" s="14" t="s">
        <v>87</v>
      </c>
      <c r="AW326" s="14" t="s">
        <v>30</v>
      </c>
      <c r="AX326" s="14" t="s">
        <v>74</v>
      </c>
      <c r="AY326" s="180" t="s">
        <v>148</v>
      </c>
    </row>
    <row r="327" spans="1:65" s="14" customFormat="1" ht="11.25">
      <c r="B327" s="179"/>
      <c r="D327" s="172" t="s">
        <v>156</v>
      </c>
      <c r="E327" s="180" t="s">
        <v>1</v>
      </c>
      <c r="F327" s="181" t="s">
        <v>1035</v>
      </c>
      <c r="H327" s="182">
        <v>3.6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156</v>
      </c>
      <c r="AU327" s="180" t="s">
        <v>87</v>
      </c>
      <c r="AV327" s="14" t="s">
        <v>87</v>
      </c>
      <c r="AW327" s="14" t="s">
        <v>30</v>
      </c>
      <c r="AX327" s="14" t="s">
        <v>74</v>
      </c>
      <c r="AY327" s="180" t="s">
        <v>148</v>
      </c>
    </row>
    <row r="328" spans="1:65" s="14" customFormat="1" ht="11.25">
      <c r="B328" s="179"/>
      <c r="D328" s="172" t="s">
        <v>156</v>
      </c>
      <c r="E328" s="180" t="s">
        <v>1</v>
      </c>
      <c r="F328" s="181" t="s">
        <v>1036</v>
      </c>
      <c r="H328" s="182">
        <v>7.2</v>
      </c>
      <c r="I328" s="183"/>
      <c r="L328" s="179"/>
      <c r="M328" s="184"/>
      <c r="N328" s="185"/>
      <c r="O328" s="185"/>
      <c r="P328" s="185"/>
      <c r="Q328" s="185"/>
      <c r="R328" s="185"/>
      <c r="S328" s="185"/>
      <c r="T328" s="186"/>
      <c r="AT328" s="180" t="s">
        <v>156</v>
      </c>
      <c r="AU328" s="180" t="s">
        <v>87</v>
      </c>
      <c r="AV328" s="14" t="s">
        <v>87</v>
      </c>
      <c r="AW328" s="14" t="s">
        <v>30</v>
      </c>
      <c r="AX328" s="14" t="s">
        <v>74</v>
      </c>
      <c r="AY328" s="180" t="s">
        <v>148</v>
      </c>
    </row>
    <row r="329" spans="1:65" s="14" customFormat="1" ht="11.25">
      <c r="B329" s="179"/>
      <c r="D329" s="172" t="s">
        <v>156</v>
      </c>
      <c r="E329" s="180" t="s">
        <v>1</v>
      </c>
      <c r="F329" s="181" t="s">
        <v>1037</v>
      </c>
      <c r="H329" s="182">
        <v>1.2</v>
      </c>
      <c r="I329" s="183"/>
      <c r="L329" s="179"/>
      <c r="M329" s="184"/>
      <c r="N329" s="185"/>
      <c r="O329" s="185"/>
      <c r="P329" s="185"/>
      <c r="Q329" s="185"/>
      <c r="R329" s="185"/>
      <c r="S329" s="185"/>
      <c r="T329" s="186"/>
      <c r="AT329" s="180" t="s">
        <v>156</v>
      </c>
      <c r="AU329" s="180" t="s">
        <v>87</v>
      </c>
      <c r="AV329" s="14" t="s">
        <v>87</v>
      </c>
      <c r="AW329" s="14" t="s">
        <v>30</v>
      </c>
      <c r="AX329" s="14" t="s">
        <v>74</v>
      </c>
      <c r="AY329" s="180" t="s">
        <v>148</v>
      </c>
    </row>
    <row r="330" spans="1:65" s="15" customFormat="1" ht="11.25">
      <c r="B330" s="187"/>
      <c r="D330" s="172" t="s">
        <v>156</v>
      </c>
      <c r="E330" s="188" t="s">
        <v>1</v>
      </c>
      <c r="F330" s="189" t="s">
        <v>163</v>
      </c>
      <c r="H330" s="190">
        <v>28.2</v>
      </c>
      <c r="I330" s="191"/>
      <c r="L330" s="187"/>
      <c r="M330" s="192"/>
      <c r="N330" s="193"/>
      <c r="O330" s="193"/>
      <c r="P330" s="193"/>
      <c r="Q330" s="193"/>
      <c r="R330" s="193"/>
      <c r="S330" s="193"/>
      <c r="T330" s="194"/>
      <c r="AT330" s="188" t="s">
        <v>156</v>
      </c>
      <c r="AU330" s="188" t="s">
        <v>87</v>
      </c>
      <c r="AV330" s="15" t="s">
        <v>154</v>
      </c>
      <c r="AW330" s="15" t="s">
        <v>30</v>
      </c>
      <c r="AX330" s="15" t="s">
        <v>81</v>
      </c>
      <c r="AY330" s="188" t="s">
        <v>148</v>
      </c>
    </row>
    <row r="331" spans="1:65" s="2" customFormat="1" ht="24.2" customHeight="1">
      <c r="A331" s="33"/>
      <c r="B331" s="156"/>
      <c r="C331" s="157" t="s">
        <v>347</v>
      </c>
      <c r="D331" s="157" t="s">
        <v>150</v>
      </c>
      <c r="E331" s="158" t="s">
        <v>1446</v>
      </c>
      <c r="F331" s="159" t="s">
        <v>1447</v>
      </c>
      <c r="G331" s="160" t="s">
        <v>332</v>
      </c>
      <c r="H331" s="161">
        <v>94</v>
      </c>
      <c r="I331" s="162"/>
      <c r="J331" s="163">
        <f>ROUND(I331*H331,2)</f>
        <v>0</v>
      </c>
      <c r="K331" s="164"/>
      <c r="L331" s="34"/>
      <c r="M331" s="165" t="s">
        <v>1</v>
      </c>
      <c r="N331" s="166" t="s">
        <v>40</v>
      </c>
      <c r="O331" s="62"/>
      <c r="P331" s="167">
        <f>O331*H331</f>
        <v>0</v>
      </c>
      <c r="Q331" s="167">
        <v>5.0000000000000002E-5</v>
      </c>
      <c r="R331" s="167">
        <f>Q331*H331</f>
        <v>4.7000000000000002E-3</v>
      </c>
      <c r="S331" s="167">
        <v>0</v>
      </c>
      <c r="T331" s="168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9" t="s">
        <v>154</v>
      </c>
      <c r="AT331" s="169" t="s">
        <v>150</v>
      </c>
      <c r="AU331" s="169" t="s">
        <v>87</v>
      </c>
      <c r="AY331" s="18" t="s">
        <v>148</v>
      </c>
      <c r="BE331" s="170">
        <f>IF(N331="základná",J331,0)</f>
        <v>0</v>
      </c>
      <c r="BF331" s="170">
        <f>IF(N331="znížená",J331,0)</f>
        <v>0</v>
      </c>
      <c r="BG331" s="170">
        <f>IF(N331="zákl. prenesená",J331,0)</f>
        <v>0</v>
      </c>
      <c r="BH331" s="170">
        <f>IF(N331="zníž. prenesená",J331,0)</f>
        <v>0</v>
      </c>
      <c r="BI331" s="170">
        <f>IF(N331="nulová",J331,0)</f>
        <v>0</v>
      </c>
      <c r="BJ331" s="18" t="s">
        <v>87</v>
      </c>
      <c r="BK331" s="170">
        <f>ROUND(I331*H331,2)</f>
        <v>0</v>
      </c>
      <c r="BL331" s="18" t="s">
        <v>154</v>
      </c>
      <c r="BM331" s="169" t="s">
        <v>1448</v>
      </c>
    </row>
    <row r="332" spans="1:65" s="13" customFormat="1" ht="11.25">
      <c r="B332" s="171"/>
      <c r="D332" s="172" t="s">
        <v>156</v>
      </c>
      <c r="E332" s="173" t="s">
        <v>1</v>
      </c>
      <c r="F332" s="174" t="s">
        <v>1449</v>
      </c>
      <c r="H332" s="173" t="s">
        <v>1</v>
      </c>
      <c r="I332" s="175"/>
      <c r="L332" s="171"/>
      <c r="M332" s="176"/>
      <c r="N332" s="177"/>
      <c r="O332" s="177"/>
      <c r="P332" s="177"/>
      <c r="Q332" s="177"/>
      <c r="R332" s="177"/>
      <c r="S332" s="177"/>
      <c r="T332" s="178"/>
      <c r="AT332" s="173" t="s">
        <v>156</v>
      </c>
      <c r="AU332" s="173" t="s">
        <v>87</v>
      </c>
      <c r="AV332" s="13" t="s">
        <v>81</v>
      </c>
      <c r="AW332" s="13" t="s">
        <v>30</v>
      </c>
      <c r="AX332" s="13" t="s">
        <v>74</v>
      </c>
      <c r="AY332" s="173" t="s">
        <v>148</v>
      </c>
    </row>
    <row r="333" spans="1:65" s="13" customFormat="1" ht="11.25">
      <c r="B333" s="171"/>
      <c r="D333" s="172" t="s">
        <v>156</v>
      </c>
      <c r="E333" s="173" t="s">
        <v>1</v>
      </c>
      <c r="F333" s="174" t="s">
        <v>1450</v>
      </c>
      <c r="H333" s="173" t="s">
        <v>1</v>
      </c>
      <c r="I333" s="175"/>
      <c r="L333" s="171"/>
      <c r="M333" s="176"/>
      <c r="N333" s="177"/>
      <c r="O333" s="177"/>
      <c r="P333" s="177"/>
      <c r="Q333" s="177"/>
      <c r="R333" s="177"/>
      <c r="S333" s="177"/>
      <c r="T333" s="178"/>
      <c r="AT333" s="173" t="s">
        <v>156</v>
      </c>
      <c r="AU333" s="173" t="s">
        <v>87</v>
      </c>
      <c r="AV333" s="13" t="s">
        <v>81</v>
      </c>
      <c r="AW333" s="13" t="s">
        <v>30</v>
      </c>
      <c r="AX333" s="13" t="s">
        <v>74</v>
      </c>
      <c r="AY333" s="173" t="s">
        <v>148</v>
      </c>
    </row>
    <row r="334" spans="1:65" s="13" customFormat="1" ht="11.25">
      <c r="B334" s="171"/>
      <c r="D334" s="172" t="s">
        <v>156</v>
      </c>
      <c r="E334" s="173" t="s">
        <v>1</v>
      </c>
      <c r="F334" s="174" t="s">
        <v>1451</v>
      </c>
      <c r="H334" s="173" t="s">
        <v>1</v>
      </c>
      <c r="I334" s="175"/>
      <c r="L334" s="171"/>
      <c r="M334" s="176"/>
      <c r="N334" s="177"/>
      <c r="O334" s="177"/>
      <c r="P334" s="177"/>
      <c r="Q334" s="177"/>
      <c r="R334" s="177"/>
      <c r="S334" s="177"/>
      <c r="T334" s="178"/>
      <c r="AT334" s="173" t="s">
        <v>156</v>
      </c>
      <c r="AU334" s="173" t="s">
        <v>87</v>
      </c>
      <c r="AV334" s="13" t="s">
        <v>81</v>
      </c>
      <c r="AW334" s="13" t="s">
        <v>30</v>
      </c>
      <c r="AX334" s="13" t="s">
        <v>74</v>
      </c>
      <c r="AY334" s="173" t="s">
        <v>148</v>
      </c>
    </row>
    <row r="335" spans="1:65" s="13" customFormat="1" ht="11.25">
      <c r="B335" s="171"/>
      <c r="D335" s="172" t="s">
        <v>156</v>
      </c>
      <c r="E335" s="173" t="s">
        <v>1</v>
      </c>
      <c r="F335" s="174" t="s">
        <v>1452</v>
      </c>
      <c r="H335" s="173" t="s">
        <v>1</v>
      </c>
      <c r="I335" s="175"/>
      <c r="L335" s="171"/>
      <c r="M335" s="176"/>
      <c r="N335" s="177"/>
      <c r="O335" s="177"/>
      <c r="P335" s="177"/>
      <c r="Q335" s="177"/>
      <c r="R335" s="177"/>
      <c r="S335" s="177"/>
      <c r="T335" s="178"/>
      <c r="AT335" s="173" t="s">
        <v>156</v>
      </c>
      <c r="AU335" s="173" t="s">
        <v>87</v>
      </c>
      <c r="AV335" s="13" t="s">
        <v>81</v>
      </c>
      <c r="AW335" s="13" t="s">
        <v>30</v>
      </c>
      <c r="AX335" s="13" t="s">
        <v>74</v>
      </c>
      <c r="AY335" s="173" t="s">
        <v>148</v>
      </c>
    </row>
    <row r="336" spans="1:65" s="14" customFormat="1" ht="11.25">
      <c r="B336" s="179"/>
      <c r="D336" s="172" t="s">
        <v>156</v>
      </c>
      <c r="E336" s="180" t="s">
        <v>1</v>
      </c>
      <c r="F336" s="181" t="s">
        <v>1453</v>
      </c>
      <c r="H336" s="182">
        <v>54</v>
      </c>
      <c r="I336" s="183"/>
      <c r="L336" s="179"/>
      <c r="M336" s="184"/>
      <c r="N336" s="185"/>
      <c r="O336" s="185"/>
      <c r="P336" s="185"/>
      <c r="Q336" s="185"/>
      <c r="R336" s="185"/>
      <c r="S336" s="185"/>
      <c r="T336" s="186"/>
      <c r="AT336" s="180" t="s">
        <v>156</v>
      </c>
      <c r="AU336" s="180" t="s">
        <v>87</v>
      </c>
      <c r="AV336" s="14" t="s">
        <v>87</v>
      </c>
      <c r="AW336" s="14" t="s">
        <v>30</v>
      </c>
      <c r="AX336" s="14" t="s">
        <v>74</v>
      </c>
      <c r="AY336" s="180" t="s">
        <v>148</v>
      </c>
    </row>
    <row r="337" spans="1:65" s="14" customFormat="1" ht="11.25">
      <c r="B337" s="179"/>
      <c r="D337" s="172" t="s">
        <v>156</v>
      </c>
      <c r="E337" s="180" t="s">
        <v>1</v>
      </c>
      <c r="F337" s="181" t="s">
        <v>1454</v>
      </c>
      <c r="H337" s="182">
        <v>12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156</v>
      </c>
      <c r="AU337" s="180" t="s">
        <v>87</v>
      </c>
      <c r="AV337" s="14" t="s">
        <v>87</v>
      </c>
      <c r="AW337" s="14" t="s">
        <v>30</v>
      </c>
      <c r="AX337" s="14" t="s">
        <v>74</v>
      </c>
      <c r="AY337" s="180" t="s">
        <v>148</v>
      </c>
    </row>
    <row r="338" spans="1:65" s="14" customFormat="1" ht="11.25">
      <c r="B338" s="179"/>
      <c r="D338" s="172" t="s">
        <v>156</v>
      </c>
      <c r="E338" s="180" t="s">
        <v>1</v>
      </c>
      <c r="F338" s="181" t="s">
        <v>1455</v>
      </c>
      <c r="H338" s="182">
        <v>9.6</v>
      </c>
      <c r="I338" s="183"/>
      <c r="L338" s="179"/>
      <c r="M338" s="184"/>
      <c r="N338" s="185"/>
      <c r="O338" s="185"/>
      <c r="P338" s="185"/>
      <c r="Q338" s="185"/>
      <c r="R338" s="185"/>
      <c r="S338" s="185"/>
      <c r="T338" s="186"/>
      <c r="AT338" s="180" t="s">
        <v>156</v>
      </c>
      <c r="AU338" s="180" t="s">
        <v>87</v>
      </c>
      <c r="AV338" s="14" t="s">
        <v>87</v>
      </c>
      <c r="AW338" s="14" t="s">
        <v>30</v>
      </c>
      <c r="AX338" s="14" t="s">
        <v>74</v>
      </c>
      <c r="AY338" s="180" t="s">
        <v>148</v>
      </c>
    </row>
    <row r="339" spans="1:65" s="14" customFormat="1" ht="11.25">
      <c r="B339" s="179"/>
      <c r="D339" s="172" t="s">
        <v>156</v>
      </c>
      <c r="E339" s="180" t="s">
        <v>1</v>
      </c>
      <c r="F339" s="181" t="s">
        <v>1456</v>
      </c>
      <c r="H339" s="182">
        <v>1.8</v>
      </c>
      <c r="I339" s="183"/>
      <c r="L339" s="179"/>
      <c r="M339" s="184"/>
      <c r="N339" s="185"/>
      <c r="O339" s="185"/>
      <c r="P339" s="185"/>
      <c r="Q339" s="185"/>
      <c r="R339" s="185"/>
      <c r="S339" s="185"/>
      <c r="T339" s="186"/>
      <c r="AT339" s="180" t="s">
        <v>156</v>
      </c>
      <c r="AU339" s="180" t="s">
        <v>87</v>
      </c>
      <c r="AV339" s="14" t="s">
        <v>87</v>
      </c>
      <c r="AW339" s="14" t="s">
        <v>30</v>
      </c>
      <c r="AX339" s="14" t="s">
        <v>74</v>
      </c>
      <c r="AY339" s="180" t="s">
        <v>148</v>
      </c>
    </row>
    <row r="340" spans="1:65" s="16" customFormat="1" ht="11.25">
      <c r="B340" s="195"/>
      <c r="D340" s="172" t="s">
        <v>156</v>
      </c>
      <c r="E340" s="196" t="s">
        <v>1</v>
      </c>
      <c r="F340" s="197" t="s">
        <v>1457</v>
      </c>
      <c r="H340" s="198">
        <v>77.400000000000006</v>
      </c>
      <c r="I340" s="199"/>
      <c r="L340" s="195"/>
      <c r="M340" s="200"/>
      <c r="N340" s="201"/>
      <c r="O340" s="201"/>
      <c r="P340" s="201"/>
      <c r="Q340" s="201"/>
      <c r="R340" s="201"/>
      <c r="S340" s="201"/>
      <c r="T340" s="202"/>
      <c r="AT340" s="196" t="s">
        <v>156</v>
      </c>
      <c r="AU340" s="196" t="s">
        <v>87</v>
      </c>
      <c r="AV340" s="16" t="s">
        <v>167</v>
      </c>
      <c r="AW340" s="16" t="s">
        <v>30</v>
      </c>
      <c r="AX340" s="16" t="s">
        <v>74</v>
      </c>
      <c r="AY340" s="196" t="s">
        <v>148</v>
      </c>
    </row>
    <row r="341" spans="1:65" s="14" customFormat="1" ht="11.25">
      <c r="B341" s="179"/>
      <c r="D341" s="172" t="s">
        <v>156</v>
      </c>
      <c r="E341" s="180" t="s">
        <v>1</v>
      </c>
      <c r="F341" s="181" t="s">
        <v>1458</v>
      </c>
      <c r="H341" s="182">
        <v>4.4000000000000004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156</v>
      </c>
      <c r="AU341" s="180" t="s">
        <v>87</v>
      </c>
      <c r="AV341" s="14" t="s">
        <v>87</v>
      </c>
      <c r="AW341" s="14" t="s">
        <v>30</v>
      </c>
      <c r="AX341" s="14" t="s">
        <v>74</v>
      </c>
      <c r="AY341" s="180" t="s">
        <v>148</v>
      </c>
    </row>
    <row r="342" spans="1:65" s="14" customFormat="1" ht="11.25">
      <c r="B342" s="179"/>
      <c r="D342" s="172" t="s">
        <v>156</v>
      </c>
      <c r="E342" s="180" t="s">
        <v>1</v>
      </c>
      <c r="F342" s="181" t="s">
        <v>1459</v>
      </c>
      <c r="H342" s="182">
        <v>4.2</v>
      </c>
      <c r="I342" s="183"/>
      <c r="L342" s="179"/>
      <c r="M342" s="184"/>
      <c r="N342" s="185"/>
      <c r="O342" s="185"/>
      <c r="P342" s="185"/>
      <c r="Q342" s="185"/>
      <c r="R342" s="185"/>
      <c r="S342" s="185"/>
      <c r="T342" s="186"/>
      <c r="AT342" s="180" t="s">
        <v>156</v>
      </c>
      <c r="AU342" s="180" t="s">
        <v>87</v>
      </c>
      <c r="AV342" s="14" t="s">
        <v>87</v>
      </c>
      <c r="AW342" s="14" t="s">
        <v>30</v>
      </c>
      <c r="AX342" s="14" t="s">
        <v>74</v>
      </c>
      <c r="AY342" s="180" t="s">
        <v>148</v>
      </c>
    </row>
    <row r="343" spans="1:65" s="14" customFormat="1" ht="11.25">
      <c r="B343" s="179"/>
      <c r="D343" s="172" t="s">
        <v>156</v>
      </c>
      <c r="E343" s="180" t="s">
        <v>1</v>
      </c>
      <c r="F343" s="181" t="s">
        <v>1460</v>
      </c>
      <c r="H343" s="182">
        <v>4</v>
      </c>
      <c r="I343" s="183"/>
      <c r="L343" s="179"/>
      <c r="M343" s="184"/>
      <c r="N343" s="185"/>
      <c r="O343" s="185"/>
      <c r="P343" s="185"/>
      <c r="Q343" s="185"/>
      <c r="R343" s="185"/>
      <c r="S343" s="185"/>
      <c r="T343" s="186"/>
      <c r="AT343" s="180" t="s">
        <v>156</v>
      </c>
      <c r="AU343" s="180" t="s">
        <v>87</v>
      </c>
      <c r="AV343" s="14" t="s">
        <v>87</v>
      </c>
      <c r="AW343" s="14" t="s">
        <v>30</v>
      </c>
      <c r="AX343" s="14" t="s">
        <v>74</v>
      </c>
      <c r="AY343" s="180" t="s">
        <v>148</v>
      </c>
    </row>
    <row r="344" spans="1:65" s="14" customFormat="1" ht="11.25">
      <c r="B344" s="179"/>
      <c r="D344" s="172" t="s">
        <v>156</v>
      </c>
      <c r="E344" s="180" t="s">
        <v>1</v>
      </c>
      <c r="F344" s="181" t="s">
        <v>1460</v>
      </c>
      <c r="H344" s="182">
        <v>4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156</v>
      </c>
      <c r="AU344" s="180" t="s">
        <v>87</v>
      </c>
      <c r="AV344" s="14" t="s">
        <v>87</v>
      </c>
      <c r="AW344" s="14" t="s">
        <v>30</v>
      </c>
      <c r="AX344" s="14" t="s">
        <v>74</v>
      </c>
      <c r="AY344" s="180" t="s">
        <v>148</v>
      </c>
    </row>
    <row r="345" spans="1:65" s="16" customFormat="1" ht="11.25">
      <c r="B345" s="195"/>
      <c r="D345" s="172" t="s">
        <v>156</v>
      </c>
      <c r="E345" s="196" t="s">
        <v>1</v>
      </c>
      <c r="F345" s="197" t="s">
        <v>1461</v>
      </c>
      <c r="H345" s="198">
        <v>16.600000000000001</v>
      </c>
      <c r="I345" s="199"/>
      <c r="L345" s="195"/>
      <c r="M345" s="200"/>
      <c r="N345" s="201"/>
      <c r="O345" s="201"/>
      <c r="P345" s="201"/>
      <c r="Q345" s="201"/>
      <c r="R345" s="201"/>
      <c r="S345" s="201"/>
      <c r="T345" s="202"/>
      <c r="AT345" s="196" t="s">
        <v>156</v>
      </c>
      <c r="AU345" s="196" t="s">
        <v>87</v>
      </c>
      <c r="AV345" s="16" t="s">
        <v>167</v>
      </c>
      <c r="AW345" s="16" t="s">
        <v>30</v>
      </c>
      <c r="AX345" s="16" t="s">
        <v>74</v>
      </c>
      <c r="AY345" s="196" t="s">
        <v>148</v>
      </c>
    </row>
    <row r="346" spans="1:65" s="15" customFormat="1" ht="11.25">
      <c r="B346" s="187"/>
      <c r="D346" s="172" t="s">
        <v>156</v>
      </c>
      <c r="E346" s="188" t="s">
        <v>1</v>
      </c>
      <c r="F346" s="189" t="s">
        <v>163</v>
      </c>
      <c r="H346" s="190">
        <v>94</v>
      </c>
      <c r="I346" s="191"/>
      <c r="L346" s="187"/>
      <c r="M346" s="192"/>
      <c r="N346" s="193"/>
      <c r="O346" s="193"/>
      <c r="P346" s="193"/>
      <c r="Q346" s="193"/>
      <c r="R346" s="193"/>
      <c r="S346" s="193"/>
      <c r="T346" s="194"/>
      <c r="AT346" s="188" t="s">
        <v>156</v>
      </c>
      <c r="AU346" s="188" t="s">
        <v>87</v>
      </c>
      <c r="AV346" s="15" t="s">
        <v>154</v>
      </c>
      <c r="AW346" s="15" t="s">
        <v>30</v>
      </c>
      <c r="AX346" s="15" t="s">
        <v>81</v>
      </c>
      <c r="AY346" s="188" t="s">
        <v>148</v>
      </c>
    </row>
    <row r="347" spans="1:65" s="2" customFormat="1" ht="24.2" customHeight="1">
      <c r="A347" s="33"/>
      <c r="B347" s="156"/>
      <c r="C347" s="157" t="s">
        <v>353</v>
      </c>
      <c r="D347" s="157" t="s">
        <v>150</v>
      </c>
      <c r="E347" s="158" t="s">
        <v>1462</v>
      </c>
      <c r="F347" s="159" t="s">
        <v>1463</v>
      </c>
      <c r="G347" s="160" t="s">
        <v>332</v>
      </c>
      <c r="H347" s="161">
        <v>35.159999999999997</v>
      </c>
      <c r="I347" s="162"/>
      <c r="J347" s="163">
        <f>ROUND(I347*H347,2)</f>
        <v>0</v>
      </c>
      <c r="K347" s="164"/>
      <c r="L347" s="34"/>
      <c r="M347" s="165" t="s">
        <v>1</v>
      </c>
      <c r="N347" s="166" t="s">
        <v>40</v>
      </c>
      <c r="O347" s="62"/>
      <c r="P347" s="167">
        <f>O347*H347</f>
        <v>0</v>
      </c>
      <c r="Q347" s="167">
        <v>1E-4</v>
      </c>
      <c r="R347" s="167">
        <f>Q347*H347</f>
        <v>3.516E-3</v>
      </c>
      <c r="S347" s="167">
        <v>0</v>
      </c>
      <c r="T347" s="168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9" t="s">
        <v>154</v>
      </c>
      <c r="AT347" s="169" t="s">
        <v>150</v>
      </c>
      <c r="AU347" s="169" t="s">
        <v>87</v>
      </c>
      <c r="AY347" s="18" t="s">
        <v>148</v>
      </c>
      <c r="BE347" s="170">
        <f>IF(N347="základná",J347,0)</f>
        <v>0</v>
      </c>
      <c r="BF347" s="170">
        <f>IF(N347="znížená",J347,0)</f>
        <v>0</v>
      </c>
      <c r="BG347" s="170">
        <f>IF(N347="zákl. prenesená",J347,0)</f>
        <v>0</v>
      </c>
      <c r="BH347" s="170">
        <f>IF(N347="zníž. prenesená",J347,0)</f>
        <v>0</v>
      </c>
      <c r="BI347" s="170">
        <f>IF(N347="nulová",J347,0)</f>
        <v>0</v>
      </c>
      <c r="BJ347" s="18" t="s">
        <v>87</v>
      </c>
      <c r="BK347" s="170">
        <f>ROUND(I347*H347,2)</f>
        <v>0</v>
      </c>
      <c r="BL347" s="18" t="s">
        <v>154</v>
      </c>
      <c r="BM347" s="169" t="s">
        <v>1464</v>
      </c>
    </row>
    <row r="348" spans="1:65" s="13" customFormat="1" ht="11.25">
      <c r="B348" s="171"/>
      <c r="D348" s="172" t="s">
        <v>156</v>
      </c>
      <c r="E348" s="173" t="s">
        <v>1</v>
      </c>
      <c r="F348" s="174" t="s">
        <v>1341</v>
      </c>
      <c r="H348" s="173" t="s">
        <v>1</v>
      </c>
      <c r="I348" s="175"/>
      <c r="L348" s="171"/>
      <c r="M348" s="176"/>
      <c r="N348" s="177"/>
      <c r="O348" s="177"/>
      <c r="P348" s="177"/>
      <c r="Q348" s="177"/>
      <c r="R348" s="177"/>
      <c r="S348" s="177"/>
      <c r="T348" s="178"/>
      <c r="AT348" s="173" t="s">
        <v>156</v>
      </c>
      <c r="AU348" s="173" t="s">
        <v>87</v>
      </c>
      <c r="AV348" s="13" t="s">
        <v>81</v>
      </c>
      <c r="AW348" s="13" t="s">
        <v>30</v>
      </c>
      <c r="AX348" s="13" t="s">
        <v>74</v>
      </c>
      <c r="AY348" s="173" t="s">
        <v>148</v>
      </c>
    </row>
    <row r="349" spans="1:65" s="14" customFormat="1" ht="11.25">
      <c r="B349" s="179"/>
      <c r="D349" s="172" t="s">
        <v>156</v>
      </c>
      <c r="E349" s="180" t="s">
        <v>1</v>
      </c>
      <c r="F349" s="181" t="s">
        <v>1034</v>
      </c>
      <c r="H349" s="182">
        <v>16.2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156</v>
      </c>
      <c r="AU349" s="180" t="s">
        <v>87</v>
      </c>
      <c r="AV349" s="14" t="s">
        <v>87</v>
      </c>
      <c r="AW349" s="14" t="s">
        <v>30</v>
      </c>
      <c r="AX349" s="14" t="s">
        <v>74</v>
      </c>
      <c r="AY349" s="180" t="s">
        <v>148</v>
      </c>
    </row>
    <row r="350" spans="1:65" s="14" customFormat="1" ht="11.25">
      <c r="B350" s="179"/>
      <c r="D350" s="172" t="s">
        <v>156</v>
      </c>
      <c r="E350" s="180" t="s">
        <v>1</v>
      </c>
      <c r="F350" s="181" t="s">
        <v>1035</v>
      </c>
      <c r="H350" s="182">
        <v>3.6</v>
      </c>
      <c r="I350" s="183"/>
      <c r="L350" s="179"/>
      <c r="M350" s="184"/>
      <c r="N350" s="185"/>
      <c r="O350" s="185"/>
      <c r="P350" s="185"/>
      <c r="Q350" s="185"/>
      <c r="R350" s="185"/>
      <c r="S350" s="185"/>
      <c r="T350" s="186"/>
      <c r="AT350" s="180" t="s">
        <v>156</v>
      </c>
      <c r="AU350" s="180" t="s">
        <v>87</v>
      </c>
      <c r="AV350" s="14" t="s">
        <v>87</v>
      </c>
      <c r="AW350" s="14" t="s">
        <v>30</v>
      </c>
      <c r="AX350" s="14" t="s">
        <v>74</v>
      </c>
      <c r="AY350" s="180" t="s">
        <v>148</v>
      </c>
    </row>
    <row r="351" spans="1:65" s="14" customFormat="1" ht="11.25">
      <c r="B351" s="179"/>
      <c r="D351" s="172" t="s">
        <v>156</v>
      </c>
      <c r="E351" s="180" t="s">
        <v>1</v>
      </c>
      <c r="F351" s="181" t="s">
        <v>1036</v>
      </c>
      <c r="H351" s="182">
        <v>7.2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156</v>
      </c>
      <c r="AU351" s="180" t="s">
        <v>87</v>
      </c>
      <c r="AV351" s="14" t="s">
        <v>87</v>
      </c>
      <c r="AW351" s="14" t="s">
        <v>30</v>
      </c>
      <c r="AX351" s="14" t="s">
        <v>74</v>
      </c>
      <c r="AY351" s="180" t="s">
        <v>148</v>
      </c>
    </row>
    <row r="352" spans="1:65" s="14" customFormat="1" ht="11.25">
      <c r="B352" s="179"/>
      <c r="D352" s="172" t="s">
        <v>156</v>
      </c>
      <c r="E352" s="180" t="s">
        <v>1</v>
      </c>
      <c r="F352" s="181" t="s">
        <v>1037</v>
      </c>
      <c r="H352" s="182">
        <v>1.2</v>
      </c>
      <c r="I352" s="183"/>
      <c r="L352" s="179"/>
      <c r="M352" s="184"/>
      <c r="N352" s="185"/>
      <c r="O352" s="185"/>
      <c r="P352" s="185"/>
      <c r="Q352" s="185"/>
      <c r="R352" s="185"/>
      <c r="S352" s="185"/>
      <c r="T352" s="186"/>
      <c r="AT352" s="180" t="s">
        <v>156</v>
      </c>
      <c r="AU352" s="180" t="s">
        <v>87</v>
      </c>
      <c r="AV352" s="14" t="s">
        <v>87</v>
      </c>
      <c r="AW352" s="14" t="s">
        <v>30</v>
      </c>
      <c r="AX352" s="14" t="s">
        <v>74</v>
      </c>
      <c r="AY352" s="180" t="s">
        <v>148</v>
      </c>
    </row>
    <row r="353" spans="1:65" s="16" customFormat="1" ht="11.25">
      <c r="B353" s="195"/>
      <c r="D353" s="172" t="s">
        <v>156</v>
      </c>
      <c r="E353" s="196" t="s">
        <v>1</v>
      </c>
      <c r="F353" s="197" t="s">
        <v>193</v>
      </c>
      <c r="H353" s="198">
        <v>28.2</v>
      </c>
      <c r="I353" s="199"/>
      <c r="L353" s="195"/>
      <c r="M353" s="200"/>
      <c r="N353" s="201"/>
      <c r="O353" s="201"/>
      <c r="P353" s="201"/>
      <c r="Q353" s="201"/>
      <c r="R353" s="201"/>
      <c r="S353" s="201"/>
      <c r="T353" s="202"/>
      <c r="AT353" s="196" t="s">
        <v>156</v>
      </c>
      <c r="AU353" s="196" t="s">
        <v>87</v>
      </c>
      <c r="AV353" s="16" t="s">
        <v>167</v>
      </c>
      <c r="AW353" s="16" t="s">
        <v>30</v>
      </c>
      <c r="AX353" s="16" t="s">
        <v>74</v>
      </c>
      <c r="AY353" s="196" t="s">
        <v>148</v>
      </c>
    </row>
    <row r="354" spans="1:65" s="14" customFormat="1" ht="11.25">
      <c r="B354" s="179"/>
      <c r="D354" s="172" t="s">
        <v>156</v>
      </c>
      <c r="E354" s="180" t="s">
        <v>1</v>
      </c>
      <c r="F354" s="181" t="s">
        <v>1465</v>
      </c>
      <c r="H354" s="182">
        <v>3.76</v>
      </c>
      <c r="I354" s="183"/>
      <c r="L354" s="179"/>
      <c r="M354" s="184"/>
      <c r="N354" s="185"/>
      <c r="O354" s="185"/>
      <c r="P354" s="185"/>
      <c r="Q354" s="185"/>
      <c r="R354" s="185"/>
      <c r="S354" s="185"/>
      <c r="T354" s="186"/>
      <c r="AT354" s="180" t="s">
        <v>156</v>
      </c>
      <c r="AU354" s="180" t="s">
        <v>87</v>
      </c>
      <c r="AV354" s="14" t="s">
        <v>87</v>
      </c>
      <c r="AW354" s="14" t="s">
        <v>30</v>
      </c>
      <c r="AX354" s="14" t="s">
        <v>74</v>
      </c>
      <c r="AY354" s="180" t="s">
        <v>148</v>
      </c>
    </row>
    <row r="355" spans="1:65" s="14" customFormat="1" ht="11.25">
      <c r="B355" s="179"/>
      <c r="D355" s="172" t="s">
        <v>156</v>
      </c>
      <c r="E355" s="180" t="s">
        <v>1</v>
      </c>
      <c r="F355" s="181" t="s">
        <v>1466</v>
      </c>
      <c r="H355" s="182">
        <v>3.2</v>
      </c>
      <c r="I355" s="183"/>
      <c r="L355" s="179"/>
      <c r="M355" s="184"/>
      <c r="N355" s="185"/>
      <c r="O355" s="185"/>
      <c r="P355" s="185"/>
      <c r="Q355" s="185"/>
      <c r="R355" s="185"/>
      <c r="S355" s="185"/>
      <c r="T355" s="186"/>
      <c r="AT355" s="180" t="s">
        <v>156</v>
      </c>
      <c r="AU355" s="180" t="s">
        <v>87</v>
      </c>
      <c r="AV355" s="14" t="s">
        <v>87</v>
      </c>
      <c r="AW355" s="14" t="s">
        <v>30</v>
      </c>
      <c r="AX355" s="14" t="s">
        <v>74</v>
      </c>
      <c r="AY355" s="180" t="s">
        <v>148</v>
      </c>
    </row>
    <row r="356" spans="1:65" s="16" customFormat="1" ht="11.25">
      <c r="B356" s="195"/>
      <c r="D356" s="172" t="s">
        <v>156</v>
      </c>
      <c r="E356" s="196" t="s">
        <v>1</v>
      </c>
      <c r="F356" s="197" t="s">
        <v>193</v>
      </c>
      <c r="H356" s="198">
        <v>6.96</v>
      </c>
      <c r="I356" s="199"/>
      <c r="L356" s="195"/>
      <c r="M356" s="200"/>
      <c r="N356" s="201"/>
      <c r="O356" s="201"/>
      <c r="P356" s="201"/>
      <c r="Q356" s="201"/>
      <c r="R356" s="201"/>
      <c r="S356" s="201"/>
      <c r="T356" s="202"/>
      <c r="AT356" s="196" t="s">
        <v>156</v>
      </c>
      <c r="AU356" s="196" t="s">
        <v>87</v>
      </c>
      <c r="AV356" s="16" t="s">
        <v>167</v>
      </c>
      <c r="AW356" s="16" t="s">
        <v>30</v>
      </c>
      <c r="AX356" s="16" t="s">
        <v>74</v>
      </c>
      <c r="AY356" s="196" t="s">
        <v>148</v>
      </c>
    </row>
    <row r="357" spans="1:65" s="15" customFormat="1" ht="11.25">
      <c r="B357" s="187"/>
      <c r="D357" s="172" t="s">
        <v>156</v>
      </c>
      <c r="E357" s="188" t="s">
        <v>1</v>
      </c>
      <c r="F357" s="189" t="s">
        <v>163</v>
      </c>
      <c r="H357" s="190">
        <v>35.159999999999997</v>
      </c>
      <c r="I357" s="191"/>
      <c r="L357" s="187"/>
      <c r="M357" s="192"/>
      <c r="N357" s="193"/>
      <c r="O357" s="193"/>
      <c r="P357" s="193"/>
      <c r="Q357" s="193"/>
      <c r="R357" s="193"/>
      <c r="S357" s="193"/>
      <c r="T357" s="194"/>
      <c r="AT357" s="188" t="s">
        <v>156</v>
      </c>
      <c r="AU357" s="188" t="s">
        <v>87</v>
      </c>
      <c r="AV357" s="15" t="s">
        <v>154</v>
      </c>
      <c r="AW357" s="15" t="s">
        <v>30</v>
      </c>
      <c r="AX357" s="15" t="s">
        <v>81</v>
      </c>
      <c r="AY357" s="188" t="s">
        <v>148</v>
      </c>
    </row>
    <row r="358" spans="1:65" s="12" customFormat="1" ht="22.9" customHeight="1">
      <c r="B358" s="143"/>
      <c r="D358" s="144" t="s">
        <v>73</v>
      </c>
      <c r="E358" s="154" t="s">
        <v>243</v>
      </c>
      <c r="F358" s="154" t="s">
        <v>1467</v>
      </c>
      <c r="I358" s="146"/>
      <c r="J358" s="155">
        <f>BK358</f>
        <v>0</v>
      </c>
      <c r="L358" s="143"/>
      <c r="M358" s="148"/>
      <c r="N358" s="149"/>
      <c r="O358" s="149"/>
      <c r="P358" s="150">
        <f>SUM(P359:P368)</f>
        <v>0</v>
      </c>
      <c r="Q358" s="149"/>
      <c r="R358" s="150">
        <f>SUM(R359:R368)</f>
        <v>5.6314099999999989</v>
      </c>
      <c r="S358" s="149"/>
      <c r="T358" s="151">
        <f>SUM(T359:T368)</f>
        <v>0</v>
      </c>
      <c r="AR358" s="144" t="s">
        <v>81</v>
      </c>
      <c r="AT358" s="152" t="s">
        <v>73</v>
      </c>
      <c r="AU358" s="152" t="s">
        <v>81</v>
      </c>
      <c r="AY358" s="144" t="s">
        <v>148</v>
      </c>
      <c r="BK358" s="153">
        <f>SUM(BK359:BK368)</f>
        <v>0</v>
      </c>
    </row>
    <row r="359" spans="1:65" s="2" customFormat="1" ht="37.9" customHeight="1">
      <c r="A359" s="33"/>
      <c r="B359" s="156"/>
      <c r="C359" s="157" t="s">
        <v>360</v>
      </c>
      <c r="D359" s="157" t="s">
        <v>150</v>
      </c>
      <c r="E359" s="158" t="s">
        <v>1468</v>
      </c>
      <c r="F359" s="159" t="s">
        <v>1469</v>
      </c>
      <c r="G359" s="160" t="s">
        <v>332</v>
      </c>
      <c r="H359" s="161">
        <v>53</v>
      </c>
      <c r="I359" s="162"/>
      <c r="J359" s="163">
        <f>ROUND(I359*H359,2)</f>
        <v>0</v>
      </c>
      <c r="K359" s="164"/>
      <c r="L359" s="34"/>
      <c r="M359" s="165" t="s">
        <v>1</v>
      </c>
      <c r="N359" s="166" t="s">
        <v>40</v>
      </c>
      <c r="O359" s="62"/>
      <c r="P359" s="167">
        <f>O359*H359</f>
        <v>0</v>
      </c>
      <c r="Q359" s="167">
        <v>8.2669999999999993E-2</v>
      </c>
      <c r="R359" s="167">
        <f>Q359*H359</f>
        <v>4.3815099999999996</v>
      </c>
      <c r="S359" s="167">
        <v>0</v>
      </c>
      <c r="T359" s="16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9" t="s">
        <v>154</v>
      </c>
      <c r="AT359" s="169" t="s">
        <v>150</v>
      </c>
      <c r="AU359" s="169" t="s">
        <v>87</v>
      </c>
      <c r="AY359" s="18" t="s">
        <v>148</v>
      </c>
      <c r="BE359" s="170">
        <f>IF(N359="základná",J359,0)</f>
        <v>0</v>
      </c>
      <c r="BF359" s="170">
        <f>IF(N359="znížená",J359,0)</f>
        <v>0</v>
      </c>
      <c r="BG359" s="170">
        <f>IF(N359="zákl. prenesená",J359,0)</f>
        <v>0</v>
      </c>
      <c r="BH359" s="170">
        <f>IF(N359="zníž. prenesená",J359,0)</f>
        <v>0</v>
      </c>
      <c r="BI359" s="170">
        <f>IF(N359="nulová",J359,0)</f>
        <v>0</v>
      </c>
      <c r="BJ359" s="18" t="s">
        <v>87</v>
      </c>
      <c r="BK359" s="170">
        <f>ROUND(I359*H359,2)</f>
        <v>0</v>
      </c>
      <c r="BL359" s="18" t="s">
        <v>154</v>
      </c>
      <c r="BM359" s="169" t="s">
        <v>1470</v>
      </c>
    </row>
    <row r="360" spans="1:65" s="13" customFormat="1" ht="11.25">
      <c r="B360" s="171"/>
      <c r="D360" s="172" t="s">
        <v>156</v>
      </c>
      <c r="E360" s="173" t="s">
        <v>1</v>
      </c>
      <c r="F360" s="174" t="s">
        <v>1471</v>
      </c>
      <c r="H360" s="173" t="s">
        <v>1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3" t="s">
        <v>156</v>
      </c>
      <c r="AU360" s="173" t="s">
        <v>87</v>
      </c>
      <c r="AV360" s="13" t="s">
        <v>81</v>
      </c>
      <c r="AW360" s="13" t="s">
        <v>30</v>
      </c>
      <c r="AX360" s="13" t="s">
        <v>74</v>
      </c>
      <c r="AY360" s="173" t="s">
        <v>148</v>
      </c>
    </row>
    <row r="361" spans="1:65" s="14" customFormat="1" ht="11.25">
      <c r="B361" s="179"/>
      <c r="D361" s="172" t="s">
        <v>156</v>
      </c>
      <c r="E361" s="180" t="s">
        <v>1</v>
      </c>
      <c r="F361" s="181" t="s">
        <v>1472</v>
      </c>
      <c r="H361" s="182">
        <v>7.4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156</v>
      </c>
      <c r="AU361" s="180" t="s">
        <v>87</v>
      </c>
      <c r="AV361" s="14" t="s">
        <v>87</v>
      </c>
      <c r="AW361" s="14" t="s">
        <v>30</v>
      </c>
      <c r="AX361" s="14" t="s">
        <v>74</v>
      </c>
      <c r="AY361" s="180" t="s">
        <v>148</v>
      </c>
    </row>
    <row r="362" spans="1:65" s="14" customFormat="1" ht="22.5">
      <c r="B362" s="179"/>
      <c r="D362" s="172" t="s">
        <v>156</v>
      </c>
      <c r="E362" s="180" t="s">
        <v>1</v>
      </c>
      <c r="F362" s="181" t="s">
        <v>1473</v>
      </c>
      <c r="H362" s="182">
        <v>45.6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156</v>
      </c>
      <c r="AU362" s="180" t="s">
        <v>87</v>
      </c>
      <c r="AV362" s="14" t="s">
        <v>87</v>
      </c>
      <c r="AW362" s="14" t="s">
        <v>30</v>
      </c>
      <c r="AX362" s="14" t="s">
        <v>74</v>
      </c>
      <c r="AY362" s="180" t="s">
        <v>148</v>
      </c>
    </row>
    <row r="363" spans="1:65" s="15" customFormat="1" ht="11.25">
      <c r="B363" s="187"/>
      <c r="D363" s="172" t="s">
        <v>156</v>
      </c>
      <c r="E363" s="188" t="s">
        <v>1</v>
      </c>
      <c r="F363" s="189" t="s">
        <v>163</v>
      </c>
      <c r="H363" s="190">
        <v>53</v>
      </c>
      <c r="I363" s="191"/>
      <c r="L363" s="187"/>
      <c r="M363" s="192"/>
      <c r="N363" s="193"/>
      <c r="O363" s="193"/>
      <c r="P363" s="193"/>
      <c r="Q363" s="193"/>
      <c r="R363" s="193"/>
      <c r="S363" s="193"/>
      <c r="T363" s="194"/>
      <c r="AT363" s="188" t="s">
        <v>156</v>
      </c>
      <c r="AU363" s="188" t="s">
        <v>87</v>
      </c>
      <c r="AV363" s="15" t="s">
        <v>154</v>
      </c>
      <c r="AW363" s="15" t="s">
        <v>30</v>
      </c>
      <c r="AX363" s="15" t="s">
        <v>81</v>
      </c>
      <c r="AY363" s="188" t="s">
        <v>148</v>
      </c>
    </row>
    <row r="364" spans="1:65" s="2" customFormat="1" ht="24.2" customHeight="1">
      <c r="A364" s="33"/>
      <c r="B364" s="156"/>
      <c r="C364" s="207" t="s">
        <v>382</v>
      </c>
      <c r="D364" s="207" t="s">
        <v>752</v>
      </c>
      <c r="E364" s="208" t="s">
        <v>1474</v>
      </c>
      <c r="F364" s="209" t="s">
        <v>1475</v>
      </c>
      <c r="G364" s="210" t="s">
        <v>325</v>
      </c>
      <c r="H364" s="211">
        <v>53</v>
      </c>
      <c r="I364" s="212"/>
      <c r="J364" s="213">
        <f>ROUND(I364*H364,2)</f>
        <v>0</v>
      </c>
      <c r="K364" s="214"/>
      <c r="L364" s="215"/>
      <c r="M364" s="216" t="s">
        <v>1</v>
      </c>
      <c r="N364" s="217" t="s">
        <v>40</v>
      </c>
      <c r="O364" s="62"/>
      <c r="P364" s="167">
        <f>O364*H364</f>
        <v>0</v>
      </c>
      <c r="Q364" s="167">
        <v>2.35E-2</v>
      </c>
      <c r="R364" s="167">
        <f>Q364*H364</f>
        <v>1.2455000000000001</v>
      </c>
      <c r="S364" s="167">
        <v>0</v>
      </c>
      <c r="T364" s="168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9" t="s">
        <v>213</v>
      </c>
      <c r="AT364" s="169" t="s">
        <v>752</v>
      </c>
      <c r="AU364" s="169" t="s">
        <v>87</v>
      </c>
      <c r="AY364" s="18" t="s">
        <v>148</v>
      </c>
      <c r="BE364" s="170">
        <f>IF(N364="základná",J364,0)</f>
        <v>0</v>
      </c>
      <c r="BF364" s="170">
        <f>IF(N364="znížená",J364,0)</f>
        <v>0</v>
      </c>
      <c r="BG364" s="170">
        <f>IF(N364="zákl. prenesená",J364,0)</f>
        <v>0</v>
      </c>
      <c r="BH364" s="170">
        <f>IF(N364="zníž. prenesená",J364,0)</f>
        <v>0</v>
      </c>
      <c r="BI364" s="170">
        <f>IF(N364="nulová",J364,0)</f>
        <v>0</v>
      </c>
      <c r="BJ364" s="18" t="s">
        <v>87</v>
      </c>
      <c r="BK364" s="170">
        <f>ROUND(I364*H364,2)</f>
        <v>0</v>
      </c>
      <c r="BL364" s="18" t="s">
        <v>154</v>
      </c>
      <c r="BM364" s="169" t="s">
        <v>1476</v>
      </c>
    </row>
    <row r="365" spans="1:65" s="2" customFormat="1" ht="24.2" customHeight="1">
      <c r="A365" s="33"/>
      <c r="B365" s="156"/>
      <c r="C365" s="157" t="s">
        <v>393</v>
      </c>
      <c r="D365" s="157" t="s">
        <v>150</v>
      </c>
      <c r="E365" s="158" t="s">
        <v>1477</v>
      </c>
      <c r="F365" s="159" t="s">
        <v>1478</v>
      </c>
      <c r="G365" s="160" t="s">
        <v>325</v>
      </c>
      <c r="H365" s="161">
        <v>20</v>
      </c>
      <c r="I365" s="162"/>
      <c r="J365" s="163">
        <f>ROUND(I365*H365,2)</f>
        <v>0</v>
      </c>
      <c r="K365" s="164"/>
      <c r="L365" s="34"/>
      <c r="M365" s="165" t="s">
        <v>1</v>
      </c>
      <c r="N365" s="166" t="s">
        <v>40</v>
      </c>
      <c r="O365" s="62"/>
      <c r="P365" s="167">
        <f>O365*H365</f>
        <v>0</v>
      </c>
      <c r="Q365" s="167">
        <v>4.0000000000000003E-5</v>
      </c>
      <c r="R365" s="167">
        <f>Q365*H365</f>
        <v>8.0000000000000004E-4</v>
      </c>
      <c r="S365" s="167">
        <v>0</v>
      </c>
      <c r="T365" s="168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9" t="s">
        <v>154</v>
      </c>
      <c r="AT365" s="169" t="s">
        <v>150</v>
      </c>
      <c r="AU365" s="169" t="s">
        <v>87</v>
      </c>
      <c r="AY365" s="18" t="s">
        <v>148</v>
      </c>
      <c r="BE365" s="170">
        <f>IF(N365="základná",J365,0)</f>
        <v>0</v>
      </c>
      <c r="BF365" s="170">
        <f>IF(N365="znížená",J365,0)</f>
        <v>0</v>
      </c>
      <c r="BG365" s="170">
        <f>IF(N365="zákl. prenesená",J365,0)</f>
        <v>0</v>
      </c>
      <c r="BH365" s="170">
        <f>IF(N365="zníž. prenesená",J365,0)</f>
        <v>0</v>
      </c>
      <c r="BI365" s="170">
        <f>IF(N365="nulová",J365,0)</f>
        <v>0</v>
      </c>
      <c r="BJ365" s="18" t="s">
        <v>87</v>
      </c>
      <c r="BK365" s="170">
        <f>ROUND(I365*H365,2)</f>
        <v>0</v>
      </c>
      <c r="BL365" s="18" t="s">
        <v>154</v>
      </c>
      <c r="BM365" s="169" t="s">
        <v>1479</v>
      </c>
    </row>
    <row r="366" spans="1:65" s="14" customFormat="1" ht="11.25">
      <c r="B366" s="179"/>
      <c r="D366" s="172" t="s">
        <v>156</v>
      </c>
      <c r="E366" s="180" t="s">
        <v>1</v>
      </c>
      <c r="F366" s="181" t="s">
        <v>1480</v>
      </c>
      <c r="H366" s="182">
        <v>20</v>
      </c>
      <c r="I366" s="183"/>
      <c r="L366" s="179"/>
      <c r="M366" s="184"/>
      <c r="N366" s="185"/>
      <c r="O366" s="185"/>
      <c r="P366" s="185"/>
      <c r="Q366" s="185"/>
      <c r="R366" s="185"/>
      <c r="S366" s="185"/>
      <c r="T366" s="186"/>
      <c r="AT366" s="180" t="s">
        <v>156</v>
      </c>
      <c r="AU366" s="180" t="s">
        <v>87</v>
      </c>
      <c r="AV366" s="14" t="s">
        <v>87</v>
      </c>
      <c r="AW366" s="14" t="s">
        <v>30</v>
      </c>
      <c r="AX366" s="14" t="s">
        <v>74</v>
      </c>
      <c r="AY366" s="180" t="s">
        <v>148</v>
      </c>
    </row>
    <row r="367" spans="1:65" s="15" customFormat="1" ht="11.25">
      <c r="B367" s="187"/>
      <c r="D367" s="172" t="s">
        <v>156</v>
      </c>
      <c r="E367" s="188" t="s">
        <v>1</v>
      </c>
      <c r="F367" s="189" t="s">
        <v>163</v>
      </c>
      <c r="H367" s="190">
        <v>20</v>
      </c>
      <c r="I367" s="191"/>
      <c r="L367" s="187"/>
      <c r="M367" s="192"/>
      <c r="N367" s="193"/>
      <c r="O367" s="193"/>
      <c r="P367" s="193"/>
      <c r="Q367" s="193"/>
      <c r="R367" s="193"/>
      <c r="S367" s="193"/>
      <c r="T367" s="194"/>
      <c r="AT367" s="188" t="s">
        <v>156</v>
      </c>
      <c r="AU367" s="188" t="s">
        <v>87</v>
      </c>
      <c r="AV367" s="15" t="s">
        <v>154</v>
      </c>
      <c r="AW367" s="15" t="s">
        <v>30</v>
      </c>
      <c r="AX367" s="15" t="s">
        <v>81</v>
      </c>
      <c r="AY367" s="188" t="s">
        <v>148</v>
      </c>
    </row>
    <row r="368" spans="1:65" s="2" customFormat="1" ht="24.2" customHeight="1">
      <c r="A368" s="33"/>
      <c r="B368" s="156"/>
      <c r="C368" s="207" t="s">
        <v>398</v>
      </c>
      <c r="D368" s="207" t="s">
        <v>752</v>
      </c>
      <c r="E368" s="208" t="s">
        <v>1481</v>
      </c>
      <c r="F368" s="209" t="s">
        <v>1482</v>
      </c>
      <c r="G368" s="210" t="s">
        <v>325</v>
      </c>
      <c r="H368" s="211">
        <v>20</v>
      </c>
      <c r="I368" s="212"/>
      <c r="J368" s="213">
        <f>ROUND(I368*H368,2)</f>
        <v>0</v>
      </c>
      <c r="K368" s="214"/>
      <c r="L368" s="215"/>
      <c r="M368" s="216" t="s">
        <v>1</v>
      </c>
      <c r="N368" s="217" t="s">
        <v>40</v>
      </c>
      <c r="O368" s="62"/>
      <c r="P368" s="167">
        <f>O368*H368</f>
        <v>0</v>
      </c>
      <c r="Q368" s="167">
        <v>1.8000000000000001E-4</v>
      </c>
      <c r="R368" s="167">
        <f>Q368*H368</f>
        <v>3.6000000000000003E-3</v>
      </c>
      <c r="S368" s="167">
        <v>0</v>
      </c>
      <c r="T368" s="168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9" t="s">
        <v>213</v>
      </c>
      <c r="AT368" s="169" t="s">
        <v>752</v>
      </c>
      <c r="AU368" s="169" t="s">
        <v>87</v>
      </c>
      <c r="AY368" s="18" t="s">
        <v>148</v>
      </c>
      <c r="BE368" s="170">
        <f>IF(N368="základná",J368,0)</f>
        <v>0</v>
      </c>
      <c r="BF368" s="170">
        <f>IF(N368="znížená",J368,0)</f>
        <v>0</v>
      </c>
      <c r="BG368" s="170">
        <f>IF(N368="zákl. prenesená",J368,0)</f>
        <v>0</v>
      </c>
      <c r="BH368" s="170">
        <f>IF(N368="zníž. prenesená",J368,0)</f>
        <v>0</v>
      </c>
      <c r="BI368" s="170">
        <f>IF(N368="nulová",J368,0)</f>
        <v>0</v>
      </c>
      <c r="BJ368" s="18" t="s">
        <v>87</v>
      </c>
      <c r="BK368" s="170">
        <f>ROUND(I368*H368,2)</f>
        <v>0</v>
      </c>
      <c r="BL368" s="18" t="s">
        <v>154</v>
      </c>
      <c r="BM368" s="169" t="s">
        <v>1483</v>
      </c>
    </row>
    <row r="369" spans="1:65" s="12" customFormat="1" ht="22.9" customHeight="1">
      <c r="B369" s="143"/>
      <c r="D369" s="144" t="s">
        <v>73</v>
      </c>
      <c r="E369" s="154" t="s">
        <v>1484</v>
      </c>
      <c r="F369" s="154" t="s">
        <v>256</v>
      </c>
      <c r="I369" s="146"/>
      <c r="J369" s="155">
        <f>BK369</f>
        <v>0</v>
      </c>
      <c r="L369" s="143"/>
      <c r="M369" s="148"/>
      <c r="N369" s="149"/>
      <c r="O369" s="149"/>
      <c r="P369" s="150">
        <f>SUM(P370:P381)</f>
        <v>0</v>
      </c>
      <c r="Q369" s="149"/>
      <c r="R369" s="150">
        <f>SUM(R370:R381)</f>
        <v>3.7600000000000003E-3</v>
      </c>
      <c r="S369" s="149"/>
      <c r="T369" s="151">
        <f>SUM(T370:T381)</f>
        <v>0</v>
      </c>
      <c r="AR369" s="144" t="s">
        <v>81</v>
      </c>
      <c r="AT369" s="152" t="s">
        <v>73</v>
      </c>
      <c r="AU369" s="152" t="s">
        <v>81</v>
      </c>
      <c r="AY369" s="144" t="s">
        <v>148</v>
      </c>
      <c r="BK369" s="153">
        <f>SUM(BK370:BK381)</f>
        <v>0</v>
      </c>
    </row>
    <row r="370" spans="1:65" s="2" customFormat="1" ht="16.5" customHeight="1">
      <c r="A370" s="33"/>
      <c r="B370" s="156"/>
      <c r="C370" s="157" t="s">
        <v>402</v>
      </c>
      <c r="D370" s="157" t="s">
        <v>150</v>
      </c>
      <c r="E370" s="158" t="s">
        <v>1485</v>
      </c>
      <c r="F370" s="159" t="s">
        <v>1486</v>
      </c>
      <c r="G370" s="160" t="s">
        <v>1487</v>
      </c>
      <c r="H370" s="161">
        <v>1</v>
      </c>
      <c r="I370" s="162"/>
      <c r="J370" s="163">
        <f>ROUND(I370*H370,2)</f>
        <v>0</v>
      </c>
      <c r="K370" s="164"/>
      <c r="L370" s="34"/>
      <c r="M370" s="165" t="s">
        <v>1</v>
      </c>
      <c r="N370" s="166" t="s">
        <v>40</v>
      </c>
      <c r="O370" s="62"/>
      <c r="P370" s="167">
        <f>O370*H370</f>
        <v>0</v>
      </c>
      <c r="Q370" s="167">
        <v>0</v>
      </c>
      <c r="R370" s="167">
        <f>Q370*H370</f>
        <v>0</v>
      </c>
      <c r="S370" s="167">
        <v>0</v>
      </c>
      <c r="T370" s="168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9" t="s">
        <v>154</v>
      </c>
      <c r="AT370" s="169" t="s">
        <v>150</v>
      </c>
      <c r="AU370" s="169" t="s">
        <v>87</v>
      </c>
      <c r="AY370" s="18" t="s">
        <v>148</v>
      </c>
      <c r="BE370" s="170">
        <f>IF(N370="základná",J370,0)</f>
        <v>0</v>
      </c>
      <c r="BF370" s="170">
        <f>IF(N370="znížená",J370,0)</f>
        <v>0</v>
      </c>
      <c r="BG370" s="170">
        <f>IF(N370="zákl. prenesená",J370,0)</f>
        <v>0</v>
      </c>
      <c r="BH370" s="170">
        <f>IF(N370="zníž. prenesená",J370,0)</f>
        <v>0</v>
      </c>
      <c r="BI370" s="170">
        <f>IF(N370="nulová",J370,0)</f>
        <v>0</v>
      </c>
      <c r="BJ370" s="18" t="s">
        <v>87</v>
      </c>
      <c r="BK370" s="170">
        <f>ROUND(I370*H370,2)</f>
        <v>0</v>
      </c>
      <c r="BL370" s="18" t="s">
        <v>154</v>
      </c>
      <c r="BM370" s="169" t="s">
        <v>1488</v>
      </c>
    </row>
    <row r="371" spans="1:65" s="14" customFormat="1" ht="11.25">
      <c r="B371" s="179"/>
      <c r="D371" s="172" t="s">
        <v>156</v>
      </c>
      <c r="E371" s="180" t="s">
        <v>1</v>
      </c>
      <c r="F371" s="181" t="s">
        <v>81</v>
      </c>
      <c r="H371" s="182">
        <v>1</v>
      </c>
      <c r="I371" s="183"/>
      <c r="L371" s="179"/>
      <c r="M371" s="184"/>
      <c r="N371" s="185"/>
      <c r="O371" s="185"/>
      <c r="P371" s="185"/>
      <c r="Q371" s="185"/>
      <c r="R371" s="185"/>
      <c r="S371" s="185"/>
      <c r="T371" s="186"/>
      <c r="AT371" s="180" t="s">
        <v>156</v>
      </c>
      <c r="AU371" s="180" t="s">
        <v>87</v>
      </c>
      <c r="AV371" s="14" t="s">
        <v>87</v>
      </c>
      <c r="AW371" s="14" t="s">
        <v>30</v>
      </c>
      <c r="AX371" s="14" t="s">
        <v>81</v>
      </c>
      <c r="AY371" s="180" t="s">
        <v>148</v>
      </c>
    </row>
    <row r="372" spans="1:65" s="2" customFormat="1" ht="24.2" customHeight="1">
      <c r="A372" s="33"/>
      <c r="B372" s="156"/>
      <c r="C372" s="157" t="s">
        <v>409</v>
      </c>
      <c r="D372" s="157" t="s">
        <v>150</v>
      </c>
      <c r="E372" s="158" t="s">
        <v>1489</v>
      </c>
      <c r="F372" s="159" t="s">
        <v>1490</v>
      </c>
      <c r="G372" s="160" t="s">
        <v>325</v>
      </c>
      <c r="H372" s="161">
        <v>1</v>
      </c>
      <c r="I372" s="162"/>
      <c r="J372" s="163">
        <f>ROUND(I372*H372,2)</f>
        <v>0</v>
      </c>
      <c r="K372" s="164"/>
      <c r="L372" s="34"/>
      <c r="M372" s="165" t="s">
        <v>1</v>
      </c>
      <c r="N372" s="166" t="s">
        <v>40</v>
      </c>
      <c r="O372" s="62"/>
      <c r="P372" s="167">
        <f>O372*H372</f>
        <v>0</v>
      </c>
      <c r="Q372" s="167">
        <v>0</v>
      </c>
      <c r="R372" s="167">
        <f>Q372*H372</f>
        <v>0</v>
      </c>
      <c r="S372" s="167">
        <v>0</v>
      </c>
      <c r="T372" s="168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9" t="s">
        <v>154</v>
      </c>
      <c r="AT372" s="169" t="s">
        <v>150</v>
      </c>
      <c r="AU372" s="169" t="s">
        <v>87</v>
      </c>
      <c r="AY372" s="18" t="s">
        <v>148</v>
      </c>
      <c r="BE372" s="170">
        <f>IF(N372="základná",J372,0)</f>
        <v>0</v>
      </c>
      <c r="BF372" s="170">
        <f>IF(N372="znížená",J372,0)</f>
        <v>0</v>
      </c>
      <c r="BG372" s="170">
        <f>IF(N372="zákl. prenesená",J372,0)</f>
        <v>0</v>
      </c>
      <c r="BH372" s="170">
        <f>IF(N372="zníž. prenesená",J372,0)</f>
        <v>0</v>
      </c>
      <c r="BI372" s="170">
        <f>IF(N372="nulová",J372,0)</f>
        <v>0</v>
      </c>
      <c r="BJ372" s="18" t="s">
        <v>87</v>
      </c>
      <c r="BK372" s="170">
        <f>ROUND(I372*H372,2)</f>
        <v>0</v>
      </c>
      <c r="BL372" s="18" t="s">
        <v>154</v>
      </c>
      <c r="BM372" s="169" t="s">
        <v>1491</v>
      </c>
    </row>
    <row r="373" spans="1:65" s="14" customFormat="1" ht="11.25">
      <c r="B373" s="179"/>
      <c r="D373" s="172" t="s">
        <v>156</v>
      </c>
      <c r="E373" s="180" t="s">
        <v>1</v>
      </c>
      <c r="F373" s="181" t="s">
        <v>81</v>
      </c>
      <c r="H373" s="182">
        <v>1</v>
      </c>
      <c r="I373" s="183"/>
      <c r="L373" s="179"/>
      <c r="M373" s="184"/>
      <c r="N373" s="185"/>
      <c r="O373" s="185"/>
      <c r="P373" s="185"/>
      <c r="Q373" s="185"/>
      <c r="R373" s="185"/>
      <c r="S373" s="185"/>
      <c r="T373" s="186"/>
      <c r="AT373" s="180" t="s">
        <v>156</v>
      </c>
      <c r="AU373" s="180" t="s">
        <v>87</v>
      </c>
      <c r="AV373" s="14" t="s">
        <v>87</v>
      </c>
      <c r="AW373" s="14" t="s">
        <v>30</v>
      </c>
      <c r="AX373" s="14" t="s">
        <v>81</v>
      </c>
      <c r="AY373" s="180" t="s">
        <v>148</v>
      </c>
    </row>
    <row r="374" spans="1:65" s="2" customFormat="1" ht="16.5" customHeight="1">
      <c r="A374" s="33"/>
      <c r="B374" s="156"/>
      <c r="C374" s="207" t="s">
        <v>415</v>
      </c>
      <c r="D374" s="207" t="s">
        <v>752</v>
      </c>
      <c r="E374" s="208" t="s">
        <v>1492</v>
      </c>
      <c r="F374" s="209" t="s">
        <v>1493</v>
      </c>
      <c r="G374" s="210" t="s">
        <v>332</v>
      </c>
      <c r="H374" s="211">
        <v>1</v>
      </c>
      <c r="I374" s="212"/>
      <c r="J374" s="213">
        <f>ROUND(I374*H374,2)</f>
        <v>0</v>
      </c>
      <c r="K374" s="214"/>
      <c r="L374" s="215"/>
      <c r="M374" s="216" t="s">
        <v>1</v>
      </c>
      <c r="N374" s="217" t="s">
        <v>40</v>
      </c>
      <c r="O374" s="62"/>
      <c r="P374" s="167">
        <f>O374*H374</f>
        <v>0</v>
      </c>
      <c r="Q374" s="167">
        <v>2E-3</v>
      </c>
      <c r="R374" s="167">
        <f>Q374*H374</f>
        <v>2E-3</v>
      </c>
      <c r="S374" s="167">
        <v>0</v>
      </c>
      <c r="T374" s="168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9" t="s">
        <v>213</v>
      </c>
      <c r="AT374" s="169" t="s">
        <v>752</v>
      </c>
      <c r="AU374" s="169" t="s">
        <v>87</v>
      </c>
      <c r="AY374" s="18" t="s">
        <v>148</v>
      </c>
      <c r="BE374" s="170">
        <f>IF(N374="základná",J374,0)</f>
        <v>0</v>
      </c>
      <c r="BF374" s="170">
        <f>IF(N374="znížená",J374,0)</f>
        <v>0</v>
      </c>
      <c r="BG374" s="170">
        <f>IF(N374="zákl. prenesená",J374,0)</f>
        <v>0</v>
      </c>
      <c r="BH374" s="170">
        <f>IF(N374="zníž. prenesená",J374,0)</f>
        <v>0</v>
      </c>
      <c r="BI374" s="170">
        <f>IF(N374="nulová",J374,0)</f>
        <v>0</v>
      </c>
      <c r="BJ374" s="18" t="s">
        <v>87</v>
      </c>
      <c r="BK374" s="170">
        <f>ROUND(I374*H374,2)</f>
        <v>0</v>
      </c>
      <c r="BL374" s="18" t="s">
        <v>154</v>
      </c>
      <c r="BM374" s="169" t="s">
        <v>1494</v>
      </c>
    </row>
    <row r="375" spans="1:65" s="14" customFormat="1" ht="11.25">
      <c r="B375" s="179"/>
      <c r="D375" s="172" t="s">
        <v>156</v>
      </c>
      <c r="E375" s="180" t="s">
        <v>1</v>
      </c>
      <c r="F375" s="181" t="s">
        <v>81</v>
      </c>
      <c r="H375" s="182">
        <v>1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156</v>
      </c>
      <c r="AU375" s="180" t="s">
        <v>87</v>
      </c>
      <c r="AV375" s="14" t="s">
        <v>87</v>
      </c>
      <c r="AW375" s="14" t="s">
        <v>30</v>
      </c>
      <c r="AX375" s="14" t="s">
        <v>81</v>
      </c>
      <c r="AY375" s="180" t="s">
        <v>148</v>
      </c>
    </row>
    <row r="376" spans="1:65" s="2" customFormat="1" ht="37.9" customHeight="1">
      <c r="A376" s="33"/>
      <c r="B376" s="156"/>
      <c r="C376" s="157" t="s">
        <v>423</v>
      </c>
      <c r="D376" s="157" t="s">
        <v>150</v>
      </c>
      <c r="E376" s="158" t="s">
        <v>1495</v>
      </c>
      <c r="F376" s="159" t="s">
        <v>1496</v>
      </c>
      <c r="G376" s="160" t="s">
        <v>332</v>
      </c>
      <c r="H376" s="161">
        <v>44</v>
      </c>
      <c r="I376" s="162"/>
      <c r="J376" s="163">
        <f>ROUND(I376*H376,2)</f>
        <v>0</v>
      </c>
      <c r="K376" s="164"/>
      <c r="L376" s="34"/>
      <c r="M376" s="165" t="s">
        <v>1</v>
      </c>
      <c r="N376" s="166" t="s">
        <v>40</v>
      </c>
      <c r="O376" s="62"/>
      <c r="P376" s="167">
        <f>O376*H376</f>
        <v>0</v>
      </c>
      <c r="Q376" s="167">
        <v>4.0000000000000003E-5</v>
      </c>
      <c r="R376" s="167">
        <f>Q376*H376</f>
        <v>1.7600000000000001E-3</v>
      </c>
      <c r="S376" s="167">
        <v>0</v>
      </c>
      <c r="T376" s="16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9" t="s">
        <v>154</v>
      </c>
      <c r="AT376" s="169" t="s">
        <v>150</v>
      </c>
      <c r="AU376" s="169" t="s">
        <v>87</v>
      </c>
      <c r="AY376" s="18" t="s">
        <v>148</v>
      </c>
      <c r="BE376" s="170">
        <f>IF(N376="základná",J376,0)</f>
        <v>0</v>
      </c>
      <c r="BF376" s="170">
        <f>IF(N376="znížená",J376,0)</f>
        <v>0</v>
      </c>
      <c r="BG376" s="170">
        <f>IF(N376="zákl. prenesená",J376,0)</f>
        <v>0</v>
      </c>
      <c r="BH376" s="170">
        <f>IF(N376="zníž. prenesená",J376,0)</f>
        <v>0</v>
      </c>
      <c r="BI376" s="170">
        <f>IF(N376="nulová",J376,0)</f>
        <v>0</v>
      </c>
      <c r="BJ376" s="18" t="s">
        <v>87</v>
      </c>
      <c r="BK376" s="170">
        <f>ROUND(I376*H376,2)</f>
        <v>0</v>
      </c>
      <c r="BL376" s="18" t="s">
        <v>154</v>
      </c>
      <c r="BM376" s="169" t="s">
        <v>1497</v>
      </c>
    </row>
    <row r="377" spans="1:65" s="14" customFormat="1" ht="11.25">
      <c r="B377" s="179"/>
      <c r="D377" s="172" t="s">
        <v>156</v>
      </c>
      <c r="E377" s="180" t="s">
        <v>1</v>
      </c>
      <c r="F377" s="181" t="s">
        <v>1498</v>
      </c>
      <c r="H377" s="182">
        <v>42</v>
      </c>
      <c r="I377" s="183"/>
      <c r="L377" s="179"/>
      <c r="M377" s="184"/>
      <c r="N377" s="185"/>
      <c r="O377" s="185"/>
      <c r="P377" s="185"/>
      <c r="Q377" s="185"/>
      <c r="R377" s="185"/>
      <c r="S377" s="185"/>
      <c r="T377" s="186"/>
      <c r="AT377" s="180" t="s">
        <v>156</v>
      </c>
      <c r="AU377" s="180" t="s">
        <v>87</v>
      </c>
      <c r="AV377" s="14" t="s">
        <v>87</v>
      </c>
      <c r="AW377" s="14" t="s">
        <v>30</v>
      </c>
      <c r="AX377" s="14" t="s">
        <v>74</v>
      </c>
      <c r="AY377" s="180" t="s">
        <v>148</v>
      </c>
    </row>
    <row r="378" spans="1:65" s="14" customFormat="1" ht="11.25">
      <c r="B378" s="179"/>
      <c r="D378" s="172" t="s">
        <v>156</v>
      </c>
      <c r="E378" s="180" t="s">
        <v>1</v>
      </c>
      <c r="F378" s="181" t="s">
        <v>1499</v>
      </c>
      <c r="H378" s="182">
        <v>2</v>
      </c>
      <c r="I378" s="183"/>
      <c r="L378" s="179"/>
      <c r="M378" s="184"/>
      <c r="N378" s="185"/>
      <c r="O378" s="185"/>
      <c r="P378" s="185"/>
      <c r="Q378" s="185"/>
      <c r="R378" s="185"/>
      <c r="S378" s="185"/>
      <c r="T378" s="186"/>
      <c r="AT378" s="180" t="s">
        <v>156</v>
      </c>
      <c r="AU378" s="180" t="s">
        <v>87</v>
      </c>
      <c r="AV378" s="14" t="s">
        <v>87</v>
      </c>
      <c r="AW378" s="14" t="s">
        <v>30</v>
      </c>
      <c r="AX378" s="14" t="s">
        <v>74</v>
      </c>
      <c r="AY378" s="180" t="s">
        <v>148</v>
      </c>
    </row>
    <row r="379" spans="1:65" s="15" customFormat="1" ht="11.25">
      <c r="B379" s="187"/>
      <c r="D379" s="172" t="s">
        <v>156</v>
      </c>
      <c r="E379" s="188" t="s">
        <v>1</v>
      </c>
      <c r="F379" s="189" t="s">
        <v>163</v>
      </c>
      <c r="H379" s="190">
        <v>44</v>
      </c>
      <c r="I379" s="191"/>
      <c r="L379" s="187"/>
      <c r="M379" s="192"/>
      <c r="N379" s="193"/>
      <c r="O379" s="193"/>
      <c r="P379" s="193"/>
      <c r="Q379" s="193"/>
      <c r="R379" s="193"/>
      <c r="S379" s="193"/>
      <c r="T379" s="194"/>
      <c r="AT379" s="188" t="s">
        <v>156</v>
      </c>
      <c r="AU379" s="188" t="s">
        <v>87</v>
      </c>
      <c r="AV379" s="15" t="s">
        <v>154</v>
      </c>
      <c r="AW379" s="15" t="s">
        <v>30</v>
      </c>
      <c r="AX379" s="15" t="s">
        <v>81</v>
      </c>
      <c r="AY379" s="188" t="s">
        <v>148</v>
      </c>
    </row>
    <row r="380" spans="1:65" s="2" customFormat="1" ht="33" customHeight="1">
      <c r="A380" s="33"/>
      <c r="B380" s="156"/>
      <c r="C380" s="157" t="s">
        <v>431</v>
      </c>
      <c r="D380" s="157" t="s">
        <v>150</v>
      </c>
      <c r="E380" s="158" t="s">
        <v>1500</v>
      </c>
      <c r="F380" s="159" t="s">
        <v>1501</v>
      </c>
      <c r="G380" s="160" t="s">
        <v>153</v>
      </c>
      <c r="H380" s="161">
        <v>50</v>
      </c>
      <c r="I380" s="162"/>
      <c r="J380" s="163">
        <f>ROUND(I380*H380,2)</f>
        <v>0</v>
      </c>
      <c r="K380" s="164"/>
      <c r="L380" s="34"/>
      <c r="M380" s="165" t="s">
        <v>1</v>
      </c>
      <c r="N380" s="166" t="s">
        <v>40</v>
      </c>
      <c r="O380" s="62"/>
      <c r="P380" s="167">
        <f>O380*H380</f>
        <v>0</v>
      </c>
      <c r="Q380" s="167">
        <v>0</v>
      </c>
      <c r="R380" s="167">
        <f>Q380*H380</f>
        <v>0</v>
      </c>
      <c r="S380" s="167">
        <v>0</v>
      </c>
      <c r="T380" s="168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9" t="s">
        <v>154</v>
      </c>
      <c r="AT380" s="169" t="s">
        <v>150</v>
      </c>
      <c r="AU380" s="169" t="s">
        <v>87</v>
      </c>
      <c r="AY380" s="18" t="s">
        <v>148</v>
      </c>
      <c r="BE380" s="170">
        <f>IF(N380="základná",J380,0)</f>
        <v>0</v>
      </c>
      <c r="BF380" s="170">
        <f>IF(N380="znížená",J380,0)</f>
        <v>0</v>
      </c>
      <c r="BG380" s="170">
        <f>IF(N380="zákl. prenesená",J380,0)</f>
        <v>0</v>
      </c>
      <c r="BH380" s="170">
        <f>IF(N380="zníž. prenesená",J380,0)</f>
        <v>0</v>
      </c>
      <c r="BI380" s="170">
        <f>IF(N380="nulová",J380,0)</f>
        <v>0</v>
      </c>
      <c r="BJ380" s="18" t="s">
        <v>87</v>
      </c>
      <c r="BK380" s="170">
        <f>ROUND(I380*H380,2)</f>
        <v>0</v>
      </c>
      <c r="BL380" s="18" t="s">
        <v>154</v>
      </c>
      <c r="BM380" s="169" t="s">
        <v>1502</v>
      </c>
    </row>
    <row r="381" spans="1:65" s="14" customFormat="1" ht="11.25">
      <c r="B381" s="179"/>
      <c r="D381" s="172" t="s">
        <v>156</v>
      </c>
      <c r="E381" s="180" t="s">
        <v>1</v>
      </c>
      <c r="F381" s="181" t="s">
        <v>836</v>
      </c>
      <c r="H381" s="182">
        <v>50</v>
      </c>
      <c r="I381" s="183"/>
      <c r="L381" s="179"/>
      <c r="M381" s="184"/>
      <c r="N381" s="185"/>
      <c r="O381" s="185"/>
      <c r="P381" s="185"/>
      <c r="Q381" s="185"/>
      <c r="R381" s="185"/>
      <c r="S381" s="185"/>
      <c r="T381" s="186"/>
      <c r="AT381" s="180" t="s">
        <v>156</v>
      </c>
      <c r="AU381" s="180" t="s">
        <v>87</v>
      </c>
      <c r="AV381" s="14" t="s">
        <v>87</v>
      </c>
      <c r="AW381" s="14" t="s">
        <v>30</v>
      </c>
      <c r="AX381" s="14" t="s">
        <v>81</v>
      </c>
      <c r="AY381" s="180" t="s">
        <v>148</v>
      </c>
    </row>
    <row r="382" spans="1:65" s="12" customFormat="1" ht="22.9" customHeight="1">
      <c r="B382" s="143"/>
      <c r="D382" s="144" t="s">
        <v>73</v>
      </c>
      <c r="E382" s="154" t="s">
        <v>313</v>
      </c>
      <c r="F382" s="154" t="s">
        <v>1503</v>
      </c>
      <c r="I382" s="146"/>
      <c r="J382" s="155">
        <f>BK382</f>
        <v>0</v>
      </c>
      <c r="L382" s="143"/>
      <c r="M382" s="148"/>
      <c r="N382" s="149"/>
      <c r="O382" s="149"/>
      <c r="P382" s="150">
        <f>SUM(P383:P398)</f>
        <v>0</v>
      </c>
      <c r="Q382" s="149"/>
      <c r="R382" s="150">
        <f>SUM(R383:R398)</f>
        <v>30.227399999999999</v>
      </c>
      <c r="S382" s="149"/>
      <c r="T382" s="151">
        <f>SUM(T383:T398)</f>
        <v>0</v>
      </c>
      <c r="AR382" s="144" t="s">
        <v>81</v>
      </c>
      <c r="AT382" s="152" t="s">
        <v>73</v>
      </c>
      <c r="AU382" s="152" t="s">
        <v>81</v>
      </c>
      <c r="AY382" s="144" t="s">
        <v>148</v>
      </c>
      <c r="BK382" s="153">
        <f>SUM(BK383:BK398)</f>
        <v>0</v>
      </c>
    </row>
    <row r="383" spans="1:65" s="2" customFormat="1" ht="24.2" customHeight="1">
      <c r="A383" s="33"/>
      <c r="B383" s="156"/>
      <c r="C383" s="157" t="s">
        <v>441</v>
      </c>
      <c r="D383" s="157" t="s">
        <v>150</v>
      </c>
      <c r="E383" s="158" t="s">
        <v>1504</v>
      </c>
      <c r="F383" s="159" t="s">
        <v>1505</v>
      </c>
      <c r="G383" s="160" t="s">
        <v>153</v>
      </c>
      <c r="H383" s="161">
        <v>630</v>
      </c>
      <c r="I383" s="162"/>
      <c r="J383" s="163">
        <f>ROUND(I383*H383,2)</f>
        <v>0</v>
      </c>
      <c r="K383" s="164"/>
      <c r="L383" s="34"/>
      <c r="M383" s="165" t="s">
        <v>1</v>
      </c>
      <c r="N383" s="166" t="s">
        <v>40</v>
      </c>
      <c r="O383" s="62"/>
      <c r="P383" s="167">
        <f>O383*H383</f>
        <v>0</v>
      </c>
      <c r="Q383" s="167">
        <v>2.3990000000000001E-2</v>
      </c>
      <c r="R383" s="167">
        <f>Q383*H383</f>
        <v>15.1137</v>
      </c>
      <c r="S383" s="167">
        <v>0</v>
      </c>
      <c r="T383" s="168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9" t="s">
        <v>154</v>
      </c>
      <c r="AT383" s="169" t="s">
        <v>150</v>
      </c>
      <c r="AU383" s="169" t="s">
        <v>87</v>
      </c>
      <c r="AY383" s="18" t="s">
        <v>148</v>
      </c>
      <c r="BE383" s="170">
        <f>IF(N383="základná",J383,0)</f>
        <v>0</v>
      </c>
      <c r="BF383" s="170">
        <f>IF(N383="znížená",J383,0)</f>
        <v>0</v>
      </c>
      <c r="BG383" s="170">
        <f>IF(N383="zákl. prenesená",J383,0)</f>
        <v>0</v>
      </c>
      <c r="BH383" s="170">
        <f>IF(N383="zníž. prenesená",J383,0)</f>
        <v>0</v>
      </c>
      <c r="BI383" s="170">
        <f>IF(N383="nulová",J383,0)</f>
        <v>0</v>
      </c>
      <c r="BJ383" s="18" t="s">
        <v>87</v>
      </c>
      <c r="BK383" s="170">
        <f>ROUND(I383*H383,2)</f>
        <v>0</v>
      </c>
      <c r="BL383" s="18" t="s">
        <v>154</v>
      </c>
      <c r="BM383" s="169" t="s">
        <v>1506</v>
      </c>
    </row>
    <row r="384" spans="1:65" s="13" customFormat="1" ht="11.25">
      <c r="B384" s="171"/>
      <c r="D384" s="172" t="s">
        <v>156</v>
      </c>
      <c r="E384" s="173" t="s">
        <v>1</v>
      </c>
      <c r="F384" s="174" t="s">
        <v>1507</v>
      </c>
      <c r="H384" s="173" t="s">
        <v>1</v>
      </c>
      <c r="I384" s="175"/>
      <c r="L384" s="171"/>
      <c r="M384" s="176"/>
      <c r="N384" s="177"/>
      <c r="O384" s="177"/>
      <c r="P384" s="177"/>
      <c r="Q384" s="177"/>
      <c r="R384" s="177"/>
      <c r="S384" s="177"/>
      <c r="T384" s="178"/>
      <c r="AT384" s="173" t="s">
        <v>156</v>
      </c>
      <c r="AU384" s="173" t="s">
        <v>87</v>
      </c>
      <c r="AV384" s="13" t="s">
        <v>81</v>
      </c>
      <c r="AW384" s="13" t="s">
        <v>30</v>
      </c>
      <c r="AX384" s="13" t="s">
        <v>74</v>
      </c>
      <c r="AY384" s="173" t="s">
        <v>148</v>
      </c>
    </row>
    <row r="385" spans="1:65" s="14" customFormat="1" ht="11.25">
      <c r="B385" s="179"/>
      <c r="D385" s="172" t="s">
        <v>156</v>
      </c>
      <c r="E385" s="180" t="s">
        <v>1</v>
      </c>
      <c r="F385" s="181" t="s">
        <v>1508</v>
      </c>
      <c r="H385" s="182">
        <v>178.3</v>
      </c>
      <c r="I385" s="183"/>
      <c r="L385" s="179"/>
      <c r="M385" s="184"/>
      <c r="N385" s="185"/>
      <c r="O385" s="185"/>
      <c r="P385" s="185"/>
      <c r="Q385" s="185"/>
      <c r="R385" s="185"/>
      <c r="S385" s="185"/>
      <c r="T385" s="186"/>
      <c r="AT385" s="180" t="s">
        <v>156</v>
      </c>
      <c r="AU385" s="180" t="s">
        <v>87</v>
      </c>
      <c r="AV385" s="14" t="s">
        <v>87</v>
      </c>
      <c r="AW385" s="14" t="s">
        <v>30</v>
      </c>
      <c r="AX385" s="14" t="s">
        <v>74</v>
      </c>
      <c r="AY385" s="180" t="s">
        <v>148</v>
      </c>
    </row>
    <row r="386" spans="1:65" s="14" customFormat="1" ht="11.25">
      <c r="B386" s="179"/>
      <c r="D386" s="172" t="s">
        <v>156</v>
      </c>
      <c r="E386" s="180" t="s">
        <v>1</v>
      </c>
      <c r="F386" s="181" t="s">
        <v>1509</v>
      </c>
      <c r="H386" s="182">
        <v>101.7</v>
      </c>
      <c r="I386" s="183"/>
      <c r="L386" s="179"/>
      <c r="M386" s="184"/>
      <c r="N386" s="185"/>
      <c r="O386" s="185"/>
      <c r="P386" s="185"/>
      <c r="Q386" s="185"/>
      <c r="R386" s="185"/>
      <c r="S386" s="185"/>
      <c r="T386" s="186"/>
      <c r="AT386" s="180" t="s">
        <v>156</v>
      </c>
      <c r="AU386" s="180" t="s">
        <v>87</v>
      </c>
      <c r="AV386" s="14" t="s">
        <v>87</v>
      </c>
      <c r="AW386" s="14" t="s">
        <v>30</v>
      </c>
      <c r="AX386" s="14" t="s">
        <v>74</v>
      </c>
      <c r="AY386" s="180" t="s">
        <v>148</v>
      </c>
    </row>
    <row r="387" spans="1:65" s="14" customFormat="1" ht="11.25">
      <c r="B387" s="179"/>
      <c r="D387" s="172" t="s">
        <v>156</v>
      </c>
      <c r="E387" s="180" t="s">
        <v>1</v>
      </c>
      <c r="F387" s="181" t="s">
        <v>1510</v>
      </c>
      <c r="H387" s="182">
        <v>213.02</v>
      </c>
      <c r="I387" s="183"/>
      <c r="L387" s="179"/>
      <c r="M387" s="184"/>
      <c r="N387" s="185"/>
      <c r="O387" s="185"/>
      <c r="P387" s="185"/>
      <c r="Q387" s="185"/>
      <c r="R387" s="185"/>
      <c r="S387" s="185"/>
      <c r="T387" s="186"/>
      <c r="AT387" s="180" t="s">
        <v>156</v>
      </c>
      <c r="AU387" s="180" t="s">
        <v>87</v>
      </c>
      <c r="AV387" s="14" t="s">
        <v>87</v>
      </c>
      <c r="AW387" s="14" t="s">
        <v>30</v>
      </c>
      <c r="AX387" s="14" t="s">
        <v>74</v>
      </c>
      <c r="AY387" s="180" t="s">
        <v>148</v>
      </c>
    </row>
    <row r="388" spans="1:65" s="14" customFormat="1" ht="11.25">
      <c r="B388" s="179"/>
      <c r="D388" s="172" t="s">
        <v>156</v>
      </c>
      <c r="E388" s="180" t="s">
        <v>1</v>
      </c>
      <c r="F388" s="181" t="s">
        <v>1511</v>
      </c>
      <c r="H388" s="182">
        <v>136</v>
      </c>
      <c r="I388" s="183"/>
      <c r="L388" s="179"/>
      <c r="M388" s="184"/>
      <c r="N388" s="185"/>
      <c r="O388" s="185"/>
      <c r="P388" s="185"/>
      <c r="Q388" s="185"/>
      <c r="R388" s="185"/>
      <c r="S388" s="185"/>
      <c r="T388" s="186"/>
      <c r="AT388" s="180" t="s">
        <v>156</v>
      </c>
      <c r="AU388" s="180" t="s">
        <v>87</v>
      </c>
      <c r="AV388" s="14" t="s">
        <v>87</v>
      </c>
      <c r="AW388" s="14" t="s">
        <v>30</v>
      </c>
      <c r="AX388" s="14" t="s">
        <v>74</v>
      </c>
      <c r="AY388" s="180" t="s">
        <v>148</v>
      </c>
    </row>
    <row r="389" spans="1:65" s="14" customFormat="1" ht="11.25">
      <c r="B389" s="179"/>
      <c r="D389" s="172" t="s">
        <v>156</v>
      </c>
      <c r="E389" s="180" t="s">
        <v>1</v>
      </c>
      <c r="F389" s="181" t="s">
        <v>1512</v>
      </c>
      <c r="H389" s="182">
        <v>0.98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156</v>
      </c>
      <c r="AU389" s="180" t="s">
        <v>87</v>
      </c>
      <c r="AV389" s="14" t="s">
        <v>87</v>
      </c>
      <c r="AW389" s="14" t="s">
        <v>30</v>
      </c>
      <c r="AX389" s="14" t="s">
        <v>74</v>
      </c>
      <c r="AY389" s="180" t="s">
        <v>148</v>
      </c>
    </row>
    <row r="390" spans="1:65" s="15" customFormat="1" ht="11.25">
      <c r="B390" s="187"/>
      <c r="D390" s="172" t="s">
        <v>156</v>
      </c>
      <c r="E390" s="188" t="s">
        <v>1260</v>
      </c>
      <c r="F390" s="189" t="s">
        <v>163</v>
      </c>
      <c r="H390" s="190">
        <v>630</v>
      </c>
      <c r="I390" s="191"/>
      <c r="L390" s="187"/>
      <c r="M390" s="192"/>
      <c r="N390" s="193"/>
      <c r="O390" s="193"/>
      <c r="P390" s="193"/>
      <c r="Q390" s="193"/>
      <c r="R390" s="193"/>
      <c r="S390" s="193"/>
      <c r="T390" s="194"/>
      <c r="AT390" s="188" t="s">
        <v>156</v>
      </c>
      <c r="AU390" s="188" t="s">
        <v>87</v>
      </c>
      <c r="AV390" s="15" t="s">
        <v>154</v>
      </c>
      <c r="AW390" s="15" t="s">
        <v>30</v>
      </c>
      <c r="AX390" s="15" t="s">
        <v>81</v>
      </c>
      <c r="AY390" s="188" t="s">
        <v>148</v>
      </c>
    </row>
    <row r="391" spans="1:65" s="2" customFormat="1" ht="16.5" customHeight="1">
      <c r="A391" s="33"/>
      <c r="B391" s="156"/>
      <c r="C391" s="157" t="s">
        <v>446</v>
      </c>
      <c r="D391" s="157" t="s">
        <v>150</v>
      </c>
      <c r="E391" s="158" t="s">
        <v>1513</v>
      </c>
      <c r="F391" s="159" t="s">
        <v>1514</v>
      </c>
      <c r="G391" s="160" t="s">
        <v>153</v>
      </c>
      <c r="H391" s="161">
        <v>630</v>
      </c>
      <c r="I391" s="162"/>
      <c r="J391" s="163">
        <f>ROUND(I391*H391,2)</f>
        <v>0</v>
      </c>
      <c r="K391" s="164"/>
      <c r="L391" s="34"/>
      <c r="M391" s="165" t="s">
        <v>1</v>
      </c>
      <c r="N391" s="166" t="s">
        <v>40</v>
      </c>
      <c r="O391" s="62"/>
      <c r="P391" s="167">
        <f>O391*H391</f>
        <v>0</v>
      </c>
      <c r="Q391" s="167">
        <v>0</v>
      </c>
      <c r="R391" s="167">
        <f>Q391*H391</f>
        <v>0</v>
      </c>
      <c r="S391" s="167">
        <v>0</v>
      </c>
      <c r="T391" s="168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9" t="s">
        <v>154</v>
      </c>
      <c r="AT391" s="169" t="s">
        <v>150</v>
      </c>
      <c r="AU391" s="169" t="s">
        <v>87</v>
      </c>
      <c r="AY391" s="18" t="s">
        <v>148</v>
      </c>
      <c r="BE391" s="170">
        <f>IF(N391="základná",J391,0)</f>
        <v>0</v>
      </c>
      <c r="BF391" s="170">
        <f>IF(N391="znížená",J391,0)</f>
        <v>0</v>
      </c>
      <c r="BG391" s="170">
        <f>IF(N391="zákl. prenesená",J391,0)</f>
        <v>0</v>
      </c>
      <c r="BH391" s="170">
        <f>IF(N391="zníž. prenesená",J391,0)</f>
        <v>0</v>
      </c>
      <c r="BI391" s="170">
        <f>IF(N391="nulová",J391,0)</f>
        <v>0</v>
      </c>
      <c r="BJ391" s="18" t="s">
        <v>87</v>
      </c>
      <c r="BK391" s="170">
        <f>ROUND(I391*H391,2)</f>
        <v>0</v>
      </c>
      <c r="BL391" s="18" t="s">
        <v>154</v>
      </c>
      <c r="BM391" s="169" t="s">
        <v>1515</v>
      </c>
    </row>
    <row r="392" spans="1:65" s="13" customFormat="1" ht="11.25">
      <c r="B392" s="171"/>
      <c r="D392" s="172" t="s">
        <v>156</v>
      </c>
      <c r="E392" s="173" t="s">
        <v>1</v>
      </c>
      <c r="F392" s="174" t="s">
        <v>1507</v>
      </c>
      <c r="H392" s="173" t="s">
        <v>1</v>
      </c>
      <c r="I392" s="175"/>
      <c r="L392" s="171"/>
      <c r="M392" s="176"/>
      <c r="N392" s="177"/>
      <c r="O392" s="177"/>
      <c r="P392" s="177"/>
      <c r="Q392" s="177"/>
      <c r="R392" s="177"/>
      <c r="S392" s="177"/>
      <c r="T392" s="178"/>
      <c r="AT392" s="173" t="s">
        <v>156</v>
      </c>
      <c r="AU392" s="173" t="s">
        <v>87</v>
      </c>
      <c r="AV392" s="13" t="s">
        <v>81</v>
      </c>
      <c r="AW392" s="13" t="s">
        <v>30</v>
      </c>
      <c r="AX392" s="13" t="s">
        <v>74</v>
      </c>
      <c r="AY392" s="173" t="s">
        <v>148</v>
      </c>
    </row>
    <row r="393" spans="1:65" s="14" customFormat="1" ht="11.25">
      <c r="B393" s="179"/>
      <c r="D393" s="172" t="s">
        <v>156</v>
      </c>
      <c r="E393" s="180" t="s">
        <v>1</v>
      </c>
      <c r="F393" s="181" t="s">
        <v>1260</v>
      </c>
      <c r="H393" s="182">
        <v>630</v>
      </c>
      <c r="I393" s="183"/>
      <c r="L393" s="179"/>
      <c r="M393" s="184"/>
      <c r="N393" s="185"/>
      <c r="O393" s="185"/>
      <c r="P393" s="185"/>
      <c r="Q393" s="185"/>
      <c r="R393" s="185"/>
      <c r="S393" s="185"/>
      <c r="T393" s="186"/>
      <c r="AT393" s="180" t="s">
        <v>156</v>
      </c>
      <c r="AU393" s="180" t="s">
        <v>87</v>
      </c>
      <c r="AV393" s="14" t="s">
        <v>87</v>
      </c>
      <c r="AW393" s="14" t="s">
        <v>30</v>
      </c>
      <c r="AX393" s="14" t="s">
        <v>74</v>
      </c>
      <c r="AY393" s="180" t="s">
        <v>148</v>
      </c>
    </row>
    <row r="394" spans="1:65" s="15" customFormat="1" ht="11.25">
      <c r="B394" s="187"/>
      <c r="D394" s="172" t="s">
        <v>156</v>
      </c>
      <c r="E394" s="188" t="s">
        <v>1</v>
      </c>
      <c r="F394" s="189" t="s">
        <v>163</v>
      </c>
      <c r="H394" s="190">
        <v>630</v>
      </c>
      <c r="I394" s="191"/>
      <c r="L394" s="187"/>
      <c r="M394" s="192"/>
      <c r="N394" s="193"/>
      <c r="O394" s="193"/>
      <c r="P394" s="193"/>
      <c r="Q394" s="193"/>
      <c r="R394" s="193"/>
      <c r="S394" s="193"/>
      <c r="T394" s="194"/>
      <c r="AT394" s="188" t="s">
        <v>156</v>
      </c>
      <c r="AU394" s="188" t="s">
        <v>87</v>
      </c>
      <c r="AV394" s="15" t="s">
        <v>154</v>
      </c>
      <c r="AW394" s="15" t="s">
        <v>30</v>
      </c>
      <c r="AX394" s="15" t="s">
        <v>81</v>
      </c>
      <c r="AY394" s="188" t="s">
        <v>148</v>
      </c>
    </row>
    <row r="395" spans="1:65" s="2" customFormat="1" ht="24.2" customHeight="1">
      <c r="A395" s="33"/>
      <c r="B395" s="156"/>
      <c r="C395" s="157" t="s">
        <v>450</v>
      </c>
      <c r="D395" s="157" t="s">
        <v>150</v>
      </c>
      <c r="E395" s="158" t="s">
        <v>1516</v>
      </c>
      <c r="F395" s="159" t="s">
        <v>1517</v>
      </c>
      <c r="G395" s="160" t="s">
        <v>153</v>
      </c>
      <c r="H395" s="161">
        <v>630</v>
      </c>
      <c r="I395" s="162"/>
      <c r="J395" s="163">
        <f>ROUND(I395*H395,2)</f>
        <v>0</v>
      </c>
      <c r="K395" s="164"/>
      <c r="L395" s="34"/>
      <c r="M395" s="165" t="s">
        <v>1</v>
      </c>
      <c r="N395" s="166" t="s">
        <v>40</v>
      </c>
      <c r="O395" s="62"/>
      <c r="P395" s="167">
        <f>O395*H395</f>
        <v>0</v>
      </c>
      <c r="Q395" s="167">
        <v>2.3990000000000001E-2</v>
      </c>
      <c r="R395" s="167">
        <f>Q395*H395</f>
        <v>15.1137</v>
      </c>
      <c r="S395" s="167">
        <v>0</v>
      </c>
      <c r="T395" s="168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9" t="s">
        <v>154</v>
      </c>
      <c r="AT395" s="169" t="s">
        <v>150</v>
      </c>
      <c r="AU395" s="169" t="s">
        <v>87</v>
      </c>
      <c r="AY395" s="18" t="s">
        <v>148</v>
      </c>
      <c r="BE395" s="170">
        <f>IF(N395="základná",J395,0)</f>
        <v>0</v>
      </c>
      <c r="BF395" s="170">
        <f>IF(N395="znížená",J395,0)</f>
        <v>0</v>
      </c>
      <c r="BG395" s="170">
        <f>IF(N395="zákl. prenesená",J395,0)</f>
        <v>0</v>
      </c>
      <c r="BH395" s="170">
        <f>IF(N395="zníž. prenesená",J395,0)</f>
        <v>0</v>
      </c>
      <c r="BI395" s="170">
        <f>IF(N395="nulová",J395,0)</f>
        <v>0</v>
      </c>
      <c r="BJ395" s="18" t="s">
        <v>87</v>
      </c>
      <c r="BK395" s="170">
        <f>ROUND(I395*H395,2)</f>
        <v>0</v>
      </c>
      <c r="BL395" s="18" t="s">
        <v>154</v>
      </c>
      <c r="BM395" s="169" t="s">
        <v>1518</v>
      </c>
    </row>
    <row r="396" spans="1:65" s="13" customFormat="1" ht="11.25">
      <c r="B396" s="171"/>
      <c r="D396" s="172" t="s">
        <v>156</v>
      </c>
      <c r="E396" s="173" t="s">
        <v>1</v>
      </c>
      <c r="F396" s="174" t="s">
        <v>1507</v>
      </c>
      <c r="H396" s="173" t="s">
        <v>1</v>
      </c>
      <c r="I396" s="175"/>
      <c r="L396" s="171"/>
      <c r="M396" s="176"/>
      <c r="N396" s="177"/>
      <c r="O396" s="177"/>
      <c r="P396" s="177"/>
      <c r="Q396" s="177"/>
      <c r="R396" s="177"/>
      <c r="S396" s="177"/>
      <c r="T396" s="178"/>
      <c r="AT396" s="173" t="s">
        <v>156</v>
      </c>
      <c r="AU396" s="173" t="s">
        <v>87</v>
      </c>
      <c r="AV396" s="13" t="s">
        <v>81</v>
      </c>
      <c r="AW396" s="13" t="s">
        <v>30</v>
      </c>
      <c r="AX396" s="13" t="s">
        <v>74</v>
      </c>
      <c r="AY396" s="173" t="s">
        <v>148</v>
      </c>
    </row>
    <row r="397" spans="1:65" s="14" customFormat="1" ht="11.25">
      <c r="B397" s="179"/>
      <c r="D397" s="172" t="s">
        <v>156</v>
      </c>
      <c r="E397" s="180" t="s">
        <v>1</v>
      </c>
      <c r="F397" s="181" t="s">
        <v>1260</v>
      </c>
      <c r="H397" s="182">
        <v>630</v>
      </c>
      <c r="I397" s="183"/>
      <c r="L397" s="179"/>
      <c r="M397" s="184"/>
      <c r="N397" s="185"/>
      <c r="O397" s="185"/>
      <c r="P397" s="185"/>
      <c r="Q397" s="185"/>
      <c r="R397" s="185"/>
      <c r="S397" s="185"/>
      <c r="T397" s="186"/>
      <c r="AT397" s="180" t="s">
        <v>156</v>
      </c>
      <c r="AU397" s="180" t="s">
        <v>87</v>
      </c>
      <c r="AV397" s="14" t="s">
        <v>87</v>
      </c>
      <c r="AW397" s="14" t="s">
        <v>30</v>
      </c>
      <c r="AX397" s="14" t="s">
        <v>74</v>
      </c>
      <c r="AY397" s="180" t="s">
        <v>148</v>
      </c>
    </row>
    <row r="398" spans="1:65" s="15" customFormat="1" ht="11.25">
      <c r="B398" s="187"/>
      <c r="D398" s="172" t="s">
        <v>156</v>
      </c>
      <c r="E398" s="188" t="s">
        <v>1</v>
      </c>
      <c r="F398" s="189" t="s">
        <v>163</v>
      </c>
      <c r="H398" s="190">
        <v>630</v>
      </c>
      <c r="I398" s="191"/>
      <c r="L398" s="187"/>
      <c r="M398" s="192"/>
      <c r="N398" s="193"/>
      <c r="O398" s="193"/>
      <c r="P398" s="193"/>
      <c r="Q398" s="193"/>
      <c r="R398" s="193"/>
      <c r="S398" s="193"/>
      <c r="T398" s="194"/>
      <c r="AT398" s="188" t="s">
        <v>156</v>
      </c>
      <c r="AU398" s="188" t="s">
        <v>87</v>
      </c>
      <c r="AV398" s="15" t="s">
        <v>154</v>
      </c>
      <c r="AW398" s="15" t="s">
        <v>30</v>
      </c>
      <c r="AX398" s="15" t="s">
        <v>81</v>
      </c>
      <c r="AY398" s="188" t="s">
        <v>148</v>
      </c>
    </row>
    <row r="399" spans="1:65" s="12" customFormat="1" ht="22.9" customHeight="1">
      <c r="B399" s="143"/>
      <c r="D399" s="144" t="s">
        <v>73</v>
      </c>
      <c r="E399" s="154" t="s">
        <v>413</v>
      </c>
      <c r="F399" s="154" t="s">
        <v>414</v>
      </c>
      <c r="I399" s="146"/>
      <c r="J399" s="155">
        <f>BK399</f>
        <v>0</v>
      </c>
      <c r="L399" s="143"/>
      <c r="M399" s="148"/>
      <c r="N399" s="149"/>
      <c r="O399" s="149"/>
      <c r="P399" s="150">
        <f>P400</f>
        <v>0</v>
      </c>
      <c r="Q399" s="149"/>
      <c r="R399" s="150">
        <f>R400</f>
        <v>0</v>
      </c>
      <c r="S399" s="149"/>
      <c r="T399" s="151">
        <f>T400</f>
        <v>0</v>
      </c>
      <c r="AR399" s="144" t="s">
        <v>81</v>
      </c>
      <c r="AT399" s="152" t="s">
        <v>73</v>
      </c>
      <c r="AU399" s="152" t="s">
        <v>81</v>
      </c>
      <c r="AY399" s="144" t="s">
        <v>148</v>
      </c>
      <c r="BK399" s="153">
        <f>BK400</f>
        <v>0</v>
      </c>
    </row>
    <row r="400" spans="1:65" s="2" customFormat="1" ht="24.2" customHeight="1">
      <c r="A400" s="33"/>
      <c r="B400" s="156"/>
      <c r="C400" s="157" t="s">
        <v>455</v>
      </c>
      <c r="D400" s="157" t="s">
        <v>150</v>
      </c>
      <c r="E400" s="158" t="s">
        <v>416</v>
      </c>
      <c r="F400" s="159" t="s">
        <v>417</v>
      </c>
      <c r="G400" s="160" t="s">
        <v>396</v>
      </c>
      <c r="H400" s="161">
        <v>84.825000000000003</v>
      </c>
      <c r="I400" s="162"/>
      <c r="J400" s="163">
        <f>ROUND(I400*H400,2)</f>
        <v>0</v>
      </c>
      <c r="K400" s="164"/>
      <c r="L400" s="34"/>
      <c r="M400" s="165" t="s">
        <v>1</v>
      </c>
      <c r="N400" s="166" t="s">
        <v>40</v>
      </c>
      <c r="O400" s="62"/>
      <c r="P400" s="167">
        <f>O400*H400</f>
        <v>0</v>
      </c>
      <c r="Q400" s="167">
        <v>0</v>
      </c>
      <c r="R400" s="167">
        <f>Q400*H400</f>
        <v>0</v>
      </c>
      <c r="S400" s="167">
        <v>0</v>
      </c>
      <c r="T400" s="168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9" t="s">
        <v>154</v>
      </c>
      <c r="AT400" s="169" t="s">
        <v>150</v>
      </c>
      <c r="AU400" s="169" t="s">
        <v>87</v>
      </c>
      <c r="AY400" s="18" t="s">
        <v>148</v>
      </c>
      <c r="BE400" s="170">
        <f>IF(N400="základná",J400,0)</f>
        <v>0</v>
      </c>
      <c r="BF400" s="170">
        <f>IF(N400="znížená",J400,0)</f>
        <v>0</v>
      </c>
      <c r="BG400" s="170">
        <f>IF(N400="zákl. prenesená",J400,0)</f>
        <v>0</v>
      </c>
      <c r="BH400" s="170">
        <f>IF(N400="zníž. prenesená",J400,0)</f>
        <v>0</v>
      </c>
      <c r="BI400" s="170">
        <f>IF(N400="nulová",J400,0)</f>
        <v>0</v>
      </c>
      <c r="BJ400" s="18" t="s">
        <v>87</v>
      </c>
      <c r="BK400" s="170">
        <f>ROUND(I400*H400,2)</f>
        <v>0</v>
      </c>
      <c r="BL400" s="18" t="s">
        <v>154</v>
      </c>
      <c r="BM400" s="169" t="s">
        <v>1519</v>
      </c>
    </row>
    <row r="401" spans="1:65" s="12" customFormat="1" ht="25.9" customHeight="1">
      <c r="B401" s="143"/>
      <c r="D401" s="144" t="s">
        <v>73</v>
      </c>
      <c r="E401" s="145" t="s">
        <v>419</v>
      </c>
      <c r="F401" s="145" t="s">
        <v>420</v>
      </c>
      <c r="I401" s="146"/>
      <c r="J401" s="147">
        <f>BK401</f>
        <v>0</v>
      </c>
      <c r="L401" s="143"/>
      <c r="M401" s="148"/>
      <c r="N401" s="149"/>
      <c r="O401" s="149"/>
      <c r="P401" s="150">
        <f>P402+P411+P422</f>
        <v>0</v>
      </c>
      <c r="Q401" s="149"/>
      <c r="R401" s="150">
        <f>R402+R411+R422</f>
        <v>0.22375999999999999</v>
      </c>
      <c r="S401" s="149"/>
      <c r="T401" s="151">
        <f>T402+T411+T422</f>
        <v>0</v>
      </c>
      <c r="AR401" s="144" t="s">
        <v>87</v>
      </c>
      <c r="AT401" s="152" t="s">
        <v>73</v>
      </c>
      <c r="AU401" s="152" t="s">
        <v>74</v>
      </c>
      <c r="AY401" s="144" t="s">
        <v>148</v>
      </c>
      <c r="BK401" s="153">
        <f>BK402+BK411+BK422</f>
        <v>0</v>
      </c>
    </row>
    <row r="402" spans="1:65" s="12" customFormat="1" ht="22.9" customHeight="1">
      <c r="B402" s="143"/>
      <c r="D402" s="144" t="s">
        <v>73</v>
      </c>
      <c r="E402" s="154" t="s">
        <v>704</v>
      </c>
      <c r="F402" s="154" t="s">
        <v>705</v>
      </c>
      <c r="I402" s="146"/>
      <c r="J402" s="155">
        <f>BK402</f>
        <v>0</v>
      </c>
      <c r="L402" s="143"/>
      <c r="M402" s="148"/>
      <c r="N402" s="149"/>
      <c r="O402" s="149"/>
      <c r="P402" s="150">
        <f>SUM(P403:P410)</f>
        <v>0</v>
      </c>
      <c r="Q402" s="149"/>
      <c r="R402" s="150">
        <f>SUM(R403:R410)</f>
        <v>0.1288</v>
      </c>
      <c r="S402" s="149"/>
      <c r="T402" s="151">
        <f>SUM(T403:T410)</f>
        <v>0</v>
      </c>
      <c r="AR402" s="144" t="s">
        <v>87</v>
      </c>
      <c r="AT402" s="152" t="s">
        <v>73</v>
      </c>
      <c r="AU402" s="152" t="s">
        <v>81</v>
      </c>
      <c r="AY402" s="144" t="s">
        <v>148</v>
      </c>
      <c r="BK402" s="153">
        <f>SUM(BK403:BK410)</f>
        <v>0</v>
      </c>
    </row>
    <row r="403" spans="1:65" s="2" customFormat="1" ht="24.2" customHeight="1">
      <c r="A403" s="33"/>
      <c r="B403" s="156"/>
      <c r="C403" s="157" t="s">
        <v>461</v>
      </c>
      <c r="D403" s="157" t="s">
        <v>150</v>
      </c>
      <c r="E403" s="158" t="s">
        <v>1520</v>
      </c>
      <c r="F403" s="159" t="s">
        <v>1521</v>
      </c>
      <c r="G403" s="160" t="s">
        <v>153</v>
      </c>
      <c r="H403" s="161">
        <v>23</v>
      </c>
      <c r="I403" s="162"/>
      <c r="J403" s="163">
        <f>ROUND(I403*H403,2)</f>
        <v>0</v>
      </c>
      <c r="K403" s="164"/>
      <c r="L403" s="34"/>
      <c r="M403" s="165" t="s">
        <v>1</v>
      </c>
      <c r="N403" s="166" t="s">
        <v>40</v>
      </c>
      <c r="O403" s="62"/>
      <c r="P403" s="167">
        <f>O403*H403</f>
        <v>0</v>
      </c>
      <c r="Q403" s="167">
        <v>5.5999999999999999E-3</v>
      </c>
      <c r="R403" s="167">
        <f>Q403*H403</f>
        <v>0.1288</v>
      </c>
      <c r="S403" s="167">
        <v>0</v>
      </c>
      <c r="T403" s="168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9" t="s">
        <v>308</v>
      </c>
      <c r="AT403" s="169" t="s">
        <v>150</v>
      </c>
      <c r="AU403" s="169" t="s">
        <v>87</v>
      </c>
      <c r="AY403" s="18" t="s">
        <v>148</v>
      </c>
      <c r="BE403" s="170">
        <f>IF(N403="základná",J403,0)</f>
        <v>0</v>
      </c>
      <c r="BF403" s="170">
        <f>IF(N403="znížená",J403,0)</f>
        <v>0</v>
      </c>
      <c r="BG403" s="170">
        <f>IF(N403="zákl. prenesená",J403,0)</f>
        <v>0</v>
      </c>
      <c r="BH403" s="170">
        <f>IF(N403="zníž. prenesená",J403,0)</f>
        <v>0</v>
      </c>
      <c r="BI403" s="170">
        <f>IF(N403="nulová",J403,0)</f>
        <v>0</v>
      </c>
      <c r="BJ403" s="18" t="s">
        <v>87</v>
      </c>
      <c r="BK403" s="170">
        <f>ROUND(I403*H403,2)</f>
        <v>0</v>
      </c>
      <c r="BL403" s="18" t="s">
        <v>308</v>
      </c>
      <c r="BM403" s="169" t="s">
        <v>1522</v>
      </c>
    </row>
    <row r="404" spans="1:65" s="13" customFormat="1" ht="11.25">
      <c r="B404" s="171"/>
      <c r="D404" s="172" t="s">
        <v>156</v>
      </c>
      <c r="E404" s="173" t="s">
        <v>1</v>
      </c>
      <c r="F404" s="174" t="s">
        <v>1523</v>
      </c>
      <c r="H404" s="173" t="s">
        <v>1</v>
      </c>
      <c r="I404" s="175"/>
      <c r="L404" s="171"/>
      <c r="M404" s="176"/>
      <c r="N404" s="177"/>
      <c r="O404" s="177"/>
      <c r="P404" s="177"/>
      <c r="Q404" s="177"/>
      <c r="R404" s="177"/>
      <c r="S404" s="177"/>
      <c r="T404" s="178"/>
      <c r="AT404" s="173" t="s">
        <v>156</v>
      </c>
      <c r="AU404" s="173" t="s">
        <v>87</v>
      </c>
      <c r="AV404" s="13" t="s">
        <v>81</v>
      </c>
      <c r="AW404" s="13" t="s">
        <v>30</v>
      </c>
      <c r="AX404" s="13" t="s">
        <v>74</v>
      </c>
      <c r="AY404" s="173" t="s">
        <v>148</v>
      </c>
    </row>
    <row r="405" spans="1:65" s="14" customFormat="1" ht="11.25">
      <c r="B405" s="179"/>
      <c r="D405" s="172" t="s">
        <v>156</v>
      </c>
      <c r="E405" s="180" t="s">
        <v>1</v>
      </c>
      <c r="F405" s="181" t="s">
        <v>1524</v>
      </c>
      <c r="H405" s="182">
        <v>4.3250000000000002</v>
      </c>
      <c r="I405" s="183"/>
      <c r="L405" s="179"/>
      <c r="M405" s="184"/>
      <c r="N405" s="185"/>
      <c r="O405" s="185"/>
      <c r="P405" s="185"/>
      <c r="Q405" s="185"/>
      <c r="R405" s="185"/>
      <c r="S405" s="185"/>
      <c r="T405" s="186"/>
      <c r="AT405" s="180" t="s">
        <v>156</v>
      </c>
      <c r="AU405" s="180" t="s">
        <v>87</v>
      </c>
      <c r="AV405" s="14" t="s">
        <v>87</v>
      </c>
      <c r="AW405" s="14" t="s">
        <v>30</v>
      </c>
      <c r="AX405" s="14" t="s">
        <v>74</v>
      </c>
      <c r="AY405" s="180" t="s">
        <v>148</v>
      </c>
    </row>
    <row r="406" spans="1:65" s="14" customFormat="1" ht="22.5">
      <c r="B406" s="179"/>
      <c r="D406" s="172" t="s">
        <v>156</v>
      </c>
      <c r="E406" s="180" t="s">
        <v>1</v>
      </c>
      <c r="F406" s="181" t="s">
        <v>1525</v>
      </c>
      <c r="H406" s="182">
        <v>17.78</v>
      </c>
      <c r="I406" s="183"/>
      <c r="L406" s="179"/>
      <c r="M406" s="184"/>
      <c r="N406" s="185"/>
      <c r="O406" s="185"/>
      <c r="P406" s="185"/>
      <c r="Q406" s="185"/>
      <c r="R406" s="185"/>
      <c r="S406" s="185"/>
      <c r="T406" s="186"/>
      <c r="AT406" s="180" t="s">
        <v>156</v>
      </c>
      <c r="AU406" s="180" t="s">
        <v>87</v>
      </c>
      <c r="AV406" s="14" t="s">
        <v>87</v>
      </c>
      <c r="AW406" s="14" t="s">
        <v>30</v>
      </c>
      <c r="AX406" s="14" t="s">
        <v>74</v>
      </c>
      <c r="AY406" s="180" t="s">
        <v>148</v>
      </c>
    </row>
    <row r="407" spans="1:65" s="14" customFormat="1" ht="11.25">
      <c r="B407" s="179"/>
      <c r="D407" s="172" t="s">
        <v>156</v>
      </c>
      <c r="E407" s="180" t="s">
        <v>1</v>
      </c>
      <c r="F407" s="181" t="s">
        <v>1526</v>
      </c>
      <c r="H407" s="182">
        <v>0.89500000000000002</v>
      </c>
      <c r="I407" s="183"/>
      <c r="L407" s="179"/>
      <c r="M407" s="184"/>
      <c r="N407" s="185"/>
      <c r="O407" s="185"/>
      <c r="P407" s="185"/>
      <c r="Q407" s="185"/>
      <c r="R407" s="185"/>
      <c r="S407" s="185"/>
      <c r="T407" s="186"/>
      <c r="AT407" s="180" t="s">
        <v>156</v>
      </c>
      <c r="AU407" s="180" t="s">
        <v>87</v>
      </c>
      <c r="AV407" s="14" t="s">
        <v>87</v>
      </c>
      <c r="AW407" s="14" t="s">
        <v>30</v>
      </c>
      <c r="AX407" s="14" t="s">
        <v>74</v>
      </c>
      <c r="AY407" s="180" t="s">
        <v>148</v>
      </c>
    </row>
    <row r="408" spans="1:65" s="15" customFormat="1" ht="11.25">
      <c r="B408" s="187"/>
      <c r="D408" s="172" t="s">
        <v>156</v>
      </c>
      <c r="E408" s="188" t="s">
        <v>1</v>
      </c>
      <c r="F408" s="189" t="s">
        <v>163</v>
      </c>
      <c r="H408" s="190">
        <v>23</v>
      </c>
      <c r="I408" s="191"/>
      <c r="L408" s="187"/>
      <c r="M408" s="192"/>
      <c r="N408" s="193"/>
      <c r="O408" s="193"/>
      <c r="P408" s="193"/>
      <c r="Q408" s="193"/>
      <c r="R408" s="193"/>
      <c r="S408" s="193"/>
      <c r="T408" s="194"/>
      <c r="AT408" s="188" t="s">
        <v>156</v>
      </c>
      <c r="AU408" s="188" t="s">
        <v>87</v>
      </c>
      <c r="AV408" s="15" t="s">
        <v>154</v>
      </c>
      <c r="AW408" s="15" t="s">
        <v>30</v>
      </c>
      <c r="AX408" s="15" t="s">
        <v>81</v>
      </c>
      <c r="AY408" s="188" t="s">
        <v>148</v>
      </c>
    </row>
    <row r="409" spans="1:65" s="2" customFormat="1" ht="24.2" customHeight="1">
      <c r="A409" s="33"/>
      <c r="B409" s="156"/>
      <c r="C409" s="157" t="s">
        <v>466</v>
      </c>
      <c r="D409" s="157" t="s">
        <v>150</v>
      </c>
      <c r="E409" s="158" t="s">
        <v>717</v>
      </c>
      <c r="F409" s="159" t="s">
        <v>718</v>
      </c>
      <c r="G409" s="160" t="s">
        <v>396</v>
      </c>
      <c r="H409" s="161">
        <v>0.129</v>
      </c>
      <c r="I409" s="162"/>
      <c r="J409" s="163">
        <f>ROUND(I409*H409,2)</f>
        <v>0</v>
      </c>
      <c r="K409" s="164"/>
      <c r="L409" s="34"/>
      <c r="M409" s="165" t="s">
        <v>1</v>
      </c>
      <c r="N409" s="166" t="s">
        <v>40</v>
      </c>
      <c r="O409" s="62"/>
      <c r="P409" s="167">
        <f>O409*H409</f>
        <v>0</v>
      </c>
      <c r="Q409" s="167">
        <v>0</v>
      </c>
      <c r="R409" s="167">
        <f>Q409*H409</f>
        <v>0</v>
      </c>
      <c r="S409" s="167">
        <v>0</v>
      </c>
      <c r="T409" s="168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9" t="s">
        <v>308</v>
      </c>
      <c r="AT409" s="169" t="s">
        <v>150</v>
      </c>
      <c r="AU409" s="169" t="s">
        <v>87</v>
      </c>
      <c r="AY409" s="18" t="s">
        <v>148</v>
      </c>
      <c r="BE409" s="170">
        <f>IF(N409="základná",J409,0)</f>
        <v>0</v>
      </c>
      <c r="BF409" s="170">
        <f>IF(N409="znížená",J409,0)</f>
        <v>0</v>
      </c>
      <c r="BG409" s="170">
        <f>IF(N409="zákl. prenesená",J409,0)</f>
        <v>0</v>
      </c>
      <c r="BH409" s="170">
        <f>IF(N409="zníž. prenesená",J409,0)</f>
        <v>0</v>
      </c>
      <c r="BI409" s="170">
        <f>IF(N409="nulová",J409,0)</f>
        <v>0</v>
      </c>
      <c r="BJ409" s="18" t="s">
        <v>87</v>
      </c>
      <c r="BK409" s="170">
        <f>ROUND(I409*H409,2)</f>
        <v>0</v>
      </c>
      <c r="BL409" s="18" t="s">
        <v>308</v>
      </c>
      <c r="BM409" s="169" t="s">
        <v>1527</v>
      </c>
    </row>
    <row r="410" spans="1:65" s="2" customFormat="1" ht="24.2" customHeight="1">
      <c r="A410" s="33"/>
      <c r="B410" s="156"/>
      <c r="C410" s="157" t="s">
        <v>472</v>
      </c>
      <c r="D410" s="157" t="s">
        <v>150</v>
      </c>
      <c r="E410" s="158" t="s">
        <v>1528</v>
      </c>
      <c r="F410" s="159" t="s">
        <v>1529</v>
      </c>
      <c r="G410" s="160" t="s">
        <v>396</v>
      </c>
      <c r="H410" s="161">
        <v>0.129</v>
      </c>
      <c r="I410" s="162"/>
      <c r="J410" s="163">
        <f>ROUND(I410*H410,2)</f>
        <v>0</v>
      </c>
      <c r="K410" s="164"/>
      <c r="L410" s="34"/>
      <c r="M410" s="165" t="s">
        <v>1</v>
      </c>
      <c r="N410" s="166" t="s">
        <v>40</v>
      </c>
      <c r="O410" s="62"/>
      <c r="P410" s="167">
        <f>O410*H410</f>
        <v>0</v>
      </c>
      <c r="Q410" s="167">
        <v>0</v>
      </c>
      <c r="R410" s="167">
        <f>Q410*H410</f>
        <v>0</v>
      </c>
      <c r="S410" s="167">
        <v>0</v>
      </c>
      <c r="T410" s="168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9" t="s">
        <v>308</v>
      </c>
      <c r="AT410" s="169" t="s">
        <v>150</v>
      </c>
      <c r="AU410" s="169" t="s">
        <v>87</v>
      </c>
      <c r="AY410" s="18" t="s">
        <v>148</v>
      </c>
      <c r="BE410" s="170">
        <f>IF(N410="základná",J410,0)</f>
        <v>0</v>
      </c>
      <c r="BF410" s="170">
        <f>IF(N410="znížená",J410,0)</f>
        <v>0</v>
      </c>
      <c r="BG410" s="170">
        <f>IF(N410="zákl. prenesená",J410,0)</f>
        <v>0</v>
      </c>
      <c r="BH410" s="170">
        <f>IF(N410="zníž. prenesená",J410,0)</f>
        <v>0</v>
      </c>
      <c r="BI410" s="170">
        <f>IF(N410="nulová",J410,0)</f>
        <v>0</v>
      </c>
      <c r="BJ410" s="18" t="s">
        <v>87</v>
      </c>
      <c r="BK410" s="170">
        <f>ROUND(I410*H410,2)</f>
        <v>0</v>
      </c>
      <c r="BL410" s="18" t="s">
        <v>308</v>
      </c>
      <c r="BM410" s="169" t="s">
        <v>1530</v>
      </c>
    </row>
    <row r="411" spans="1:65" s="12" customFormat="1" ht="22.9" customHeight="1">
      <c r="B411" s="143"/>
      <c r="D411" s="144" t="s">
        <v>73</v>
      </c>
      <c r="E411" s="154" t="s">
        <v>1531</v>
      </c>
      <c r="F411" s="154" t="s">
        <v>1532</v>
      </c>
      <c r="I411" s="146"/>
      <c r="J411" s="155">
        <f>BK411</f>
        <v>0</v>
      </c>
      <c r="L411" s="143"/>
      <c r="M411" s="148"/>
      <c r="N411" s="149"/>
      <c r="O411" s="149"/>
      <c r="P411" s="150">
        <f>SUM(P412:P421)</f>
        <v>0</v>
      </c>
      <c r="Q411" s="149"/>
      <c r="R411" s="150">
        <f>SUM(R412:R421)</f>
        <v>8.0500000000000002E-2</v>
      </c>
      <c r="S411" s="149"/>
      <c r="T411" s="151">
        <f>SUM(T412:T421)</f>
        <v>0</v>
      </c>
      <c r="AR411" s="144" t="s">
        <v>87</v>
      </c>
      <c r="AT411" s="152" t="s">
        <v>73</v>
      </c>
      <c r="AU411" s="152" t="s">
        <v>81</v>
      </c>
      <c r="AY411" s="144" t="s">
        <v>148</v>
      </c>
      <c r="BK411" s="153">
        <f>SUM(BK412:BK421)</f>
        <v>0</v>
      </c>
    </row>
    <row r="412" spans="1:65" s="2" customFormat="1" ht="24.2" customHeight="1">
      <c r="A412" s="33"/>
      <c r="B412" s="156"/>
      <c r="C412" s="157" t="s">
        <v>478</v>
      </c>
      <c r="D412" s="157" t="s">
        <v>150</v>
      </c>
      <c r="E412" s="158" t="s">
        <v>1533</v>
      </c>
      <c r="F412" s="159" t="s">
        <v>1534</v>
      </c>
      <c r="G412" s="160" t="s">
        <v>153</v>
      </c>
      <c r="H412" s="161">
        <v>23</v>
      </c>
      <c r="I412" s="162"/>
      <c r="J412" s="163">
        <f>ROUND(I412*H412,2)</f>
        <v>0</v>
      </c>
      <c r="K412" s="164"/>
      <c r="L412" s="34"/>
      <c r="M412" s="165" t="s">
        <v>1</v>
      </c>
      <c r="N412" s="166" t="s">
        <v>40</v>
      </c>
      <c r="O412" s="62"/>
      <c r="P412" s="167">
        <f>O412*H412</f>
        <v>0</v>
      </c>
      <c r="Q412" s="167">
        <v>3.5000000000000001E-3</v>
      </c>
      <c r="R412" s="167">
        <f>Q412*H412</f>
        <v>8.0500000000000002E-2</v>
      </c>
      <c r="S412" s="167">
        <v>0</v>
      </c>
      <c r="T412" s="168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9" t="s">
        <v>308</v>
      </c>
      <c r="AT412" s="169" t="s">
        <v>150</v>
      </c>
      <c r="AU412" s="169" t="s">
        <v>87</v>
      </c>
      <c r="AY412" s="18" t="s">
        <v>148</v>
      </c>
      <c r="BE412" s="170">
        <f>IF(N412="základná",J412,0)</f>
        <v>0</v>
      </c>
      <c r="BF412" s="170">
        <f>IF(N412="znížená",J412,0)</f>
        <v>0</v>
      </c>
      <c r="BG412" s="170">
        <f>IF(N412="zákl. prenesená",J412,0)</f>
        <v>0</v>
      </c>
      <c r="BH412" s="170">
        <f>IF(N412="zníž. prenesená",J412,0)</f>
        <v>0</v>
      </c>
      <c r="BI412" s="170">
        <f>IF(N412="nulová",J412,0)</f>
        <v>0</v>
      </c>
      <c r="BJ412" s="18" t="s">
        <v>87</v>
      </c>
      <c r="BK412" s="170">
        <f>ROUND(I412*H412,2)</f>
        <v>0</v>
      </c>
      <c r="BL412" s="18" t="s">
        <v>308</v>
      </c>
      <c r="BM412" s="169" t="s">
        <v>1535</v>
      </c>
    </row>
    <row r="413" spans="1:65" s="13" customFormat="1" ht="11.25">
      <c r="B413" s="171"/>
      <c r="D413" s="172" t="s">
        <v>156</v>
      </c>
      <c r="E413" s="173" t="s">
        <v>1</v>
      </c>
      <c r="F413" s="174" t="s">
        <v>1536</v>
      </c>
      <c r="H413" s="173" t="s">
        <v>1</v>
      </c>
      <c r="I413" s="175"/>
      <c r="L413" s="171"/>
      <c r="M413" s="176"/>
      <c r="N413" s="177"/>
      <c r="O413" s="177"/>
      <c r="P413" s="177"/>
      <c r="Q413" s="177"/>
      <c r="R413" s="177"/>
      <c r="S413" s="177"/>
      <c r="T413" s="178"/>
      <c r="AT413" s="173" t="s">
        <v>156</v>
      </c>
      <c r="AU413" s="173" t="s">
        <v>87</v>
      </c>
      <c r="AV413" s="13" t="s">
        <v>81</v>
      </c>
      <c r="AW413" s="13" t="s">
        <v>30</v>
      </c>
      <c r="AX413" s="13" t="s">
        <v>74</v>
      </c>
      <c r="AY413" s="173" t="s">
        <v>148</v>
      </c>
    </row>
    <row r="414" spans="1:65" s="14" customFormat="1" ht="11.25">
      <c r="B414" s="179"/>
      <c r="D414" s="172" t="s">
        <v>156</v>
      </c>
      <c r="E414" s="180" t="s">
        <v>1</v>
      </c>
      <c r="F414" s="181" t="s">
        <v>1524</v>
      </c>
      <c r="H414" s="182">
        <v>4.3250000000000002</v>
      </c>
      <c r="I414" s="183"/>
      <c r="L414" s="179"/>
      <c r="M414" s="184"/>
      <c r="N414" s="185"/>
      <c r="O414" s="185"/>
      <c r="P414" s="185"/>
      <c r="Q414" s="185"/>
      <c r="R414" s="185"/>
      <c r="S414" s="185"/>
      <c r="T414" s="186"/>
      <c r="AT414" s="180" t="s">
        <v>156</v>
      </c>
      <c r="AU414" s="180" t="s">
        <v>87</v>
      </c>
      <c r="AV414" s="14" t="s">
        <v>87</v>
      </c>
      <c r="AW414" s="14" t="s">
        <v>30</v>
      </c>
      <c r="AX414" s="14" t="s">
        <v>74</v>
      </c>
      <c r="AY414" s="180" t="s">
        <v>148</v>
      </c>
    </row>
    <row r="415" spans="1:65" s="14" customFormat="1" ht="22.5">
      <c r="B415" s="179"/>
      <c r="D415" s="172" t="s">
        <v>156</v>
      </c>
      <c r="E415" s="180" t="s">
        <v>1</v>
      </c>
      <c r="F415" s="181" t="s">
        <v>1525</v>
      </c>
      <c r="H415" s="182">
        <v>17.78</v>
      </c>
      <c r="I415" s="183"/>
      <c r="L415" s="179"/>
      <c r="M415" s="184"/>
      <c r="N415" s="185"/>
      <c r="O415" s="185"/>
      <c r="P415" s="185"/>
      <c r="Q415" s="185"/>
      <c r="R415" s="185"/>
      <c r="S415" s="185"/>
      <c r="T415" s="186"/>
      <c r="AT415" s="180" t="s">
        <v>156</v>
      </c>
      <c r="AU415" s="180" t="s">
        <v>87</v>
      </c>
      <c r="AV415" s="14" t="s">
        <v>87</v>
      </c>
      <c r="AW415" s="14" t="s">
        <v>30</v>
      </c>
      <c r="AX415" s="14" t="s">
        <v>74</v>
      </c>
      <c r="AY415" s="180" t="s">
        <v>148</v>
      </c>
    </row>
    <row r="416" spans="1:65" s="14" customFormat="1" ht="11.25">
      <c r="B416" s="179"/>
      <c r="D416" s="172" t="s">
        <v>156</v>
      </c>
      <c r="E416" s="180" t="s">
        <v>1</v>
      </c>
      <c r="F416" s="181" t="s">
        <v>1526</v>
      </c>
      <c r="H416" s="182">
        <v>0.89500000000000002</v>
      </c>
      <c r="I416" s="183"/>
      <c r="L416" s="179"/>
      <c r="M416" s="184"/>
      <c r="N416" s="185"/>
      <c r="O416" s="185"/>
      <c r="P416" s="185"/>
      <c r="Q416" s="185"/>
      <c r="R416" s="185"/>
      <c r="S416" s="185"/>
      <c r="T416" s="186"/>
      <c r="AT416" s="180" t="s">
        <v>156</v>
      </c>
      <c r="AU416" s="180" t="s">
        <v>87</v>
      </c>
      <c r="AV416" s="14" t="s">
        <v>87</v>
      </c>
      <c r="AW416" s="14" t="s">
        <v>30</v>
      </c>
      <c r="AX416" s="14" t="s">
        <v>74</v>
      </c>
      <c r="AY416" s="180" t="s">
        <v>148</v>
      </c>
    </row>
    <row r="417" spans="1:65" s="15" customFormat="1" ht="11.25">
      <c r="B417" s="187"/>
      <c r="D417" s="172" t="s">
        <v>156</v>
      </c>
      <c r="E417" s="188" t="s">
        <v>1</v>
      </c>
      <c r="F417" s="189" t="s">
        <v>163</v>
      </c>
      <c r="H417" s="190">
        <v>23</v>
      </c>
      <c r="I417" s="191"/>
      <c r="L417" s="187"/>
      <c r="M417" s="192"/>
      <c r="N417" s="193"/>
      <c r="O417" s="193"/>
      <c r="P417" s="193"/>
      <c r="Q417" s="193"/>
      <c r="R417" s="193"/>
      <c r="S417" s="193"/>
      <c r="T417" s="194"/>
      <c r="AT417" s="188" t="s">
        <v>156</v>
      </c>
      <c r="AU417" s="188" t="s">
        <v>87</v>
      </c>
      <c r="AV417" s="15" t="s">
        <v>154</v>
      </c>
      <c r="AW417" s="15" t="s">
        <v>30</v>
      </c>
      <c r="AX417" s="15" t="s">
        <v>81</v>
      </c>
      <c r="AY417" s="188" t="s">
        <v>148</v>
      </c>
    </row>
    <row r="418" spans="1:65" s="2" customFormat="1" ht="16.5" customHeight="1">
      <c r="A418" s="33"/>
      <c r="B418" s="156"/>
      <c r="C418" s="207" t="s">
        <v>497</v>
      </c>
      <c r="D418" s="207" t="s">
        <v>752</v>
      </c>
      <c r="E418" s="208" t="s">
        <v>1537</v>
      </c>
      <c r="F418" s="209" t="s">
        <v>1538</v>
      </c>
      <c r="G418" s="210" t="s">
        <v>153</v>
      </c>
      <c r="H418" s="211">
        <v>23.46</v>
      </c>
      <c r="I418" s="212"/>
      <c r="J418" s="213">
        <f>ROUND(I418*H418,2)</f>
        <v>0</v>
      </c>
      <c r="K418" s="214"/>
      <c r="L418" s="215"/>
      <c r="M418" s="216" t="s">
        <v>1</v>
      </c>
      <c r="N418" s="217" t="s">
        <v>40</v>
      </c>
      <c r="O418" s="62"/>
      <c r="P418" s="167">
        <f>O418*H418</f>
        <v>0</v>
      </c>
      <c r="Q418" s="167">
        <v>0</v>
      </c>
      <c r="R418" s="167">
        <f>Q418*H418</f>
        <v>0</v>
      </c>
      <c r="S418" s="167">
        <v>0</v>
      </c>
      <c r="T418" s="168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9" t="s">
        <v>431</v>
      </c>
      <c r="AT418" s="169" t="s">
        <v>752</v>
      </c>
      <c r="AU418" s="169" t="s">
        <v>87</v>
      </c>
      <c r="AY418" s="18" t="s">
        <v>148</v>
      </c>
      <c r="BE418" s="170">
        <f>IF(N418="základná",J418,0)</f>
        <v>0</v>
      </c>
      <c r="BF418" s="170">
        <f>IF(N418="znížená",J418,0)</f>
        <v>0</v>
      </c>
      <c r="BG418" s="170">
        <f>IF(N418="zákl. prenesená",J418,0)</f>
        <v>0</v>
      </c>
      <c r="BH418" s="170">
        <f>IF(N418="zníž. prenesená",J418,0)</f>
        <v>0</v>
      </c>
      <c r="BI418" s="170">
        <f>IF(N418="nulová",J418,0)</f>
        <v>0</v>
      </c>
      <c r="BJ418" s="18" t="s">
        <v>87</v>
      </c>
      <c r="BK418" s="170">
        <f>ROUND(I418*H418,2)</f>
        <v>0</v>
      </c>
      <c r="BL418" s="18" t="s">
        <v>308</v>
      </c>
      <c r="BM418" s="169" t="s">
        <v>1539</v>
      </c>
    </row>
    <row r="419" spans="1:65" s="14" customFormat="1" ht="11.25">
      <c r="B419" s="179"/>
      <c r="D419" s="172" t="s">
        <v>156</v>
      </c>
      <c r="F419" s="181" t="s">
        <v>1540</v>
      </c>
      <c r="H419" s="182">
        <v>23.46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156</v>
      </c>
      <c r="AU419" s="180" t="s">
        <v>87</v>
      </c>
      <c r="AV419" s="14" t="s">
        <v>87</v>
      </c>
      <c r="AW419" s="14" t="s">
        <v>3</v>
      </c>
      <c r="AX419" s="14" t="s">
        <v>81</v>
      </c>
      <c r="AY419" s="180" t="s">
        <v>148</v>
      </c>
    </row>
    <row r="420" spans="1:65" s="2" customFormat="1" ht="24.2" customHeight="1">
      <c r="A420" s="33"/>
      <c r="B420" s="156"/>
      <c r="C420" s="157" t="s">
        <v>790</v>
      </c>
      <c r="D420" s="157" t="s">
        <v>150</v>
      </c>
      <c r="E420" s="158" t="s">
        <v>1541</v>
      </c>
      <c r="F420" s="159" t="s">
        <v>1542</v>
      </c>
      <c r="G420" s="160" t="s">
        <v>396</v>
      </c>
      <c r="H420" s="161">
        <v>8.1000000000000003E-2</v>
      </c>
      <c r="I420" s="162"/>
      <c r="J420" s="163">
        <f>ROUND(I420*H420,2)</f>
        <v>0</v>
      </c>
      <c r="K420" s="164"/>
      <c r="L420" s="34"/>
      <c r="M420" s="165" t="s">
        <v>1</v>
      </c>
      <c r="N420" s="166" t="s">
        <v>40</v>
      </c>
      <c r="O420" s="62"/>
      <c r="P420" s="167">
        <f>O420*H420</f>
        <v>0</v>
      </c>
      <c r="Q420" s="167">
        <v>0</v>
      </c>
      <c r="R420" s="167">
        <f>Q420*H420</f>
        <v>0</v>
      </c>
      <c r="S420" s="167">
        <v>0</v>
      </c>
      <c r="T420" s="168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9" t="s">
        <v>308</v>
      </c>
      <c r="AT420" s="169" t="s">
        <v>150</v>
      </c>
      <c r="AU420" s="169" t="s">
        <v>87</v>
      </c>
      <c r="AY420" s="18" t="s">
        <v>148</v>
      </c>
      <c r="BE420" s="170">
        <f>IF(N420="základná",J420,0)</f>
        <v>0</v>
      </c>
      <c r="BF420" s="170">
        <f>IF(N420="znížená",J420,0)</f>
        <v>0</v>
      </c>
      <c r="BG420" s="170">
        <f>IF(N420="zákl. prenesená",J420,0)</f>
        <v>0</v>
      </c>
      <c r="BH420" s="170">
        <f>IF(N420="zníž. prenesená",J420,0)</f>
        <v>0</v>
      </c>
      <c r="BI420" s="170">
        <f>IF(N420="nulová",J420,0)</f>
        <v>0</v>
      </c>
      <c r="BJ420" s="18" t="s">
        <v>87</v>
      </c>
      <c r="BK420" s="170">
        <f>ROUND(I420*H420,2)</f>
        <v>0</v>
      </c>
      <c r="BL420" s="18" t="s">
        <v>308</v>
      </c>
      <c r="BM420" s="169" t="s">
        <v>1543</v>
      </c>
    </row>
    <row r="421" spans="1:65" s="2" customFormat="1" ht="24.2" customHeight="1">
      <c r="A421" s="33"/>
      <c r="B421" s="156"/>
      <c r="C421" s="157" t="s">
        <v>799</v>
      </c>
      <c r="D421" s="157" t="s">
        <v>150</v>
      </c>
      <c r="E421" s="158" t="s">
        <v>1544</v>
      </c>
      <c r="F421" s="159" t="s">
        <v>1545</v>
      </c>
      <c r="G421" s="160" t="s">
        <v>396</v>
      </c>
      <c r="H421" s="161">
        <v>8.1000000000000003E-2</v>
      </c>
      <c r="I421" s="162"/>
      <c r="J421" s="163">
        <f>ROUND(I421*H421,2)</f>
        <v>0</v>
      </c>
      <c r="K421" s="164"/>
      <c r="L421" s="34"/>
      <c r="M421" s="165" t="s">
        <v>1</v>
      </c>
      <c r="N421" s="166" t="s">
        <v>40</v>
      </c>
      <c r="O421" s="62"/>
      <c r="P421" s="167">
        <f>O421*H421</f>
        <v>0</v>
      </c>
      <c r="Q421" s="167">
        <v>0</v>
      </c>
      <c r="R421" s="167">
        <f>Q421*H421</f>
        <v>0</v>
      </c>
      <c r="S421" s="167">
        <v>0</v>
      </c>
      <c r="T421" s="168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9" t="s">
        <v>308</v>
      </c>
      <c r="AT421" s="169" t="s">
        <v>150</v>
      </c>
      <c r="AU421" s="169" t="s">
        <v>87</v>
      </c>
      <c r="AY421" s="18" t="s">
        <v>148</v>
      </c>
      <c r="BE421" s="170">
        <f>IF(N421="základná",J421,0)</f>
        <v>0</v>
      </c>
      <c r="BF421" s="170">
        <f>IF(N421="znížená",J421,0)</f>
        <v>0</v>
      </c>
      <c r="BG421" s="170">
        <f>IF(N421="zákl. prenesená",J421,0)</f>
        <v>0</v>
      </c>
      <c r="BH421" s="170">
        <f>IF(N421="zníž. prenesená",J421,0)</f>
        <v>0</v>
      </c>
      <c r="BI421" s="170">
        <f>IF(N421="nulová",J421,0)</f>
        <v>0</v>
      </c>
      <c r="BJ421" s="18" t="s">
        <v>87</v>
      </c>
      <c r="BK421" s="170">
        <f>ROUND(I421*H421,2)</f>
        <v>0</v>
      </c>
      <c r="BL421" s="18" t="s">
        <v>308</v>
      </c>
      <c r="BM421" s="169" t="s">
        <v>1546</v>
      </c>
    </row>
    <row r="422" spans="1:65" s="12" customFormat="1" ht="22.9" customHeight="1">
      <c r="B422" s="143"/>
      <c r="D422" s="144" t="s">
        <v>73</v>
      </c>
      <c r="E422" s="154" t="s">
        <v>459</v>
      </c>
      <c r="F422" s="154" t="s">
        <v>460</v>
      </c>
      <c r="I422" s="146"/>
      <c r="J422" s="155">
        <f>BK422</f>
        <v>0</v>
      </c>
      <c r="L422" s="143"/>
      <c r="M422" s="148"/>
      <c r="N422" s="149"/>
      <c r="O422" s="149"/>
      <c r="P422" s="150">
        <f>SUM(P423:P434)</f>
        <v>0</v>
      </c>
      <c r="Q422" s="149"/>
      <c r="R422" s="150">
        <f>SUM(R423:R434)</f>
        <v>1.4459999999999999E-2</v>
      </c>
      <c r="S422" s="149"/>
      <c r="T422" s="151">
        <f>SUM(T423:T434)</f>
        <v>0</v>
      </c>
      <c r="AR422" s="144" t="s">
        <v>87</v>
      </c>
      <c r="AT422" s="152" t="s">
        <v>73</v>
      </c>
      <c r="AU422" s="152" t="s">
        <v>81</v>
      </c>
      <c r="AY422" s="144" t="s">
        <v>148</v>
      </c>
      <c r="BK422" s="153">
        <f>SUM(BK423:BK434)</f>
        <v>0</v>
      </c>
    </row>
    <row r="423" spans="1:65" s="2" customFormat="1" ht="24.2" customHeight="1">
      <c r="A423" s="33"/>
      <c r="B423" s="156"/>
      <c r="C423" s="157" t="s">
        <v>805</v>
      </c>
      <c r="D423" s="157" t="s">
        <v>150</v>
      </c>
      <c r="E423" s="158" t="s">
        <v>1547</v>
      </c>
      <c r="F423" s="159" t="s">
        <v>1548</v>
      </c>
      <c r="G423" s="160" t="s">
        <v>153</v>
      </c>
      <c r="H423" s="161">
        <v>0.54</v>
      </c>
      <c r="I423" s="162"/>
      <c r="J423" s="163">
        <f>ROUND(I423*H423,2)</f>
        <v>0</v>
      </c>
      <c r="K423" s="164"/>
      <c r="L423" s="34"/>
      <c r="M423" s="165" t="s">
        <v>1</v>
      </c>
      <c r="N423" s="166" t="s">
        <v>40</v>
      </c>
      <c r="O423" s="62"/>
      <c r="P423" s="167">
        <f>O423*H423</f>
        <v>0</v>
      </c>
      <c r="Q423" s="167">
        <v>0</v>
      </c>
      <c r="R423" s="167">
        <f>Q423*H423</f>
        <v>0</v>
      </c>
      <c r="S423" s="167">
        <v>0</v>
      </c>
      <c r="T423" s="16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9" t="s">
        <v>308</v>
      </c>
      <c r="AT423" s="169" t="s">
        <v>150</v>
      </c>
      <c r="AU423" s="169" t="s">
        <v>87</v>
      </c>
      <c r="AY423" s="18" t="s">
        <v>148</v>
      </c>
      <c r="BE423" s="170">
        <f>IF(N423="základná",J423,0)</f>
        <v>0</v>
      </c>
      <c r="BF423" s="170">
        <f>IF(N423="znížená",J423,0)</f>
        <v>0</v>
      </c>
      <c r="BG423" s="170">
        <f>IF(N423="zákl. prenesená",J423,0)</f>
        <v>0</v>
      </c>
      <c r="BH423" s="170">
        <f>IF(N423="zníž. prenesená",J423,0)</f>
        <v>0</v>
      </c>
      <c r="BI423" s="170">
        <f>IF(N423="nulová",J423,0)</f>
        <v>0</v>
      </c>
      <c r="BJ423" s="18" t="s">
        <v>87</v>
      </c>
      <c r="BK423" s="170">
        <f>ROUND(I423*H423,2)</f>
        <v>0</v>
      </c>
      <c r="BL423" s="18" t="s">
        <v>308</v>
      </c>
      <c r="BM423" s="169" t="s">
        <v>1549</v>
      </c>
    </row>
    <row r="424" spans="1:65" s="14" customFormat="1" ht="11.25">
      <c r="B424" s="179"/>
      <c r="D424" s="172" t="s">
        <v>156</v>
      </c>
      <c r="E424" s="180" t="s">
        <v>1</v>
      </c>
      <c r="F424" s="181" t="s">
        <v>1550</v>
      </c>
      <c r="H424" s="182">
        <v>0.54</v>
      </c>
      <c r="I424" s="183"/>
      <c r="L424" s="179"/>
      <c r="M424" s="184"/>
      <c r="N424" s="185"/>
      <c r="O424" s="185"/>
      <c r="P424" s="185"/>
      <c r="Q424" s="185"/>
      <c r="R424" s="185"/>
      <c r="S424" s="185"/>
      <c r="T424" s="186"/>
      <c r="AT424" s="180" t="s">
        <v>156</v>
      </c>
      <c r="AU424" s="180" t="s">
        <v>87</v>
      </c>
      <c r="AV424" s="14" t="s">
        <v>87</v>
      </c>
      <c r="AW424" s="14" t="s">
        <v>30</v>
      </c>
      <c r="AX424" s="14" t="s">
        <v>74</v>
      </c>
      <c r="AY424" s="180" t="s">
        <v>148</v>
      </c>
    </row>
    <row r="425" spans="1:65" s="15" customFormat="1" ht="11.25">
      <c r="B425" s="187"/>
      <c r="D425" s="172" t="s">
        <v>156</v>
      </c>
      <c r="E425" s="188" t="s">
        <v>1</v>
      </c>
      <c r="F425" s="189" t="s">
        <v>163</v>
      </c>
      <c r="H425" s="190">
        <v>0.54</v>
      </c>
      <c r="I425" s="191"/>
      <c r="L425" s="187"/>
      <c r="M425" s="192"/>
      <c r="N425" s="193"/>
      <c r="O425" s="193"/>
      <c r="P425" s="193"/>
      <c r="Q425" s="193"/>
      <c r="R425" s="193"/>
      <c r="S425" s="193"/>
      <c r="T425" s="194"/>
      <c r="AT425" s="188" t="s">
        <v>156</v>
      </c>
      <c r="AU425" s="188" t="s">
        <v>87</v>
      </c>
      <c r="AV425" s="15" t="s">
        <v>154</v>
      </c>
      <c r="AW425" s="15" t="s">
        <v>30</v>
      </c>
      <c r="AX425" s="15" t="s">
        <v>81</v>
      </c>
      <c r="AY425" s="188" t="s">
        <v>148</v>
      </c>
    </row>
    <row r="426" spans="1:65" s="2" customFormat="1" ht="24.2" customHeight="1">
      <c r="A426" s="33"/>
      <c r="B426" s="156"/>
      <c r="C426" s="207" t="s">
        <v>809</v>
      </c>
      <c r="D426" s="207" t="s">
        <v>752</v>
      </c>
      <c r="E426" s="208" t="s">
        <v>1551</v>
      </c>
      <c r="F426" s="209" t="s">
        <v>1552</v>
      </c>
      <c r="G426" s="210" t="s">
        <v>332</v>
      </c>
      <c r="H426" s="211">
        <v>3</v>
      </c>
      <c r="I426" s="212"/>
      <c r="J426" s="213">
        <f>ROUND(I426*H426,2)</f>
        <v>0</v>
      </c>
      <c r="K426" s="214"/>
      <c r="L426" s="215"/>
      <c r="M426" s="216" t="s">
        <v>1</v>
      </c>
      <c r="N426" s="217" t="s">
        <v>40</v>
      </c>
      <c r="O426" s="62"/>
      <c r="P426" s="167">
        <f>O426*H426</f>
        <v>0</v>
      </c>
      <c r="Q426" s="167">
        <v>2.2399999999999998E-3</v>
      </c>
      <c r="R426" s="167">
        <f>Q426*H426</f>
        <v>6.7199999999999994E-3</v>
      </c>
      <c r="S426" s="167">
        <v>0</v>
      </c>
      <c r="T426" s="168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9" t="s">
        <v>431</v>
      </c>
      <c r="AT426" s="169" t="s">
        <v>752</v>
      </c>
      <c r="AU426" s="169" t="s">
        <v>87</v>
      </c>
      <c r="AY426" s="18" t="s">
        <v>148</v>
      </c>
      <c r="BE426" s="170">
        <f>IF(N426="základná",J426,0)</f>
        <v>0</v>
      </c>
      <c r="BF426" s="170">
        <f>IF(N426="znížená",J426,0)</f>
        <v>0</v>
      </c>
      <c r="BG426" s="170">
        <f>IF(N426="zákl. prenesená",J426,0)</f>
        <v>0</v>
      </c>
      <c r="BH426" s="170">
        <f>IF(N426="zníž. prenesená",J426,0)</f>
        <v>0</v>
      </c>
      <c r="BI426" s="170">
        <f>IF(N426="nulová",J426,0)</f>
        <v>0</v>
      </c>
      <c r="BJ426" s="18" t="s">
        <v>87</v>
      </c>
      <c r="BK426" s="170">
        <f>ROUND(I426*H426,2)</f>
        <v>0</v>
      </c>
      <c r="BL426" s="18" t="s">
        <v>308</v>
      </c>
      <c r="BM426" s="169" t="s">
        <v>1553</v>
      </c>
    </row>
    <row r="427" spans="1:65" s="14" customFormat="1" ht="11.25">
      <c r="B427" s="179"/>
      <c r="D427" s="172" t="s">
        <v>156</v>
      </c>
      <c r="E427" s="180" t="s">
        <v>1</v>
      </c>
      <c r="F427" s="181" t="s">
        <v>1554</v>
      </c>
      <c r="H427" s="182">
        <v>3</v>
      </c>
      <c r="I427" s="183"/>
      <c r="L427" s="179"/>
      <c r="M427" s="184"/>
      <c r="N427" s="185"/>
      <c r="O427" s="185"/>
      <c r="P427" s="185"/>
      <c r="Q427" s="185"/>
      <c r="R427" s="185"/>
      <c r="S427" s="185"/>
      <c r="T427" s="186"/>
      <c r="AT427" s="180" t="s">
        <v>156</v>
      </c>
      <c r="AU427" s="180" t="s">
        <v>87</v>
      </c>
      <c r="AV427" s="14" t="s">
        <v>87</v>
      </c>
      <c r="AW427" s="14" t="s">
        <v>30</v>
      </c>
      <c r="AX427" s="14" t="s">
        <v>81</v>
      </c>
      <c r="AY427" s="180" t="s">
        <v>148</v>
      </c>
    </row>
    <row r="428" spans="1:65" s="2" customFormat="1" ht="24.2" customHeight="1">
      <c r="A428" s="33"/>
      <c r="B428" s="156"/>
      <c r="C428" s="207" t="s">
        <v>816</v>
      </c>
      <c r="D428" s="207" t="s">
        <v>752</v>
      </c>
      <c r="E428" s="208" t="s">
        <v>1555</v>
      </c>
      <c r="F428" s="209" t="s">
        <v>1556</v>
      </c>
      <c r="G428" s="210" t="s">
        <v>153</v>
      </c>
      <c r="H428" s="211">
        <v>0.54</v>
      </c>
      <c r="I428" s="212"/>
      <c r="J428" s="213">
        <f>ROUND(I428*H428,2)</f>
        <v>0</v>
      </c>
      <c r="K428" s="214"/>
      <c r="L428" s="215"/>
      <c r="M428" s="216" t="s">
        <v>1</v>
      </c>
      <c r="N428" s="217" t="s">
        <v>40</v>
      </c>
      <c r="O428" s="62"/>
      <c r="P428" s="167">
        <f>O428*H428</f>
        <v>0</v>
      </c>
      <c r="Q428" s="167">
        <v>5.0000000000000001E-3</v>
      </c>
      <c r="R428" s="167">
        <f>Q428*H428</f>
        <v>2.7000000000000001E-3</v>
      </c>
      <c r="S428" s="167">
        <v>0</v>
      </c>
      <c r="T428" s="168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9" t="s">
        <v>431</v>
      </c>
      <c r="AT428" s="169" t="s">
        <v>752</v>
      </c>
      <c r="AU428" s="169" t="s">
        <v>87</v>
      </c>
      <c r="AY428" s="18" t="s">
        <v>148</v>
      </c>
      <c r="BE428" s="170">
        <f>IF(N428="základná",J428,0)</f>
        <v>0</v>
      </c>
      <c r="BF428" s="170">
        <f>IF(N428="znížená",J428,0)</f>
        <v>0</v>
      </c>
      <c r="BG428" s="170">
        <f>IF(N428="zákl. prenesená",J428,0)</f>
        <v>0</v>
      </c>
      <c r="BH428" s="170">
        <f>IF(N428="zníž. prenesená",J428,0)</f>
        <v>0</v>
      </c>
      <c r="BI428" s="170">
        <f>IF(N428="nulová",J428,0)</f>
        <v>0</v>
      </c>
      <c r="BJ428" s="18" t="s">
        <v>87</v>
      </c>
      <c r="BK428" s="170">
        <f>ROUND(I428*H428,2)</f>
        <v>0</v>
      </c>
      <c r="BL428" s="18" t="s">
        <v>308</v>
      </c>
      <c r="BM428" s="169" t="s">
        <v>1557</v>
      </c>
    </row>
    <row r="429" spans="1:65" s="2" customFormat="1" ht="21.75" customHeight="1">
      <c r="A429" s="33"/>
      <c r="B429" s="156"/>
      <c r="C429" s="157" t="s">
        <v>821</v>
      </c>
      <c r="D429" s="157" t="s">
        <v>150</v>
      </c>
      <c r="E429" s="158" t="s">
        <v>1558</v>
      </c>
      <c r="F429" s="159" t="s">
        <v>1559</v>
      </c>
      <c r="G429" s="160" t="s">
        <v>332</v>
      </c>
      <c r="H429" s="161">
        <v>3</v>
      </c>
      <c r="I429" s="162"/>
      <c r="J429" s="163">
        <f>ROUND(I429*H429,2)</f>
        <v>0</v>
      </c>
      <c r="K429" s="164"/>
      <c r="L429" s="34"/>
      <c r="M429" s="165" t="s">
        <v>1</v>
      </c>
      <c r="N429" s="166" t="s">
        <v>40</v>
      </c>
      <c r="O429" s="62"/>
      <c r="P429" s="167">
        <f>O429*H429</f>
        <v>0</v>
      </c>
      <c r="Q429" s="167">
        <v>3.3E-4</v>
      </c>
      <c r="R429" s="167">
        <f>Q429*H429</f>
        <v>9.8999999999999999E-4</v>
      </c>
      <c r="S429" s="167">
        <v>0</v>
      </c>
      <c r="T429" s="168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9" t="s">
        <v>308</v>
      </c>
      <c r="AT429" s="169" t="s">
        <v>150</v>
      </c>
      <c r="AU429" s="169" t="s">
        <v>87</v>
      </c>
      <c r="AY429" s="18" t="s">
        <v>148</v>
      </c>
      <c r="BE429" s="170">
        <f>IF(N429="základná",J429,0)</f>
        <v>0</v>
      </c>
      <c r="BF429" s="170">
        <f>IF(N429="znížená",J429,0)</f>
        <v>0</v>
      </c>
      <c r="BG429" s="170">
        <f>IF(N429="zákl. prenesená",J429,0)</f>
        <v>0</v>
      </c>
      <c r="BH429" s="170">
        <f>IF(N429="zníž. prenesená",J429,0)</f>
        <v>0</v>
      </c>
      <c r="BI429" s="170">
        <f>IF(N429="nulová",J429,0)</f>
        <v>0</v>
      </c>
      <c r="BJ429" s="18" t="s">
        <v>87</v>
      </c>
      <c r="BK429" s="170">
        <f>ROUND(I429*H429,2)</f>
        <v>0</v>
      </c>
      <c r="BL429" s="18" t="s">
        <v>308</v>
      </c>
      <c r="BM429" s="169" t="s">
        <v>1560</v>
      </c>
    </row>
    <row r="430" spans="1:65" s="14" customFormat="1" ht="11.25">
      <c r="B430" s="179"/>
      <c r="D430" s="172" t="s">
        <v>156</v>
      </c>
      <c r="E430" s="180" t="s">
        <v>1</v>
      </c>
      <c r="F430" s="181" t="s">
        <v>1561</v>
      </c>
      <c r="H430" s="182">
        <v>3</v>
      </c>
      <c r="I430" s="183"/>
      <c r="L430" s="179"/>
      <c r="M430" s="184"/>
      <c r="N430" s="185"/>
      <c r="O430" s="185"/>
      <c r="P430" s="185"/>
      <c r="Q430" s="185"/>
      <c r="R430" s="185"/>
      <c r="S430" s="185"/>
      <c r="T430" s="186"/>
      <c r="AT430" s="180" t="s">
        <v>156</v>
      </c>
      <c r="AU430" s="180" t="s">
        <v>87</v>
      </c>
      <c r="AV430" s="14" t="s">
        <v>87</v>
      </c>
      <c r="AW430" s="14" t="s">
        <v>30</v>
      </c>
      <c r="AX430" s="14" t="s">
        <v>74</v>
      </c>
      <c r="AY430" s="180" t="s">
        <v>148</v>
      </c>
    </row>
    <row r="431" spans="1:65" s="15" customFormat="1" ht="11.25">
      <c r="B431" s="187"/>
      <c r="D431" s="172" t="s">
        <v>156</v>
      </c>
      <c r="E431" s="188" t="s">
        <v>1</v>
      </c>
      <c r="F431" s="189" t="s">
        <v>163</v>
      </c>
      <c r="H431" s="190">
        <v>3</v>
      </c>
      <c r="I431" s="191"/>
      <c r="L431" s="187"/>
      <c r="M431" s="192"/>
      <c r="N431" s="193"/>
      <c r="O431" s="193"/>
      <c r="P431" s="193"/>
      <c r="Q431" s="193"/>
      <c r="R431" s="193"/>
      <c r="S431" s="193"/>
      <c r="T431" s="194"/>
      <c r="AT431" s="188" t="s">
        <v>156</v>
      </c>
      <c r="AU431" s="188" t="s">
        <v>87</v>
      </c>
      <c r="AV431" s="15" t="s">
        <v>154</v>
      </c>
      <c r="AW431" s="15" t="s">
        <v>30</v>
      </c>
      <c r="AX431" s="15" t="s">
        <v>81</v>
      </c>
      <c r="AY431" s="188" t="s">
        <v>148</v>
      </c>
    </row>
    <row r="432" spans="1:65" s="2" customFormat="1" ht="37.9" customHeight="1">
      <c r="A432" s="33"/>
      <c r="B432" s="156"/>
      <c r="C432" s="207" t="s">
        <v>826</v>
      </c>
      <c r="D432" s="207" t="s">
        <v>752</v>
      </c>
      <c r="E432" s="208" t="s">
        <v>1562</v>
      </c>
      <c r="F432" s="209" t="s">
        <v>1563</v>
      </c>
      <c r="G432" s="210" t="s">
        <v>332</v>
      </c>
      <c r="H432" s="211">
        <v>3</v>
      </c>
      <c r="I432" s="212"/>
      <c r="J432" s="213">
        <f>ROUND(I432*H432,2)</f>
        <v>0</v>
      </c>
      <c r="K432" s="214"/>
      <c r="L432" s="215"/>
      <c r="M432" s="216" t="s">
        <v>1</v>
      </c>
      <c r="N432" s="217" t="s">
        <v>40</v>
      </c>
      <c r="O432" s="62"/>
      <c r="P432" s="167">
        <f>O432*H432</f>
        <v>0</v>
      </c>
      <c r="Q432" s="167">
        <v>1.3500000000000001E-3</v>
      </c>
      <c r="R432" s="167">
        <f>Q432*H432</f>
        <v>4.0499999999999998E-3</v>
      </c>
      <c r="S432" s="167">
        <v>0</v>
      </c>
      <c r="T432" s="168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9" t="s">
        <v>431</v>
      </c>
      <c r="AT432" s="169" t="s">
        <v>752</v>
      </c>
      <c r="AU432" s="169" t="s">
        <v>87</v>
      </c>
      <c r="AY432" s="18" t="s">
        <v>148</v>
      </c>
      <c r="BE432" s="170">
        <f>IF(N432="základná",J432,0)</f>
        <v>0</v>
      </c>
      <c r="BF432" s="170">
        <f>IF(N432="znížená",J432,0)</f>
        <v>0</v>
      </c>
      <c r="BG432" s="170">
        <f>IF(N432="zákl. prenesená",J432,0)</f>
        <v>0</v>
      </c>
      <c r="BH432" s="170">
        <f>IF(N432="zníž. prenesená",J432,0)</f>
        <v>0</v>
      </c>
      <c r="BI432" s="170">
        <f>IF(N432="nulová",J432,0)</f>
        <v>0</v>
      </c>
      <c r="BJ432" s="18" t="s">
        <v>87</v>
      </c>
      <c r="BK432" s="170">
        <f>ROUND(I432*H432,2)</f>
        <v>0</v>
      </c>
      <c r="BL432" s="18" t="s">
        <v>308</v>
      </c>
      <c r="BM432" s="169" t="s">
        <v>1564</v>
      </c>
    </row>
    <row r="433" spans="1:65" s="2" customFormat="1" ht="24.2" customHeight="1">
      <c r="A433" s="33"/>
      <c r="B433" s="156"/>
      <c r="C433" s="157" t="s">
        <v>831</v>
      </c>
      <c r="D433" s="157" t="s">
        <v>150</v>
      </c>
      <c r="E433" s="158" t="s">
        <v>959</v>
      </c>
      <c r="F433" s="159" t="s">
        <v>960</v>
      </c>
      <c r="G433" s="160" t="s">
        <v>396</v>
      </c>
      <c r="H433" s="161">
        <v>1.4E-2</v>
      </c>
      <c r="I433" s="162"/>
      <c r="J433" s="163">
        <f>ROUND(I433*H433,2)</f>
        <v>0</v>
      </c>
      <c r="K433" s="164"/>
      <c r="L433" s="34"/>
      <c r="M433" s="165" t="s">
        <v>1</v>
      </c>
      <c r="N433" s="166" t="s">
        <v>40</v>
      </c>
      <c r="O433" s="62"/>
      <c r="P433" s="167">
        <f>O433*H433</f>
        <v>0</v>
      </c>
      <c r="Q433" s="167">
        <v>0</v>
      </c>
      <c r="R433" s="167">
        <f>Q433*H433</f>
        <v>0</v>
      </c>
      <c r="S433" s="167">
        <v>0</v>
      </c>
      <c r="T433" s="168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9" t="s">
        <v>308</v>
      </c>
      <c r="AT433" s="169" t="s">
        <v>150</v>
      </c>
      <c r="AU433" s="169" t="s">
        <v>87</v>
      </c>
      <c r="AY433" s="18" t="s">
        <v>148</v>
      </c>
      <c r="BE433" s="170">
        <f>IF(N433="základná",J433,0)</f>
        <v>0</v>
      </c>
      <c r="BF433" s="170">
        <f>IF(N433="znížená",J433,0)</f>
        <v>0</v>
      </c>
      <c r="BG433" s="170">
        <f>IF(N433="zákl. prenesená",J433,0)</f>
        <v>0</v>
      </c>
      <c r="BH433" s="170">
        <f>IF(N433="zníž. prenesená",J433,0)</f>
        <v>0</v>
      </c>
      <c r="BI433" s="170">
        <f>IF(N433="nulová",J433,0)</f>
        <v>0</v>
      </c>
      <c r="BJ433" s="18" t="s">
        <v>87</v>
      </c>
      <c r="BK433" s="170">
        <f>ROUND(I433*H433,2)</f>
        <v>0</v>
      </c>
      <c r="BL433" s="18" t="s">
        <v>308</v>
      </c>
      <c r="BM433" s="169" t="s">
        <v>1565</v>
      </c>
    </row>
    <row r="434" spans="1:65" s="2" customFormat="1" ht="24.2" customHeight="1">
      <c r="A434" s="33"/>
      <c r="B434" s="156"/>
      <c r="C434" s="157" t="s">
        <v>836</v>
      </c>
      <c r="D434" s="157" t="s">
        <v>150</v>
      </c>
      <c r="E434" s="158" t="s">
        <v>1566</v>
      </c>
      <c r="F434" s="159" t="s">
        <v>1567</v>
      </c>
      <c r="G434" s="160" t="s">
        <v>396</v>
      </c>
      <c r="H434" s="161">
        <v>1.4E-2</v>
      </c>
      <c r="I434" s="162"/>
      <c r="J434" s="163">
        <f>ROUND(I434*H434,2)</f>
        <v>0</v>
      </c>
      <c r="K434" s="164"/>
      <c r="L434" s="34"/>
      <c r="M434" s="218" t="s">
        <v>1</v>
      </c>
      <c r="N434" s="219" t="s">
        <v>40</v>
      </c>
      <c r="O434" s="220"/>
      <c r="P434" s="221">
        <f>O434*H434</f>
        <v>0</v>
      </c>
      <c r="Q434" s="221">
        <v>0</v>
      </c>
      <c r="R434" s="221">
        <f>Q434*H434</f>
        <v>0</v>
      </c>
      <c r="S434" s="221">
        <v>0</v>
      </c>
      <c r="T434" s="222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9" t="s">
        <v>308</v>
      </c>
      <c r="AT434" s="169" t="s">
        <v>150</v>
      </c>
      <c r="AU434" s="169" t="s">
        <v>87</v>
      </c>
      <c r="AY434" s="18" t="s">
        <v>148</v>
      </c>
      <c r="BE434" s="170">
        <f>IF(N434="základná",J434,0)</f>
        <v>0</v>
      </c>
      <c r="BF434" s="170">
        <f>IF(N434="znížená",J434,0)</f>
        <v>0</v>
      </c>
      <c r="BG434" s="170">
        <f>IF(N434="zákl. prenesená",J434,0)</f>
        <v>0</v>
      </c>
      <c r="BH434" s="170">
        <f>IF(N434="zníž. prenesená",J434,0)</f>
        <v>0</v>
      </c>
      <c r="BI434" s="170">
        <f>IF(N434="nulová",J434,0)</f>
        <v>0</v>
      </c>
      <c r="BJ434" s="18" t="s">
        <v>87</v>
      </c>
      <c r="BK434" s="170">
        <f>ROUND(I434*H434,2)</f>
        <v>0</v>
      </c>
      <c r="BL434" s="18" t="s">
        <v>308</v>
      </c>
      <c r="BM434" s="169" t="s">
        <v>1568</v>
      </c>
    </row>
    <row r="435" spans="1:65" s="2" customFormat="1" ht="6.95" customHeight="1">
      <c r="A435" s="33"/>
      <c r="B435" s="51"/>
      <c r="C435" s="52"/>
      <c r="D435" s="52"/>
      <c r="E435" s="52"/>
      <c r="F435" s="52"/>
      <c r="G435" s="52"/>
      <c r="H435" s="52"/>
      <c r="I435" s="52"/>
      <c r="J435" s="52"/>
      <c r="K435" s="52"/>
      <c r="L435" s="34"/>
      <c r="M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</row>
  </sheetData>
  <autoFilter ref="C131:K434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97</v>
      </c>
      <c r="AZ2" s="206" t="s">
        <v>1569</v>
      </c>
      <c r="BA2" s="206" t="s">
        <v>1570</v>
      </c>
      <c r="BB2" s="206" t="s">
        <v>153</v>
      </c>
      <c r="BC2" s="206" t="s">
        <v>1571</v>
      </c>
      <c r="BD2" s="206" t="s">
        <v>87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206" t="s">
        <v>1572</v>
      </c>
      <c r="BA3" s="206" t="s">
        <v>1573</v>
      </c>
      <c r="BB3" s="206" t="s">
        <v>153</v>
      </c>
      <c r="BC3" s="206" t="s">
        <v>1574</v>
      </c>
      <c r="BD3" s="206" t="s">
        <v>87</v>
      </c>
    </row>
    <row r="4" spans="1:5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  <c r="AZ4" s="206" t="s">
        <v>1575</v>
      </c>
      <c r="BA4" s="206" t="s">
        <v>1576</v>
      </c>
      <c r="BB4" s="206" t="s">
        <v>153</v>
      </c>
      <c r="BC4" s="206" t="s">
        <v>1577</v>
      </c>
      <c r="BD4" s="206" t="s">
        <v>87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</row>
    <row r="8" spans="1:56" s="1" customFormat="1" ht="12" customHeight="1">
      <c r="B8" s="21"/>
      <c r="D8" s="28" t="s">
        <v>108</v>
      </c>
      <c r="L8" s="21"/>
    </row>
    <row r="9" spans="1:5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35" t="s">
        <v>1578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ROUND(J130,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ROUND((SUM(BE130:BE315)),  2)</f>
        <v>0</v>
      </c>
      <c r="G35" s="109"/>
      <c r="H35" s="109"/>
      <c r="I35" s="110">
        <v>0.2</v>
      </c>
      <c r="J35" s="108">
        <f>ROUND(((SUM(BE130:BE315))*I35),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ROUND((SUM(BF130:BF315)),  2)</f>
        <v>0</v>
      </c>
      <c r="G36" s="109"/>
      <c r="H36" s="109"/>
      <c r="I36" s="110">
        <v>0.2</v>
      </c>
      <c r="J36" s="108">
        <f>ROUND(((SUM(BF130:BF315))*I36),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ROUND((SUM(BG130:BG315)),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ROUND((SUM(BH130:BH315)),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ROUND((SUM(BI130:BI315)),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5" t="str">
        <f>E11</f>
        <v>SO01.C - SO01.C  Stavebná časť   strecha S1, S2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J130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J131</f>
        <v>0</v>
      </c>
      <c r="L99" s="124"/>
    </row>
    <row r="100" spans="1:47" s="10" customFormat="1" ht="19.899999999999999" customHeight="1">
      <c r="B100" s="128"/>
      <c r="D100" s="129" t="s">
        <v>1579</v>
      </c>
      <c r="E100" s="130"/>
      <c r="F100" s="130"/>
      <c r="G100" s="130"/>
      <c r="H100" s="130"/>
      <c r="I100" s="130"/>
      <c r="J100" s="131">
        <f>J132</f>
        <v>0</v>
      </c>
      <c r="L100" s="128"/>
    </row>
    <row r="101" spans="1:47" s="10" customFormat="1" ht="19.899999999999999" customHeight="1">
      <c r="B101" s="128"/>
      <c r="D101" s="129" t="s">
        <v>119</v>
      </c>
      <c r="E101" s="130"/>
      <c r="F101" s="130"/>
      <c r="G101" s="130"/>
      <c r="H101" s="130"/>
      <c r="I101" s="130"/>
      <c r="J101" s="131">
        <f>J150</f>
        <v>0</v>
      </c>
      <c r="L101" s="128"/>
    </row>
    <row r="102" spans="1:47" s="10" customFormat="1" ht="19.899999999999999" customHeight="1">
      <c r="B102" s="128"/>
      <c r="D102" s="129" t="s">
        <v>121</v>
      </c>
      <c r="E102" s="130"/>
      <c r="F102" s="130"/>
      <c r="G102" s="130"/>
      <c r="H102" s="130"/>
      <c r="I102" s="130"/>
      <c r="J102" s="131">
        <f>J163</f>
        <v>0</v>
      </c>
      <c r="L102" s="128"/>
    </row>
    <row r="103" spans="1:47" s="10" customFormat="1" ht="19.899999999999999" customHeight="1">
      <c r="B103" s="128"/>
      <c r="D103" s="129" t="s">
        <v>128</v>
      </c>
      <c r="E103" s="130"/>
      <c r="F103" s="130"/>
      <c r="G103" s="130"/>
      <c r="H103" s="130"/>
      <c r="I103" s="130"/>
      <c r="J103" s="131">
        <f>J172</f>
        <v>0</v>
      </c>
      <c r="L103" s="128"/>
    </row>
    <row r="104" spans="1:47" s="9" customFormat="1" ht="24.95" customHeight="1">
      <c r="B104" s="124"/>
      <c r="D104" s="125" t="s">
        <v>129</v>
      </c>
      <c r="E104" s="126"/>
      <c r="F104" s="126"/>
      <c r="G104" s="126"/>
      <c r="H104" s="126"/>
      <c r="I104" s="126"/>
      <c r="J104" s="127">
        <f>J174</f>
        <v>0</v>
      </c>
      <c r="L104" s="124"/>
    </row>
    <row r="105" spans="1:47" s="10" customFormat="1" ht="19.899999999999999" customHeight="1">
      <c r="B105" s="128"/>
      <c r="D105" s="129" t="s">
        <v>1580</v>
      </c>
      <c r="E105" s="130"/>
      <c r="F105" s="130"/>
      <c r="G105" s="130"/>
      <c r="H105" s="130"/>
      <c r="I105" s="130"/>
      <c r="J105" s="131">
        <f>J175</f>
        <v>0</v>
      </c>
      <c r="L105" s="128"/>
    </row>
    <row r="106" spans="1:47" s="10" customFormat="1" ht="19.899999999999999" customHeight="1">
      <c r="B106" s="128"/>
      <c r="D106" s="129" t="s">
        <v>1275</v>
      </c>
      <c r="E106" s="130"/>
      <c r="F106" s="130"/>
      <c r="G106" s="130"/>
      <c r="H106" s="130"/>
      <c r="I106" s="130"/>
      <c r="J106" s="131">
        <f>J236</f>
        <v>0</v>
      </c>
      <c r="L106" s="128"/>
    </row>
    <row r="107" spans="1:47" s="10" customFormat="1" ht="19.899999999999999" customHeight="1">
      <c r="B107" s="128"/>
      <c r="D107" s="129" t="s">
        <v>1581</v>
      </c>
      <c r="E107" s="130"/>
      <c r="F107" s="130"/>
      <c r="G107" s="130"/>
      <c r="H107" s="130"/>
      <c r="I107" s="130"/>
      <c r="J107" s="131">
        <f>J274</f>
        <v>0</v>
      </c>
      <c r="L107" s="128"/>
    </row>
    <row r="108" spans="1:47" s="10" customFormat="1" ht="19.899999999999999" customHeight="1">
      <c r="B108" s="128"/>
      <c r="D108" s="129" t="s">
        <v>130</v>
      </c>
      <c r="E108" s="130"/>
      <c r="F108" s="130"/>
      <c r="G108" s="130"/>
      <c r="H108" s="130"/>
      <c r="I108" s="130"/>
      <c r="J108" s="131">
        <f>J288</f>
        <v>0</v>
      </c>
      <c r="L108" s="128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5" customHeight="1">
      <c r="A115" s="33"/>
      <c r="B115" s="34"/>
      <c r="C115" s="22" t="s">
        <v>134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6.5" customHeight="1">
      <c r="A118" s="33"/>
      <c r="B118" s="34"/>
      <c r="C118" s="33"/>
      <c r="D118" s="33"/>
      <c r="E118" s="281" t="str">
        <f>E7</f>
        <v>ČERMÁŇSKY FUTBALOVÝ KLUB - rekonštrukcia  stavby</v>
      </c>
      <c r="F118" s="282"/>
      <c r="G118" s="282"/>
      <c r="H118" s="282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108</v>
      </c>
      <c r="L119" s="21"/>
    </row>
    <row r="120" spans="1:31" s="2" customFormat="1" ht="16.5" customHeight="1">
      <c r="A120" s="33"/>
      <c r="B120" s="34"/>
      <c r="C120" s="33"/>
      <c r="D120" s="33"/>
      <c r="E120" s="281" t="s">
        <v>109</v>
      </c>
      <c r="F120" s="283"/>
      <c r="G120" s="283"/>
      <c r="H120" s="28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110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35" t="str">
        <f>E11</f>
        <v>SO01.C - SO01.C  Stavebná časť   strecha S1, S2</v>
      </c>
      <c r="F122" s="283"/>
      <c r="G122" s="283"/>
      <c r="H122" s="28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F14</f>
        <v>p.č.72460/2, Čermáň, Golianova ul70 NR</v>
      </c>
      <c r="G124" s="33"/>
      <c r="H124" s="33"/>
      <c r="I124" s="28" t="s">
        <v>21</v>
      </c>
      <c r="J124" s="59">
        <f>IF(J14="","",J14)</f>
        <v>44580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.7" customHeight="1">
      <c r="A126" s="33"/>
      <c r="B126" s="34"/>
      <c r="C126" s="28" t="s">
        <v>22</v>
      </c>
      <c r="D126" s="33"/>
      <c r="E126" s="33"/>
      <c r="F126" s="26" t="str">
        <f>E17</f>
        <v>Čermáňsky futbalový klub,Golianova70,94901NITRA</v>
      </c>
      <c r="G126" s="33"/>
      <c r="H126" s="33"/>
      <c r="I126" s="28" t="s">
        <v>28</v>
      </c>
      <c r="J126" s="31" t="str">
        <f>E23</f>
        <v>Pro-Casa s.r.o.Ing.Z.Drinková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26</v>
      </c>
      <c r="D127" s="33"/>
      <c r="E127" s="33"/>
      <c r="F127" s="26" t="str">
        <f>IF(E20="","",E20)</f>
        <v>Vyplň údaj</v>
      </c>
      <c r="G127" s="33"/>
      <c r="H127" s="33"/>
      <c r="I127" s="28" t="s">
        <v>31</v>
      </c>
      <c r="J127" s="31" t="str">
        <f>E26</f>
        <v>K.Šinská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135</v>
      </c>
      <c r="D129" s="135" t="s">
        <v>59</v>
      </c>
      <c r="E129" s="135" t="s">
        <v>55</v>
      </c>
      <c r="F129" s="135" t="s">
        <v>56</v>
      </c>
      <c r="G129" s="135" t="s">
        <v>136</v>
      </c>
      <c r="H129" s="135" t="s">
        <v>137</v>
      </c>
      <c r="I129" s="135" t="s">
        <v>138</v>
      </c>
      <c r="J129" s="136" t="s">
        <v>114</v>
      </c>
      <c r="K129" s="137" t="s">
        <v>139</v>
      </c>
      <c r="L129" s="138"/>
      <c r="M129" s="66" t="s">
        <v>1</v>
      </c>
      <c r="N129" s="67" t="s">
        <v>38</v>
      </c>
      <c r="O129" s="67" t="s">
        <v>140</v>
      </c>
      <c r="P129" s="67" t="s">
        <v>141</v>
      </c>
      <c r="Q129" s="67" t="s">
        <v>142</v>
      </c>
      <c r="R129" s="67" t="s">
        <v>143</v>
      </c>
      <c r="S129" s="67" t="s">
        <v>144</v>
      </c>
      <c r="T129" s="68" t="s">
        <v>145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" customHeight="1">
      <c r="A130" s="33"/>
      <c r="B130" s="34"/>
      <c r="C130" s="73" t="s">
        <v>115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P131+P174</f>
        <v>0</v>
      </c>
      <c r="Q130" s="70"/>
      <c r="R130" s="140">
        <f>R131+R174</f>
        <v>113.61764565</v>
      </c>
      <c r="S130" s="70"/>
      <c r="T130" s="141">
        <f>T131+T174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116</v>
      </c>
      <c r="BK130" s="142">
        <f>BK131+BK174</f>
        <v>0</v>
      </c>
    </row>
    <row r="131" spans="1:65" s="12" customFormat="1" ht="25.9" customHeight="1">
      <c r="B131" s="143"/>
      <c r="D131" s="144" t="s">
        <v>73</v>
      </c>
      <c r="E131" s="145" t="s">
        <v>146</v>
      </c>
      <c r="F131" s="145" t="s">
        <v>147</v>
      </c>
      <c r="I131" s="146"/>
      <c r="J131" s="147">
        <f>BK131</f>
        <v>0</v>
      </c>
      <c r="L131" s="143"/>
      <c r="M131" s="148"/>
      <c r="N131" s="149"/>
      <c r="O131" s="149"/>
      <c r="P131" s="150">
        <f>P132+P150+P163+P172</f>
        <v>0</v>
      </c>
      <c r="Q131" s="149"/>
      <c r="R131" s="150">
        <f>R132+R150+R163+R172</f>
        <v>106.6408878</v>
      </c>
      <c r="S131" s="149"/>
      <c r="T131" s="151">
        <f>T132+T150+T163+T172</f>
        <v>0</v>
      </c>
      <c r="AR131" s="144" t="s">
        <v>81</v>
      </c>
      <c r="AT131" s="152" t="s">
        <v>73</v>
      </c>
      <c r="AU131" s="152" t="s">
        <v>74</v>
      </c>
      <c r="AY131" s="144" t="s">
        <v>148</v>
      </c>
      <c r="BK131" s="153">
        <f>BK132+BK150+BK163+BK172</f>
        <v>0</v>
      </c>
    </row>
    <row r="132" spans="1:65" s="12" customFormat="1" ht="22.9" customHeight="1">
      <c r="B132" s="143"/>
      <c r="D132" s="144" t="s">
        <v>73</v>
      </c>
      <c r="E132" s="154" t="s">
        <v>154</v>
      </c>
      <c r="F132" s="154" t="s">
        <v>1582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SUM(P133:P149)</f>
        <v>0</v>
      </c>
      <c r="Q132" s="149"/>
      <c r="R132" s="150">
        <f>SUM(R133:R149)</f>
        <v>16.273887799999997</v>
      </c>
      <c r="S132" s="149"/>
      <c r="T132" s="151">
        <f>SUM(T133:T149)</f>
        <v>0</v>
      </c>
      <c r="AR132" s="144" t="s">
        <v>81</v>
      </c>
      <c r="AT132" s="152" t="s">
        <v>73</v>
      </c>
      <c r="AU132" s="152" t="s">
        <v>81</v>
      </c>
      <c r="AY132" s="144" t="s">
        <v>148</v>
      </c>
      <c r="BK132" s="153">
        <f>SUM(BK133:BK149)</f>
        <v>0</v>
      </c>
    </row>
    <row r="133" spans="1:65" s="2" customFormat="1" ht="21.75" customHeight="1">
      <c r="A133" s="33"/>
      <c r="B133" s="156"/>
      <c r="C133" s="157" t="s">
        <v>81</v>
      </c>
      <c r="D133" s="157" t="s">
        <v>150</v>
      </c>
      <c r="E133" s="158" t="s">
        <v>1583</v>
      </c>
      <c r="F133" s="159" t="s">
        <v>1584</v>
      </c>
      <c r="G133" s="160" t="s">
        <v>170</v>
      </c>
      <c r="H133" s="161">
        <v>6.81</v>
      </c>
      <c r="I133" s="162"/>
      <c r="J133" s="163">
        <f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>O133*H133</f>
        <v>0</v>
      </c>
      <c r="Q133" s="167">
        <v>2.29698</v>
      </c>
      <c r="R133" s="167">
        <f>Q133*H133</f>
        <v>15.642433799999999</v>
      </c>
      <c r="S133" s="167">
        <v>0</v>
      </c>
      <c r="T133" s="16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154</v>
      </c>
      <c r="AT133" s="169" t="s">
        <v>150</v>
      </c>
      <c r="AU133" s="169" t="s">
        <v>87</v>
      </c>
      <c r="AY133" s="18" t="s">
        <v>148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8" t="s">
        <v>87</v>
      </c>
      <c r="BK133" s="170">
        <f>ROUND(I133*H133,2)</f>
        <v>0</v>
      </c>
      <c r="BL133" s="18" t="s">
        <v>154</v>
      </c>
      <c r="BM133" s="169" t="s">
        <v>1585</v>
      </c>
    </row>
    <row r="134" spans="1:65" s="13" customFormat="1" ht="11.25">
      <c r="B134" s="171"/>
      <c r="D134" s="172" t="s">
        <v>156</v>
      </c>
      <c r="E134" s="173" t="s">
        <v>1</v>
      </c>
      <c r="F134" s="174" t="s">
        <v>1586</v>
      </c>
      <c r="H134" s="173" t="s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3" t="s">
        <v>156</v>
      </c>
      <c r="AU134" s="173" t="s">
        <v>87</v>
      </c>
      <c r="AV134" s="13" t="s">
        <v>81</v>
      </c>
      <c r="AW134" s="13" t="s">
        <v>30</v>
      </c>
      <c r="AX134" s="13" t="s">
        <v>74</v>
      </c>
      <c r="AY134" s="173" t="s">
        <v>148</v>
      </c>
    </row>
    <row r="135" spans="1:65" s="14" customFormat="1" ht="11.25">
      <c r="B135" s="179"/>
      <c r="D135" s="172" t="s">
        <v>156</v>
      </c>
      <c r="E135" s="180" t="s">
        <v>1</v>
      </c>
      <c r="F135" s="181" t="s">
        <v>1587</v>
      </c>
      <c r="H135" s="182">
        <v>6.81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156</v>
      </c>
      <c r="AU135" s="180" t="s">
        <v>87</v>
      </c>
      <c r="AV135" s="14" t="s">
        <v>87</v>
      </c>
      <c r="AW135" s="14" t="s">
        <v>30</v>
      </c>
      <c r="AX135" s="14" t="s">
        <v>74</v>
      </c>
      <c r="AY135" s="180" t="s">
        <v>148</v>
      </c>
    </row>
    <row r="136" spans="1:65" s="15" customFormat="1" ht="11.25">
      <c r="B136" s="187"/>
      <c r="D136" s="172" t="s">
        <v>156</v>
      </c>
      <c r="E136" s="188" t="s">
        <v>1</v>
      </c>
      <c r="F136" s="189" t="s">
        <v>163</v>
      </c>
      <c r="H136" s="190">
        <v>6.81</v>
      </c>
      <c r="I136" s="191"/>
      <c r="L136" s="187"/>
      <c r="M136" s="192"/>
      <c r="N136" s="193"/>
      <c r="O136" s="193"/>
      <c r="P136" s="193"/>
      <c r="Q136" s="193"/>
      <c r="R136" s="193"/>
      <c r="S136" s="193"/>
      <c r="T136" s="194"/>
      <c r="AT136" s="188" t="s">
        <v>156</v>
      </c>
      <c r="AU136" s="188" t="s">
        <v>87</v>
      </c>
      <c r="AV136" s="15" t="s">
        <v>154</v>
      </c>
      <c r="AW136" s="15" t="s">
        <v>30</v>
      </c>
      <c r="AX136" s="15" t="s">
        <v>81</v>
      </c>
      <c r="AY136" s="188" t="s">
        <v>148</v>
      </c>
    </row>
    <row r="137" spans="1:65" s="2" customFormat="1" ht="24.2" customHeight="1">
      <c r="A137" s="33"/>
      <c r="B137" s="156"/>
      <c r="C137" s="157" t="s">
        <v>87</v>
      </c>
      <c r="D137" s="157" t="s">
        <v>150</v>
      </c>
      <c r="E137" s="158" t="s">
        <v>1588</v>
      </c>
      <c r="F137" s="159" t="s">
        <v>1589</v>
      </c>
      <c r="G137" s="160" t="s">
        <v>153</v>
      </c>
      <c r="H137" s="161">
        <v>22.7</v>
      </c>
      <c r="I137" s="162"/>
      <c r="J137" s="163">
        <f>ROUND(I137*H137,2)</f>
        <v>0</v>
      </c>
      <c r="K137" s="164"/>
      <c r="L137" s="34"/>
      <c r="M137" s="165" t="s">
        <v>1</v>
      </c>
      <c r="N137" s="166" t="s">
        <v>40</v>
      </c>
      <c r="O137" s="62"/>
      <c r="P137" s="167">
        <f>O137*H137</f>
        <v>0</v>
      </c>
      <c r="Q137" s="167">
        <v>3.4099999999999998E-3</v>
      </c>
      <c r="R137" s="167">
        <f>Q137*H137</f>
        <v>7.740699999999999E-2</v>
      </c>
      <c r="S137" s="167">
        <v>0</v>
      </c>
      <c r="T137" s="16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154</v>
      </c>
      <c r="AT137" s="169" t="s">
        <v>150</v>
      </c>
      <c r="AU137" s="169" t="s">
        <v>87</v>
      </c>
      <c r="AY137" s="18" t="s">
        <v>148</v>
      </c>
      <c r="BE137" s="170">
        <f>IF(N137="základná",J137,0)</f>
        <v>0</v>
      </c>
      <c r="BF137" s="170">
        <f>IF(N137="znížená",J137,0)</f>
        <v>0</v>
      </c>
      <c r="BG137" s="170">
        <f>IF(N137="zákl. prenesená",J137,0)</f>
        <v>0</v>
      </c>
      <c r="BH137" s="170">
        <f>IF(N137="zníž. prenesená",J137,0)</f>
        <v>0</v>
      </c>
      <c r="BI137" s="170">
        <f>IF(N137="nulová",J137,0)</f>
        <v>0</v>
      </c>
      <c r="BJ137" s="18" t="s">
        <v>87</v>
      </c>
      <c r="BK137" s="170">
        <f>ROUND(I137*H137,2)</f>
        <v>0</v>
      </c>
      <c r="BL137" s="18" t="s">
        <v>154</v>
      </c>
      <c r="BM137" s="169" t="s">
        <v>1590</v>
      </c>
    </row>
    <row r="138" spans="1:65" s="14" customFormat="1" ht="11.25">
      <c r="B138" s="179"/>
      <c r="D138" s="172" t="s">
        <v>156</v>
      </c>
      <c r="E138" s="180" t="s">
        <v>1</v>
      </c>
      <c r="F138" s="181" t="s">
        <v>1591</v>
      </c>
      <c r="H138" s="182">
        <v>22.7</v>
      </c>
      <c r="I138" s="183"/>
      <c r="L138" s="179"/>
      <c r="M138" s="184"/>
      <c r="N138" s="185"/>
      <c r="O138" s="185"/>
      <c r="P138" s="185"/>
      <c r="Q138" s="185"/>
      <c r="R138" s="185"/>
      <c r="S138" s="185"/>
      <c r="T138" s="186"/>
      <c r="AT138" s="180" t="s">
        <v>156</v>
      </c>
      <c r="AU138" s="180" t="s">
        <v>87</v>
      </c>
      <c r="AV138" s="14" t="s">
        <v>87</v>
      </c>
      <c r="AW138" s="14" t="s">
        <v>30</v>
      </c>
      <c r="AX138" s="14" t="s">
        <v>74</v>
      </c>
      <c r="AY138" s="180" t="s">
        <v>148</v>
      </c>
    </row>
    <row r="139" spans="1:65" s="15" customFormat="1" ht="11.25">
      <c r="B139" s="187"/>
      <c r="D139" s="172" t="s">
        <v>156</v>
      </c>
      <c r="E139" s="188" t="s">
        <v>1</v>
      </c>
      <c r="F139" s="189" t="s">
        <v>163</v>
      </c>
      <c r="H139" s="190">
        <v>22.7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4"/>
      <c r="AT139" s="188" t="s">
        <v>156</v>
      </c>
      <c r="AU139" s="188" t="s">
        <v>87</v>
      </c>
      <c r="AV139" s="15" t="s">
        <v>154</v>
      </c>
      <c r="AW139" s="15" t="s">
        <v>30</v>
      </c>
      <c r="AX139" s="15" t="s">
        <v>81</v>
      </c>
      <c r="AY139" s="188" t="s">
        <v>148</v>
      </c>
    </row>
    <row r="140" spans="1:65" s="2" customFormat="1" ht="24.2" customHeight="1">
      <c r="A140" s="33"/>
      <c r="B140" s="156"/>
      <c r="C140" s="157" t="s">
        <v>167</v>
      </c>
      <c r="D140" s="157" t="s">
        <v>150</v>
      </c>
      <c r="E140" s="158" t="s">
        <v>1592</v>
      </c>
      <c r="F140" s="159" t="s">
        <v>1593</v>
      </c>
      <c r="G140" s="160" t="s">
        <v>153</v>
      </c>
      <c r="H140" s="161">
        <v>22.7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154</v>
      </c>
      <c r="AT140" s="169" t="s">
        <v>150</v>
      </c>
      <c r="AU140" s="169" t="s">
        <v>87</v>
      </c>
      <c r="AY140" s="18" t="s">
        <v>148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87</v>
      </c>
      <c r="BK140" s="170">
        <f>ROUND(I140*H140,2)</f>
        <v>0</v>
      </c>
      <c r="BL140" s="18" t="s">
        <v>154</v>
      </c>
      <c r="BM140" s="169" t="s">
        <v>1594</v>
      </c>
    </row>
    <row r="141" spans="1:65" s="14" customFormat="1" ht="11.25">
      <c r="B141" s="179"/>
      <c r="D141" s="172" t="s">
        <v>156</v>
      </c>
      <c r="E141" s="180" t="s">
        <v>1</v>
      </c>
      <c r="F141" s="181" t="s">
        <v>1591</v>
      </c>
      <c r="H141" s="182">
        <v>22.7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156</v>
      </c>
      <c r="AU141" s="180" t="s">
        <v>87</v>
      </c>
      <c r="AV141" s="14" t="s">
        <v>87</v>
      </c>
      <c r="AW141" s="14" t="s">
        <v>30</v>
      </c>
      <c r="AX141" s="14" t="s">
        <v>74</v>
      </c>
      <c r="AY141" s="180" t="s">
        <v>148</v>
      </c>
    </row>
    <row r="142" spans="1:65" s="15" customFormat="1" ht="11.25">
      <c r="B142" s="187"/>
      <c r="D142" s="172" t="s">
        <v>156</v>
      </c>
      <c r="E142" s="188" t="s">
        <v>1</v>
      </c>
      <c r="F142" s="189" t="s">
        <v>163</v>
      </c>
      <c r="H142" s="190">
        <v>22.7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4"/>
      <c r="AT142" s="188" t="s">
        <v>156</v>
      </c>
      <c r="AU142" s="188" t="s">
        <v>87</v>
      </c>
      <c r="AV142" s="15" t="s">
        <v>154</v>
      </c>
      <c r="AW142" s="15" t="s">
        <v>30</v>
      </c>
      <c r="AX142" s="15" t="s">
        <v>81</v>
      </c>
      <c r="AY142" s="188" t="s">
        <v>148</v>
      </c>
    </row>
    <row r="143" spans="1:65" s="2" customFormat="1" ht="44.25" customHeight="1">
      <c r="A143" s="33"/>
      <c r="B143" s="156"/>
      <c r="C143" s="157" t="s">
        <v>154</v>
      </c>
      <c r="D143" s="157" t="s">
        <v>150</v>
      </c>
      <c r="E143" s="158" t="s">
        <v>1595</v>
      </c>
      <c r="F143" s="159" t="s">
        <v>1596</v>
      </c>
      <c r="G143" s="160" t="s">
        <v>332</v>
      </c>
      <c r="H143" s="161">
        <v>90.8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154</v>
      </c>
      <c r="AT143" s="169" t="s">
        <v>150</v>
      </c>
      <c r="AU143" s="169" t="s">
        <v>87</v>
      </c>
      <c r="AY143" s="18" t="s">
        <v>148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87</v>
      </c>
      <c r="BK143" s="170">
        <f>ROUND(I143*H143,2)</f>
        <v>0</v>
      </c>
      <c r="BL143" s="18" t="s">
        <v>154</v>
      </c>
      <c r="BM143" s="169" t="s">
        <v>1597</v>
      </c>
    </row>
    <row r="144" spans="1:65" s="14" customFormat="1" ht="11.25">
      <c r="B144" s="179"/>
      <c r="D144" s="172" t="s">
        <v>156</v>
      </c>
      <c r="E144" s="180" t="s">
        <v>1</v>
      </c>
      <c r="F144" s="181" t="s">
        <v>1598</v>
      </c>
      <c r="H144" s="182">
        <v>90.8</v>
      </c>
      <c r="I144" s="183"/>
      <c r="L144" s="179"/>
      <c r="M144" s="184"/>
      <c r="N144" s="185"/>
      <c r="O144" s="185"/>
      <c r="P144" s="185"/>
      <c r="Q144" s="185"/>
      <c r="R144" s="185"/>
      <c r="S144" s="185"/>
      <c r="T144" s="186"/>
      <c r="AT144" s="180" t="s">
        <v>156</v>
      </c>
      <c r="AU144" s="180" t="s">
        <v>87</v>
      </c>
      <c r="AV144" s="14" t="s">
        <v>87</v>
      </c>
      <c r="AW144" s="14" t="s">
        <v>30</v>
      </c>
      <c r="AX144" s="14" t="s">
        <v>74</v>
      </c>
      <c r="AY144" s="180" t="s">
        <v>148</v>
      </c>
    </row>
    <row r="145" spans="1:65" s="15" customFormat="1" ht="11.25">
      <c r="B145" s="187"/>
      <c r="D145" s="172" t="s">
        <v>156</v>
      </c>
      <c r="E145" s="188" t="s">
        <v>1</v>
      </c>
      <c r="F145" s="189" t="s">
        <v>163</v>
      </c>
      <c r="H145" s="190">
        <v>90.8</v>
      </c>
      <c r="I145" s="191"/>
      <c r="L145" s="187"/>
      <c r="M145" s="192"/>
      <c r="N145" s="193"/>
      <c r="O145" s="193"/>
      <c r="P145" s="193"/>
      <c r="Q145" s="193"/>
      <c r="R145" s="193"/>
      <c r="S145" s="193"/>
      <c r="T145" s="194"/>
      <c r="AT145" s="188" t="s">
        <v>156</v>
      </c>
      <c r="AU145" s="188" t="s">
        <v>87</v>
      </c>
      <c r="AV145" s="15" t="s">
        <v>154</v>
      </c>
      <c r="AW145" s="15" t="s">
        <v>30</v>
      </c>
      <c r="AX145" s="15" t="s">
        <v>81</v>
      </c>
      <c r="AY145" s="188" t="s">
        <v>148</v>
      </c>
    </row>
    <row r="146" spans="1:65" s="2" customFormat="1" ht="24.2" customHeight="1">
      <c r="A146" s="33"/>
      <c r="B146" s="156"/>
      <c r="C146" s="157" t="s">
        <v>183</v>
      </c>
      <c r="D146" s="157" t="s">
        <v>150</v>
      </c>
      <c r="E146" s="158" t="s">
        <v>1599</v>
      </c>
      <c r="F146" s="159" t="s">
        <v>1600</v>
      </c>
      <c r="G146" s="160" t="s">
        <v>396</v>
      </c>
      <c r="H146" s="161">
        <v>0.54500000000000004</v>
      </c>
      <c r="I146" s="162"/>
      <c r="J146" s="163">
        <f>ROUND(I146*H146,2)</f>
        <v>0</v>
      </c>
      <c r="K146" s="164"/>
      <c r="L146" s="34"/>
      <c r="M146" s="165" t="s">
        <v>1</v>
      </c>
      <c r="N146" s="166" t="s">
        <v>40</v>
      </c>
      <c r="O146" s="62"/>
      <c r="P146" s="167">
        <f>O146*H146</f>
        <v>0</v>
      </c>
      <c r="Q146" s="167">
        <v>1.0165999999999999</v>
      </c>
      <c r="R146" s="167">
        <f>Q146*H146</f>
        <v>0.55404700000000007</v>
      </c>
      <c r="S146" s="167">
        <v>0</v>
      </c>
      <c r="T146" s="16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154</v>
      </c>
      <c r="AT146" s="169" t="s">
        <v>150</v>
      </c>
      <c r="AU146" s="169" t="s">
        <v>87</v>
      </c>
      <c r="AY146" s="18" t="s">
        <v>148</v>
      </c>
      <c r="BE146" s="170">
        <f>IF(N146="základná",J146,0)</f>
        <v>0</v>
      </c>
      <c r="BF146" s="170">
        <f>IF(N146="znížená",J146,0)</f>
        <v>0</v>
      </c>
      <c r="BG146" s="170">
        <f>IF(N146="zákl. prenesená",J146,0)</f>
        <v>0</v>
      </c>
      <c r="BH146" s="170">
        <f>IF(N146="zníž. prenesená",J146,0)</f>
        <v>0</v>
      </c>
      <c r="BI146" s="170">
        <f>IF(N146="nulová",J146,0)</f>
        <v>0</v>
      </c>
      <c r="BJ146" s="18" t="s">
        <v>87</v>
      </c>
      <c r="BK146" s="170">
        <f>ROUND(I146*H146,2)</f>
        <v>0</v>
      </c>
      <c r="BL146" s="18" t="s">
        <v>154</v>
      </c>
      <c r="BM146" s="169" t="s">
        <v>1601</v>
      </c>
    </row>
    <row r="147" spans="1:65" s="13" customFormat="1" ht="11.25">
      <c r="B147" s="171"/>
      <c r="D147" s="172" t="s">
        <v>156</v>
      </c>
      <c r="E147" s="173" t="s">
        <v>1</v>
      </c>
      <c r="F147" s="174" t="s">
        <v>1586</v>
      </c>
      <c r="H147" s="173" t="s">
        <v>1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3" t="s">
        <v>156</v>
      </c>
      <c r="AU147" s="173" t="s">
        <v>87</v>
      </c>
      <c r="AV147" s="13" t="s">
        <v>81</v>
      </c>
      <c r="AW147" s="13" t="s">
        <v>30</v>
      </c>
      <c r="AX147" s="13" t="s">
        <v>74</v>
      </c>
      <c r="AY147" s="173" t="s">
        <v>148</v>
      </c>
    </row>
    <row r="148" spans="1:65" s="14" customFormat="1" ht="11.25">
      <c r="B148" s="179"/>
      <c r="D148" s="172" t="s">
        <v>156</v>
      </c>
      <c r="E148" s="180" t="s">
        <v>1</v>
      </c>
      <c r="F148" s="181" t="s">
        <v>1602</v>
      </c>
      <c r="H148" s="182">
        <v>0.54500000000000004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156</v>
      </c>
      <c r="AU148" s="180" t="s">
        <v>87</v>
      </c>
      <c r="AV148" s="14" t="s">
        <v>87</v>
      </c>
      <c r="AW148" s="14" t="s">
        <v>30</v>
      </c>
      <c r="AX148" s="14" t="s">
        <v>74</v>
      </c>
      <c r="AY148" s="180" t="s">
        <v>148</v>
      </c>
    </row>
    <row r="149" spans="1:65" s="15" customFormat="1" ht="11.25">
      <c r="B149" s="187"/>
      <c r="D149" s="172" t="s">
        <v>156</v>
      </c>
      <c r="E149" s="188" t="s">
        <v>1</v>
      </c>
      <c r="F149" s="189" t="s">
        <v>163</v>
      </c>
      <c r="H149" s="190">
        <v>0.54500000000000004</v>
      </c>
      <c r="I149" s="191"/>
      <c r="L149" s="187"/>
      <c r="M149" s="192"/>
      <c r="N149" s="193"/>
      <c r="O149" s="193"/>
      <c r="P149" s="193"/>
      <c r="Q149" s="193"/>
      <c r="R149" s="193"/>
      <c r="S149" s="193"/>
      <c r="T149" s="194"/>
      <c r="AT149" s="188" t="s">
        <v>156</v>
      </c>
      <c r="AU149" s="188" t="s">
        <v>87</v>
      </c>
      <c r="AV149" s="15" t="s">
        <v>154</v>
      </c>
      <c r="AW149" s="15" t="s">
        <v>30</v>
      </c>
      <c r="AX149" s="15" t="s">
        <v>81</v>
      </c>
      <c r="AY149" s="188" t="s">
        <v>148</v>
      </c>
    </row>
    <row r="150" spans="1:65" s="12" customFormat="1" ht="22.9" customHeight="1">
      <c r="B150" s="143"/>
      <c r="D150" s="144" t="s">
        <v>73</v>
      </c>
      <c r="E150" s="154" t="s">
        <v>173</v>
      </c>
      <c r="F150" s="154" t="s">
        <v>174</v>
      </c>
      <c r="I150" s="146"/>
      <c r="J150" s="155">
        <f>BK150</f>
        <v>0</v>
      </c>
      <c r="L150" s="143"/>
      <c r="M150" s="148"/>
      <c r="N150" s="149"/>
      <c r="O150" s="149"/>
      <c r="P150" s="150">
        <f>SUM(P151:P162)</f>
        <v>0</v>
      </c>
      <c r="Q150" s="149"/>
      <c r="R150" s="150">
        <f>SUM(R151:R162)</f>
        <v>90.362520000000004</v>
      </c>
      <c r="S150" s="149"/>
      <c r="T150" s="151">
        <f>SUM(T151:T162)</f>
        <v>0</v>
      </c>
      <c r="AR150" s="144" t="s">
        <v>81</v>
      </c>
      <c r="AT150" s="152" t="s">
        <v>73</v>
      </c>
      <c r="AU150" s="152" t="s">
        <v>81</v>
      </c>
      <c r="AY150" s="144" t="s">
        <v>148</v>
      </c>
      <c r="BK150" s="153">
        <f>SUM(BK151:BK162)</f>
        <v>0</v>
      </c>
    </row>
    <row r="151" spans="1:65" s="2" customFormat="1" ht="37.9" customHeight="1">
      <c r="A151" s="33"/>
      <c r="B151" s="156"/>
      <c r="C151" s="157" t="s">
        <v>173</v>
      </c>
      <c r="D151" s="157" t="s">
        <v>150</v>
      </c>
      <c r="E151" s="158" t="s">
        <v>1603</v>
      </c>
      <c r="F151" s="159" t="s">
        <v>1604</v>
      </c>
      <c r="G151" s="160" t="s">
        <v>170</v>
      </c>
      <c r="H151" s="161">
        <v>49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1.837</v>
      </c>
      <c r="R151" s="167">
        <f>Q151*H151</f>
        <v>90.013000000000005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154</v>
      </c>
      <c r="AT151" s="169" t="s">
        <v>150</v>
      </c>
      <c r="AU151" s="169" t="s">
        <v>87</v>
      </c>
      <c r="AY151" s="18" t="s">
        <v>148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87</v>
      </c>
      <c r="BK151" s="170">
        <f>ROUND(I151*H151,2)</f>
        <v>0</v>
      </c>
      <c r="BL151" s="18" t="s">
        <v>154</v>
      </c>
      <c r="BM151" s="169" t="s">
        <v>1605</v>
      </c>
    </row>
    <row r="152" spans="1:65" s="13" customFormat="1" ht="11.25">
      <c r="B152" s="171"/>
      <c r="D152" s="172" t="s">
        <v>156</v>
      </c>
      <c r="E152" s="173" t="s">
        <v>1</v>
      </c>
      <c r="F152" s="174" t="s">
        <v>1606</v>
      </c>
      <c r="H152" s="173" t="s">
        <v>1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3" t="s">
        <v>156</v>
      </c>
      <c r="AU152" s="173" t="s">
        <v>87</v>
      </c>
      <c r="AV152" s="13" t="s">
        <v>81</v>
      </c>
      <c r="AW152" s="13" t="s">
        <v>30</v>
      </c>
      <c r="AX152" s="13" t="s">
        <v>74</v>
      </c>
      <c r="AY152" s="173" t="s">
        <v>148</v>
      </c>
    </row>
    <row r="153" spans="1:65" s="14" customFormat="1" ht="11.25">
      <c r="B153" s="179"/>
      <c r="D153" s="172" t="s">
        <v>156</v>
      </c>
      <c r="E153" s="180" t="s">
        <v>1</v>
      </c>
      <c r="F153" s="181" t="s">
        <v>1607</v>
      </c>
      <c r="H153" s="182">
        <v>11.9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156</v>
      </c>
      <c r="AU153" s="180" t="s">
        <v>87</v>
      </c>
      <c r="AV153" s="14" t="s">
        <v>87</v>
      </c>
      <c r="AW153" s="14" t="s">
        <v>30</v>
      </c>
      <c r="AX153" s="14" t="s">
        <v>74</v>
      </c>
      <c r="AY153" s="180" t="s">
        <v>148</v>
      </c>
    </row>
    <row r="154" spans="1:65" s="14" customFormat="1" ht="11.25">
      <c r="B154" s="179"/>
      <c r="D154" s="172" t="s">
        <v>156</v>
      </c>
      <c r="E154" s="180" t="s">
        <v>1</v>
      </c>
      <c r="F154" s="181" t="s">
        <v>1608</v>
      </c>
      <c r="H154" s="182">
        <v>37.1</v>
      </c>
      <c r="I154" s="183"/>
      <c r="L154" s="179"/>
      <c r="M154" s="184"/>
      <c r="N154" s="185"/>
      <c r="O154" s="185"/>
      <c r="P154" s="185"/>
      <c r="Q154" s="185"/>
      <c r="R154" s="185"/>
      <c r="S154" s="185"/>
      <c r="T154" s="186"/>
      <c r="AT154" s="180" t="s">
        <v>156</v>
      </c>
      <c r="AU154" s="180" t="s">
        <v>87</v>
      </c>
      <c r="AV154" s="14" t="s">
        <v>87</v>
      </c>
      <c r="AW154" s="14" t="s">
        <v>30</v>
      </c>
      <c r="AX154" s="14" t="s">
        <v>74</v>
      </c>
      <c r="AY154" s="180" t="s">
        <v>148</v>
      </c>
    </row>
    <row r="155" spans="1:65" s="16" customFormat="1" ht="11.25">
      <c r="B155" s="195"/>
      <c r="D155" s="172" t="s">
        <v>156</v>
      </c>
      <c r="E155" s="196" t="s">
        <v>1</v>
      </c>
      <c r="F155" s="197" t="s">
        <v>193</v>
      </c>
      <c r="H155" s="198">
        <v>49</v>
      </c>
      <c r="I155" s="199"/>
      <c r="L155" s="195"/>
      <c r="M155" s="200"/>
      <c r="N155" s="201"/>
      <c r="O155" s="201"/>
      <c r="P155" s="201"/>
      <c r="Q155" s="201"/>
      <c r="R155" s="201"/>
      <c r="S155" s="201"/>
      <c r="T155" s="202"/>
      <c r="AT155" s="196" t="s">
        <v>156</v>
      </c>
      <c r="AU155" s="196" t="s">
        <v>87</v>
      </c>
      <c r="AV155" s="16" t="s">
        <v>167</v>
      </c>
      <c r="AW155" s="16" t="s">
        <v>30</v>
      </c>
      <c r="AX155" s="16" t="s">
        <v>74</v>
      </c>
      <c r="AY155" s="196" t="s">
        <v>148</v>
      </c>
    </row>
    <row r="156" spans="1:65" s="15" customFormat="1" ht="11.25">
      <c r="B156" s="187"/>
      <c r="D156" s="172" t="s">
        <v>156</v>
      </c>
      <c r="E156" s="188" t="s">
        <v>1</v>
      </c>
      <c r="F156" s="189" t="s">
        <v>163</v>
      </c>
      <c r="H156" s="190">
        <v>49</v>
      </c>
      <c r="I156" s="191"/>
      <c r="L156" s="187"/>
      <c r="M156" s="192"/>
      <c r="N156" s="193"/>
      <c r="O156" s="193"/>
      <c r="P156" s="193"/>
      <c r="Q156" s="193"/>
      <c r="R156" s="193"/>
      <c r="S156" s="193"/>
      <c r="T156" s="194"/>
      <c r="AT156" s="188" t="s">
        <v>156</v>
      </c>
      <c r="AU156" s="188" t="s">
        <v>87</v>
      </c>
      <c r="AV156" s="15" t="s">
        <v>154</v>
      </c>
      <c r="AW156" s="15" t="s">
        <v>30</v>
      </c>
      <c r="AX156" s="15" t="s">
        <v>81</v>
      </c>
      <c r="AY156" s="188" t="s">
        <v>148</v>
      </c>
    </row>
    <row r="157" spans="1:65" s="2" customFormat="1" ht="24.2" customHeight="1">
      <c r="A157" s="33"/>
      <c r="B157" s="156"/>
      <c r="C157" s="157" t="s">
        <v>209</v>
      </c>
      <c r="D157" s="157" t="s">
        <v>150</v>
      </c>
      <c r="E157" s="158" t="s">
        <v>1609</v>
      </c>
      <c r="F157" s="159" t="s">
        <v>1610</v>
      </c>
      <c r="G157" s="160" t="s">
        <v>153</v>
      </c>
      <c r="H157" s="161">
        <v>4</v>
      </c>
      <c r="I157" s="162"/>
      <c r="J157" s="163">
        <f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>O157*H157</f>
        <v>0</v>
      </c>
      <c r="Q157" s="167">
        <v>3.8000000000000002E-4</v>
      </c>
      <c r="R157" s="167">
        <f>Q157*H157</f>
        <v>1.5200000000000001E-3</v>
      </c>
      <c r="S157" s="167">
        <v>0</v>
      </c>
      <c r="T157" s="16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154</v>
      </c>
      <c r="AT157" s="169" t="s">
        <v>150</v>
      </c>
      <c r="AU157" s="169" t="s">
        <v>87</v>
      </c>
      <c r="AY157" s="18" t="s">
        <v>148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87</v>
      </c>
      <c r="BK157" s="170">
        <f>ROUND(I157*H157,2)</f>
        <v>0</v>
      </c>
      <c r="BL157" s="18" t="s">
        <v>154</v>
      </c>
      <c r="BM157" s="169" t="s">
        <v>1611</v>
      </c>
    </row>
    <row r="158" spans="1:65" s="14" customFormat="1" ht="11.25">
      <c r="B158" s="179"/>
      <c r="D158" s="172" t="s">
        <v>156</v>
      </c>
      <c r="E158" s="180" t="s">
        <v>1</v>
      </c>
      <c r="F158" s="181" t="s">
        <v>1612</v>
      </c>
      <c r="H158" s="182">
        <v>2</v>
      </c>
      <c r="I158" s="183"/>
      <c r="L158" s="179"/>
      <c r="M158" s="184"/>
      <c r="N158" s="185"/>
      <c r="O158" s="185"/>
      <c r="P158" s="185"/>
      <c r="Q158" s="185"/>
      <c r="R158" s="185"/>
      <c r="S158" s="185"/>
      <c r="T158" s="186"/>
      <c r="AT158" s="180" t="s">
        <v>156</v>
      </c>
      <c r="AU158" s="180" t="s">
        <v>87</v>
      </c>
      <c r="AV158" s="14" t="s">
        <v>87</v>
      </c>
      <c r="AW158" s="14" t="s">
        <v>30</v>
      </c>
      <c r="AX158" s="14" t="s">
        <v>74</v>
      </c>
      <c r="AY158" s="180" t="s">
        <v>148</v>
      </c>
    </row>
    <row r="159" spans="1:65" s="14" customFormat="1" ht="11.25">
      <c r="B159" s="179"/>
      <c r="D159" s="172" t="s">
        <v>156</v>
      </c>
      <c r="E159" s="180" t="s">
        <v>1</v>
      </c>
      <c r="F159" s="181" t="s">
        <v>1612</v>
      </c>
      <c r="H159" s="182">
        <v>2</v>
      </c>
      <c r="I159" s="183"/>
      <c r="L159" s="179"/>
      <c r="M159" s="184"/>
      <c r="N159" s="185"/>
      <c r="O159" s="185"/>
      <c r="P159" s="185"/>
      <c r="Q159" s="185"/>
      <c r="R159" s="185"/>
      <c r="S159" s="185"/>
      <c r="T159" s="186"/>
      <c r="AT159" s="180" t="s">
        <v>156</v>
      </c>
      <c r="AU159" s="180" t="s">
        <v>87</v>
      </c>
      <c r="AV159" s="14" t="s">
        <v>87</v>
      </c>
      <c r="AW159" s="14" t="s">
        <v>30</v>
      </c>
      <c r="AX159" s="14" t="s">
        <v>74</v>
      </c>
      <c r="AY159" s="180" t="s">
        <v>148</v>
      </c>
    </row>
    <row r="160" spans="1:65" s="15" customFormat="1" ht="11.25">
      <c r="B160" s="187"/>
      <c r="D160" s="172" t="s">
        <v>156</v>
      </c>
      <c r="E160" s="188" t="s">
        <v>1</v>
      </c>
      <c r="F160" s="189" t="s">
        <v>163</v>
      </c>
      <c r="H160" s="190">
        <v>4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4"/>
      <c r="AT160" s="188" t="s">
        <v>156</v>
      </c>
      <c r="AU160" s="188" t="s">
        <v>87</v>
      </c>
      <c r="AV160" s="15" t="s">
        <v>154</v>
      </c>
      <c r="AW160" s="15" t="s">
        <v>30</v>
      </c>
      <c r="AX160" s="15" t="s">
        <v>81</v>
      </c>
      <c r="AY160" s="188" t="s">
        <v>148</v>
      </c>
    </row>
    <row r="161" spans="1:65" s="2" customFormat="1" ht="24.2" customHeight="1">
      <c r="A161" s="33"/>
      <c r="B161" s="156"/>
      <c r="C161" s="207" t="s">
        <v>213</v>
      </c>
      <c r="D161" s="207" t="s">
        <v>752</v>
      </c>
      <c r="E161" s="208" t="s">
        <v>1613</v>
      </c>
      <c r="F161" s="209" t="s">
        <v>1614</v>
      </c>
      <c r="G161" s="210" t="s">
        <v>153</v>
      </c>
      <c r="H161" s="211">
        <v>4</v>
      </c>
      <c r="I161" s="212"/>
      <c r="J161" s="213">
        <f>ROUND(I161*H161,2)</f>
        <v>0</v>
      </c>
      <c r="K161" s="214"/>
      <c r="L161" s="215"/>
      <c r="M161" s="216" t="s">
        <v>1</v>
      </c>
      <c r="N161" s="217" t="s">
        <v>40</v>
      </c>
      <c r="O161" s="62"/>
      <c r="P161" s="167">
        <f>O161*H161</f>
        <v>0</v>
      </c>
      <c r="Q161" s="167">
        <v>8.6999999999999994E-2</v>
      </c>
      <c r="R161" s="167">
        <f>Q161*H161</f>
        <v>0.34799999999999998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213</v>
      </c>
      <c r="AT161" s="169" t="s">
        <v>752</v>
      </c>
      <c r="AU161" s="169" t="s">
        <v>87</v>
      </c>
      <c r="AY161" s="18" t="s">
        <v>148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87</v>
      </c>
      <c r="BK161" s="170">
        <f>ROUND(I161*H161,2)</f>
        <v>0</v>
      </c>
      <c r="BL161" s="18" t="s">
        <v>154</v>
      </c>
      <c r="BM161" s="169" t="s">
        <v>1615</v>
      </c>
    </row>
    <row r="162" spans="1:65" s="14" customFormat="1" ht="11.25">
      <c r="B162" s="179"/>
      <c r="D162" s="172" t="s">
        <v>156</v>
      </c>
      <c r="E162" s="180" t="s">
        <v>1</v>
      </c>
      <c r="F162" s="181" t="s">
        <v>154</v>
      </c>
      <c r="H162" s="182">
        <v>4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156</v>
      </c>
      <c r="AU162" s="180" t="s">
        <v>87</v>
      </c>
      <c r="AV162" s="14" t="s">
        <v>87</v>
      </c>
      <c r="AW162" s="14" t="s">
        <v>30</v>
      </c>
      <c r="AX162" s="14" t="s">
        <v>81</v>
      </c>
      <c r="AY162" s="180" t="s">
        <v>148</v>
      </c>
    </row>
    <row r="163" spans="1:65" s="12" customFormat="1" ht="22.9" customHeight="1">
      <c r="B163" s="143"/>
      <c r="D163" s="144" t="s">
        <v>73</v>
      </c>
      <c r="E163" s="154" t="s">
        <v>243</v>
      </c>
      <c r="F163" s="154" t="s">
        <v>256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SUM(P164:P171)</f>
        <v>0</v>
      </c>
      <c r="Q163" s="149"/>
      <c r="R163" s="150">
        <f>SUM(R164:R171)</f>
        <v>4.4799999999999996E-3</v>
      </c>
      <c r="S163" s="149"/>
      <c r="T163" s="151">
        <f>SUM(T164:T171)</f>
        <v>0</v>
      </c>
      <c r="AR163" s="144" t="s">
        <v>81</v>
      </c>
      <c r="AT163" s="152" t="s">
        <v>73</v>
      </c>
      <c r="AU163" s="152" t="s">
        <v>81</v>
      </c>
      <c r="AY163" s="144" t="s">
        <v>148</v>
      </c>
      <c r="BK163" s="153">
        <f>SUM(BK164:BK171)</f>
        <v>0</v>
      </c>
    </row>
    <row r="164" spans="1:65" s="2" customFormat="1" ht="37.9" customHeight="1">
      <c r="A164" s="33"/>
      <c r="B164" s="156"/>
      <c r="C164" s="157" t="s">
        <v>243</v>
      </c>
      <c r="D164" s="157" t="s">
        <v>150</v>
      </c>
      <c r="E164" s="158" t="s">
        <v>1616</v>
      </c>
      <c r="F164" s="159" t="s">
        <v>1617</v>
      </c>
      <c r="G164" s="160" t="s">
        <v>325</v>
      </c>
      <c r="H164" s="161">
        <v>32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1.3999999999999999E-4</v>
      </c>
      <c r="R164" s="167">
        <f>Q164*H164</f>
        <v>4.4799999999999996E-3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154</v>
      </c>
      <c r="AT164" s="169" t="s">
        <v>150</v>
      </c>
      <c r="AU164" s="169" t="s">
        <v>87</v>
      </c>
      <c r="AY164" s="18" t="s">
        <v>148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87</v>
      </c>
      <c r="BK164" s="170">
        <f>ROUND(I164*H164,2)</f>
        <v>0</v>
      </c>
      <c r="BL164" s="18" t="s">
        <v>154</v>
      </c>
      <c r="BM164" s="169" t="s">
        <v>1618</v>
      </c>
    </row>
    <row r="165" spans="1:65" s="13" customFormat="1" ht="11.25">
      <c r="B165" s="171"/>
      <c r="D165" s="172" t="s">
        <v>156</v>
      </c>
      <c r="E165" s="173" t="s">
        <v>1</v>
      </c>
      <c r="F165" s="174" t="s">
        <v>1619</v>
      </c>
      <c r="H165" s="173" t="s">
        <v>1</v>
      </c>
      <c r="I165" s="175"/>
      <c r="L165" s="171"/>
      <c r="M165" s="176"/>
      <c r="N165" s="177"/>
      <c r="O165" s="177"/>
      <c r="P165" s="177"/>
      <c r="Q165" s="177"/>
      <c r="R165" s="177"/>
      <c r="S165" s="177"/>
      <c r="T165" s="178"/>
      <c r="AT165" s="173" t="s">
        <v>156</v>
      </c>
      <c r="AU165" s="173" t="s">
        <v>87</v>
      </c>
      <c r="AV165" s="13" t="s">
        <v>81</v>
      </c>
      <c r="AW165" s="13" t="s">
        <v>30</v>
      </c>
      <c r="AX165" s="13" t="s">
        <v>74</v>
      </c>
      <c r="AY165" s="173" t="s">
        <v>148</v>
      </c>
    </row>
    <row r="166" spans="1:65" s="13" customFormat="1" ht="11.25">
      <c r="B166" s="171"/>
      <c r="D166" s="172" t="s">
        <v>156</v>
      </c>
      <c r="E166" s="173" t="s">
        <v>1</v>
      </c>
      <c r="F166" s="174" t="s">
        <v>1620</v>
      </c>
      <c r="H166" s="173" t="s">
        <v>1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3" t="s">
        <v>156</v>
      </c>
      <c r="AU166" s="173" t="s">
        <v>87</v>
      </c>
      <c r="AV166" s="13" t="s">
        <v>81</v>
      </c>
      <c r="AW166" s="13" t="s">
        <v>30</v>
      </c>
      <c r="AX166" s="13" t="s">
        <v>74</v>
      </c>
      <c r="AY166" s="173" t="s">
        <v>148</v>
      </c>
    </row>
    <row r="167" spans="1:65" s="13" customFormat="1" ht="11.25">
      <c r="B167" s="171"/>
      <c r="D167" s="172" t="s">
        <v>156</v>
      </c>
      <c r="E167" s="173" t="s">
        <v>1</v>
      </c>
      <c r="F167" s="174" t="s">
        <v>1621</v>
      </c>
      <c r="H167" s="173" t="s">
        <v>1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3" t="s">
        <v>156</v>
      </c>
      <c r="AU167" s="173" t="s">
        <v>87</v>
      </c>
      <c r="AV167" s="13" t="s">
        <v>81</v>
      </c>
      <c r="AW167" s="13" t="s">
        <v>30</v>
      </c>
      <c r="AX167" s="13" t="s">
        <v>74</v>
      </c>
      <c r="AY167" s="173" t="s">
        <v>148</v>
      </c>
    </row>
    <row r="168" spans="1:65" s="14" customFormat="1" ht="11.25">
      <c r="B168" s="179"/>
      <c r="D168" s="172" t="s">
        <v>156</v>
      </c>
      <c r="E168" s="180" t="s">
        <v>1</v>
      </c>
      <c r="F168" s="181" t="s">
        <v>1622</v>
      </c>
      <c r="H168" s="182">
        <v>30.266999999999999</v>
      </c>
      <c r="I168" s="183"/>
      <c r="L168" s="179"/>
      <c r="M168" s="184"/>
      <c r="N168" s="185"/>
      <c r="O168" s="185"/>
      <c r="P168" s="185"/>
      <c r="Q168" s="185"/>
      <c r="R168" s="185"/>
      <c r="S168" s="185"/>
      <c r="T168" s="186"/>
      <c r="AT168" s="180" t="s">
        <v>156</v>
      </c>
      <c r="AU168" s="180" t="s">
        <v>87</v>
      </c>
      <c r="AV168" s="14" t="s">
        <v>87</v>
      </c>
      <c r="AW168" s="14" t="s">
        <v>30</v>
      </c>
      <c r="AX168" s="14" t="s">
        <v>74</v>
      </c>
      <c r="AY168" s="180" t="s">
        <v>148</v>
      </c>
    </row>
    <row r="169" spans="1:65" s="14" customFormat="1" ht="11.25">
      <c r="B169" s="179"/>
      <c r="D169" s="172" t="s">
        <v>156</v>
      </c>
      <c r="E169" s="180" t="s">
        <v>1</v>
      </c>
      <c r="F169" s="181" t="s">
        <v>1623</v>
      </c>
      <c r="H169" s="182">
        <v>1.7330000000000001</v>
      </c>
      <c r="I169" s="183"/>
      <c r="L169" s="179"/>
      <c r="M169" s="184"/>
      <c r="N169" s="185"/>
      <c r="O169" s="185"/>
      <c r="P169" s="185"/>
      <c r="Q169" s="185"/>
      <c r="R169" s="185"/>
      <c r="S169" s="185"/>
      <c r="T169" s="186"/>
      <c r="AT169" s="180" t="s">
        <v>156</v>
      </c>
      <c r="AU169" s="180" t="s">
        <v>87</v>
      </c>
      <c r="AV169" s="14" t="s">
        <v>87</v>
      </c>
      <c r="AW169" s="14" t="s">
        <v>30</v>
      </c>
      <c r="AX169" s="14" t="s">
        <v>74</v>
      </c>
      <c r="AY169" s="180" t="s">
        <v>148</v>
      </c>
    </row>
    <row r="170" spans="1:65" s="16" customFormat="1" ht="11.25">
      <c r="B170" s="195"/>
      <c r="D170" s="172" t="s">
        <v>156</v>
      </c>
      <c r="E170" s="196" t="s">
        <v>1</v>
      </c>
      <c r="F170" s="197" t="s">
        <v>193</v>
      </c>
      <c r="H170" s="198">
        <v>32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156</v>
      </c>
      <c r="AU170" s="196" t="s">
        <v>87</v>
      </c>
      <c r="AV170" s="16" t="s">
        <v>167</v>
      </c>
      <c r="AW170" s="16" t="s">
        <v>30</v>
      </c>
      <c r="AX170" s="16" t="s">
        <v>74</v>
      </c>
      <c r="AY170" s="196" t="s">
        <v>148</v>
      </c>
    </row>
    <row r="171" spans="1:65" s="15" customFormat="1" ht="11.25">
      <c r="B171" s="187"/>
      <c r="D171" s="172" t="s">
        <v>156</v>
      </c>
      <c r="E171" s="188" t="s">
        <v>1</v>
      </c>
      <c r="F171" s="189" t="s">
        <v>163</v>
      </c>
      <c r="H171" s="190">
        <v>32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4"/>
      <c r="AT171" s="188" t="s">
        <v>156</v>
      </c>
      <c r="AU171" s="188" t="s">
        <v>87</v>
      </c>
      <c r="AV171" s="15" t="s">
        <v>154</v>
      </c>
      <c r="AW171" s="15" t="s">
        <v>30</v>
      </c>
      <c r="AX171" s="15" t="s">
        <v>81</v>
      </c>
      <c r="AY171" s="188" t="s">
        <v>148</v>
      </c>
    </row>
    <row r="172" spans="1:65" s="12" customFormat="1" ht="22.9" customHeight="1">
      <c r="B172" s="143"/>
      <c r="D172" s="144" t="s">
        <v>73</v>
      </c>
      <c r="E172" s="154" t="s">
        <v>413</v>
      </c>
      <c r="F172" s="154" t="s">
        <v>414</v>
      </c>
      <c r="I172" s="146"/>
      <c r="J172" s="155">
        <f>BK172</f>
        <v>0</v>
      </c>
      <c r="L172" s="143"/>
      <c r="M172" s="148"/>
      <c r="N172" s="149"/>
      <c r="O172" s="149"/>
      <c r="P172" s="150">
        <f>P173</f>
        <v>0</v>
      </c>
      <c r="Q172" s="149"/>
      <c r="R172" s="150">
        <f>R173</f>
        <v>0</v>
      </c>
      <c r="S172" s="149"/>
      <c r="T172" s="151">
        <f>T173</f>
        <v>0</v>
      </c>
      <c r="AR172" s="144" t="s">
        <v>81</v>
      </c>
      <c r="AT172" s="152" t="s">
        <v>73</v>
      </c>
      <c r="AU172" s="152" t="s">
        <v>81</v>
      </c>
      <c r="AY172" s="144" t="s">
        <v>148</v>
      </c>
      <c r="BK172" s="153">
        <f>BK173</f>
        <v>0</v>
      </c>
    </row>
    <row r="173" spans="1:65" s="2" customFormat="1" ht="24.2" customHeight="1">
      <c r="A173" s="33"/>
      <c r="B173" s="156"/>
      <c r="C173" s="157" t="s">
        <v>257</v>
      </c>
      <c r="D173" s="157" t="s">
        <v>150</v>
      </c>
      <c r="E173" s="158" t="s">
        <v>416</v>
      </c>
      <c r="F173" s="159" t="s">
        <v>417</v>
      </c>
      <c r="G173" s="160" t="s">
        <v>396</v>
      </c>
      <c r="H173" s="161">
        <v>106.64100000000001</v>
      </c>
      <c r="I173" s="162"/>
      <c r="J173" s="163">
        <f>ROUND(I173*H173,2)</f>
        <v>0</v>
      </c>
      <c r="K173" s="164"/>
      <c r="L173" s="34"/>
      <c r="M173" s="165" t="s">
        <v>1</v>
      </c>
      <c r="N173" s="166" t="s">
        <v>40</v>
      </c>
      <c r="O173" s="62"/>
      <c r="P173" s="167">
        <f>O173*H173</f>
        <v>0</v>
      </c>
      <c r="Q173" s="167">
        <v>0</v>
      </c>
      <c r="R173" s="167">
        <f>Q173*H173</f>
        <v>0</v>
      </c>
      <c r="S173" s="167">
        <v>0</v>
      </c>
      <c r="T173" s="16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154</v>
      </c>
      <c r="AT173" s="169" t="s">
        <v>150</v>
      </c>
      <c r="AU173" s="169" t="s">
        <v>87</v>
      </c>
      <c r="AY173" s="18" t="s">
        <v>148</v>
      </c>
      <c r="BE173" s="170">
        <f>IF(N173="základná",J173,0)</f>
        <v>0</v>
      </c>
      <c r="BF173" s="170">
        <f>IF(N173="znížená",J173,0)</f>
        <v>0</v>
      </c>
      <c r="BG173" s="170">
        <f>IF(N173="zákl. prenesená",J173,0)</f>
        <v>0</v>
      </c>
      <c r="BH173" s="170">
        <f>IF(N173="zníž. prenesená",J173,0)</f>
        <v>0</v>
      </c>
      <c r="BI173" s="170">
        <f>IF(N173="nulová",J173,0)</f>
        <v>0</v>
      </c>
      <c r="BJ173" s="18" t="s">
        <v>87</v>
      </c>
      <c r="BK173" s="170">
        <f>ROUND(I173*H173,2)</f>
        <v>0</v>
      </c>
      <c r="BL173" s="18" t="s">
        <v>154</v>
      </c>
      <c r="BM173" s="169" t="s">
        <v>1624</v>
      </c>
    </row>
    <row r="174" spans="1:65" s="12" customFormat="1" ht="25.9" customHeight="1">
      <c r="B174" s="143"/>
      <c r="D174" s="144" t="s">
        <v>73</v>
      </c>
      <c r="E174" s="145" t="s">
        <v>419</v>
      </c>
      <c r="F174" s="145" t="s">
        <v>420</v>
      </c>
      <c r="I174" s="146"/>
      <c r="J174" s="147">
        <f>BK174</f>
        <v>0</v>
      </c>
      <c r="L174" s="143"/>
      <c r="M174" s="148"/>
      <c r="N174" s="149"/>
      <c r="O174" s="149"/>
      <c r="P174" s="150">
        <f>P175+P236+P274+P288</f>
        <v>0</v>
      </c>
      <c r="Q174" s="149"/>
      <c r="R174" s="150">
        <f>R175+R236+R274+R288</f>
        <v>6.9767578499999994</v>
      </c>
      <c r="S174" s="149"/>
      <c r="T174" s="151">
        <f>T175+T236+T274+T288</f>
        <v>0</v>
      </c>
      <c r="AR174" s="144" t="s">
        <v>87</v>
      </c>
      <c r="AT174" s="152" t="s">
        <v>73</v>
      </c>
      <c r="AU174" s="152" t="s">
        <v>74</v>
      </c>
      <c r="AY174" s="144" t="s">
        <v>148</v>
      </c>
      <c r="BK174" s="153">
        <f>BK175+BK236+BK274+BK288</f>
        <v>0</v>
      </c>
    </row>
    <row r="175" spans="1:65" s="12" customFormat="1" ht="22.9" customHeight="1">
      <c r="B175" s="143"/>
      <c r="D175" s="144" t="s">
        <v>73</v>
      </c>
      <c r="E175" s="154" t="s">
        <v>1625</v>
      </c>
      <c r="F175" s="154" t="s">
        <v>1626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SUM(P176:P235)</f>
        <v>0</v>
      </c>
      <c r="Q175" s="149"/>
      <c r="R175" s="150">
        <f>SUM(R176:R235)</f>
        <v>2.4738375399999999</v>
      </c>
      <c r="S175" s="149"/>
      <c r="T175" s="151">
        <f>SUM(T176:T235)</f>
        <v>0</v>
      </c>
      <c r="AR175" s="144" t="s">
        <v>87</v>
      </c>
      <c r="AT175" s="152" t="s">
        <v>73</v>
      </c>
      <c r="AU175" s="152" t="s">
        <v>81</v>
      </c>
      <c r="AY175" s="144" t="s">
        <v>148</v>
      </c>
      <c r="BK175" s="153">
        <f>SUM(BK176:BK235)</f>
        <v>0</v>
      </c>
    </row>
    <row r="176" spans="1:65" s="2" customFormat="1" ht="24.2" customHeight="1">
      <c r="A176" s="33"/>
      <c r="B176" s="156"/>
      <c r="C176" s="157" t="s">
        <v>264</v>
      </c>
      <c r="D176" s="157" t="s">
        <v>150</v>
      </c>
      <c r="E176" s="158" t="s">
        <v>1627</v>
      </c>
      <c r="F176" s="159" t="s">
        <v>1628</v>
      </c>
      <c r="G176" s="160" t="s">
        <v>325</v>
      </c>
      <c r="H176" s="161">
        <v>28</v>
      </c>
      <c r="I176" s="162"/>
      <c r="J176" s="163">
        <f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>O176*H176</f>
        <v>0</v>
      </c>
      <c r="Q176" s="167">
        <v>1.81E-3</v>
      </c>
      <c r="R176" s="167">
        <f>Q176*H176</f>
        <v>5.0680000000000003E-2</v>
      </c>
      <c r="S176" s="167">
        <v>0</v>
      </c>
      <c r="T176" s="16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308</v>
      </c>
      <c r="AT176" s="169" t="s">
        <v>150</v>
      </c>
      <c r="AU176" s="169" t="s">
        <v>87</v>
      </c>
      <c r="AY176" s="18" t="s">
        <v>148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8" t="s">
        <v>87</v>
      </c>
      <c r="BK176" s="170">
        <f>ROUND(I176*H176,2)</f>
        <v>0</v>
      </c>
      <c r="BL176" s="18" t="s">
        <v>308</v>
      </c>
      <c r="BM176" s="169" t="s">
        <v>1629</v>
      </c>
    </row>
    <row r="177" spans="1:65" s="14" customFormat="1" ht="11.25">
      <c r="B177" s="179"/>
      <c r="D177" s="172" t="s">
        <v>156</v>
      </c>
      <c r="E177" s="180" t="s">
        <v>1</v>
      </c>
      <c r="F177" s="181" t="s">
        <v>402</v>
      </c>
      <c r="H177" s="182">
        <v>28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156</v>
      </c>
      <c r="AU177" s="180" t="s">
        <v>87</v>
      </c>
      <c r="AV177" s="14" t="s">
        <v>87</v>
      </c>
      <c r="AW177" s="14" t="s">
        <v>30</v>
      </c>
      <c r="AX177" s="14" t="s">
        <v>74</v>
      </c>
      <c r="AY177" s="180" t="s">
        <v>148</v>
      </c>
    </row>
    <row r="178" spans="1:65" s="15" customFormat="1" ht="11.25">
      <c r="B178" s="187"/>
      <c r="D178" s="172" t="s">
        <v>156</v>
      </c>
      <c r="E178" s="188" t="s">
        <v>1</v>
      </c>
      <c r="F178" s="189" t="s">
        <v>163</v>
      </c>
      <c r="H178" s="190">
        <v>28</v>
      </c>
      <c r="I178" s="191"/>
      <c r="L178" s="187"/>
      <c r="M178" s="192"/>
      <c r="N178" s="193"/>
      <c r="O178" s="193"/>
      <c r="P178" s="193"/>
      <c r="Q178" s="193"/>
      <c r="R178" s="193"/>
      <c r="S178" s="193"/>
      <c r="T178" s="194"/>
      <c r="AT178" s="188" t="s">
        <v>156</v>
      </c>
      <c r="AU178" s="188" t="s">
        <v>87</v>
      </c>
      <c r="AV178" s="15" t="s">
        <v>154</v>
      </c>
      <c r="AW178" s="15" t="s">
        <v>30</v>
      </c>
      <c r="AX178" s="15" t="s">
        <v>81</v>
      </c>
      <c r="AY178" s="188" t="s">
        <v>148</v>
      </c>
    </row>
    <row r="179" spans="1:65" s="2" customFormat="1" ht="24.2" customHeight="1">
      <c r="A179" s="33"/>
      <c r="B179" s="156"/>
      <c r="C179" s="207" t="s">
        <v>270</v>
      </c>
      <c r="D179" s="207" t="s">
        <v>752</v>
      </c>
      <c r="E179" s="208" t="s">
        <v>1630</v>
      </c>
      <c r="F179" s="209" t="s">
        <v>1631</v>
      </c>
      <c r="G179" s="210" t="s">
        <v>325</v>
      </c>
      <c r="H179" s="211">
        <v>28</v>
      </c>
      <c r="I179" s="212"/>
      <c r="J179" s="213">
        <f>ROUND(I179*H179,2)</f>
        <v>0</v>
      </c>
      <c r="K179" s="214"/>
      <c r="L179" s="215"/>
      <c r="M179" s="216" t="s">
        <v>1</v>
      </c>
      <c r="N179" s="217" t="s">
        <v>40</v>
      </c>
      <c r="O179" s="62"/>
      <c r="P179" s="167">
        <f>O179*H179</f>
        <v>0</v>
      </c>
      <c r="Q179" s="167">
        <v>3.8000000000000002E-4</v>
      </c>
      <c r="R179" s="167">
        <f>Q179*H179</f>
        <v>1.064E-2</v>
      </c>
      <c r="S179" s="167">
        <v>0</v>
      </c>
      <c r="T179" s="16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431</v>
      </c>
      <c r="AT179" s="169" t="s">
        <v>752</v>
      </c>
      <c r="AU179" s="169" t="s">
        <v>87</v>
      </c>
      <c r="AY179" s="18" t="s">
        <v>148</v>
      </c>
      <c r="BE179" s="170">
        <f>IF(N179="základná",J179,0)</f>
        <v>0</v>
      </c>
      <c r="BF179" s="170">
        <f>IF(N179="znížená",J179,0)</f>
        <v>0</v>
      </c>
      <c r="BG179" s="170">
        <f>IF(N179="zákl. prenesená",J179,0)</f>
        <v>0</v>
      </c>
      <c r="BH179" s="170">
        <f>IF(N179="zníž. prenesená",J179,0)</f>
        <v>0</v>
      </c>
      <c r="BI179" s="170">
        <f>IF(N179="nulová",J179,0)</f>
        <v>0</v>
      </c>
      <c r="BJ179" s="18" t="s">
        <v>87</v>
      </c>
      <c r="BK179" s="170">
        <f>ROUND(I179*H179,2)</f>
        <v>0</v>
      </c>
      <c r="BL179" s="18" t="s">
        <v>308</v>
      </c>
      <c r="BM179" s="169" t="s">
        <v>1632</v>
      </c>
    </row>
    <row r="180" spans="1:65" s="2" customFormat="1" ht="21.75" customHeight="1">
      <c r="A180" s="33"/>
      <c r="B180" s="156"/>
      <c r="C180" s="157" t="s">
        <v>275</v>
      </c>
      <c r="D180" s="157" t="s">
        <v>150</v>
      </c>
      <c r="E180" s="158" t="s">
        <v>1633</v>
      </c>
      <c r="F180" s="159" t="s">
        <v>1634</v>
      </c>
      <c r="G180" s="160" t="s">
        <v>153</v>
      </c>
      <c r="H180" s="161">
        <v>490</v>
      </c>
      <c r="I180" s="162"/>
      <c r="J180" s="163">
        <f>ROUND(I180*H180,2)</f>
        <v>0</v>
      </c>
      <c r="K180" s="164"/>
      <c r="L180" s="34"/>
      <c r="M180" s="165" t="s">
        <v>1</v>
      </c>
      <c r="N180" s="166" t="s">
        <v>40</v>
      </c>
      <c r="O180" s="62"/>
      <c r="P180" s="167">
        <f>O180*H180</f>
        <v>0</v>
      </c>
      <c r="Q180" s="167">
        <v>0</v>
      </c>
      <c r="R180" s="167">
        <f>Q180*H180</f>
        <v>0</v>
      </c>
      <c r="S180" s="167">
        <v>0</v>
      </c>
      <c r="T180" s="16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308</v>
      </c>
      <c r="AT180" s="169" t="s">
        <v>150</v>
      </c>
      <c r="AU180" s="169" t="s">
        <v>87</v>
      </c>
      <c r="AY180" s="18" t="s">
        <v>148</v>
      </c>
      <c r="BE180" s="170">
        <f>IF(N180="základná",J180,0)</f>
        <v>0</v>
      </c>
      <c r="BF180" s="170">
        <f>IF(N180="znížená",J180,0)</f>
        <v>0</v>
      </c>
      <c r="BG180" s="170">
        <f>IF(N180="zákl. prenesená",J180,0)</f>
        <v>0</v>
      </c>
      <c r="BH180" s="170">
        <f>IF(N180="zníž. prenesená",J180,0)</f>
        <v>0</v>
      </c>
      <c r="BI180" s="170">
        <f>IF(N180="nulová",J180,0)</f>
        <v>0</v>
      </c>
      <c r="BJ180" s="18" t="s">
        <v>87</v>
      </c>
      <c r="BK180" s="170">
        <f>ROUND(I180*H180,2)</f>
        <v>0</v>
      </c>
      <c r="BL180" s="18" t="s">
        <v>308</v>
      </c>
      <c r="BM180" s="169" t="s">
        <v>1635</v>
      </c>
    </row>
    <row r="181" spans="1:65" s="14" customFormat="1" ht="11.25">
      <c r="B181" s="179"/>
      <c r="D181" s="172" t="s">
        <v>156</v>
      </c>
      <c r="E181" s="180" t="s">
        <v>1</v>
      </c>
      <c r="F181" s="181" t="s">
        <v>1636</v>
      </c>
      <c r="H181" s="182">
        <v>118.988</v>
      </c>
      <c r="I181" s="183"/>
      <c r="L181" s="179"/>
      <c r="M181" s="184"/>
      <c r="N181" s="185"/>
      <c r="O181" s="185"/>
      <c r="P181" s="185"/>
      <c r="Q181" s="185"/>
      <c r="R181" s="185"/>
      <c r="S181" s="185"/>
      <c r="T181" s="186"/>
      <c r="AT181" s="180" t="s">
        <v>156</v>
      </c>
      <c r="AU181" s="180" t="s">
        <v>87</v>
      </c>
      <c r="AV181" s="14" t="s">
        <v>87</v>
      </c>
      <c r="AW181" s="14" t="s">
        <v>30</v>
      </c>
      <c r="AX181" s="14" t="s">
        <v>74</v>
      </c>
      <c r="AY181" s="180" t="s">
        <v>148</v>
      </c>
    </row>
    <row r="182" spans="1:65" s="14" customFormat="1" ht="11.25">
      <c r="B182" s="179"/>
      <c r="D182" s="172" t="s">
        <v>156</v>
      </c>
      <c r="E182" s="180" t="s">
        <v>1</v>
      </c>
      <c r="F182" s="181" t="s">
        <v>1637</v>
      </c>
      <c r="H182" s="182">
        <v>1.2E-2</v>
      </c>
      <c r="I182" s="183"/>
      <c r="L182" s="179"/>
      <c r="M182" s="184"/>
      <c r="N182" s="185"/>
      <c r="O182" s="185"/>
      <c r="P182" s="185"/>
      <c r="Q182" s="185"/>
      <c r="R182" s="185"/>
      <c r="S182" s="185"/>
      <c r="T182" s="186"/>
      <c r="AT182" s="180" t="s">
        <v>156</v>
      </c>
      <c r="AU182" s="180" t="s">
        <v>87</v>
      </c>
      <c r="AV182" s="14" t="s">
        <v>87</v>
      </c>
      <c r="AW182" s="14" t="s">
        <v>30</v>
      </c>
      <c r="AX182" s="14" t="s">
        <v>74</v>
      </c>
      <c r="AY182" s="180" t="s">
        <v>148</v>
      </c>
    </row>
    <row r="183" spans="1:65" s="16" customFormat="1" ht="11.25">
      <c r="B183" s="195"/>
      <c r="D183" s="172" t="s">
        <v>156</v>
      </c>
      <c r="E183" s="196" t="s">
        <v>1569</v>
      </c>
      <c r="F183" s="197" t="s">
        <v>193</v>
      </c>
      <c r="H183" s="198">
        <v>119</v>
      </c>
      <c r="I183" s="199"/>
      <c r="L183" s="195"/>
      <c r="M183" s="200"/>
      <c r="N183" s="201"/>
      <c r="O183" s="201"/>
      <c r="P183" s="201"/>
      <c r="Q183" s="201"/>
      <c r="R183" s="201"/>
      <c r="S183" s="201"/>
      <c r="T183" s="202"/>
      <c r="AT183" s="196" t="s">
        <v>156</v>
      </c>
      <c r="AU183" s="196" t="s">
        <v>87</v>
      </c>
      <c r="AV183" s="16" t="s">
        <v>167</v>
      </c>
      <c r="AW183" s="16" t="s">
        <v>30</v>
      </c>
      <c r="AX183" s="16" t="s">
        <v>74</v>
      </c>
      <c r="AY183" s="196" t="s">
        <v>148</v>
      </c>
    </row>
    <row r="184" spans="1:65" s="14" customFormat="1" ht="11.25">
      <c r="B184" s="179"/>
      <c r="D184" s="172" t="s">
        <v>156</v>
      </c>
      <c r="E184" s="180" t="s">
        <v>1</v>
      </c>
      <c r="F184" s="181" t="s">
        <v>1638</v>
      </c>
      <c r="H184" s="182">
        <v>370.44</v>
      </c>
      <c r="I184" s="183"/>
      <c r="L184" s="179"/>
      <c r="M184" s="184"/>
      <c r="N184" s="185"/>
      <c r="O184" s="185"/>
      <c r="P184" s="185"/>
      <c r="Q184" s="185"/>
      <c r="R184" s="185"/>
      <c r="S184" s="185"/>
      <c r="T184" s="186"/>
      <c r="AT184" s="180" t="s">
        <v>156</v>
      </c>
      <c r="AU184" s="180" t="s">
        <v>87</v>
      </c>
      <c r="AV184" s="14" t="s">
        <v>87</v>
      </c>
      <c r="AW184" s="14" t="s">
        <v>30</v>
      </c>
      <c r="AX184" s="14" t="s">
        <v>74</v>
      </c>
      <c r="AY184" s="180" t="s">
        <v>148</v>
      </c>
    </row>
    <row r="185" spans="1:65" s="14" customFormat="1" ht="11.25">
      <c r="B185" s="179"/>
      <c r="D185" s="172" t="s">
        <v>156</v>
      </c>
      <c r="E185" s="180" t="s">
        <v>1</v>
      </c>
      <c r="F185" s="181" t="s">
        <v>1639</v>
      </c>
      <c r="H185" s="182">
        <v>0.56000000000000005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156</v>
      </c>
      <c r="AU185" s="180" t="s">
        <v>87</v>
      </c>
      <c r="AV185" s="14" t="s">
        <v>87</v>
      </c>
      <c r="AW185" s="14" t="s">
        <v>30</v>
      </c>
      <c r="AX185" s="14" t="s">
        <v>74</v>
      </c>
      <c r="AY185" s="180" t="s">
        <v>148</v>
      </c>
    </row>
    <row r="186" spans="1:65" s="16" customFormat="1" ht="11.25">
      <c r="B186" s="195"/>
      <c r="D186" s="172" t="s">
        <v>156</v>
      </c>
      <c r="E186" s="196" t="s">
        <v>1572</v>
      </c>
      <c r="F186" s="197" t="s">
        <v>193</v>
      </c>
      <c r="H186" s="198">
        <v>371</v>
      </c>
      <c r="I186" s="199"/>
      <c r="L186" s="195"/>
      <c r="M186" s="200"/>
      <c r="N186" s="201"/>
      <c r="O186" s="201"/>
      <c r="P186" s="201"/>
      <c r="Q186" s="201"/>
      <c r="R186" s="201"/>
      <c r="S186" s="201"/>
      <c r="T186" s="202"/>
      <c r="AT186" s="196" t="s">
        <v>156</v>
      </c>
      <c r="AU186" s="196" t="s">
        <v>87</v>
      </c>
      <c r="AV186" s="16" t="s">
        <v>167</v>
      </c>
      <c r="AW186" s="16" t="s">
        <v>30</v>
      </c>
      <c r="AX186" s="16" t="s">
        <v>74</v>
      </c>
      <c r="AY186" s="196" t="s">
        <v>148</v>
      </c>
    </row>
    <row r="187" spans="1:65" s="15" customFormat="1" ht="11.25">
      <c r="B187" s="187"/>
      <c r="D187" s="172" t="s">
        <v>156</v>
      </c>
      <c r="E187" s="188" t="s">
        <v>1</v>
      </c>
      <c r="F187" s="189" t="s">
        <v>163</v>
      </c>
      <c r="H187" s="190">
        <v>490</v>
      </c>
      <c r="I187" s="191"/>
      <c r="L187" s="187"/>
      <c r="M187" s="192"/>
      <c r="N187" s="193"/>
      <c r="O187" s="193"/>
      <c r="P187" s="193"/>
      <c r="Q187" s="193"/>
      <c r="R187" s="193"/>
      <c r="S187" s="193"/>
      <c r="T187" s="194"/>
      <c r="AT187" s="188" t="s">
        <v>156</v>
      </c>
      <c r="AU187" s="188" t="s">
        <v>87</v>
      </c>
      <c r="AV187" s="15" t="s">
        <v>154</v>
      </c>
      <c r="AW187" s="15" t="s">
        <v>30</v>
      </c>
      <c r="AX187" s="15" t="s">
        <v>81</v>
      </c>
      <c r="AY187" s="188" t="s">
        <v>148</v>
      </c>
    </row>
    <row r="188" spans="1:65" s="2" customFormat="1" ht="33" customHeight="1">
      <c r="A188" s="33"/>
      <c r="B188" s="156"/>
      <c r="C188" s="207" t="s">
        <v>287</v>
      </c>
      <c r="D188" s="207" t="s">
        <v>752</v>
      </c>
      <c r="E188" s="208" t="s">
        <v>1640</v>
      </c>
      <c r="F188" s="209" t="s">
        <v>1641</v>
      </c>
      <c r="G188" s="210" t="s">
        <v>153</v>
      </c>
      <c r="H188" s="211">
        <v>563.5</v>
      </c>
      <c r="I188" s="212"/>
      <c r="J188" s="213">
        <f>ROUND(I188*H188,2)</f>
        <v>0</v>
      </c>
      <c r="K188" s="214"/>
      <c r="L188" s="215"/>
      <c r="M188" s="216" t="s">
        <v>1</v>
      </c>
      <c r="N188" s="217" t="s">
        <v>40</v>
      </c>
      <c r="O188" s="62"/>
      <c r="P188" s="167">
        <f>O188*H188</f>
        <v>0</v>
      </c>
      <c r="Q188" s="167">
        <v>1.9000000000000001E-4</v>
      </c>
      <c r="R188" s="167">
        <f>Q188*H188</f>
        <v>0.10706500000000001</v>
      </c>
      <c r="S188" s="167">
        <v>0</v>
      </c>
      <c r="T188" s="16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431</v>
      </c>
      <c r="AT188" s="169" t="s">
        <v>752</v>
      </c>
      <c r="AU188" s="169" t="s">
        <v>87</v>
      </c>
      <c r="AY188" s="18" t="s">
        <v>148</v>
      </c>
      <c r="BE188" s="170">
        <f>IF(N188="základná",J188,0)</f>
        <v>0</v>
      </c>
      <c r="BF188" s="170">
        <f>IF(N188="znížená",J188,0)</f>
        <v>0</v>
      </c>
      <c r="BG188" s="170">
        <f>IF(N188="zákl. prenesená",J188,0)</f>
        <v>0</v>
      </c>
      <c r="BH188" s="170">
        <f>IF(N188="zníž. prenesená",J188,0)</f>
        <v>0</v>
      </c>
      <c r="BI188" s="170">
        <f>IF(N188="nulová",J188,0)</f>
        <v>0</v>
      </c>
      <c r="BJ188" s="18" t="s">
        <v>87</v>
      </c>
      <c r="BK188" s="170">
        <f>ROUND(I188*H188,2)</f>
        <v>0</v>
      </c>
      <c r="BL188" s="18" t="s">
        <v>308</v>
      </c>
      <c r="BM188" s="169" t="s">
        <v>1642</v>
      </c>
    </row>
    <row r="189" spans="1:65" s="14" customFormat="1" ht="11.25">
      <c r="B189" s="179"/>
      <c r="D189" s="172" t="s">
        <v>156</v>
      </c>
      <c r="F189" s="181" t="s">
        <v>1643</v>
      </c>
      <c r="H189" s="182">
        <v>563.5</v>
      </c>
      <c r="I189" s="183"/>
      <c r="L189" s="179"/>
      <c r="M189" s="184"/>
      <c r="N189" s="185"/>
      <c r="O189" s="185"/>
      <c r="P189" s="185"/>
      <c r="Q189" s="185"/>
      <c r="R189" s="185"/>
      <c r="S189" s="185"/>
      <c r="T189" s="186"/>
      <c r="AT189" s="180" t="s">
        <v>156</v>
      </c>
      <c r="AU189" s="180" t="s">
        <v>87</v>
      </c>
      <c r="AV189" s="14" t="s">
        <v>87</v>
      </c>
      <c r="AW189" s="14" t="s">
        <v>3</v>
      </c>
      <c r="AX189" s="14" t="s">
        <v>81</v>
      </c>
      <c r="AY189" s="180" t="s">
        <v>148</v>
      </c>
    </row>
    <row r="190" spans="1:65" s="2" customFormat="1" ht="24.2" customHeight="1">
      <c r="A190" s="33"/>
      <c r="B190" s="156"/>
      <c r="C190" s="157" t="s">
        <v>293</v>
      </c>
      <c r="D190" s="157" t="s">
        <v>150</v>
      </c>
      <c r="E190" s="158" t="s">
        <v>1644</v>
      </c>
      <c r="F190" s="159" t="s">
        <v>1645</v>
      </c>
      <c r="G190" s="160" t="s">
        <v>153</v>
      </c>
      <c r="H190" s="161">
        <v>591.13499999999999</v>
      </c>
      <c r="I190" s="162"/>
      <c r="J190" s="163">
        <f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>O190*H190</f>
        <v>0</v>
      </c>
      <c r="Q190" s="167">
        <v>2.2000000000000001E-4</v>
      </c>
      <c r="R190" s="167">
        <f>Q190*H190</f>
        <v>0.13004969999999999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308</v>
      </c>
      <c r="AT190" s="169" t="s">
        <v>150</v>
      </c>
      <c r="AU190" s="169" t="s">
        <v>87</v>
      </c>
      <c r="AY190" s="18" t="s">
        <v>148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87</v>
      </c>
      <c r="BK190" s="170">
        <f>ROUND(I190*H190,2)</f>
        <v>0</v>
      </c>
      <c r="BL190" s="18" t="s">
        <v>308</v>
      </c>
      <c r="BM190" s="169" t="s">
        <v>1646</v>
      </c>
    </row>
    <row r="191" spans="1:65" s="13" customFormat="1" ht="11.25">
      <c r="B191" s="171"/>
      <c r="D191" s="172" t="s">
        <v>156</v>
      </c>
      <c r="E191" s="173" t="s">
        <v>1</v>
      </c>
      <c r="F191" s="174" t="s">
        <v>1647</v>
      </c>
      <c r="H191" s="173" t="s">
        <v>1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3" t="s">
        <v>156</v>
      </c>
      <c r="AU191" s="173" t="s">
        <v>87</v>
      </c>
      <c r="AV191" s="13" t="s">
        <v>81</v>
      </c>
      <c r="AW191" s="13" t="s">
        <v>30</v>
      </c>
      <c r="AX191" s="13" t="s">
        <v>74</v>
      </c>
      <c r="AY191" s="173" t="s">
        <v>148</v>
      </c>
    </row>
    <row r="192" spans="1:65" s="14" customFormat="1" ht="11.25">
      <c r="B192" s="179"/>
      <c r="D192" s="172" t="s">
        <v>156</v>
      </c>
      <c r="E192" s="180" t="s">
        <v>1</v>
      </c>
      <c r="F192" s="181" t="s">
        <v>1569</v>
      </c>
      <c r="H192" s="182">
        <v>119</v>
      </c>
      <c r="I192" s="183"/>
      <c r="L192" s="179"/>
      <c r="M192" s="184"/>
      <c r="N192" s="185"/>
      <c r="O192" s="185"/>
      <c r="P192" s="185"/>
      <c r="Q192" s="185"/>
      <c r="R192" s="185"/>
      <c r="S192" s="185"/>
      <c r="T192" s="186"/>
      <c r="AT192" s="180" t="s">
        <v>156</v>
      </c>
      <c r="AU192" s="180" t="s">
        <v>87</v>
      </c>
      <c r="AV192" s="14" t="s">
        <v>87</v>
      </c>
      <c r="AW192" s="14" t="s">
        <v>30</v>
      </c>
      <c r="AX192" s="14" t="s">
        <v>74</v>
      </c>
      <c r="AY192" s="180" t="s">
        <v>148</v>
      </c>
    </row>
    <row r="193" spans="1:65" s="14" customFormat="1" ht="11.25">
      <c r="B193" s="179"/>
      <c r="D193" s="172" t="s">
        <v>156</v>
      </c>
      <c r="E193" s="180" t="s">
        <v>1</v>
      </c>
      <c r="F193" s="181" t="s">
        <v>1572</v>
      </c>
      <c r="H193" s="182">
        <v>371</v>
      </c>
      <c r="I193" s="183"/>
      <c r="L193" s="179"/>
      <c r="M193" s="184"/>
      <c r="N193" s="185"/>
      <c r="O193" s="185"/>
      <c r="P193" s="185"/>
      <c r="Q193" s="185"/>
      <c r="R193" s="185"/>
      <c r="S193" s="185"/>
      <c r="T193" s="186"/>
      <c r="AT193" s="180" t="s">
        <v>156</v>
      </c>
      <c r="AU193" s="180" t="s">
        <v>87</v>
      </c>
      <c r="AV193" s="14" t="s">
        <v>87</v>
      </c>
      <c r="AW193" s="14" t="s">
        <v>30</v>
      </c>
      <c r="AX193" s="14" t="s">
        <v>74</v>
      </c>
      <c r="AY193" s="180" t="s">
        <v>148</v>
      </c>
    </row>
    <row r="194" spans="1:65" s="16" customFormat="1" ht="11.25">
      <c r="B194" s="195"/>
      <c r="D194" s="172" t="s">
        <v>156</v>
      </c>
      <c r="E194" s="196" t="s">
        <v>1</v>
      </c>
      <c r="F194" s="197" t="s">
        <v>193</v>
      </c>
      <c r="H194" s="198">
        <v>490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156</v>
      </c>
      <c r="AU194" s="196" t="s">
        <v>87</v>
      </c>
      <c r="AV194" s="16" t="s">
        <v>167</v>
      </c>
      <c r="AW194" s="16" t="s">
        <v>30</v>
      </c>
      <c r="AX194" s="16" t="s">
        <v>74</v>
      </c>
      <c r="AY194" s="196" t="s">
        <v>148</v>
      </c>
    </row>
    <row r="195" spans="1:65" s="13" customFormat="1" ht="11.25">
      <c r="B195" s="171"/>
      <c r="D195" s="172" t="s">
        <v>156</v>
      </c>
      <c r="E195" s="173" t="s">
        <v>1</v>
      </c>
      <c r="F195" s="174" t="s">
        <v>1648</v>
      </c>
      <c r="H195" s="173" t="s">
        <v>1</v>
      </c>
      <c r="I195" s="175"/>
      <c r="L195" s="171"/>
      <c r="M195" s="176"/>
      <c r="N195" s="177"/>
      <c r="O195" s="177"/>
      <c r="P195" s="177"/>
      <c r="Q195" s="177"/>
      <c r="R195" s="177"/>
      <c r="S195" s="177"/>
      <c r="T195" s="178"/>
      <c r="AT195" s="173" t="s">
        <v>156</v>
      </c>
      <c r="AU195" s="173" t="s">
        <v>87</v>
      </c>
      <c r="AV195" s="13" t="s">
        <v>81</v>
      </c>
      <c r="AW195" s="13" t="s">
        <v>30</v>
      </c>
      <c r="AX195" s="13" t="s">
        <v>74</v>
      </c>
      <c r="AY195" s="173" t="s">
        <v>148</v>
      </c>
    </row>
    <row r="196" spans="1:65" s="14" customFormat="1" ht="11.25">
      <c r="B196" s="179"/>
      <c r="D196" s="172" t="s">
        <v>156</v>
      </c>
      <c r="E196" s="180" t="s">
        <v>1</v>
      </c>
      <c r="F196" s="181" t="s">
        <v>1649</v>
      </c>
      <c r="H196" s="182">
        <v>7.9580000000000002</v>
      </c>
      <c r="I196" s="183"/>
      <c r="L196" s="179"/>
      <c r="M196" s="184"/>
      <c r="N196" s="185"/>
      <c r="O196" s="185"/>
      <c r="P196" s="185"/>
      <c r="Q196" s="185"/>
      <c r="R196" s="185"/>
      <c r="S196" s="185"/>
      <c r="T196" s="186"/>
      <c r="AT196" s="180" t="s">
        <v>156</v>
      </c>
      <c r="AU196" s="180" t="s">
        <v>87</v>
      </c>
      <c r="AV196" s="14" t="s">
        <v>87</v>
      </c>
      <c r="AW196" s="14" t="s">
        <v>30</v>
      </c>
      <c r="AX196" s="14" t="s">
        <v>74</v>
      </c>
      <c r="AY196" s="180" t="s">
        <v>148</v>
      </c>
    </row>
    <row r="197" spans="1:65" s="14" customFormat="1" ht="11.25">
      <c r="B197" s="179"/>
      <c r="D197" s="172" t="s">
        <v>156</v>
      </c>
      <c r="E197" s="180" t="s">
        <v>1</v>
      </c>
      <c r="F197" s="181" t="s">
        <v>1650</v>
      </c>
      <c r="H197" s="182">
        <v>6.9779999999999998</v>
      </c>
      <c r="I197" s="183"/>
      <c r="L197" s="179"/>
      <c r="M197" s="184"/>
      <c r="N197" s="185"/>
      <c r="O197" s="185"/>
      <c r="P197" s="185"/>
      <c r="Q197" s="185"/>
      <c r="R197" s="185"/>
      <c r="S197" s="185"/>
      <c r="T197" s="186"/>
      <c r="AT197" s="180" t="s">
        <v>156</v>
      </c>
      <c r="AU197" s="180" t="s">
        <v>87</v>
      </c>
      <c r="AV197" s="14" t="s">
        <v>87</v>
      </c>
      <c r="AW197" s="14" t="s">
        <v>30</v>
      </c>
      <c r="AX197" s="14" t="s">
        <v>74</v>
      </c>
      <c r="AY197" s="180" t="s">
        <v>148</v>
      </c>
    </row>
    <row r="198" spans="1:65" s="16" customFormat="1" ht="11.25">
      <c r="B198" s="195"/>
      <c r="D198" s="172" t="s">
        <v>156</v>
      </c>
      <c r="E198" s="196" t="s">
        <v>1</v>
      </c>
      <c r="F198" s="197" t="s">
        <v>193</v>
      </c>
      <c r="H198" s="198">
        <v>14.936</v>
      </c>
      <c r="I198" s="199"/>
      <c r="L198" s="195"/>
      <c r="M198" s="200"/>
      <c r="N198" s="201"/>
      <c r="O198" s="201"/>
      <c r="P198" s="201"/>
      <c r="Q198" s="201"/>
      <c r="R198" s="201"/>
      <c r="S198" s="201"/>
      <c r="T198" s="202"/>
      <c r="AT198" s="196" t="s">
        <v>156</v>
      </c>
      <c r="AU198" s="196" t="s">
        <v>87</v>
      </c>
      <c r="AV198" s="16" t="s">
        <v>167</v>
      </c>
      <c r="AW198" s="16" t="s">
        <v>30</v>
      </c>
      <c r="AX198" s="16" t="s">
        <v>74</v>
      </c>
      <c r="AY198" s="196" t="s">
        <v>148</v>
      </c>
    </row>
    <row r="199" spans="1:65" s="14" customFormat="1" ht="11.25">
      <c r="B199" s="179"/>
      <c r="D199" s="172" t="s">
        <v>156</v>
      </c>
      <c r="E199" s="180" t="s">
        <v>1</v>
      </c>
      <c r="F199" s="181" t="s">
        <v>1651</v>
      </c>
      <c r="H199" s="182">
        <v>25.207999999999998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156</v>
      </c>
      <c r="AU199" s="180" t="s">
        <v>87</v>
      </c>
      <c r="AV199" s="14" t="s">
        <v>87</v>
      </c>
      <c r="AW199" s="14" t="s">
        <v>30</v>
      </c>
      <c r="AX199" s="14" t="s">
        <v>74</v>
      </c>
      <c r="AY199" s="180" t="s">
        <v>148</v>
      </c>
    </row>
    <row r="200" spans="1:65" s="14" customFormat="1" ht="11.25">
      <c r="B200" s="179"/>
      <c r="D200" s="172" t="s">
        <v>156</v>
      </c>
      <c r="E200" s="180" t="s">
        <v>1</v>
      </c>
      <c r="F200" s="181" t="s">
        <v>1652</v>
      </c>
      <c r="H200" s="182">
        <v>9.9359999999999999</v>
      </c>
      <c r="I200" s="183"/>
      <c r="L200" s="179"/>
      <c r="M200" s="184"/>
      <c r="N200" s="185"/>
      <c r="O200" s="185"/>
      <c r="P200" s="185"/>
      <c r="Q200" s="185"/>
      <c r="R200" s="185"/>
      <c r="S200" s="185"/>
      <c r="T200" s="186"/>
      <c r="AT200" s="180" t="s">
        <v>156</v>
      </c>
      <c r="AU200" s="180" t="s">
        <v>87</v>
      </c>
      <c r="AV200" s="14" t="s">
        <v>87</v>
      </c>
      <c r="AW200" s="14" t="s">
        <v>30</v>
      </c>
      <c r="AX200" s="14" t="s">
        <v>74</v>
      </c>
      <c r="AY200" s="180" t="s">
        <v>148</v>
      </c>
    </row>
    <row r="201" spans="1:65" s="16" customFormat="1" ht="11.25">
      <c r="B201" s="195"/>
      <c r="D201" s="172" t="s">
        <v>156</v>
      </c>
      <c r="E201" s="196" t="s">
        <v>1</v>
      </c>
      <c r="F201" s="197" t="s">
        <v>193</v>
      </c>
      <c r="H201" s="198">
        <v>35.143999999999998</v>
      </c>
      <c r="I201" s="199"/>
      <c r="L201" s="195"/>
      <c r="M201" s="200"/>
      <c r="N201" s="201"/>
      <c r="O201" s="201"/>
      <c r="P201" s="201"/>
      <c r="Q201" s="201"/>
      <c r="R201" s="201"/>
      <c r="S201" s="201"/>
      <c r="T201" s="202"/>
      <c r="AT201" s="196" t="s">
        <v>156</v>
      </c>
      <c r="AU201" s="196" t="s">
        <v>87</v>
      </c>
      <c r="AV201" s="16" t="s">
        <v>167</v>
      </c>
      <c r="AW201" s="16" t="s">
        <v>30</v>
      </c>
      <c r="AX201" s="16" t="s">
        <v>74</v>
      </c>
      <c r="AY201" s="196" t="s">
        <v>148</v>
      </c>
    </row>
    <row r="202" spans="1:65" s="13" customFormat="1" ht="11.25">
      <c r="B202" s="171"/>
      <c r="D202" s="172" t="s">
        <v>156</v>
      </c>
      <c r="E202" s="173" t="s">
        <v>1</v>
      </c>
      <c r="F202" s="174" t="s">
        <v>1653</v>
      </c>
      <c r="H202" s="173" t="s">
        <v>1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3" t="s">
        <v>156</v>
      </c>
      <c r="AU202" s="173" t="s">
        <v>87</v>
      </c>
      <c r="AV202" s="13" t="s">
        <v>81</v>
      </c>
      <c r="AW202" s="13" t="s">
        <v>30</v>
      </c>
      <c r="AX202" s="13" t="s">
        <v>74</v>
      </c>
      <c r="AY202" s="173" t="s">
        <v>148</v>
      </c>
    </row>
    <row r="203" spans="1:65" s="14" customFormat="1" ht="11.25">
      <c r="B203" s="179"/>
      <c r="D203" s="172" t="s">
        <v>156</v>
      </c>
      <c r="E203" s="180" t="s">
        <v>1</v>
      </c>
      <c r="F203" s="181" t="s">
        <v>1654</v>
      </c>
      <c r="H203" s="182">
        <v>6.0549999999999997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156</v>
      </c>
      <c r="AU203" s="180" t="s">
        <v>87</v>
      </c>
      <c r="AV203" s="14" t="s">
        <v>87</v>
      </c>
      <c r="AW203" s="14" t="s">
        <v>30</v>
      </c>
      <c r="AX203" s="14" t="s">
        <v>74</v>
      </c>
      <c r="AY203" s="180" t="s">
        <v>148</v>
      </c>
    </row>
    <row r="204" spans="1:65" s="16" customFormat="1" ht="11.25">
      <c r="B204" s="195"/>
      <c r="D204" s="172" t="s">
        <v>156</v>
      </c>
      <c r="E204" s="196" t="s">
        <v>1</v>
      </c>
      <c r="F204" s="197" t="s">
        <v>1655</v>
      </c>
      <c r="H204" s="198">
        <v>6.0549999999999997</v>
      </c>
      <c r="I204" s="199"/>
      <c r="L204" s="195"/>
      <c r="M204" s="200"/>
      <c r="N204" s="201"/>
      <c r="O204" s="201"/>
      <c r="P204" s="201"/>
      <c r="Q204" s="201"/>
      <c r="R204" s="201"/>
      <c r="S204" s="201"/>
      <c r="T204" s="202"/>
      <c r="AT204" s="196" t="s">
        <v>156</v>
      </c>
      <c r="AU204" s="196" t="s">
        <v>87</v>
      </c>
      <c r="AV204" s="16" t="s">
        <v>167</v>
      </c>
      <c r="AW204" s="16" t="s">
        <v>30</v>
      </c>
      <c r="AX204" s="16" t="s">
        <v>74</v>
      </c>
      <c r="AY204" s="196" t="s">
        <v>148</v>
      </c>
    </row>
    <row r="205" spans="1:65" s="14" customFormat="1" ht="11.25">
      <c r="B205" s="179"/>
      <c r="D205" s="172" t="s">
        <v>156</v>
      </c>
      <c r="E205" s="180" t="s">
        <v>1</v>
      </c>
      <c r="F205" s="181" t="s">
        <v>1656</v>
      </c>
      <c r="H205" s="182">
        <v>45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156</v>
      </c>
      <c r="AU205" s="180" t="s">
        <v>87</v>
      </c>
      <c r="AV205" s="14" t="s">
        <v>87</v>
      </c>
      <c r="AW205" s="14" t="s">
        <v>30</v>
      </c>
      <c r="AX205" s="14" t="s">
        <v>74</v>
      </c>
      <c r="AY205" s="180" t="s">
        <v>148</v>
      </c>
    </row>
    <row r="206" spans="1:65" s="16" customFormat="1" ht="11.25">
      <c r="B206" s="195"/>
      <c r="D206" s="172" t="s">
        <v>156</v>
      </c>
      <c r="E206" s="196" t="s">
        <v>1</v>
      </c>
      <c r="F206" s="197" t="s">
        <v>193</v>
      </c>
      <c r="H206" s="198">
        <v>45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156</v>
      </c>
      <c r="AU206" s="196" t="s">
        <v>87</v>
      </c>
      <c r="AV206" s="16" t="s">
        <v>167</v>
      </c>
      <c r="AW206" s="16" t="s">
        <v>30</v>
      </c>
      <c r="AX206" s="16" t="s">
        <v>74</v>
      </c>
      <c r="AY206" s="196" t="s">
        <v>148</v>
      </c>
    </row>
    <row r="207" spans="1:65" s="15" customFormat="1" ht="11.25">
      <c r="B207" s="187"/>
      <c r="D207" s="172" t="s">
        <v>156</v>
      </c>
      <c r="E207" s="188" t="s">
        <v>1575</v>
      </c>
      <c r="F207" s="189" t="s">
        <v>163</v>
      </c>
      <c r="H207" s="190">
        <v>591.13499999999999</v>
      </c>
      <c r="I207" s="191"/>
      <c r="L207" s="187"/>
      <c r="M207" s="192"/>
      <c r="N207" s="193"/>
      <c r="O207" s="193"/>
      <c r="P207" s="193"/>
      <c r="Q207" s="193"/>
      <c r="R207" s="193"/>
      <c r="S207" s="193"/>
      <c r="T207" s="194"/>
      <c r="AT207" s="188" t="s">
        <v>156</v>
      </c>
      <c r="AU207" s="188" t="s">
        <v>87</v>
      </c>
      <c r="AV207" s="15" t="s">
        <v>154</v>
      </c>
      <c r="AW207" s="15" t="s">
        <v>30</v>
      </c>
      <c r="AX207" s="15" t="s">
        <v>81</v>
      </c>
      <c r="AY207" s="188" t="s">
        <v>148</v>
      </c>
    </row>
    <row r="208" spans="1:65" s="2" customFormat="1" ht="21.75" customHeight="1">
      <c r="A208" s="33"/>
      <c r="B208" s="156"/>
      <c r="C208" s="207" t="s">
        <v>308</v>
      </c>
      <c r="D208" s="207" t="s">
        <v>752</v>
      </c>
      <c r="E208" s="208" t="s">
        <v>1657</v>
      </c>
      <c r="F208" s="209" t="s">
        <v>1658</v>
      </c>
      <c r="G208" s="210" t="s">
        <v>153</v>
      </c>
      <c r="H208" s="211">
        <v>679.80499999999995</v>
      </c>
      <c r="I208" s="212"/>
      <c r="J208" s="213">
        <f>ROUND(I208*H208,2)</f>
        <v>0</v>
      </c>
      <c r="K208" s="214"/>
      <c r="L208" s="215"/>
      <c r="M208" s="216" t="s">
        <v>1</v>
      </c>
      <c r="N208" s="217" t="s">
        <v>40</v>
      </c>
      <c r="O208" s="62"/>
      <c r="P208" s="167">
        <f>O208*H208</f>
        <v>0</v>
      </c>
      <c r="Q208" s="167">
        <v>2.0999999999999999E-3</v>
      </c>
      <c r="R208" s="167">
        <f>Q208*H208</f>
        <v>1.4275904999999998</v>
      </c>
      <c r="S208" s="167">
        <v>0</v>
      </c>
      <c r="T208" s="16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431</v>
      </c>
      <c r="AT208" s="169" t="s">
        <v>752</v>
      </c>
      <c r="AU208" s="169" t="s">
        <v>87</v>
      </c>
      <c r="AY208" s="18" t="s">
        <v>148</v>
      </c>
      <c r="BE208" s="170">
        <f>IF(N208="základná",J208,0)</f>
        <v>0</v>
      </c>
      <c r="BF208" s="170">
        <f>IF(N208="znížená",J208,0)</f>
        <v>0</v>
      </c>
      <c r="BG208" s="170">
        <f>IF(N208="zákl. prenesená",J208,0)</f>
        <v>0</v>
      </c>
      <c r="BH208" s="170">
        <f>IF(N208="zníž. prenesená",J208,0)</f>
        <v>0</v>
      </c>
      <c r="BI208" s="170">
        <f>IF(N208="nulová",J208,0)</f>
        <v>0</v>
      </c>
      <c r="BJ208" s="18" t="s">
        <v>87</v>
      </c>
      <c r="BK208" s="170">
        <f>ROUND(I208*H208,2)</f>
        <v>0</v>
      </c>
      <c r="BL208" s="18" t="s">
        <v>308</v>
      </c>
      <c r="BM208" s="169" t="s">
        <v>1659</v>
      </c>
    </row>
    <row r="209" spans="1:65" s="2" customFormat="1" ht="24.2" customHeight="1">
      <c r="A209" s="33"/>
      <c r="B209" s="156"/>
      <c r="C209" s="157" t="s">
        <v>315</v>
      </c>
      <c r="D209" s="157" t="s">
        <v>150</v>
      </c>
      <c r="E209" s="158" t="s">
        <v>1660</v>
      </c>
      <c r="F209" s="159" t="s">
        <v>1661</v>
      </c>
      <c r="G209" s="160" t="s">
        <v>153</v>
      </c>
      <c r="H209" s="161">
        <v>591.13499999999999</v>
      </c>
      <c r="I209" s="162"/>
      <c r="J209" s="163">
        <f>ROUND(I209*H209,2)</f>
        <v>0</v>
      </c>
      <c r="K209" s="164"/>
      <c r="L209" s="34"/>
      <c r="M209" s="165" t="s">
        <v>1</v>
      </c>
      <c r="N209" s="166" t="s">
        <v>40</v>
      </c>
      <c r="O209" s="62"/>
      <c r="P209" s="167">
        <f>O209*H209</f>
        <v>0</v>
      </c>
      <c r="Q209" s="167">
        <v>0</v>
      </c>
      <c r="R209" s="167">
        <f>Q209*H209</f>
        <v>0</v>
      </c>
      <c r="S209" s="167">
        <v>0</v>
      </c>
      <c r="T209" s="16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308</v>
      </c>
      <c r="AT209" s="169" t="s">
        <v>150</v>
      </c>
      <c r="AU209" s="169" t="s">
        <v>87</v>
      </c>
      <c r="AY209" s="18" t="s">
        <v>148</v>
      </c>
      <c r="BE209" s="170">
        <f>IF(N209="základná",J209,0)</f>
        <v>0</v>
      </c>
      <c r="BF209" s="170">
        <f>IF(N209="znížená",J209,0)</f>
        <v>0</v>
      </c>
      <c r="BG209" s="170">
        <f>IF(N209="zákl. prenesená",J209,0)</f>
        <v>0</v>
      </c>
      <c r="BH209" s="170">
        <f>IF(N209="zníž. prenesená",J209,0)</f>
        <v>0</v>
      </c>
      <c r="BI209" s="170">
        <f>IF(N209="nulová",J209,0)</f>
        <v>0</v>
      </c>
      <c r="BJ209" s="18" t="s">
        <v>87</v>
      </c>
      <c r="BK209" s="170">
        <f>ROUND(I209*H209,2)</f>
        <v>0</v>
      </c>
      <c r="BL209" s="18" t="s">
        <v>308</v>
      </c>
      <c r="BM209" s="169" t="s">
        <v>1662</v>
      </c>
    </row>
    <row r="210" spans="1:65" s="14" customFormat="1" ht="11.25">
      <c r="B210" s="179"/>
      <c r="D210" s="172" t="s">
        <v>156</v>
      </c>
      <c r="E210" s="180" t="s">
        <v>1</v>
      </c>
      <c r="F210" s="181" t="s">
        <v>1575</v>
      </c>
      <c r="H210" s="182">
        <v>591.13499999999999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156</v>
      </c>
      <c r="AU210" s="180" t="s">
        <v>87</v>
      </c>
      <c r="AV210" s="14" t="s">
        <v>87</v>
      </c>
      <c r="AW210" s="14" t="s">
        <v>30</v>
      </c>
      <c r="AX210" s="14" t="s">
        <v>74</v>
      </c>
      <c r="AY210" s="180" t="s">
        <v>148</v>
      </c>
    </row>
    <row r="211" spans="1:65" s="15" customFormat="1" ht="11.25">
      <c r="B211" s="187"/>
      <c r="D211" s="172" t="s">
        <v>156</v>
      </c>
      <c r="E211" s="188" t="s">
        <v>1</v>
      </c>
      <c r="F211" s="189" t="s">
        <v>163</v>
      </c>
      <c r="H211" s="190">
        <v>591.13499999999999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4"/>
      <c r="AT211" s="188" t="s">
        <v>156</v>
      </c>
      <c r="AU211" s="188" t="s">
        <v>87</v>
      </c>
      <c r="AV211" s="15" t="s">
        <v>154</v>
      </c>
      <c r="AW211" s="15" t="s">
        <v>30</v>
      </c>
      <c r="AX211" s="15" t="s">
        <v>81</v>
      </c>
      <c r="AY211" s="188" t="s">
        <v>148</v>
      </c>
    </row>
    <row r="212" spans="1:65" s="2" customFormat="1" ht="16.5" customHeight="1">
      <c r="A212" s="33"/>
      <c r="B212" s="156"/>
      <c r="C212" s="207" t="s">
        <v>322</v>
      </c>
      <c r="D212" s="207" t="s">
        <v>752</v>
      </c>
      <c r="E212" s="208" t="s">
        <v>1663</v>
      </c>
      <c r="F212" s="209" t="s">
        <v>1664</v>
      </c>
      <c r="G212" s="210" t="s">
        <v>153</v>
      </c>
      <c r="H212" s="211">
        <v>679.80499999999995</v>
      </c>
      <c r="I212" s="212"/>
      <c r="J212" s="213">
        <f>ROUND(I212*H212,2)</f>
        <v>0</v>
      </c>
      <c r="K212" s="214"/>
      <c r="L212" s="215"/>
      <c r="M212" s="216" t="s">
        <v>1</v>
      </c>
      <c r="N212" s="217" t="s">
        <v>40</v>
      </c>
      <c r="O212" s="62"/>
      <c r="P212" s="167">
        <f>O212*H212</f>
        <v>0</v>
      </c>
      <c r="Q212" s="167">
        <v>2.9999999999999997E-4</v>
      </c>
      <c r="R212" s="167">
        <f>Q212*H212</f>
        <v>0.20394149999999997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431</v>
      </c>
      <c r="AT212" s="169" t="s">
        <v>752</v>
      </c>
      <c r="AU212" s="169" t="s">
        <v>87</v>
      </c>
      <c r="AY212" s="18" t="s">
        <v>148</v>
      </c>
      <c r="BE212" s="170">
        <f>IF(N212="základná",J212,0)</f>
        <v>0</v>
      </c>
      <c r="BF212" s="170">
        <f>IF(N212="znížená",J212,0)</f>
        <v>0</v>
      </c>
      <c r="BG212" s="170">
        <f>IF(N212="zákl. prenesená",J212,0)</f>
        <v>0</v>
      </c>
      <c r="BH212" s="170">
        <f>IF(N212="zníž. prenesená",J212,0)</f>
        <v>0</v>
      </c>
      <c r="BI212" s="170">
        <f>IF(N212="nulová",J212,0)</f>
        <v>0</v>
      </c>
      <c r="BJ212" s="18" t="s">
        <v>87</v>
      </c>
      <c r="BK212" s="170">
        <f>ROUND(I212*H212,2)</f>
        <v>0</v>
      </c>
      <c r="BL212" s="18" t="s">
        <v>308</v>
      </c>
      <c r="BM212" s="169" t="s">
        <v>1665</v>
      </c>
    </row>
    <row r="213" spans="1:65" s="14" customFormat="1" ht="11.25">
      <c r="B213" s="179"/>
      <c r="D213" s="172" t="s">
        <v>156</v>
      </c>
      <c r="F213" s="181" t="s">
        <v>1666</v>
      </c>
      <c r="H213" s="182">
        <v>679.80499999999995</v>
      </c>
      <c r="I213" s="183"/>
      <c r="L213" s="179"/>
      <c r="M213" s="184"/>
      <c r="N213" s="185"/>
      <c r="O213" s="185"/>
      <c r="P213" s="185"/>
      <c r="Q213" s="185"/>
      <c r="R213" s="185"/>
      <c r="S213" s="185"/>
      <c r="T213" s="186"/>
      <c r="AT213" s="180" t="s">
        <v>156</v>
      </c>
      <c r="AU213" s="180" t="s">
        <v>87</v>
      </c>
      <c r="AV213" s="14" t="s">
        <v>87</v>
      </c>
      <c r="AW213" s="14" t="s">
        <v>3</v>
      </c>
      <c r="AX213" s="14" t="s">
        <v>81</v>
      </c>
      <c r="AY213" s="180" t="s">
        <v>148</v>
      </c>
    </row>
    <row r="214" spans="1:65" s="2" customFormat="1" ht="33" customHeight="1">
      <c r="A214" s="33"/>
      <c r="B214" s="156"/>
      <c r="C214" s="157" t="s">
        <v>329</v>
      </c>
      <c r="D214" s="157" t="s">
        <v>150</v>
      </c>
      <c r="E214" s="158" t="s">
        <v>1667</v>
      </c>
      <c r="F214" s="159" t="s">
        <v>1668</v>
      </c>
      <c r="G214" s="160" t="s">
        <v>153</v>
      </c>
      <c r="H214" s="161">
        <v>490</v>
      </c>
      <c r="I214" s="162"/>
      <c r="J214" s="163">
        <f>ROUND(I214*H214,2)</f>
        <v>0</v>
      </c>
      <c r="K214" s="164"/>
      <c r="L214" s="34"/>
      <c r="M214" s="165" t="s">
        <v>1</v>
      </c>
      <c r="N214" s="166" t="s">
        <v>40</v>
      </c>
      <c r="O214" s="62"/>
      <c r="P214" s="167">
        <f>O214*H214</f>
        <v>0</v>
      </c>
      <c r="Q214" s="167">
        <v>0</v>
      </c>
      <c r="R214" s="167">
        <f>Q214*H214</f>
        <v>0</v>
      </c>
      <c r="S214" s="167">
        <v>0</v>
      </c>
      <c r="T214" s="16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308</v>
      </c>
      <c r="AT214" s="169" t="s">
        <v>150</v>
      </c>
      <c r="AU214" s="169" t="s">
        <v>87</v>
      </c>
      <c r="AY214" s="18" t="s">
        <v>148</v>
      </c>
      <c r="BE214" s="170">
        <f>IF(N214="základná",J214,0)</f>
        <v>0</v>
      </c>
      <c r="BF214" s="170">
        <f>IF(N214="znížená",J214,0)</f>
        <v>0</v>
      </c>
      <c r="BG214" s="170">
        <f>IF(N214="zákl. prenesená",J214,0)</f>
        <v>0</v>
      </c>
      <c r="BH214" s="170">
        <f>IF(N214="zníž. prenesená",J214,0)</f>
        <v>0</v>
      </c>
      <c r="BI214" s="170">
        <f>IF(N214="nulová",J214,0)</f>
        <v>0</v>
      </c>
      <c r="BJ214" s="18" t="s">
        <v>87</v>
      </c>
      <c r="BK214" s="170">
        <f>ROUND(I214*H214,2)</f>
        <v>0</v>
      </c>
      <c r="BL214" s="18" t="s">
        <v>308</v>
      </c>
      <c r="BM214" s="169" t="s">
        <v>1669</v>
      </c>
    </row>
    <row r="215" spans="1:65" s="14" customFormat="1" ht="11.25">
      <c r="B215" s="179"/>
      <c r="D215" s="172" t="s">
        <v>156</v>
      </c>
      <c r="E215" s="180" t="s">
        <v>1</v>
      </c>
      <c r="F215" s="181" t="s">
        <v>1569</v>
      </c>
      <c r="H215" s="182">
        <v>119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156</v>
      </c>
      <c r="AU215" s="180" t="s">
        <v>87</v>
      </c>
      <c r="AV215" s="14" t="s">
        <v>87</v>
      </c>
      <c r="AW215" s="14" t="s">
        <v>30</v>
      </c>
      <c r="AX215" s="14" t="s">
        <v>74</v>
      </c>
      <c r="AY215" s="180" t="s">
        <v>148</v>
      </c>
    </row>
    <row r="216" spans="1:65" s="14" customFormat="1" ht="11.25">
      <c r="B216" s="179"/>
      <c r="D216" s="172" t="s">
        <v>156</v>
      </c>
      <c r="E216" s="180" t="s">
        <v>1</v>
      </c>
      <c r="F216" s="181" t="s">
        <v>1572</v>
      </c>
      <c r="H216" s="182">
        <v>371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156</v>
      </c>
      <c r="AU216" s="180" t="s">
        <v>87</v>
      </c>
      <c r="AV216" s="14" t="s">
        <v>87</v>
      </c>
      <c r="AW216" s="14" t="s">
        <v>30</v>
      </c>
      <c r="AX216" s="14" t="s">
        <v>74</v>
      </c>
      <c r="AY216" s="180" t="s">
        <v>148</v>
      </c>
    </row>
    <row r="217" spans="1:65" s="15" customFormat="1" ht="11.25">
      <c r="B217" s="187"/>
      <c r="D217" s="172" t="s">
        <v>156</v>
      </c>
      <c r="E217" s="188" t="s">
        <v>1</v>
      </c>
      <c r="F217" s="189" t="s">
        <v>163</v>
      </c>
      <c r="H217" s="190">
        <v>490</v>
      </c>
      <c r="I217" s="191"/>
      <c r="L217" s="187"/>
      <c r="M217" s="192"/>
      <c r="N217" s="193"/>
      <c r="O217" s="193"/>
      <c r="P217" s="193"/>
      <c r="Q217" s="193"/>
      <c r="R217" s="193"/>
      <c r="S217" s="193"/>
      <c r="T217" s="194"/>
      <c r="AT217" s="188" t="s">
        <v>156</v>
      </c>
      <c r="AU217" s="188" t="s">
        <v>87</v>
      </c>
      <c r="AV217" s="15" t="s">
        <v>154</v>
      </c>
      <c r="AW217" s="15" t="s">
        <v>30</v>
      </c>
      <c r="AX217" s="15" t="s">
        <v>81</v>
      </c>
      <c r="AY217" s="188" t="s">
        <v>148</v>
      </c>
    </row>
    <row r="218" spans="1:65" s="2" customFormat="1" ht="33" customHeight="1">
      <c r="A218" s="33"/>
      <c r="B218" s="156"/>
      <c r="C218" s="207" t="s">
        <v>7</v>
      </c>
      <c r="D218" s="207" t="s">
        <v>752</v>
      </c>
      <c r="E218" s="208" t="s">
        <v>1670</v>
      </c>
      <c r="F218" s="209" t="s">
        <v>1671</v>
      </c>
      <c r="G218" s="210" t="s">
        <v>153</v>
      </c>
      <c r="H218" s="211">
        <v>563.5</v>
      </c>
      <c r="I218" s="212"/>
      <c r="J218" s="213">
        <f>ROUND(I218*H218,2)</f>
        <v>0</v>
      </c>
      <c r="K218" s="214"/>
      <c r="L218" s="215"/>
      <c r="M218" s="216" t="s">
        <v>1</v>
      </c>
      <c r="N218" s="217" t="s">
        <v>40</v>
      </c>
      <c r="O218" s="62"/>
      <c r="P218" s="167">
        <f>O218*H218</f>
        <v>0</v>
      </c>
      <c r="Q218" s="167">
        <v>3.5E-4</v>
      </c>
      <c r="R218" s="167">
        <f>Q218*H218</f>
        <v>0.19722500000000001</v>
      </c>
      <c r="S218" s="167">
        <v>0</v>
      </c>
      <c r="T218" s="16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431</v>
      </c>
      <c r="AT218" s="169" t="s">
        <v>752</v>
      </c>
      <c r="AU218" s="169" t="s">
        <v>87</v>
      </c>
      <c r="AY218" s="18" t="s">
        <v>148</v>
      </c>
      <c r="BE218" s="170">
        <f>IF(N218="základná",J218,0)</f>
        <v>0</v>
      </c>
      <c r="BF218" s="170">
        <f>IF(N218="znížená",J218,0)</f>
        <v>0</v>
      </c>
      <c r="BG218" s="170">
        <f>IF(N218="zákl. prenesená",J218,0)</f>
        <v>0</v>
      </c>
      <c r="BH218" s="170">
        <f>IF(N218="zníž. prenesená",J218,0)</f>
        <v>0</v>
      </c>
      <c r="BI218" s="170">
        <f>IF(N218="nulová",J218,0)</f>
        <v>0</v>
      </c>
      <c r="BJ218" s="18" t="s">
        <v>87</v>
      </c>
      <c r="BK218" s="170">
        <f>ROUND(I218*H218,2)</f>
        <v>0</v>
      </c>
      <c r="BL218" s="18" t="s">
        <v>308</v>
      </c>
      <c r="BM218" s="169" t="s">
        <v>1672</v>
      </c>
    </row>
    <row r="219" spans="1:65" s="14" customFormat="1" ht="11.25">
      <c r="B219" s="179"/>
      <c r="D219" s="172" t="s">
        <v>156</v>
      </c>
      <c r="F219" s="181" t="s">
        <v>1643</v>
      </c>
      <c r="H219" s="182">
        <v>563.5</v>
      </c>
      <c r="I219" s="183"/>
      <c r="L219" s="179"/>
      <c r="M219" s="184"/>
      <c r="N219" s="185"/>
      <c r="O219" s="185"/>
      <c r="P219" s="185"/>
      <c r="Q219" s="185"/>
      <c r="R219" s="185"/>
      <c r="S219" s="185"/>
      <c r="T219" s="186"/>
      <c r="AT219" s="180" t="s">
        <v>156</v>
      </c>
      <c r="AU219" s="180" t="s">
        <v>87</v>
      </c>
      <c r="AV219" s="14" t="s">
        <v>87</v>
      </c>
      <c r="AW219" s="14" t="s">
        <v>3</v>
      </c>
      <c r="AX219" s="14" t="s">
        <v>81</v>
      </c>
      <c r="AY219" s="180" t="s">
        <v>148</v>
      </c>
    </row>
    <row r="220" spans="1:65" s="2" customFormat="1" ht="33" customHeight="1">
      <c r="A220" s="33"/>
      <c r="B220" s="156"/>
      <c r="C220" s="157" t="s">
        <v>341</v>
      </c>
      <c r="D220" s="157" t="s">
        <v>150</v>
      </c>
      <c r="E220" s="158" t="s">
        <v>1673</v>
      </c>
      <c r="F220" s="159" t="s">
        <v>1674</v>
      </c>
      <c r="G220" s="160" t="s">
        <v>332</v>
      </c>
      <c r="H220" s="161">
        <v>50.08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3.0000000000000001E-5</v>
      </c>
      <c r="R220" s="167">
        <f>Q220*H220</f>
        <v>1.5024000000000001E-3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308</v>
      </c>
      <c r="AT220" s="169" t="s">
        <v>150</v>
      </c>
      <c r="AU220" s="169" t="s">
        <v>87</v>
      </c>
      <c r="AY220" s="18" t="s">
        <v>148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87</v>
      </c>
      <c r="BK220" s="170">
        <f>ROUND(I220*H220,2)</f>
        <v>0</v>
      </c>
      <c r="BL220" s="18" t="s">
        <v>308</v>
      </c>
      <c r="BM220" s="169" t="s">
        <v>1675</v>
      </c>
    </row>
    <row r="221" spans="1:65" s="14" customFormat="1" ht="11.25">
      <c r="B221" s="179"/>
      <c r="D221" s="172" t="s">
        <v>156</v>
      </c>
      <c r="E221" s="180" t="s">
        <v>1</v>
      </c>
      <c r="F221" s="181" t="s">
        <v>1649</v>
      </c>
      <c r="H221" s="182">
        <v>7.9580000000000002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156</v>
      </c>
      <c r="AU221" s="180" t="s">
        <v>87</v>
      </c>
      <c r="AV221" s="14" t="s">
        <v>87</v>
      </c>
      <c r="AW221" s="14" t="s">
        <v>30</v>
      </c>
      <c r="AX221" s="14" t="s">
        <v>74</v>
      </c>
      <c r="AY221" s="180" t="s">
        <v>148</v>
      </c>
    </row>
    <row r="222" spans="1:65" s="14" customFormat="1" ht="11.25">
      <c r="B222" s="179"/>
      <c r="D222" s="172" t="s">
        <v>156</v>
      </c>
      <c r="E222" s="180" t="s">
        <v>1</v>
      </c>
      <c r="F222" s="181" t="s">
        <v>1650</v>
      </c>
      <c r="H222" s="182">
        <v>6.9779999999999998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156</v>
      </c>
      <c r="AU222" s="180" t="s">
        <v>87</v>
      </c>
      <c r="AV222" s="14" t="s">
        <v>87</v>
      </c>
      <c r="AW222" s="14" t="s">
        <v>30</v>
      </c>
      <c r="AX222" s="14" t="s">
        <v>74</v>
      </c>
      <c r="AY222" s="180" t="s">
        <v>148</v>
      </c>
    </row>
    <row r="223" spans="1:65" s="16" customFormat="1" ht="11.25">
      <c r="B223" s="195"/>
      <c r="D223" s="172" t="s">
        <v>156</v>
      </c>
      <c r="E223" s="196" t="s">
        <v>1</v>
      </c>
      <c r="F223" s="197" t="s">
        <v>193</v>
      </c>
      <c r="H223" s="198">
        <v>14.936</v>
      </c>
      <c r="I223" s="199"/>
      <c r="L223" s="195"/>
      <c r="M223" s="200"/>
      <c r="N223" s="201"/>
      <c r="O223" s="201"/>
      <c r="P223" s="201"/>
      <c r="Q223" s="201"/>
      <c r="R223" s="201"/>
      <c r="S223" s="201"/>
      <c r="T223" s="202"/>
      <c r="AT223" s="196" t="s">
        <v>156</v>
      </c>
      <c r="AU223" s="196" t="s">
        <v>87</v>
      </c>
      <c r="AV223" s="16" t="s">
        <v>167</v>
      </c>
      <c r="AW223" s="16" t="s">
        <v>30</v>
      </c>
      <c r="AX223" s="16" t="s">
        <v>74</v>
      </c>
      <c r="AY223" s="196" t="s">
        <v>148</v>
      </c>
    </row>
    <row r="224" spans="1:65" s="14" customFormat="1" ht="11.25">
      <c r="B224" s="179"/>
      <c r="D224" s="172" t="s">
        <v>156</v>
      </c>
      <c r="E224" s="180" t="s">
        <v>1</v>
      </c>
      <c r="F224" s="181" t="s">
        <v>1651</v>
      </c>
      <c r="H224" s="182">
        <v>25.207999999999998</v>
      </c>
      <c r="I224" s="183"/>
      <c r="L224" s="179"/>
      <c r="M224" s="184"/>
      <c r="N224" s="185"/>
      <c r="O224" s="185"/>
      <c r="P224" s="185"/>
      <c r="Q224" s="185"/>
      <c r="R224" s="185"/>
      <c r="S224" s="185"/>
      <c r="T224" s="186"/>
      <c r="AT224" s="180" t="s">
        <v>156</v>
      </c>
      <c r="AU224" s="180" t="s">
        <v>87</v>
      </c>
      <c r="AV224" s="14" t="s">
        <v>87</v>
      </c>
      <c r="AW224" s="14" t="s">
        <v>30</v>
      </c>
      <c r="AX224" s="14" t="s">
        <v>74</v>
      </c>
      <c r="AY224" s="180" t="s">
        <v>148</v>
      </c>
    </row>
    <row r="225" spans="1:65" s="14" customFormat="1" ht="11.25">
      <c r="B225" s="179"/>
      <c r="D225" s="172" t="s">
        <v>156</v>
      </c>
      <c r="E225" s="180" t="s">
        <v>1</v>
      </c>
      <c r="F225" s="181" t="s">
        <v>1652</v>
      </c>
      <c r="H225" s="182">
        <v>9.9359999999999999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156</v>
      </c>
      <c r="AU225" s="180" t="s">
        <v>87</v>
      </c>
      <c r="AV225" s="14" t="s">
        <v>87</v>
      </c>
      <c r="AW225" s="14" t="s">
        <v>30</v>
      </c>
      <c r="AX225" s="14" t="s">
        <v>74</v>
      </c>
      <c r="AY225" s="180" t="s">
        <v>148</v>
      </c>
    </row>
    <row r="226" spans="1:65" s="16" customFormat="1" ht="11.25">
      <c r="B226" s="195"/>
      <c r="D226" s="172" t="s">
        <v>156</v>
      </c>
      <c r="E226" s="196" t="s">
        <v>1</v>
      </c>
      <c r="F226" s="197" t="s">
        <v>193</v>
      </c>
      <c r="H226" s="198">
        <v>35.143999999999998</v>
      </c>
      <c r="I226" s="199"/>
      <c r="L226" s="195"/>
      <c r="M226" s="200"/>
      <c r="N226" s="201"/>
      <c r="O226" s="201"/>
      <c r="P226" s="201"/>
      <c r="Q226" s="201"/>
      <c r="R226" s="201"/>
      <c r="S226" s="201"/>
      <c r="T226" s="202"/>
      <c r="AT226" s="196" t="s">
        <v>156</v>
      </c>
      <c r="AU226" s="196" t="s">
        <v>87</v>
      </c>
      <c r="AV226" s="16" t="s">
        <v>167</v>
      </c>
      <c r="AW226" s="16" t="s">
        <v>30</v>
      </c>
      <c r="AX226" s="16" t="s">
        <v>74</v>
      </c>
      <c r="AY226" s="196" t="s">
        <v>148</v>
      </c>
    </row>
    <row r="227" spans="1:65" s="15" customFormat="1" ht="11.25">
      <c r="B227" s="187"/>
      <c r="D227" s="172" t="s">
        <v>156</v>
      </c>
      <c r="E227" s="188" t="s">
        <v>1</v>
      </c>
      <c r="F227" s="189" t="s">
        <v>163</v>
      </c>
      <c r="H227" s="190">
        <v>50.08</v>
      </c>
      <c r="I227" s="191"/>
      <c r="L227" s="187"/>
      <c r="M227" s="192"/>
      <c r="N227" s="193"/>
      <c r="O227" s="193"/>
      <c r="P227" s="193"/>
      <c r="Q227" s="193"/>
      <c r="R227" s="193"/>
      <c r="S227" s="193"/>
      <c r="T227" s="194"/>
      <c r="AT227" s="188" t="s">
        <v>156</v>
      </c>
      <c r="AU227" s="188" t="s">
        <v>87</v>
      </c>
      <c r="AV227" s="15" t="s">
        <v>154</v>
      </c>
      <c r="AW227" s="15" t="s">
        <v>30</v>
      </c>
      <c r="AX227" s="15" t="s">
        <v>81</v>
      </c>
      <c r="AY227" s="188" t="s">
        <v>148</v>
      </c>
    </row>
    <row r="228" spans="1:65" s="2" customFormat="1" ht="16.5" customHeight="1">
      <c r="A228" s="33"/>
      <c r="B228" s="156"/>
      <c r="C228" s="207" t="s">
        <v>347</v>
      </c>
      <c r="D228" s="207" t="s">
        <v>752</v>
      </c>
      <c r="E228" s="208" t="s">
        <v>1676</v>
      </c>
      <c r="F228" s="209" t="s">
        <v>1677</v>
      </c>
      <c r="G228" s="210" t="s">
        <v>325</v>
      </c>
      <c r="H228" s="211">
        <v>400.64</v>
      </c>
      <c r="I228" s="212"/>
      <c r="J228" s="213">
        <f>ROUND(I228*H228,2)</f>
        <v>0</v>
      </c>
      <c r="K228" s="214"/>
      <c r="L228" s="215"/>
      <c r="M228" s="216" t="s">
        <v>1</v>
      </c>
      <c r="N228" s="217" t="s">
        <v>40</v>
      </c>
      <c r="O228" s="62"/>
      <c r="P228" s="167">
        <f>O228*H228</f>
        <v>0</v>
      </c>
      <c r="Q228" s="167">
        <v>3.5E-4</v>
      </c>
      <c r="R228" s="167">
        <f>Q228*H228</f>
        <v>0.14022399999999999</v>
      </c>
      <c r="S228" s="167">
        <v>0</v>
      </c>
      <c r="T228" s="16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431</v>
      </c>
      <c r="AT228" s="169" t="s">
        <v>752</v>
      </c>
      <c r="AU228" s="169" t="s">
        <v>87</v>
      </c>
      <c r="AY228" s="18" t="s">
        <v>148</v>
      </c>
      <c r="BE228" s="170">
        <f>IF(N228="základná",J228,0)</f>
        <v>0</v>
      </c>
      <c r="BF228" s="170">
        <f>IF(N228="znížená",J228,0)</f>
        <v>0</v>
      </c>
      <c r="BG228" s="170">
        <f>IF(N228="zákl. prenesená",J228,0)</f>
        <v>0</v>
      </c>
      <c r="BH228" s="170">
        <f>IF(N228="zníž. prenesená",J228,0)</f>
        <v>0</v>
      </c>
      <c r="BI228" s="170">
        <f>IF(N228="nulová",J228,0)</f>
        <v>0</v>
      </c>
      <c r="BJ228" s="18" t="s">
        <v>87</v>
      </c>
      <c r="BK228" s="170">
        <f>ROUND(I228*H228,2)</f>
        <v>0</v>
      </c>
      <c r="BL228" s="18" t="s">
        <v>308</v>
      </c>
      <c r="BM228" s="169" t="s">
        <v>1678</v>
      </c>
    </row>
    <row r="229" spans="1:65" s="2" customFormat="1" ht="16.5" customHeight="1">
      <c r="A229" s="33"/>
      <c r="B229" s="156"/>
      <c r="C229" s="207" t="s">
        <v>353</v>
      </c>
      <c r="D229" s="207" t="s">
        <v>752</v>
      </c>
      <c r="E229" s="208" t="s">
        <v>1679</v>
      </c>
      <c r="F229" s="209" t="s">
        <v>1680</v>
      </c>
      <c r="G229" s="210" t="s">
        <v>153</v>
      </c>
      <c r="H229" s="211">
        <v>20.533000000000001</v>
      </c>
      <c r="I229" s="212"/>
      <c r="J229" s="213">
        <f>ROUND(I229*H229,2)</f>
        <v>0</v>
      </c>
      <c r="K229" s="214"/>
      <c r="L229" s="215"/>
      <c r="M229" s="216" t="s">
        <v>1</v>
      </c>
      <c r="N229" s="217" t="s">
        <v>40</v>
      </c>
      <c r="O229" s="62"/>
      <c r="P229" s="167">
        <f>O229*H229</f>
        <v>0</v>
      </c>
      <c r="Q229" s="167">
        <v>9.6799999999999994E-3</v>
      </c>
      <c r="R229" s="167">
        <f>Q229*H229</f>
        <v>0.19875944000000001</v>
      </c>
      <c r="S229" s="167">
        <v>0</v>
      </c>
      <c r="T229" s="16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431</v>
      </c>
      <c r="AT229" s="169" t="s">
        <v>752</v>
      </c>
      <c r="AU229" s="169" t="s">
        <v>87</v>
      </c>
      <c r="AY229" s="18" t="s">
        <v>148</v>
      </c>
      <c r="BE229" s="170">
        <f>IF(N229="základná",J229,0)</f>
        <v>0</v>
      </c>
      <c r="BF229" s="170">
        <f>IF(N229="znížená",J229,0)</f>
        <v>0</v>
      </c>
      <c r="BG229" s="170">
        <f>IF(N229="zákl. prenesená",J229,0)</f>
        <v>0</v>
      </c>
      <c r="BH229" s="170">
        <f>IF(N229="zníž. prenesená",J229,0)</f>
        <v>0</v>
      </c>
      <c r="BI229" s="170">
        <f>IF(N229="nulová",J229,0)</f>
        <v>0</v>
      </c>
      <c r="BJ229" s="18" t="s">
        <v>87</v>
      </c>
      <c r="BK229" s="170">
        <f>ROUND(I229*H229,2)</f>
        <v>0</v>
      </c>
      <c r="BL229" s="18" t="s">
        <v>308</v>
      </c>
      <c r="BM229" s="169" t="s">
        <v>1681</v>
      </c>
    </row>
    <row r="230" spans="1:65" s="2" customFormat="1" ht="37.9" customHeight="1">
      <c r="A230" s="33"/>
      <c r="B230" s="156"/>
      <c r="C230" s="157" t="s">
        <v>360</v>
      </c>
      <c r="D230" s="157" t="s">
        <v>150</v>
      </c>
      <c r="E230" s="158" t="s">
        <v>1682</v>
      </c>
      <c r="F230" s="159" t="s">
        <v>1683</v>
      </c>
      <c r="G230" s="160" t="s">
        <v>325</v>
      </c>
      <c r="H230" s="161">
        <v>2</v>
      </c>
      <c r="I230" s="162"/>
      <c r="J230" s="163">
        <f>ROUND(I230*H230,2)</f>
        <v>0</v>
      </c>
      <c r="K230" s="164"/>
      <c r="L230" s="34"/>
      <c r="M230" s="165" t="s">
        <v>1</v>
      </c>
      <c r="N230" s="166" t="s">
        <v>40</v>
      </c>
      <c r="O230" s="62"/>
      <c r="P230" s="167">
        <f>O230*H230</f>
        <v>0</v>
      </c>
      <c r="Q230" s="167">
        <v>3.0799999999999998E-3</v>
      </c>
      <c r="R230" s="167">
        <f>Q230*H230</f>
        <v>6.1599999999999997E-3</v>
      </c>
      <c r="S230" s="167">
        <v>0</v>
      </c>
      <c r="T230" s="168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308</v>
      </c>
      <c r="AT230" s="169" t="s">
        <v>150</v>
      </c>
      <c r="AU230" s="169" t="s">
        <v>87</v>
      </c>
      <c r="AY230" s="18" t="s">
        <v>148</v>
      </c>
      <c r="BE230" s="170">
        <f>IF(N230="základná",J230,0)</f>
        <v>0</v>
      </c>
      <c r="BF230" s="170">
        <f>IF(N230="znížená",J230,0)</f>
        <v>0</v>
      </c>
      <c r="BG230" s="170">
        <f>IF(N230="zákl. prenesená",J230,0)</f>
        <v>0</v>
      </c>
      <c r="BH230" s="170">
        <f>IF(N230="zníž. prenesená",J230,0)</f>
        <v>0</v>
      </c>
      <c r="BI230" s="170">
        <f>IF(N230="nulová",J230,0)</f>
        <v>0</v>
      </c>
      <c r="BJ230" s="18" t="s">
        <v>87</v>
      </c>
      <c r="BK230" s="170">
        <f>ROUND(I230*H230,2)</f>
        <v>0</v>
      </c>
      <c r="BL230" s="18" t="s">
        <v>308</v>
      </c>
      <c r="BM230" s="169" t="s">
        <v>1684</v>
      </c>
    </row>
    <row r="231" spans="1:65" s="14" customFormat="1" ht="11.25">
      <c r="B231" s="179"/>
      <c r="D231" s="172" t="s">
        <v>156</v>
      </c>
      <c r="E231" s="180" t="s">
        <v>1</v>
      </c>
      <c r="F231" s="181" t="s">
        <v>1685</v>
      </c>
      <c r="H231" s="182">
        <v>2</v>
      </c>
      <c r="I231" s="183"/>
      <c r="L231" s="179"/>
      <c r="M231" s="184"/>
      <c r="N231" s="185"/>
      <c r="O231" s="185"/>
      <c r="P231" s="185"/>
      <c r="Q231" s="185"/>
      <c r="R231" s="185"/>
      <c r="S231" s="185"/>
      <c r="T231" s="186"/>
      <c r="AT231" s="180" t="s">
        <v>156</v>
      </c>
      <c r="AU231" s="180" t="s">
        <v>87</v>
      </c>
      <c r="AV231" s="14" t="s">
        <v>87</v>
      </c>
      <c r="AW231" s="14" t="s">
        <v>30</v>
      </c>
      <c r="AX231" s="14" t="s">
        <v>74</v>
      </c>
      <c r="AY231" s="180" t="s">
        <v>148</v>
      </c>
    </row>
    <row r="232" spans="1:65" s="15" customFormat="1" ht="11.25">
      <c r="B232" s="187"/>
      <c r="D232" s="172" t="s">
        <v>156</v>
      </c>
      <c r="E232" s="188" t="s">
        <v>1</v>
      </c>
      <c r="F232" s="189" t="s">
        <v>163</v>
      </c>
      <c r="H232" s="190">
        <v>2</v>
      </c>
      <c r="I232" s="191"/>
      <c r="L232" s="187"/>
      <c r="M232" s="192"/>
      <c r="N232" s="193"/>
      <c r="O232" s="193"/>
      <c r="P232" s="193"/>
      <c r="Q232" s="193"/>
      <c r="R232" s="193"/>
      <c r="S232" s="193"/>
      <c r="T232" s="194"/>
      <c r="AT232" s="188" t="s">
        <v>156</v>
      </c>
      <c r="AU232" s="188" t="s">
        <v>87</v>
      </c>
      <c r="AV232" s="15" t="s">
        <v>154</v>
      </c>
      <c r="AW232" s="15" t="s">
        <v>30</v>
      </c>
      <c r="AX232" s="15" t="s">
        <v>81</v>
      </c>
      <c r="AY232" s="188" t="s">
        <v>148</v>
      </c>
    </row>
    <row r="233" spans="1:65" s="2" customFormat="1" ht="24.2" customHeight="1">
      <c r="A233" s="33"/>
      <c r="B233" s="156"/>
      <c r="C233" s="207" t="s">
        <v>382</v>
      </c>
      <c r="D233" s="207" t="s">
        <v>752</v>
      </c>
      <c r="E233" s="208" t="s">
        <v>1686</v>
      </c>
      <c r="F233" s="209" t="s">
        <v>1687</v>
      </c>
      <c r="G233" s="210" t="s">
        <v>325</v>
      </c>
      <c r="H233" s="211">
        <v>2</v>
      </c>
      <c r="I233" s="212"/>
      <c r="J233" s="213">
        <f>ROUND(I233*H233,2)</f>
        <v>0</v>
      </c>
      <c r="K233" s="214"/>
      <c r="L233" s="215"/>
      <c r="M233" s="216" t="s">
        <v>1</v>
      </c>
      <c r="N233" s="217" t="s">
        <v>40</v>
      </c>
      <c r="O233" s="62"/>
      <c r="P233" s="167">
        <f>O233*H233</f>
        <v>0</v>
      </c>
      <c r="Q233" s="167">
        <v>0</v>
      </c>
      <c r="R233" s="167">
        <f>Q233*H233</f>
        <v>0</v>
      </c>
      <c r="S233" s="167">
        <v>0</v>
      </c>
      <c r="T233" s="16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431</v>
      </c>
      <c r="AT233" s="169" t="s">
        <v>752</v>
      </c>
      <c r="AU233" s="169" t="s">
        <v>87</v>
      </c>
      <c r="AY233" s="18" t="s">
        <v>148</v>
      </c>
      <c r="BE233" s="170">
        <f>IF(N233="základná",J233,0)</f>
        <v>0</v>
      </c>
      <c r="BF233" s="170">
        <f>IF(N233="znížená",J233,0)</f>
        <v>0</v>
      </c>
      <c r="BG233" s="170">
        <f>IF(N233="zákl. prenesená",J233,0)</f>
        <v>0</v>
      </c>
      <c r="BH233" s="170">
        <f>IF(N233="zníž. prenesená",J233,0)</f>
        <v>0</v>
      </c>
      <c r="BI233" s="170">
        <f>IF(N233="nulová",J233,0)</f>
        <v>0</v>
      </c>
      <c r="BJ233" s="18" t="s">
        <v>87</v>
      </c>
      <c r="BK233" s="170">
        <f>ROUND(I233*H233,2)</f>
        <v>0</v>
      </c>
      <c r="BL233" s="18" t="s">
        <v>308</v>
      </c>
      <c r="BM233" s="169" t="s">
        <v>1688</v>
      </c>
    </row>
    <row r="234" spans="1:65" s="2" customFormat="1" ht="24.2" customHeight="1">
      <c r="A234" s="33"/>
      <c r="B234" s="156"/>
      <c r="C234" s="157" t="s">
        <v>393</v>
      </c>
      <c r="D234" s="157" t="s">
        <v>150</v>
      </c>
      <c r="E234" s="158" t="s">
        <v>1689</v>
      </c>
      <c r="F234" s="159" t="s">
        <v>1690</v>
      </c>
      <c r="G234" s="160" t="s">
        <v>396</v>
      </c>
      <c r="H234" s="161">
        <v>2.4740000000000002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0</v>
      </c>
      <c r="R234" s="167">
        <f>Q234*H234</f>
        <v>0</v>
      </c>
      <c r="S234" s="167">
        <v>0</v>
      </c>
      <c r="T234" s="16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308</v>
      </c>
      <c r="AT234" s="169" t="s">
        <v>150</v>
      </c>
      <c r="AU234" s="169" t="s">
        <v>87</v>
      </c>
      <c r="AY234" s="18" t="s">
        <v>148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87</v>
      </c>
      <c r="BK234" s="170">
        <f>ROUND(I234*H234,2)</f>
        <v>0</v>
      </c>
      <c r="BL234" s="18" t="s">
        <v>308</v>
      </c>
      <c r="BM234" s="169" t="s">
        <v>1691</v>
      </c>
    </row>
    <row r="235" spans="1:65" s="2" customFormat="1" ht="33" customHeight="1">
      <c r="A235" s="33"/>
      <c r="B235" s="156"/>
      <c r="C235" s="157" t="s">
        <v>398</v>
      </c>
      <c r="D235" s="157" t="s">
        <v>150</v>
      </c>
      <c r="E235" s="158" t="s">
        <v>1692</v>
      </c>
      <c r="F235" s="159" t="s">
        <v>1693</v>
      </c>
      <c r="G235" s="160" t="s">
        <v>396</v>
      </c>
      <c r="H235" s="161">
        <v>2.4740000000000002</v>
      </c>
      <c r="I235" s="162"/>
      <c r="J235" s="163">
        <f>ROUND(I235*H235,2)</f>
        <v>0</v>
      </c>
      <c r="K235" s="164"/>
      <c r="L235" s="34"/>
      <c r="M235" s="165" t="s">
        <v>1</v>
      </c>
      <c r="N235" s="166" t="s">
        <v>40</v>
      </c>
      <c r="O235" s="62"/>
      <c r="P235" s="167">
        <f>O235*H235</f>
        <v>0</v>
      </c>
      <c r="Q235" s="167">
        <v>0</v>
      </c>
      <c r="R235" s="167">
        <f>Q235*H235</f>
        <v>0</v>
      </c>
      <c r="S235" s="167">
        <v>0</v>
      </c>
      <c r="T235" s="168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308</v>
      </c>
      <c r="AT235" s="169" t="s">
        <v>150</v>
      </c>
      <c r="AU235" s="169" t="s">
        <v>87</v>
      </c>
      <c r="AY235" s="18" t="s">
        <v>148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8" t="s">
        <v>87</v>
      </c>
      <c r="BK235" s="170">
        <f>ROUND(I235*H235,2)</f>
        <v>0</v>
      </c>
      <c r="BL235" s="18" t="s">
        <v>308</v>
      </c>
      <c r="BM235" s="169" t="s">
        <v>1694</v>
      </c>
    </row>
    <row r="236" spans="1:65" s="12" customFormat="1" ht="22.9" customHeight="1">
      <c r="B236" s="143"/>
      <c r="D236" s="144" t="s">
        <v>73</v>
      </c>
      <c r="E236" s="154" t="s">
        <v>1531</v>
      </c>
      <c r="F236" s="154" t="s">
        <v>1532</v>
      </c>
      <c r="I236" s="146"/>
      <c r="J236" s="155">
        <f>BK236</f>
        <v>0</v>
      </c>
      <c r="L236" s="143"/>
      <c r="M236" s="148"/>
      <c r="N236" s="149"/>
      <c r="O236" s="149"/>
      <c r="P236" s="150">
        <f>SUM(P237:P273)</f>
        <v>0</v>
      </c>
      <c r="Q236" s="149"/>
      <c r="R236" s="150">
        <f>SUM(R237:R273)</f>
        <v>3.1404115499999996</v>
      </c>
      <c r="S236" s="149"/>
      <c r="T236" s="151">
        <f>SUM(T237:T273)</f>
        <v>0</v>
      </c>
      <c r="AR236" s="144" t="s">
        <v>87</v>
      </c>
      <c r="AT236" s="152" t="s">
        <v>73</v>
      </c>
      <c r="AU236" s="152" t="s">
        <v>81</v>
      </c>
      <c r="AY236" s="144" t="s">
        <v>148</v>
      </c>
      <c r="BK236" s="153">
        <f>SUM(BK237:BK273)</f>
        <v>0</v>
      </c>
    </row>
    <row r="237" spans="1:65" s="2" customFormat="1" ht="24.2" customHeight="1">
      <c r="A237" s="33"/>
      <c r="B237" s="156"/>
      <c r="C237" s="157" t="s">
        <v>402</v>
      </c>
      <c r="D237" s="157" t="s">
        <v>150</v>
      </c>
      <c r="E237" s="158" t="s">
        <v>1695</v>
      </c>
      <c r="F237" s="159" t="s">
        <v>1696</v>
      </c>
      <c r="G237" s="160" t="s">
        <v>332</v>
      </c>
      <c r="H237" s="161">
        <v>135.19999999999999</v>
      </c>
      <c r="I237" s="162"/>
      <c r="J237" s="163">
        <f>ROUND(I237*H237,2)</f>
        <v>0</v>
      </c>
      <c r="K237" s="164"/>
      <c r="L237" s="34"/>
      <c r="M237" s="165" t="s">
        <v>1</v>
      </c>
      <c r="N237" s="166" t="s">
        <v>40</v>
      </c>
      <c r="O237" s="62"/>
      <c r="P237" s="167">
        <f>O237*H237</f>
        <v>0</v>
      </c>
      <c r="Q237" s="167">
        <v>0</v>
      </c>
      <c r="R237" s="167">
        <f>Q237*H237</f>
        <v>0</v>
      </c>
      <c r="S237" s="167">
        <v>0</v>
      </c>
      <c r="T237" s="16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308</v>
      </c>
      <c r="AT237" s="169" t="s">
        <v>150</v>
      </c>
      <c r="AU237" s="169" t="s">
        <v>87</v>
      </c>
      <c r="AY237" s="18" t="s">
        <v>148</v>
      </c>
      <c r="BE237" s="170">
        <f>IF(N237="základná",J237,0)</f>
        <v>0</v>
      </c>
      <c r="BF237" s="170">
        <f>IF(N237="znížená",J237,0)</f>
        <v>0</v>
      </c>
      <c r="BG237" s="170">
        <f>IF(N237="zákl. prenesená",J237,0)</f>
        <v>0</v>
      </c>
      <c r="BH237" s="170">
        <f>IF(N237="zníž. prenesená",J237,0)</f>
        <v>0</v>
      </c>
      <c r="BI237" s="170">
        <f>IF(N237="nulová",J237,0)</f>
        <v>0</v>
      </c>
      <c r="BJ237" s="18" t="s">
        <v>87</v>
      </c>
      <c r="BK237" s="170">
        <f>ROUND(I237*H237,2)</f>
        <v>0</v>
      </c>
      <c r="BL237" s="18" t="s">
        <v>308</v>
      </c>
      <c r="BM237" s="169" t="s">
        <v>1697</v>
      </c>
    </row>
    <row r="238" spans="1:65" s="14" customFormat="1" ht="11.25">
      <c r="B238" s="179"/>
      <c r="D238" s="172" t="s">
        <v>156</v>
      </c>
      <c r="E238" s="180" t="s">
        <v>1</v>
      </c>
      <c r="F238" s="181" t="s">
        <v>1698</v>
      </c>
      <c r="H238" s="182">
        <v>45.2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156</v>
      </c>
      <c r="AU238" s="180" t="s">
        <v>87</v>
      </c>
      <c r="AV238" s="14" t="s">
        <v>87</v>
      </c>
      <c r="AW238" s="14" t="s">
        <v>30</v>
      </c>
      <c r="AX238" s="14" t="s">
        <v>74</v>
      </c>
      <c r="AY238" s="180" t="s">
        <v>148</v>
      </c>
    </row>
    <row r="239" spans="1:65" s="16" customFormat="1" ht="11.25">
      <c r="B239" s="195"/>
      <c r="D239" s="172" t="s">
        <v>156</v>
      </c>
      <c r="E239" s="196" t="s">
        <v>1</v>
      </c>
      <c r="F239" s="197" t="s">
        <v>193</v>
      </c>
      <c r="H239" s="198">
        <v>45.2</v>
      </c>
      <c r="I239" s="199"/>
      <c r="L239" s="195"/>
      <c r="M239" s="200"/>
      <c r="N239" s="201"/>
      <c r="O239" s="201"/>
      <c r="P239" s="201"/>
      <c r="Q239" s="201"/>
      <c r="R239" s="201"/>
      <c r="S239" s="201"/>
      <c r="T239" s="202"/>
      <c r="AT239" s="196" t="s">
        <v>156</v>
      </c>
      <c r="AU239" s="196" t="s">
        <v>87</v>
      </c>
      <c r="AV239" s="16" t="s">
        <v>167</v>
      </c>
      <c r="AW239" s="16" t="s">
        <v>30</v>
      </c>
      <c r="AX239" s="16" t="s">
        <v>74</v>
      </c>
      <c r="AY239" s="196" t="s">
        <v>148</v>
      </c>
    </row>
    <row r="240" spans="1:65" s="14" customFormat="1" ht="11.25">
      <c r="B240" s="179"/>
      <c r="D240" s="172" t="s">
        <v>156</v>
      </c>
      <c r="E240" s="180" t="s">
        <v>1</v>
      </c>
      <c r="F240" s="181" t="s">
        <v>1699</v>
      </c>
      <c r="H240" s="182">
        <v>90</v>
      </c>
      <c r="I240" s="183"/>
      <c r="L240" s="179"/>
      <c r="M240" s="184"/>
      <c r="N240" s="185"/>
      <c r="O240" s="185"/>
      <c r="P240" s="185"/>
      <c r="Q240" s="185"/>
      <c r="R240" s="185"/>
      <c r="S240" s="185"/>
      <c r="T240" s="186"/>
      <c r="AT240" s="180" t="s">
        <v>156</v>
      </c>
      <c r="AU240" s="180" t="s">
        <v>87</v>
      </c>
      <c r="AV240" s="14" t="s">
        <v>87</v>
      </c>
      <c r="AW240" s="14" t="s">
        <v>30</v>
      </c>
      <c r="AX240" s="14" t="s">
        <v>74</v>
      </c>
      <c r="AY240" s="180" t="s">
        <v>148</v>
      </c>
    </row>
    <row r="241" spans="1:65" s="16" customFormat="1" ht="11.25">
      <c r="B241" s="195"/>
      <c r="D241" s="172" t="s">
        <v>156</v>
      </c>
      <c r="E241" s="196" t="s">
        <v>1</v>
      </c>
      <c r="F241" s="197" t="s">
        <v>193</v>
      </c>
      <c r="H241" s="198">
        <v>90</v>
      </c>
      <c r="I241" s="199"/>
      <c r="L241" s="195"/>
      <c r="M241" s="200"/>
      <c r="N241" s="201"/>
      <c r="O241" s="201"/>
      <c r="P241" s="201"/>
      <c r="Q241" s="201"/>
      <c r="R241" s="201"/>
      <c r="S241" s="201"/>
      <c r="T241" s="202"/>
      <c r="AT241" s="196" t="s">
        <v>156</v>
      </c>
      <c r="AU241" s="196" t="s">
        <v>87</v>
      </c>
      <c r="AV241" s="16" t="s">
        <v>167</v>
      </c>
      <c r="AW241" s="16" t="s">
        <v>30</v>
      </c>
      <c r="AX241" s="16" t="s">
        <v>74</v>
      </c>
      <c r="AY241" s="196" t="s">
        <v>148</v>
      </c>
    </row>
    <row r="242" spans="1:65" s="15" customFormat="1" ht="11.25">
      <c r="B242" s="187"/>
      <c r="D242" s="172" t="s">
        <v>156</v>
      </c>
      <c r="E242" s="188" t="s">
        <v>1</v>
      </c>
      <c r="F242" s="189" t="s">
        <v>163</v>
      </c>
      <c r="H242" s="190">
        <v>135.19999999999999</v>
      </c>
      <c r="I242" s="191"/>
      <c r="L242" s="187"/>
      <c r="M242" s="192"/>
      <c r="N242" s="193"/>
      <c r="O242" s="193"/>
      <c r="P242" s="193"/>
      <c r="Q242" s="193"/>
      <c r="R242" s="193"/>
      <c r="S242" s="193"/>
      <c r="T242" s="194"/>
      <c r="AT242" s="188" t="s">
        <v>156</v>
      </c>
      <c r="AU242" s="188" t="s">
        <v>87</v>
      </c>
      <c r="AV242" s="15" t="s">
        <v>154</v>
      </c>
      <c r="AW242" s="15" t="s">
        <v>30</v>
      </c>
      <c r="AX242" s="15" t="s">
        <v>81</v>
      </c>
      <c r="AY242" s="188" t="s">
        <v>148</v>
      </c>
    </row>
    <row r="243" spans="1:65" s="2" customFormat="1" ht="24.2" customHeight="1">
      <c r="A243" s="33"/>
      <c r="B243" s="156"/>
      <c r="C243" s="207" t="s">
        <v>409</v>
      </c>
      <c r="D243" s="207" t="s">
        <v>752</v>
      </c>
      <c r="E243" s="208" t="s">
        <v>1700</v>
      </c>
      <c r="F243" s="209" t="s">
        <v>1701</v>
      </c>
      <c r="G243" s="210" t="s">
        <v>170</v>
      </c>
      <c r="H243" s="211">
        <v>1.8660000000000001</v>
      </c>
      <c r="I243" s="212"/>
      <c r="J243" s="213">
        <f>ROUND(I243*H243,2)</f>
        <v>0</v>
      </c>
      <c r="K243" s="214"/>
      <c r="L243" s="215"/>
      <c r="M243" s="216" t="s">
        <v>1</v>
      </c>
      <c r="N243" s="217" t="s">
        <v>40</v>
      </c>
      <c r="O243" s="62"/>
      <c r="P243" s="167">
        <f>O243*H243</f>
        <v>0</v>
      </c>
      <c r="Q243" s="167">
        <v>1.4500000000000001E-2</v>
      </c>
      <c r="R243" s="167">
        <f>Q243*H243</f>
        <v>2.7057000000000001E-2</v>
      </c>
      <c r="S243" s="167">
        <v>0</v>
      </c>
      <c r="T243" s="168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431</v>
      </c>
      <c r="AT243" s="169" t="s">
        <v>752</v>
      </c>
      <c r="AU243" s="169" t="s">
        <v>87</v>
      </c>
      <c r="AY243" s="18" t="s">
        <v>148</v>
      </c>
      <c r="BE243" s="170">
        <f>IF(N243="základná",J243,0)</f>
        <v>0</v>
      </c>
      <c r="BF243" s="170">
        <f>IF(N243="znížená",J243,0)</f>
        <v>0</v>
      </c>
      <c r="BG243" s="170">
        <f>IF(N243="zákl. prenesená",J243,0)</f>
        <v>0</v>
      </c>
      <c r="BH243" s="170">
        <f>IF(N243="zníž. prenesená",J243,0)</f>
        <v>0</v>
      </c>
      <c r="BI243" s="170">
        <f>IF(N243="nulová",J243,0)</f>
        <v>0</v>
      </c>
      <c r="BJ243" s="18" t="s">
        <v>87</v>
      </c>
      <c r="BK243" s="170">
        <f>ROUND(I243*H243,2)</f>
        <v>0</v>
      </c>
      <c r="BL243" s="18" t="s">
        <v>308</v>
      </c>
      <c r="BM243" s="169" t="s">
        <v>1702</v>
      </c>
    </row>
    <row r="244" spans="1:65" s="14" customFormat="1" ht="11.25">
      <c r="B244" s="179"/>
      <c r="D244" s="172" t="s">
        <v>156</v>
      </c>
      <c r="E244" s="180" t="s">
        <v>1</v>
      </c>
      <c r="F244" s="181" t="s">
        <v>1703</v>
      </c>
      <c r="H244" s="182">
        <v>1.8660000000000001</v>
      </c>
      <c r="I244" s="183"/>
      <c r="L244" s="179"/>
      <c r="M244" s="184"/>
      <c r="N244" s="185"/>
      <c r="O244" s="185"/>
      <c r="P244" s="185"/>
      <c r="Q244" s="185"/>
      <c r="R244" s="185"/>
      <c r="S244" s="185"/>
      <c r="T244" s="186"/>
      <c r="AT244" s="180" t="s">
        <v>156</v>
      </c>
      <c r="AU244" s="180" t="s">
        <v>87</v>
      </c>
      <c r="AV244" s="14" t="s">
        <v>87</v>
      </c>
      <c r="AW244" s="14" t="s">
        <v>30</v>
      </c>
      <c r="AX244" s="14" t="s">
        <v>74</v>
      </c>
      <c r="AY244" s="180" t="s">
        <v>148</v>
      </c>
    </row>
    <row r="245" spans="1:65" s="15" customFormat="1" ht="11.25">
      <c r="B245" s="187"/>
      <c r="D245" s="172" t="s">
        <v>156</v>
      </c>
      <c r="E245" s="188" t="s">
        <v>1</v>
      </c>
      <c r="F245" s="189" t="s">
        <v>163</v>
      </c>
      <c r="H245" s="190">
        <v>1.8660000000000001</v>
      </c>
      <c r="I245" s="191"/>
      <c r="L245" s="187"/>
      <c r="M245" s="192"/>
      <c r="N245" s="193"/>
      <c r="O245" s="193"/>
      <c r="P245" s="193"/>
      <c r="Q245" s="193"/>
      <c r="R245" s="193"/>
      <c r="S245" s="193"/>
      <c r="T245" s="194"/>
      <c r="AT245" s="188" t="s">
        <v>156</v>
      </c>
      <c r="AU245" s="188" t="s">
        <v>87</v>
      </c>
      <c r="AV245" s="15" t="s">
        <v>154</v>
      </c>
      <c r="AW245" s="15" t="s">
        <v>30</v>
      </c>
      <c r="AX245" s="15" t="s">
        <v>81</v>
      </c>
      <c r="AY245" s="188" t="s">
        <v>148</v>
      </c>
    </row>
    <row r="246" spans="1:65" s="2" customFormat="1" ht="33" customHeight="1">
      <c r="A246" s="33"/>
      <c r="B246" s="156"/>
      <c r="C246" s="157" t="s">
        <v>415</v>
      </c>
      <c r="D246" s="157" t="s">
        <v>150</v>
      </c>
      <c r="E246" s="158" t="s">
        <v>1704</v>
      </c>
      <c r="F246" s="159" t="s">
        <v>1705</v>
      </c>
      <c r="G246" s="160" t="s">
        <v>153</v>
      </c>
      <c r="H246" s="161">
        <v>490</v>
      </c>
      <c r="I246" s="162"/>
      <c r="J246" s="163">
        <f>ROUND(I246*H246,2)</f>
        <v>0</v>
      </c>
      <c r="K246" s="164"/>
      <c r="L246" s="34"/>
      <c r="M246" s="165" t="s">
        <v>1</v>
      </c>
      <c r="N246" s="166" t="s">
        <v>40</v>
      </c>
      <c r="O246" s="62"/>
      <c r="P246" s="167">
        <f>O246*H246</f>
        <v>0</v>
      </c>
      <c r="Q246" s="167">
        <v>1.2E-4</v>
      </c>
      <c r="R246" s="167">
        <f>Q246*H246</f>
        <v>5.8799999999999998E-2</v>
      </c>
      <c r="S246" s="167">
        <v>0</v>
      </c>
      <c r="T246" s="16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308</v>
      </c>
      <c r="AT246" s="169" t="s">
        <v>150</v>
      </c>
      <c r="AU246" s="169" t="s">
        <v>87</v>
      </c>
      <c r="AY246" s="18" t="s">
        <v>148</v>
      </c>
      <c r="BE246" s="170">
        <f>IF(N246="základná",J246,0)</f>
        <v>0</v>
      </c>
      <c r="BF246" s="170">
        <f>IF(N246="znížená",J246,0)</f>
        <v>0</v>
      </c>
      <c r="BG246" s="170">
        <f>IF(N246="zákl. prenesená",J246,0)</f>
        <v>0</v>
      </c>
      <c r="BH246" s="170">
        <f>IF(N246="zníž. prenesená",J246,0)</f>
        <v>0</v>
      </c>
      <c r="BI246" s="170">
        <f>IF(N246="nulová",J246,0)</f>
        <v>0</v>
      </c>
      <c r="BJ246" s="18" t="s">
        <v>87</v>
      </c>
      <c r="BK246" s="170">
        <f>ROUND(I246*H246,2)</f>
        <v>0</v>
      </c>
      <c r="BL246" s="18" t="s">
        <v>308</v>
      </c>
      <c r="BM246" s="169" t="s">
        <v>1706</v>
      </c>
    </row>
    <row r="247" spans="1:65" s="14" customFormat="1" ht="11.25">
      <c r="B247" s="179"/>
      <c r="D247" s="172" t="s">
        <v>156</v>
      </c>
      <c r="E247" s="180" t="s">
        <v>1</v>
      </c>
      <c r="F247" s="181" t="s">
        <v>1569</v>
      </c>
      <c r="H247" s="182">
        <v>119</v>
      </c>
      <c r="I247" s="183"/>
      <c r="L247" s="179"/>
      <c r="M247" s="184"/>
      <c r="N247" s="185"/>
      <c r="O247" s="185"/>
      <c r="P247" s="185"/>
      <c r="Q247" s="185"/>
      <c r="R247" s="185"/>
      <c r="S247" s="185"/>
      <c r="T247" s="186"/>
      <c r="AT247" s="180" t="s">
        <v>156</v>
      </c>
      <c r="AU247" s="180" t="s">
        <v>87</v>
      </c>
      <c r="AV247" s="14" t="s">
        <v>87</v>
      </c>
      <c r="AW247" s="14" t="s">
        <v>30</v>
      </c>
      <c r="AX247" s="14" t="s">
        <v>74</v>
      </c>
      <c r="AY247" s="180" t="s">
        <v>148</v>
      </c>
    </row>
    <row r="248" spans="1:65" s="14" customFormat="1" ht="11.25">
      <c r="B248" s="179"/>
      <c r="D248" s="172" t="s">
        <v>156</v>
      </c>
      <c r="E248" s="180" t="s">
        <v>1</v>
      </c>
      <c r="F248" s="181" t="s">
        <v>1572</v>
      </c>
      <c r="H248" s="182">
        <v>371</v>
      </c>
      <c r="I248" s="183"/>
      <c r="L248" s="179"/>
      <c r="M248" s="184"/>
      <c r="N248" s="185"/>
      <c r="O248" s="185"/>
      <c r="P248" s="185"/>
      <c r="Q248" s="185"/>
      <c r="R248" s="185"/>
      <c r="S248" s="185"/>
      <c r="T248" s="186"/>
      <c r="AT248" s="180" t="s">
        <v>156</v>
      </c>
      <c r="AU248" s="180" t="s">
        <v>87</v>
      </c>
      <c r="AV248" s="14" t="s">
        <v>87</v>
      </c>
      <c r="AW248" s="14" t="s">
        <v>30</v>
      </c>
      <c r="AX248" s="14" t="s">
        <v>74</v>
      </c>
      <c r="AY248" s="180" t="s">
        <v>148</v>
      </c>
    </row>
    <row r="249" spans="1:65" s="15" customFormat="1" ht="11.25">
      <c r="B249" s="187"/>
      <c r="D249" s="172" t="s">
        <v>156</v>
      </c>
      <c r="E249" s="188" t="s">
        <v>1</v>
      </c>
      <c r="F249" s="189" t="s">
        <v>163</v>
      </c>
      <c r="H249" s="190">
        <v>490</v>
      </c>
      <c r="I249" s="191"/>
      <c r="L249" s="187"/>
      <c r="M249" s="192"/>
      <c r="N249" s="193"/>
      <c r="O249" s="193"/>
      <c r="P249" s="193"/>
      <c r="Q249" s="193"/>
      <c r="R249" s="193"/>
      <c r="S249" s="193"/>
      <c r="T249" s="194"/>
      <c r="AT249" s="188" t="s">
        <v>156</v>
      </c>
      <c r="AU249" s="188" t="s">
        <v>87</v>
      </c>
      <c r="AV249" s="15" t="s">
        <v>154</v>
      </c>
      <c r="AW249" s="15" t="s">
        <v>30</v>
      </c>
      <c r="AX249" s="15" t="s">
        <v>81</v>
      </c>
      <c r="AY249" s="188" t="s">
        <v>148</v>
      </c>
    </row>
    <row r="250" spans="1:65" s="2" customFormat="1" ht="24.2" customHeight="1">
      <c r="A250" s="33"/>
      <c r="B250" s="156"/>
      <c r="C250" s="207" t="s">
        <v>423</v>
      </c>
      <c r="D250" s="207" t="s">
        <v>752</v>
      </c>
      <c r="E250" s="208" t="s">
        <v>1707</v>
      </c>
      <c r="F250" s="209" t="s">
        <v>1708</v>
      </c>
      <c r="G250" s="210" t="s">
        <v>153</v>
      </c>
      <c r="H250" s="211">
        <v>999.6</v>
      </c>
      <c r="I250" s="212"/>
      <c r="J250" s="213">
        <f>ROUND(I250*H250,2)</f>
        <v>0</v>
      </c>
      <c r="K250" s="214"/>
      <c r="L250" s="215"/>
      <c r="M250" s="216" t="s">
        <v>1</v>
      </c>
      <c r="N250" s="217" t="s">
        <v>40</v>
      </c>
      <c r="O250" s="62"/>
      <c r="P250" s="167">
        <f>O250*H250</f>
        <v>0</v>
      </c>
      <c r="Q250" s="167">
        <v>2.9399999999999999E-3</v>
      </c>
      <c r="R250" s="167">
        <f>Q250*H250</f>
        <v>2.9388239999999999</v>
      </c>
      <c r="S250" s="167">
        <v>0</v>
      </c>
      <c r="T250" s="16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431</v>
      </c>
      <c r="AT250" s="169" t="s">
        <v>752</v>
      </c>
      <c r="AU250" s="169" t="s">
        <v>87</v>
      </c>
      <c r="AY250" s="18" t="s">
        <v>148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8" t="s">
        <v>87</v>
      </c>
      <c r="BK250" s="170">
        <f>ROUND(I250*H250,2)</f>
        <v>0</v>
      </c>
      <c r="BL250" s="18" t="s">
        <v>308</v>
      </c>
      <c r="BM250" s="169" t="s">
        <v>1709</v>
      </c>
    </row>
    <row r="251" spans="1:65" s="14" customFormat="1" ht="11.25">
      <c r="B251" s="179"/>
      <c r="D251" s="172" t="s">
        <v>156</v>
      </c>
      <c r="F251" s="181" t="s">
        <v>1710</v>
      </c>
      <c r="H251" s="182">
        <v>999.6</v>
      </c>
      <c r="I251" s="183"/>
      <c r="L251" s="179"/>
      <c r="M251" s="184"/>
      <c r="N251" s="185"/>
      <c r="O251" s="185"/>
      <c r="P251" s="185"/>
      <c r="Q251" s="185"/>
      <c r="R251" s="185"/>
      <c r="S251" s="185"/>
      <c r="T251" s="186"/>
      <c r="AT251" s="180" t="s">
        <v>156</v>
      </c>
      <c r="AU251" s="180" t="s">
        <v>87</v>
      </c>
      <c r="AV251" s="14" t="s">
        <v>87</v>
      </c>
      <c r="AW251" s="14" t="s">
        <v>3</v>
      </c>
      <c r="AX251" s="14" t="s">
        <v>81</v>
      </c>
      <c r="AY251" s="180" t="s">
        <v>148</v>
      </c>
    </row>
    <row r="252" spans="1:65" s="2" customFormat="1" ht="24.2" customHeight="1">
      <c r="A252" s="33"/>
      <c r="B252" s="156"/>
      <c r="C252" s="157" t="s">
        <v>431</v>
      </c>
      <c r="D252" s="157" t="s">
        <v>150</v>
      </c>
      <c r="E252" s="158" t="s">
        <v>1711</v>
      </c>
      <c r="F252" s="159" t="s">
        <v>1712</v>
      </c>
      <c r="G252" s="160" t="s">
        <v>153</v>
      </c>
      <c r="H252" s="161">
        <v>51.055</v>
      </c>
      <c r="I252" s="162"/>
      <c r="J252" s="163">
        <f>ROUND(I252*H252,2)</f>
        <v>0</v>
      </c>
      <c r="K252" s="164"/>
      <c r="L252" s="34"/>
      <c r="M252" s="165" t="s">
        <v>1</v>
      </c>
      <c r="N252" s="166" t="s">
        <v>40</v>
      </c>
      <c r="O252" s="62"/>
      <c r="P252" s="167">
        <f>O252*H252</f>
        <v>0</v>
      </c>
      <c r="Q252" s="167">
        <v>1.2E-4</v>
      </c>
      <c r="R252" s="167">
        <f>Q252*H252</f>
        <v>6.1266000000000003E-3</v>
      </c>
      <c r="S252" s="167">
        <v>0</v>
      </c>
      <c r="T252" s="16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308</v>
      </c>
      <c r="AT252" s="169" t="s">
        <v>150</v>
      </c>
      <c r="AU252" s="169" t="s">
        <v>87</v>
      </c>
      <c r="AY252" s="18" t="s">
        <v>148</v>
      </c>
      <c r="BE252" s="170">
        <f>IF(N252="základná",J252,0)</f>
        <v>0</v>
      </c>
      <c r="BF252" s="170">
        <f>IF(N252="znížená",J252,0)</f>
        <v>0</v>
      </c>
      <c r="BG252" s="170">
        <f>IF(N252="zákl. prenesená",J252,0)</f>
        <v>0</v>
      </c>
      <c r="BH252" s="170">
        <f>IF(N252="zníž. prenesená",J252,0)</f>
        <v>0</v>
      </c>
      <c r="BI252" s="170">
        <f>IF(N252="nulová",J252,0)</f>
        <v>0</v>
      </c>
      <c r="BJ252" s="18" t="s">
        <v>87</v>
      </c>
      <c r="BK252" s="170">
        <f>ROUND(I252*H252,2)</f>
        <v>0</v>
      </c>
      <c r="BL252" s="18" t="s">
        <v>308</v>
      </c>
      <c r="BM252" s="169" t="s">
        <v>1713</v>
      </c>
    </row>
    <row r="253" spans="1:65" s="14" customFormat="1" ht="11.25">
      <c r="B253" s="179"/>
      <c r="D253" s="172" t="s">
        <v>156</v>
      </c>
      <c r="E253" s="180" t="s">
        <v>1</v>
      </c>
      <c r="F253" s="181" t="s">
        <v>1654</v>
      </c>
      <c r="H253" s="182">
        <v>6.0549999999999997</v>
      </c>
      <c r="I253" s="183"/>
      <c r="L253" s="179"/>
      <c r="M253" s="184"/>
      <c r="N253" s="185"/>
      <c r="O253" s="185"/>
      <c r="P253" s="185"/>
      <c r="Q253" s="185"/>
      <c r="R253" s="185"/>
      <c r="S253" s="185"/>
      <c r="T253" s="186"/>
      <c r="AT253" s="180" t="s">
        <v>156</v>
      </c>
      <c r="AU253" s="180" t="s">
        <v>87</v>
      </c>
      <c r="AV253" s="14" t="s">
        <v>87</v>
      </c>
      <c r="AW253" s="14" t="s">
        <v>30</v>
      </c>
      <c r="AX253" s="14" t="s">
        <v>74</v>
      </c>
      <c r="AY253" s="180" t="s">
        <v>148</v>
      </c>
    </row>
    <row r="254" spans="1:65" s="16" customFormat="1" ht="11.25">
      <c r="B254" s="195"/>
      <c r="D254" s="172" t="s">
        <v>156</v>
      </c>
      <c r="E254" s="196" t="s">
        <v>1</v>
      </c>
      <c r="F254" s="197" t="s">
        <v>1655</v>
      </c>
      <c r="H254" s="198">
        <v>6.0549999999999997</v>
      </c>
      <c r="I254" s="199"/>
      <c r="L254" s="195"/>
      <c r="M254" s="200"/>
      <c r="N254" s="201"/>
      <c r="O254" s="201"/>
      <c r="P254" s="201"/>
      <c r="Q254" s="201"/>
      <c r="R254" s="201"/>
      <c r="S254" s="201"/>
      <c r="T254" s="202"/>
      <c r="AT254" s="196" t="s">
        <v>156</v>
      </c>
      <c r="AU254" s="196" t="s">
        <v>87</v>
      </c>
      <c r="AV254" s="16" t="s">
        <v>167</v>
      </c>
      <c r="AW254" s="16" t="s">
        <v>30</v>
      </c>
      <c r="AX254" s="16" t="s">
        <v>74</v>
      </c>
      <c r="AY254" s="196" t="s">
        <v>148</v>
      </c>
    </row>
    <row r="255" spans="1:65" s="14" customFormat="1" ht="11.25">
      <c r="B255" s="179"/>
      <c r="D255" s="172" t="s">
        <v>156</v>
      </c>
      <c r="E255" s="180" t="s">
        <v>1</v>
      </c>
      <c r="F255" s="181" t="s">
        <v>1656</v>
      </c>
      <c r="H255" s="182">
        <v>45</v>
      </c>
      <c r="I255" s="183"/>
      <c r="L255" s="179"/>
      <c r="M255" s="184"/>
      <c r="N255" s="185"/>
      <c r="O255" s="185"/>
      <c r="P255" s="185"/>
      <c r="Q255" s="185"/>
      <c r="R255" s="185"/>
      <c r="S255" s="185"/>
      <c r="T255" s="186"/>
      <c r="AT255" s="180" t="s">
        <v>156</v>
      </c>
      <c r="AU255" s="180" t="s">
        <v>87</v>
      </c>
      <c r="AV255" s="14" t="s">
        <v>87</v>
      </c>
      <c r="AW255" s="14" t="s">
        <v>30</v>
      </c>
      <c r="AX255" s="14" t="s">
        <v>74</v>
      </c>
      <c r="AY255" s="180" t="s">
        <v>148</v>
      </c>
    </row>
    <row r="256" spans="1:65" s="16" customFormat="1" ht="11.25">
      <c r="B256" s="195"/>
      <c r="D256" s="172" t="s">
        <v>156</v>
      </c>
      <c r="E256" s="196" t="s">
        <v>1</v>
      </c>
      <c r="F256" s="197" t="s">
        <v>193</v>
      </c>
      <c r="H256" s="198">
        <v>45</v>
      </c>
      <c r="I256" s="199"/>
      <c r="L256" s="195"/>
      <c r="M256" s="200"/>
      <c r="N256" s="201"/>
      <c r="O256" s="201"/>
      <c r="P256" s="201"/>
      <c r="Q256" s="201"/>
      <c r="R256" s="201"/>
      <c r="S256" s="201"/>
      <c r="T256" s="202"/>
      <c r="AT256" s="196" t="s">
        <v>156</v>
      </c>
      <c r="AU256" s="196" t="s">
        <v>87</v>
      </c>
      <c r="AV256" s="16" t="s">
        <v>167</v>
      </c>
      <c r="AW256" s="16" t="s">
        <v>30</v>
      </c>
      <c r="AX256" s="16" t="s">
        <v>74</v>
      </c>
      <c r="AY256" s="196" t="s">
        <v>148</v>
      </c>
    </row>
    <row r="257" spans="1:65" s="15" customFormat="1" ht="11.25">
      <c r="B257" s="187"/>
      <c r="D257" s="172" t="s">
        <v>156</v>
      </c>
      <c r="E257" s="188" t="s">
        <v>1</v>
      </c>
      <c r="F257" s="189" t="s">
        <v>163</v>
      </c>
      <c r="H257" s="190">
        <v>51.055</v>
      </c>
      <c r="I257" s="191"/>
      <c r="L257" s="187"/>
      <c r="M257" s="192"/>
      <c r="N257" s="193"/>
      <c r="O257" s="193"/>
      <c r="P257" s="193"/>
      <c r="Q257" s="193"/>
      <c r="R257" s="193"/>
      <c r="S257" s="193"/>
      <c r="T257" s="194"/>
      <c r="AT257" s="188" t="s">
        <v>156</v>
      </c>
      <c r="AU257" s="188" t="s">
        <v>87</v>
      </c>
      <c r="AV257" s="15" t="s">
        <v>154</v>
      </c>
      <c r="AW257" s="15" t="s">
        <v>30</v>
      </c>
      <c r="AX257" s="15" t="s">
        <v>81</v>
      </c>
      <c r="AY257" s="188" t="s">
        <v>148</v>
      </c>
    </row>
    <row r="258" spans="1:65" s="2" customFormat="1" ht="24.2" customHeight="1">
      <c r="A258" s="33"/>
      <c r="B258" s="156"/>
      <c r="C258" s="207" t="s">
        <v>441</v>
      </c>
      <c r="D258" s="207" t="s">
        <v>752</v>
      </c>
      <c r="E258" s="208" t="s">
        <v>1714</v>
      </c>
      <c r="F258" s="209" t="s">
        <v>1715</v>
      </c>
      <c r="G258" s="210" t="s">
        <v>153</v>
      </c>
      <c r="H258" s="211">
        <v>52.076000000000001</v>
      </c>
      <c r="I258" s="212"/>
      <c r="J258" s="213">
        <f>ROUND(I258*H258,2)</f>
        <v>0</v>
      </c>
      <c r="K258" s="214"/>
      <c r="L258" s="215"/>
      <c r="M258" s="216" t="s">
        <v>1</v>
      </c>
      <c r="N258" s="217" t="s">
        <v>40</v>
      </c>
      <c r="O258" s="62"/>
      <c r="P258" s="167">
        <f>O258*H258</f>
        <v>0</v>
      </c>
      <c r="Q258" s="167">
        <v>8.7000000000000001E-4</v>
      </c>
      <c r="R258" s="167">
        <f>Q258*H258</f>
        <v>4.5306119999999998E-2</v>
      </c>
      <c r="S258" s="167">
        <v>0</v>
      </c>
      <c r="T258" s="16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431</v>
      </c>
      <c r="AT258" s="169" t="s">
        <v>752</v>
      </c>
      <c r="AU258" s="169" t="s">
        <v>87</v>
      </c>
      <c r="AY258" s="18" t="s">
        <v>148</v>
      </c>
      <c r="BE258" s="170">
        <f>IF(N258="základná",J258,0)</f>
        <v>0</v>
      </c>
      <c r="BF258" s="170">
        <f>IF(N258="znížená",J258,0)</f>
        <v>0</v>
      </c>
      <c r="BG258" s="170">
        <f>IF(N258="zákl. prenesená",J258,0)</f>
        <v>0</v>
      </c>
      <c r="BH258" s="170">
        <f>IF(N258="zníž. prenesená",J258,0)</f>
        <v>0</v>
      </c>
      <c r="BI258" s="170">
        <f>IF(N258="nulová",J258,0)</f>
        <v>0</v>
      </c>
      <c r="BJ258" s="18" t="s">
        <v>87</v>
      </c>
      <c r="BK258" s="170">
        <f>ROUND(I258*H258,2)</f>
        <v>0</v>
      </c>
      <c r="BL258" s="18" t="s">
        <v>308</v>
      </c>
      <c r="BM258" s="169" t="s">
        <v>1716</v>
      </c>
    </row>
    <row r="259" spans="1:65" s="14" customFormat="1" ht="11.25">
      <c r="B259" s="179"/>
      <c r="D259" s="172" t="s">
        <v>156</v>
      </c>
      <c r="F259" s="181" t="s">
        <v>1717</v>
      </c>
      <c r="H259" s="182">
        <v>52.076000000000001</v>
      </c>
      <c r="I259" s="183"/>
      <c r="L259" s="179"/>
      <c r="M259" s="184"/>
      <c r="N259" s="185"/>
      <c r="O259" s="185"/>
      <c r="P259" s="185"/>
      <c r="Q259" s="185"/>
      <c r="R259" s="185"/>
      <c r="S259" s="185"/>
      <c r="T259" s="186"/>
      <c r="AT259" s="180" t="s">
        <v>156</v>
      </c>
      <c r="AU259" s="180" t="s">
        <v>87</v>
      </c>
      <c r="AV259" s="14" t="s">
        <v>87</v>
      </c>
      <c r="AW259" s="14" t="s">
        <v>3</v>
      </c>
      <c r="AX259" s="14" t="s">
        <v>81</v>
      </c>
      <c r="AY259" s="180" t="s">
        <v>148</v>
      </c>
    </row>
    <row r="260" spans="1:65" s="2" customFormat="1" ht="21.75" customHeight="1">
      <c r="A260" s="33"/>
      <c r="B260" s="156"/>
      <c r="C260" s="157" t="s">
        <v>446</v>
      </c>
      <c r="D260" s="157" t="s">
        <v>150</v>
      </c>
      <c r="E260" s="158" t="s">
        <v>1718</v>
      </c>
      <c r="F260" s="159" t="s">
        <v>1719</v>
      </c>
      <c r="G260" s="160" t="s">
        <v>153</v>
      </c>
      <c r="H260" s="161">
        <v>56.911000000000001</v>
      </c>
      <c r="I260" s="162"/>
      <c r="J260" s="163">
        <f>ROUND(I260*H260,2)</f>
        <v>0</v>
      </c>
      <c r="K260" s="164"/>
      <c r="L260" s="34"/>
      <c r="M260" s="165" t="s">
        <v>1</v>
      </c>
      <c r="N260" s="166" t="s">
        <v>40</v>
      </c>
      <c r="O260" s="62"/>
      <c r="P260" s="167">
        <f>O260*H260</f>
        <v>0</v>
      </c>
      <c r="Q260" s="167">
        <v>1.2E-4</v>
      </c>
      <c r="R260" s="167">
        <f>Q260*H260</f>
        <v>6.8293200000000007E-3</v>
      </c>
      <c r="S260" s="167">
        <v>0</v>
      </c>
      <c r="T260" s="168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308</v>
      </c>
      <c r="AT260" s="169" t="s">
        <v>150</v>
      </c>
      <c r="AU260" s="169" t="s">
        <v>87</v>
      </c>
      <c r="AY260" s="18" t="s">
        <v>148</v>
      </c>
      <c r="BE260" s="170">
        <f>IF(N260="základná",J260,0)</f>
        <v>0</v>
      </c>
      <c r="BF260" s="170">
        <f>IF(N260="znížená",J260,0)</f>
        <v>0</v>
      </c>
      <c r="BG260" s="170">
        <f>IF(N260="zákl. prenesená",J260,0)</f>
        <v>0</v>
      </c>
      <c r="BH260" s="170">
        <f>IF(N260="zníž. prenesená",J260,0)</f>
        <v>0</v>
      </c>
      <c r="BI260" s="170">
        <f>IF(N260="nulová",J260,0)</f>
        <v>0</v>
      </c>
      <c r="BJ260" s="18" t="s">
        <v>87</v>
      </c>
      <c r="BK260" s="170">
        <f>ROUND(I260*H260,2)</f>
        <v>0</v>
      </c>
      <c r="BL260" s="18" t="s">
        <v>308</v>
      </c>
      <c r="BM260" s="169" t="s">
        <v>1720</v>
      </c>
    </row>
    <row r="261" spans="1:65" s="14" customFormat="1" ht="11.25">
      <c r="B261" s="179"/>
      <c r="D261" s="172" t="s">
        <v>156</v>
      </c>
      <c r="E261" s="180" t="s">
        <v>1</v>
      </c>
      <c r="F261" s="181" t="s">
        <v>1649</v>
      </c>
      <c r="H261" s="182">
        <v>7.9580000000000002</v>
      </c>
      <c r="I261" s="183"/>
      <c r="L261" s="179"/>
      <c r="M261" s="184"/>
      <c r="N261" s="185"/>
      <c r="O261" s="185"/>
      <c r="P261" s="185"/>
      <c r="Q261" s="185"/>
      <c r="R261" s="185"/>
      <c r="S261" s="185"/>
      <c r="T261" s="186"/>
      <c r="AT261" s="180" t="s">
        <v>156</v>
      </c>
      <c r="AU261" s="180" t="s">
        <v>87</v>
      </c>
      <c r="AV261" s="14" t="s">
        <v>87</v>
      </c>
      <c r="AW261" s="14" t="s">
        <v>30</v>
      </c>
      <c r="AX261" s="14" t="s">
        <v>74</v>
      </c>
      <c r="AY261" s="180" t="s">
        <v>148</v>
      </c>
    </row>
    <row r="262" spans="1:65" s="14" customFormat="1" ht="11.25">
      <c r="B262" s="179"/>
      <c r="D262" s="172" t="s">
        <v>156</v>
      </c>
      <c r="E262" s="180" t="s">
        <v>1</v>
      </c>
      <c r="F262" s="181" t="s">
        <v>1721</v>
      </c>
      <c r="H262" s="182">
        <v>13.808999999999999</v>
      </c>
      <c r="I262" s="183"/>
      <c r="L262" s="179"/>
      <c r="M262" s="184"/>
      <c r="N262" s="185"/>
      <c r="O262" s="185"/>
      <c r="P262" s="185"/>
      <c r="Q262" s="185"/>
      <c r="R262" s="185"/>
      <c r="S262" s="185"/>
      <c r="T262" s="186"/>
      <c r="AT262" s="180" t="s">
        <v>156</v>
      </c>
      <c r="AU262" s="180" t="s">
        <v>87</v>
      </c>
      <c r="AV262" s="14" t="s">
        <v>87</v>
      </c>
      <c r="AW262" s="14" t="s">
        <v>30</v>
      </c>
      <c r="AX262" s="14" t="s">
        <v>74</v>
      </c>
      <c r="AY262" s="180" t="s">
        <v>148</v>
      </c>
    </row>
    <row r="263" spans="1:65" s="16" customFormat="1" ht="11.25">
      <c r="B263" s="195"/>
      <c r="D263" s="172" t="s">
        <v>156</v>
      </c>
      <c r="E263" s="196" t="s">
        <v>1</v>
      </c>
      <c r="F263" s="197" t="s">
        <v>193</v>
      </c>
      <c r="H263" s="198">
        <v>21.766999999999999</v>
      </c>
      <c r="I263" s="199"/>
      <c r="L263" s="195"/>
      <c r="M263" s="200"/>
      <c r="N263" s="201"/>
      <c r="O263" s="201"/>
      <c r="P263" s="201"/>
      <c r="Q263" s="201"/>
      <c r="R263" s="201"/>
      <c r="S263" s="201"/>
      <c r="T263" s="202"/>
      <c r="AT263" s="196" t="s">
        <v>156</v>
      </c>
      <c r="AU263" s="196" t="s">
        <v>87</v>
      </c>
      <c r="AV263" s="16" t="s">
        <v>167</v>
      </c>
      <c r="AW263" s="16" t="s">
        <v>30</v>
      </c>
      <c r="AX263" s="16" t="s">
        <v>74</v>
      </c>
      <c r="AY263" s="196" t="s">
        <v>148</v>
      </c>
    </row>
    <row r="264" spans="1:65" s="14" customFormat="1" ht="11.25">
      <c r="B264" s="179"/>
      <c r="D264" s="172" t="s">
        <v>156</v>
      </c>
      <c r="E264" s="180" t="s">
        <v>1</v>
      </c>
      <c r="F264" s="181" t="s">
        <v>1651</v>
      </c>
      <c r="H264" s="182">
        <v>25.207999999999998</v>
      </c>
      <c r="I264" s="183"/>
      <c r="L264" s="179"/>
      <c r="M264" s="184"/>
      <c r="N264" s="185"/>
      <c r="O264" s="185"/>
      <c r="P264" s="185"/>
      <c r="Q264" s="185"/>
      <c r="R264" s="185"/>
      <c r="S264" s="185"/>
      <c r="T264" s="186"/>
      <c r="AT264" s="180" t="s">
        <v>156</v>
      </c>
      <c r="AU264" s="180" t="s">
        <v>87</v>
      </c>
      <c r="AV264" s="14" t="s">
        <v>87</v>
      </c>
      <c r="AW264" s="14" t="s">
        <v>30</v>
      </c>
      <c r="AX264" s="14" t="s">
        <v>74</v>
      </c>
      <c r="AY264" s="180" t="s">
        <v>148</v>
      </c>
    </row>
    <row r="265" spans="1:65" s="14" customFormat="1" ht="11.25">
      <c r="B265" s="179"/>
      <c r="D265" s="172" t="s">
        <v>156</v>
      </c>
      <c r="E265" s="180" t="s">
        <v>1</v>
      </c>
      <c r="F265" s="181" t="s">
        <v>1652</v>
      </c>
      <c r="H265" s="182">
        <v>9.9359999999999999</v>
      </c>
      <c r="I265" s="183"/>
      <c r="L265" s="179"/>
      <c r="M265" s="184"/>
      <c r="N265" s="185"/>
      <c r="O265" s="185"/>
      <c r="P265" s="185"/>
      <c r="Q265" s="185"/>
      <c r="R265" s="185"/>
      <c r="S265" s="185"/>
      <c r="T265" s="186"/>
      <c r="AT265" s="180" t="s">
        <v>156</v>
      </c>
      <c r="AU265" s="180" t="s">
        <v>87</v>
      </c>
      <c r="AV265" s="14" t="s">
        <v>87</v>
      </c>
      <c r="AW265" s="14" t="s">
        <v>30</v>
      </c>
      <c r="AX265" s="14" t="s">
        <v>74</v>
      </c>
      <c r="AY265" s="180" t="s">
        <v>148</v>
      </c>
    </row>
    <row r="266" spans="1:65" s="16" customFormat="1" ht="11.25">
      <c r="B266" s="195"/>
      <c r="D266" s="172" t="s">
        <v>156</v>
      </c>
      <c r="E266" s="196" t="s">
        <v>1</v>
      </c>
      <c r="F266" s="197" t="s">
        <v>193</v>
      </c>
      <c r="H266" s="198">
        <v>35.143999999999998</v>
      </c>
      <c r="I266" s="199"/>
      <c r="L266" s="195"/>
      <c r="M266" s="200"/>
      <c r="N266" s="201"/>
      <c r="O266" s="201"/>
      <c r="P266" s="201"/>
      <c r="Q266" s="201"/>
      <c r="R266" s="201"/>
      <c r="S266" s="201"/>
      <c r="T266" s="202"/>
      <c r="AT266" s="196" t="s">
        <v>156</v>
      </c>
      <c r="AU266" s="196" t="s">
        <v>87</v>
      </c>
      <c r="AV266" s="16" t="s">
        <v>167</v>
      </c>
      <c r="AW266" s="16" t="s">
        <v>30</v>
      </c>
      <c r="AX266" s="16" t="s">
        <v>74</v>
      </c>
      <c r="AY266" s="196" t="s">
        <v>148</v>
      </c>
    </row>
    <row r="267" spans="1:65" s="15" customFormat="1" ht="11.25">
      <c r="B267" s="187"/>
      <c r="D267" s="172" t="s">
        <v>156</v>
      </c>
      <c r="E267" s="188" t="s">
        <v>1</v>
      </c>
      <c r="F267" s="189" t="s">
        <v>163</v>
      </c>
      <c r="H267" s="190">
        <v>56.910999999999994</v>
      </c>
      <c r="I267" s="191"/>
      <c r="L267" s="187"/>
      <c r="M267" s="192"/>
      <c r="N267" s="193"/>
      <c r="O267" s="193"/>
      <c r="P267" s="193"/>
      <c r="Q267" s="193"/>
      <c r="R267" s="193"/>
      <c r="S267" s="193"/>
      <c r="T267" s="194"/>
      <c r="AT267" s="188" t="s">
        <v>156</v>
      </c>
      <c r="AU267" s="188" t="s">
        <v>87</v>
      </c>
      <c r="AV267" s="15" t="s">
        <v>154</v>
      </c>
      <c r="AW267" s="15" t="s">
        <v>30</v>
      </c>
      <c r="AX267" s="15" t="s">
        <v>81</v>
      </c>
      <c r="AY267" s="188" t="s">
        <v>148</v>
      </c>
    </row>
    <row r="268" spans="1:65" s="2" customFormat="1" ht="33" customHeight="1">
      <c r="A268" s="33"/>
      <c r="B268" s="156"/>
      <c r="C268" s="207" t="s">
        <v>450</v>
      </c>
      <c r="D268" s="207" t="s">
        <v>752</v>
      </c>
      <c r="E268" s="208" t="s">
        <v>1722</v>
      </c>
      <c r="F268" s="209" t="s">
        <v>1723</v>
      </c>
      <c r="G268" s="210" t="s">
        <v>153</v>
      </c>
      <c r="H268" s="211">
        <v>58.048999999999999</v>
      </c>
      <c r="I268" s="212"/>
      <c r="J268" s="213">
        <f>ROUND(I268*H268,2)</f>
        <v>0</v>
      </c>
      <c r="K268" s="214"/>
      <c r="L268" s="215"/>
      <c r="M268" s="216" t="s">
        <v>1</v>
      </c>
      <c r="N268" s="217" t="s">
        <v>40</v>
      </c>
      <c r="O268" s="62"/>
      <c r="P268" s="167">
        <f>O268*H268</f>
        <v>0</v>
      </c>
      <c r="Q268" s="167">
        <v>9.8999999999999999E-4</v>
      </c>
      <c r="R268" s="167">
        <f>Q268*H268</f>
        <v>5.746851E-2</v>
      </c>
      <c r="S268" s="167">
        <v>0</v>
      </c>
      <c r="T268" s="168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9" t="s">
        <v>431</v>
      </c>
      <c r="AT268" s="169" t="s">
        <v>752</v>
      </c>
      <c r="AU268" s="169" t="s">
        <v>87</v>
      </c>
      <c r="AY268" s="18" t="s">
        <v>148</v>
      </c>
      <c r="BE268" s="170">
        <f>IF(N268="základná",J268,0)</f>
        <v>0</v>
      </c>
      <c r="BF268" s="170">
        <f>IF(N268="znížená",J268,0)</f>
        <v>0</v>
      </c>
      <c r="BG268" s="170">
        <f>IF(N268="zákl. prenesená",J268,0)</f>
        <v>0</v>
      </c>
      <c r="BH268" s="170">
        <f>IF(N268="zníž. prenesená",J268,0)</f>
        <v>0</v>
      </c>
      <c r="BI268" s="170">
        <f>IF(N268="nulová",J268,0)</f>
        <v>0</v>
      </c>
      <c r="BJ268" s="18" t="s">
        <v>87</v>
      </c>
      <c r="BK268" s="170">
        <f>ROUND(I268*H268,2)</f>
        <v>0</v>
      </c>
      <c r="BL268" s="18" t="s">
        <v>308</v>
      </c>
      <c r="BM268" s="169" t="s">
        <v>1724</v>
      </c>
    </row>
    <row r="269" spans="1:65" s="14" customFormat="1" ht="11.25">
      <c r="B269" s="179"/>
      <c r="D269" s="172" t="s">
        <v>156</v>
      </c>
      <c r="F269" s="181" t="s">
        <v>1725</v>
      </c>
      <c r="H269" s="182">
        <v>58.048999999999999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156</v>
      </c>
      <c r="AU269" s="180" t="s">
        <v>87</v>
      </c>
      <c r="AV269" s="14" t="s">
        <v>87</v>
      </c>
      <c r="AW269" s="14" t="s">
        <v>3</v>
      </c>
      <c r="AX269" s="14" t="s">
        <v>81</v>
      </c>
      <c r="AY269" s="180" t="s">
        <v>148</v>
      </c>
    </row>
    <row r="270" spans="1:65" s="2" customFormat="1" ht="24.2" customHeight="1">
      <c r="A270" s="33"/>
      <c r="B270" s="156"/>
      <c r="C270" s="157" t="s">
        <v>455</v>
      </c>
      <c r="D270" s="157" t="s">
        <v>150</v>
      </c>
      <c r="E270" s="158" t="s">
        <v>1726</v>
      </c>
      <c r="F270" s="159" t="s">
        <v>1727</v>
      </c>
      <c r="G270" s="160" t="s">
        <v>325</v>
      </c>
      <c r="H270" s="161">
        <v>28</v>
      </c>
      <c r="I270" s="162"/>
      <c r="J270" s="163">
        <f>ROUND(I270*H270,2)</f>
        <v>0</v>
      </c>
      <c r="K270" s="164"/>
      <c r="L270" s="34"/>
      <c r="M270" s="165" t="s">
        <v>1</v>
      </c>
      <c r="N270" s="166" t="s">
        <v>40</v>
      </c>
      <c r="O270" s="62"/>
      <c r="P270" s="167">
        <f>O270*H270</f>
        <v>0</v>
      </c>
      <c r="Q270" s="167">
        <v>0</v>
      </c>
      <c r="R270" s="167">
        <f>Q270*H270</f>
        <v>0</v>
      </c>
      <c r="S270" s="167">
        <v>0</v>
      </c>
      <c r="T270" s="16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308</v>
      </c>
      <c r="AT270" s="169" t="s">
        <v>150</v>
      </c>
      <c r="AU270" s="169" t="s">
        <v>87</v>
      </c>
      <c r="AY270" s="18" t="s">
        <v>148</v>
      </c>
      <c r="BE270" s="170">
        <f>IF(N270="základná",J270,0)</f>
        <v>0</v>
      </c>
      <c r="BF270" s="170">
        <f>IF(N270="znížená",J270,0)</f>
        <v>0</v>
      </c>
      <c r="BG270" s="170">
        <f>IF(N270="zákl. prenesená",J270,0)</f>
        <v>0</v>
      </c>
      <c r="BH270" s="170">
        <f>IF(N270="zníž. prenesená",J270,0)</f>
        <v>0</v>
      </c>
      <c r="BI270" s="170">
        <f>IF(N270="nulová",J270,0)</f>
        <v>0</v>
      </c>
      <c r="BJ270" s="18" t="s">
        <v>87</v>
      </c>
      <c r="BK270" s="170">
        <f>ROUND(I270*H270,2)</f>
        <v>0</v>
      </c>
      <c r="BL270" s="18" t="s">
        <v>308</v>
      </c>
      <c r="BM270" s="169" t="s">
        <v>1728</v>
      </c>
    </row>
    <row r="271" spans="1:65" s="14" customFormat="1" ht="11.25">
      <c r="B271" s="179"/>
      <c r="D271" s="172" t="s">
        <v>156</v>
      </c>
      <c r="E271" s="180" t="s">
        <v>1</v>
      </c>
      <c r="F271" s="181" t="s">
        <v>1729</v>
      </c>
      <c r="H271" s="182">
        <v>28</v>
      </c>
      <c r="I271" s="183"/>
      <c r="L271" s="179"/>
      <c r="M271" s="184"/>
      <c r="N271" s="185"/>
      <c r="O271" s="185"/>
      <c r="P271" s="185"/>
      <c r="Q271" s="185"/>
      <c r="R271" s="185"/>
      <c r="S271" s="185"/>
      <c r="T271" s="186"/>
      <c r="AT271" s="180" t="s">
        <v>156</v>
      </c>
      <c r="AU271" s="180" t="s">
        <v>87</v>
      </c>
      <c r="AV271" s="14" t="s">
        <v>87</v>
      </c>
      <c r="AW271" s="14" t="s">
        <v>30</v>
      </c>
      <c r="AX271" s="14" t="s">
        <v>81</v>
      </c>
      <c r="AY271" s="180" t="s">
        <v>148</v>
      </c>
    </row>
    <row r="272" spans="1:65" s="2" customFormat="1" ht="24.2" customHeight="1">
      <c r="A272" s="33"/>
      <c r="B272" s="156"/>
      <c r="C272" s="157" t="s">
        <v>461</v>
      </c>
      <c r="D272" s="157" t="s">
        <v>150</v>
      </c>
      <c r="E272" s="158" t="s">
        <v>1541</v>
      </c>
      <c r="F272" s="159" t="s">
        <v>1542</v>
      </c>
      <c r="G272" s="160" t="s">
        <v>396</v>
      </c>
      <c r="H272" s="161">
        <v>3.14</v>
      </c>
      <c r="I272" s="162"/>
      <c r="J272" s="163">
        <f>ROUND(I272*H272,2)</f>
        <v>0</v>
      </c>
      <c r="K272" s="164"/>
      <c r="L272" s="34"/>
      <c r="M272" s="165" t="s">
        <v>1</v>
      </c>
      <c r="N272" s="166" t="s">
        <v>40</v>
      </c>
      <c r="O272" s="62"/>
      <c r="P272" s="167">
        <f>O272*H272</f>
        <v>0</v>
      </c>
      <c r="Q272" s="167">
        <v>0</v>
      </c>
      <c r="R272" s="167">
        <f>Q272*H272</f>
        <v>0</v>
      </c>
      <c r="S272" s="167">
        <v>0</v>
      </c>
      <c r="T272" s="168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9" t="s">
        <v>308</v>
      </c>
      <c r="AT272" s="169" t="s">
        <v>150</v>
      </c>
      <c r="AU272" s="169" t="s">
        <v>87</v>
      </c>
      <c r="AY272" s="18" t="s">
        <v>148</v>
      </c>
      <c r="BE272" s="170">
        <f>IF(N272="základná",J272,0)</f>
        <v>0</v>
      </c>
      <c r="BF272" s="170">
        <f>IF(N272="znížená",J272,0)</f>
        <v>0</v>
      </c>
      <c r="BG272" s="170">
        <f>IF(N272="zákl. prenesená",J272,0)</f>
        <v>0</v>
      </c>
      <c r="BH272" s="170">
        <f>IF(N272="zníž. prenesená",J272,0)</f>
        <v>0</v>
      </c>
      <c r="BI272" s="170">
        <f>IF(N272="nulová",J272,0)</f>
        <v>0</v>
      </c>
      <c r="BJ272" s="18" t="s">
        <v>87</v>
      </c>
      <c r="BK272" s="170">
        <f>ROUND(I272*H272,2)</f>
        <v>0</v>
      </c>
      <c r="BL272" s="18" t="s">
        <v>308</v>
      </c>
      <c r="BM272" s="169" t="s">
        <v>1730</v>
      </c>
    </row>
    <row r="273" spans="1:65" s="2" customFormat="1" ht="24.2" customHeight="1">
      <c r="A273" s="33"/>
      <c r="B273" s="156"/>
      <c r="C273" s="157" t="s">
        <v>466</v>
      </c>
      <c r="D273" s="157" t="s">
        <v>150</v>
      </c>
      <c r="E273" s="158" t="s">
        <v>1544</v>
      </c>
      <c r="F273" s="159" t="s">
        <v>1545</v>
      </c>
      <c r="G273" s="160" t="s">
        <v>396</v>
      </c>
      <c r="H273" s="161">
        <v>3.14</v>
      </c>
      <c r="I273" s="162"/>
      <c r="J273" s="163">
        <f>ROUND(I273*H273,2)</f>
        <v>0</v>
      </c>
      <c r="K273" s="164"/>
      <c r="L273" s="34"/>
      <c r="M273" s="165" t="s">
        <v>1</v>
      </c>
      <c r="N273" s="166" t="s">
        <v>40</v>
      </c>
      <c r="O273" s="62"/>
      <c r="P273" s="167">
        <f>O273*H273</f>
        <v>0</v>
      </c>
      <c r="Q273" s="167">
        <v>0</v>
      </c>
      <c r="R273" s="167">
        <f>Q273*H273</f>
        <v>0</v>
      </c>
      <c r="S273" s="167">
        <v>0</v>
      </c>
      <c r="T273" s="16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308</v>
      </c>
      <c r="AT273" s="169" t="s">
        <v>150</v>
      </c>
      <c r="AU273" s="169" t="s">
        <v>87</v>
      </c>
      <c r="AY273" s="18" t="s">
        <v>148</v>
      </c>
      <c r="BE273" s="170">
        <f>IF(N273="základná",J273,0)</f>
        <v>0</v>
      </c>
      <c r="BF273" s="170">
        <f>IF(N273="znížená",J273,0)</f>
        <v>0</v>
      </c>
      <c r="BG273" s="170">
        <f>IF(N273="zákl. prenesená",J273,0)</f>
        <v>0</v>
      </c>
      <c r="BH273" s="170">
        <f>IF(N273="zníž. prenesená",J273,0)</f>
        <v>0</v>
      </c>
      <c r="BI273" s="170">
        <f>IF(N273="nulová",J273,0)</f>
        <v>0</v>
      </c>
      <c r="BJ273" s="18" t="s">
        <v>87</v>
      </c>
      <c r="BK273" s="170">
        <f>ROUND(I273*H273,2)</f>
        <v>0</v>
      </c>
      <c r="BL273" s="18" t="s">
        <v>308</v>
      </c>
      <c r="BM273" s="169" t="s">
        <v>1731</v>
      </c>
    </row>
    <row r="274" spans="1:65" s="12" customFormat="1" ht="22.9" customHeight="1">
      <c r="B274" s="143"/>
      <c r="D274" s="144" t="s">
        <v>73</v>
      </c>
      <c r="E274" s="154" t="s">
        <v>1732</v>
      </c>
      <c r="F274" s="154" t="s">
        <v>1733</v>
      </c>
      <c r="I274" s="146"/>
      <c r="J274" s="155">
        <f>BK274</f>
        <v>0</v>
      </c>
      <c r="L274" s="143"/>
      <c r="M274" s="148"/>
      <c r="N274" s="149"/>
      <c r="O274" s="149"/>
      <c r="P274" s="150">
        <f>SUM(P275:P287)</f>
        <v>0</v>
      </c>
      <c r="Q274" s="149"/>
      <c r="R274" s="150">
        <f>SUM(R275:R287)</f>
        <v>0.60055096000000008</v>
      </c>
      <c r="S274" s="149"/>
      <c r="T274" s="151">
        <f>SUM(T275:T287)</f>
        <v>0</v>
      </c>
      <c r="AR274" s="144" t="s">
        <v>87</v>
      </c>
      <c r="AT274" s="152" t="s">
        <v>73</v>
      </c>
      <c r="AU274" s="152" t="s">
        <v>81</v>
      </c>
      <c r="AY274" s="144" t="s">
        <v>148</v>
      </c>
      <c r="BK274" s="153">
        <f>SUM(BK275:BK287)</f>
        <v>0</v>
      </c>
    </row>
    <row r="275" spans="1:65" s="2" customFormat="1" ht="24.2" customHeight="1">
      <c r="A275" s="33"/>
      <c r="B275" s="156"/>
      <c r="C275" s="157" t="s">
        <v>472</v>
      </c>
      <c r="D275" s="157" t="s">
        <v>150</v>
      </c>
      <c r="E275" s="158" t="s">
        <v>1734</v>
      </c>
      <c r="F275" s="159" t="s">
        <v>1735</v>
      </c>
      <c r="G275" s="160" t="s">
        <v>332</v>
      </c>
      <c r="H275" s="161">
        <v>14.5</v>
      </c>
      <c r="I275" s="162"/>
      <c r="J275" s="163">
        <f>ROUND(I275*H275,2)</f>
        <v>0</v>
      </c>
      <c r="K275" s="164"/>
      <c r="L275" s="34"/>
      <c r="M275" s="165" t="s">
        <v>1</v>
      </c>
      <c r="N275" s="166" t="s">
        <v>40</v>
      </c>
      <c r="O275" s="62"/>
      <c r="P275" s="167">
        <f>O275*H275</f>
        <v>0</v>
      </c>
      <c r="Q275" s="167">
        <v>0</v>
      </c>
      <c r="R275" s="167">
        <f>Q275*H275</f>
        <v>0</v>
      </c>
      <c r="S275" s="167">
        <v>0</v>
      </c>
      <c r="T275" s="16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308</v>
      </c>
      <c r="AT275" s="169" t="s">
        <v>150</v>
      </c>
      <c r="AU275" s="169" t="s">
        <v>87</v>
      </c>
      <c r="AY275" s="18" t="s">
        <v>148</v>
      </c>
      <c r="BE275" s="170">
        <f>IF(N275="základná",J275,0)</f>
        <v>0</v>
      </c>
      <c r="BF275" s="170">
        <f>IF(N275="znížená",J275,0)</f>
        <v>0</v>
      </c>
      <c r="BG275" s="170">
        <f>IF(N275="zákl. prenesená",J275,0)</f>
        <v>0</v>
      </c>
      <c r="BH275" s="170">
        <f>IF(N275="zníž. prenesená",J275,0)</f>
        <v>0</v>
      </c>
      <c r="BI275" s="170">
        <f>IF(N275="nulová",J275,0)</f>
        <v>0</v>
      </c>
      <c r="BJ275" s="18" t="s">
        <v>87</v>
      </c>
      <c r="BK275" s="170">
        <f>ROUND(I275*H275,2)</f>
        <v>0</v>
      </c>
      <c r="BL275" s="18" t="s">
        <v>308</v>
      </c>
      <c r="BM275" s="169" t="s">
        <v>1736</v>
      </c>
    </row>
    <row r="276" spans="1:65" s="14" customFormat="1" ht="11.25">
      <c r="B276" s="179"/>
      <c r="D276" s="172" t="s">
        <v>156</v>
      </c>
      <c r="E276" s="180" t="s">
        <v>1</v>
      </c>
      <c r="F276" s="181" t="s">
        <v>1737</v>
      </c>
      <c r="H276" s="182">
        <v>14.5</v>
      </c>
      <c r="I276" s="183"/>
      <c r="L276" s="179"/>
      <c r="M276" s="184"/>
      <c r="N276" s="185"/>
      <c r="O276" s="185"/>
      <c r="P276" s="185"/>
      <c r="Q276" s="185"/>
      <c r="R276" s="185"/>
      <c r="S276" s="185"/>
      <c r="T276" s="186"/>
      <c r="AT276" s="180" t="s">
        <v>156</v>
      </c>
      <c r="AU276" s="180" t="s">
        <v>87</v>
      </c>
      <c r="AV276" s="14" t="s">
        <v>87</v>
      </c>
      <c r="AW276" s="14" t="s">
        <v>30</v>
      </c>
      <c r="AX276" s="14" t="s">
        <v>74</v>
      </c>
      <c r="AY276" s="180" t="s">
        <v>148</v>
      </c>
    </row>
    <row r="277" spans="1:65" s="15" customFormat="1" ht="11.25">
      <c r="B277" s="187"/>
      <c r="D277" s="172" t="s">
        <v>156</v>
      </c>
      <c r="E277" s="188" t="s">
        <v>1</v>
      </c>
      <c r="F277" s="189" t="s">
        <v>163</v>
      </c>
      <c r="H277" s="190">
        <v>14.5</v>
      </c>
      <c r="I277" s="191"/>
      <c r="L277" s="187"/>
      <c r="M277" s="192"/>
      <c r="N277" s="193"/>
      <c r="O277" s="193"/>
      <c r="P277" s="193"/>
      <c r="Q277" s="193"/>
      <c r="R277" s="193"/>
      <c r="S277" s="193"/>
      <c r="T277" s="194"/>
      <c r="AT277" s="188" t="s">
        <v>156</v>
      </c>
      <c r="AU277" s="188" t="s">
        <v>87</v>
      </c>
      <c r="AV277" s="15" t="s">
        <v>154</v>
      </c>
      <c r="AW277" s="15" t="s">
        <v>30</v>
      </c>
      <c r="AX277" s="15" t="s">
        <v>81</v>
      </c>
      <c r="AY277" s="188" t="s">
        <v>148</v>
      </c>
    </row>
    <row r="278" spans="1:65" s="2" customFormat="1" ht="21.75" customHeight="1">
      <c r="A278" s="33"/>
      <c r="B278" s="156"/>
      <c r="C278" s="207" t="s">
        <v>478</v>
      </c>
      <c r="D278" s="207" t="s">
        <v>752</v>
      </c>
      <c r="E278" s="208" t="s">
        <v>1738</v>
      </c>
      <c r="F278" s="209" t="s">
        <v>1739</v>
      </c>
      <c r="G278" s="210" t="s">
        <v>170</v>
      </c>
      <c r="H278" s="211">
        <v>0.47199999999999998</v>
      </c>
      <c r="I278" s="212"/>
      <c r="J278" s="213">
        <f>ROUND(I278*H278,2)</f>
        <v>0</v>
      </c>
      <c r="K278" s="214"/>
      <c r="L278" s="215"/>
      <c r="M278" s="216" t="s">
        <v>1</v>
      </c>
      <c r="N278" s="217" t="s">
        <v>40</v>
      </c>
      <c r="O278" s="62"/>
      <c r="P278" s="167">
        <f>O278*H278</f>
        <v>0</v>
      </c>
      <c r="Q278" s="167">
        <v>0.55000000000000004</v>
      </c>
      <c r="R278" s="167">
        <f>Q278*H278</f>
        <v>0.2596</v>
      </c>
      <c r="S278" s="167">
        <v>0</v>
      </c>
      <c r="T278" s="16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9" t="s">
        <v>431</v>
      </c>
      <c r="AT278" s="169" t="s">
        <v>752</v>
      </c>
      <c r="AU278" s="169" t="s">
        <v>87</v>
      </c>
      <c r="AY278" s="18" t="s">
        <v>148</v>
      </c>
      <c r="BE278" s="170">
        <f>IF(N278="základná",J278,0)</f>
        <v>0</v>
      </c>
      <c r="BF278" s="170">
        <f>IF(N278="znížená",J278,0)</f>
        <v>0</v>
      </c>
      <c r="BG278" s="170">
        <f>IF(N278="zákl. prenesená",J278,0)</f>
        <v>0</v>
      </c>
      <c r="BH278" s="170">
        <f>IF(N278="zníž. prenesená",J278,0)</f>
        <v>0</v>
      </c>
      <c r="BI278" s="170">
        <f>IF(N278="nulová",J278,0)</f>
        <v>0</v>
      </c>
      <c r="BJ278" s="18" t="s">
        <v>87</v>
      </c>
      <c r="BK278" s="170">
        <f>ROUND(I278*H278,2)</f>
        <v>0</v>
      </c>
      <c r="BL278" s="18" t="s">
        <v>308</v>
      </c>
      <c r="BM278" s="169" t="s">
        <v>1740</v>
      </c>
    </row>
    <row r="279" spans="1:65" s="14" customFormat="1" ht="11.25">
      <c r="B279" s="179"/>
      <c r="D279" s="172" t="s">
        <v>156</v>
      </c>
      <c r="E279" s="180" t="s">
        <v>1</v>
      </c>
      <c r="F279" s="181" t="s">
        <v>1741</v>
      </c>
      <c r="H279" s="182">
        <v>0.47199999999999998</v>
      </c>
      <c r="I279" s="183"/>
      <c r="L279" s="179"/>
      <c r="M279" s="184"/>
      <c r="N279" s="185"/>
      <c r="O279" s="185"/>
      <c r="P279" s="185"/>
      <c r="Q279" s="185"/>
      <c r="R279" s="185"/>
      <c r="S279" s="185"/>
      <c r="T279" s="186"/>
      <c r="AT279" s="180" t="s">
        <v>156</v>
      </c>
      <c r="AU279" s="180" t="s">
        <v>87</v>
      </c>
      <c r="AV279" s="14" t="s">
        <v>87</v>
      </c>
      <c r="AW279" s="14" t="s">
        <v>30</v>
      </c>
      <c r="AX279" s="14" t="s">
        <v>74</v>
      </c>
      <c r="AY279" s="180" t="s">
        <v>148</v>
      </c>
    </row>
    <row r="280" spans="1:65" s="15" customFormat="1" ht="11.25">
      <c r="B280" s="187"/>
      <c r="D280" s="172" t="s">
        <v>156</v>
      </c>
      <c r="E280" s="188" t="s">
        <v>1</v>
      </c>
      <c r="F280" s="189" t="s">
        <v>163</v>
      </c>
      <c r="H280" s="190">
        <v>0.47199999999999998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8" t="s">
        <v>156</v>
      </c>
      <c r="AU280" s="188" t="s">
        <v>87</v>
      </c>
      <c r="AV280" s="15" t="s">
        <v>154</v>
      </c>
      <c r="AW280" s="15" t="s">
        <v>30</v>
      </c>
      <c r="AX280" s="15" t="s">
        <v>81</v>
      </c>
      <c r="AY280" s="188" t="s">
        <v>148</v>
      </c>
    </row>
    <row r="281" spans="1:65" s="2" customFormat="1" ht="24.2" customHeight="1">
      <c r="A281" s="33"/>
      <c r="B281" s="156"/>
      <c r="C281" s="157" t="s">
        <v>497</v>
      </c>
      <c r="D281" s="157" t="s">
        <v>150</v>
      </c>
      <c r="E281" s="158" t="s">
        <v>1742</v>
      </c>
      <c r="F281" s="159" t="s">
        <v>1743</v>
      </c>
      <c r="G281" s="160" t="s">
        <v>153</v>
      </c>
      <c r="H281" s="161">
        <v>39.923999999999999</v>
      </c>
      <c r="I281" s="162"/>
      <c r="J281" s="163">
        <f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>O281*H281</f>
        <v>0</v>
      </c>
      <c r="Q281" s="167">
        <v>8.5400000000000007E-3</v>
      </c>
      <c r="R281" s="167">
        <f>Q281*H281</f>
        <v>0.34095096000000003</v>
      </c>
      <c r="S281" s="167">
        <v>0</v>
      </c>
      <c r="T281" s="168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308</v>
      </c>
      <c r="AT281" s="169" t="s">
        <v>150</v>
      </c>
      <c r="AU281" s="169" t="s">
        <v>87</v>
      </c>
      <c r="AY281" s="18" t="s">
        <v>148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87</v>
      </c>
      <c r="BK281" s="170">
        <f>ROUND(I281*H281,2)</f>
        <v>0</v>
      </c>
      <c r="BL281" s="18" t="s">
        <v>308</v>
      </c>
      <c r="BM281" s="169" t="s">
        <v>1744</v>
      </c>
    </row>
    <row r="282" spans="1:65" s="13" customFormat="1" ht="11.25">
      <c r="B282" s="171"/>
      <c r="D282" s="172" t="s">
        <v>156</v>
      </c>
      <c r="E282" s="173" t="s">
        <v>1</v>
      </c>
      <c r="F282" s="174" t="s">
        <v>1745</v>
      </c>
      <c r="H282" s="173" t="s">
        <v>1</v>
      </c>
      <c r="I282" s="175"/>
      <c r="L282" s="171"/>
      <c r="M282" s="176"/>
      <c r="N282" s="177"/>
      <c r="O282" s="177"/>
      <c r="P282" s="177"/>
      <c r="Q282" s="177"/>
      <c r="R282" s="177"/>
      <c r="S282" s="177"/>
      <c r="T282" s="178"/>
      <c r="AT282" s="173" t="s">
        <v>156</v>
      </c>
      <c r="AU282" s="173" t="s">
        <v>87</v>
      </c>
      <c r="AV282" s="13" t="s">
        <v>81</v>
      </c>
      <c r="AW282" s="13" t="s">
        <v>30</v>
      </c>
      <c r="AX282" s="13" t="s">
        <v>74</v>
      </c>
      <c r="AY282" s="173" t="s">
        <v>148</v>
      </c>
    </row>
    <row r="283" spans="1:65" s="14" customFormat="1" ht="11.25">
      <c r="B283" s="179"/>
      <c r="D283" s="172" t="s">
        <v>156</v>
      </c>
      <c r="E283" s="180" t="s">
        <v>1</v>
      </c>
      <c r="F283" s="181" t="s">
        <v>1746</v>
      </c>
      <c r="H283" s="182">
        <v>23.652000000000001</v>
      </c>
      <c r="I283" s="183"/>
      <c r="L283" s="179"/>
      <c r="M283" s="184"/>
      <c r="N283" s="185"/>
      <c r="O283" s="185"/>
      <c r="P283" s="185"/>
      <c r="Q283" s="185"/>
      <c r="R283" s="185"/>
      <c r="S283" s="185"/>
      <c r="T283" s="186"/>
      <c r="AT283" s="180" t="s">
        <v>156</v>
      </c>
      <c r="AU283" s="180" t="s">
        <v>87</v>
      </c>
      <c r="AV283" s="14" t="s">
        <v>87</v>
      </c>
      <c r="AW283" s="14" t="s">
        <v>30</v>
      </c>
      <c r="AX283" s="14" t="s">
        <v>74</v>
      </c>
      <c r="AY283" s="180" t="s">
        <v>148</v>
      </c>
    </row>
    <row r="284" spans="1:65" s="14" customFormat="1" ht="11.25">
      <c r="B284" s="179"/>
      <c r="D284" s="172" t="s">
        <v>156</v>
      </c>
      <c r="E284" s="180" t="s">
        <v>1</v>
      </c>
      <c r="F284" s="181" t="s">
        <v>1747</v>
      </c>
      <c r="H284" s="182">
        <v>16.271999999999998</v>
      </c>
      <c r="I284" s="183"/>
      <c r="L284" s="179"/>
      <c r="M284" s="184"/>
      <c r="N284" s="185"/>
      <c r="O284" s="185"/>
      <c r="P284" s="185"/>
      <c r="Q284" s="185"/>
      <c r="R284" s="185"/>
      <c r="S284" s="185"/>
      <c r="T284" s="186"/>
      <c r="AT284" s="180" t="s">
        <v>156</v>
      </c>
      <c r="AU284" s="180" t="s">
        <v>87</v>
      </c>
      <c r="AV284" s="14" t="s">
        <v>87</v>
      </c>
      <c r="AW284" s="14" t="s">
        <v>30</v>
      </c>
      <c r="AX284" s="14" t="s">
        <v>74</v>
      </c>
      <c r="AY284" s="180" t="s">
        <v>148</v>
      </c>
    </row>
    <row r="285" spans="1:65" s="15" customFormat="1" ht="11.25">
      <c r="B285" s="187"/>
      <c r="D285" s="172" t="s">
        <v>156</v>
      </c>
      <c r="E285" s="188" t="s">
        <v>1</v>
      </c>
      <c r="F285" s="189" t="s">
        <v>163</v>
      </c>
      <c r="H285" s="190">
        <v>39.923999999999999</v>
      </c>
      <c r="I285" s="191"/>
      <c r="L285" s="187"/>
      <c r="M285" s="192"/>
      <c r="N285" s="193"/>
      <c r="O285" s="193"/>
      <c r="P285" s="193"/>
      <c r="Q285" s="193"/>
      <c r="R285" s="193"/>
      <c r="S285" s="193"/>
      <c r="T285" s="194"/>
      <c r="AT285" s="188" t="s">
        <v>156</v>
      </c>
      <c r="AU285" s="188" t="s">
        <v>87</v>
      </c>
      <c r="AV285" s="15" t="s">
        <v>154</v>
      </c>
      <c r="AW285" s="15" t="s">
        <v>30</v>
      </c>
      <c r="AX285" s="15" t="s">
        <v>81</v>
      </c>
      <c r="AY285" s="188" t="s">
        <v>148</v>
      </c>
    </row>
    <row r="286" spans="1:65" s="2" customFormat="1" ht="24.2" customHeight="1">
      <c r="A286" s="33"/>
      <c r="B286" s="156"/>
      <c r="C286" s="157" t="s">
        <v>790</v>
      </c>
      <c r="D286" s="157" t="s">
        <v>150</v>
      </c>
      <c r="E286" s="158" t="s">
        <v>1748</v>
      </c>
      <c r="F286" s="159" t="s">
        <v>1749</v>
      </c>
      <c r="G286" s="160" t="s">
        <v>396</v>
      </c>
      <c r="H286" s="161">
        <v>0.60099999999999998</v>
      </c>
      <c r="I286" s="162"/>
      <c r="J286" s="163">
        <f>ROUND(I286*H286,2)</f>
        <v>0</v>
      </c>
      <c r="K286" s="164"/>
      <c r="L286" s="34"/>
      <c r="M286" s="165" t="s">
        <v>1</v>
      </c>
      <c r="N286" s="166" t="s">
        <v>40</v>
      </c>
      <c r="O286" s="62"/>
      <c r="P286" s="167">
        <f>O286*H286</f>
        <v>0</v>
      </c>
      <c r="Q286" s="167">
        <v>0</v>
      </c>
      <c r="R286" s="167">
        <f>Q286*H286</f>
        <v>0</v>
      </c>
      <c r="S286" s="167">
        <v>0</v>
      </c>
      <c r="T286" s="16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9" t="s">
        <v>308</v>
      </c>
      <c r="AT286" s="169" t="s">
        <v>150</v>
      </c>
      <c r="AU286" s="169" t="s">
        <v>87</v>
      </c>
      <c r="AY286" s="18" t="s">
        <v>148</v>
      </c>
      <c r="BE286" s="170">
        <f>IF(N286="základná",J286,0)</f>
        <v>0</v>
      </c>
      <c r="BF286" s="170">
        <f>IF(N286="znížená",J286,0)</f>
        <v>0</v>
      </c>
      <c r="BG286" s="170">
        <f>IF(N286="zákl. prenesená",J286,0)</f>
        <v>0</v>
      </c>
      <c r="BH286" s="170">
        <f>IF(N286="zníž. prenesená",J286,0)</f>
        <v>0</v>
      </c>
      <c r="BI286" s="170">
        <f>IF(N286="nulová",J286,0)</f>
        <v>0</v>
      </c>
      <c r="BJ286" s="18" t="s">
        <v>87</v>
      </c>
      <c r="BK286" s="170">
        <f>ROUND(I286*H286,2)</f>
        <v>0</v>
      </c>
      <c r="BL286" s="18" t="s">
        <v>308</v>
      </c>
      <c r="BM286" s="169" t="s">
        <v>1750</v>
      </c>
    </row>
    <row r="287" spans="1:65" s="2" customFormat="1" ht="33" customHeight="1">
      <c r="A287" s="33"/>
      <c r="B287" s="156"/>
      <c r="C287" s="157" t="s">
        <v>799</v>
      </c>
      <c r="D287" s="157" t="s">
        <v>150</v>
      </c>
      <c r="E287" s="158" t="s">
        <v>1751</v>
      </c>
      <c r="F287" s="159" t="s">
        <v>1752</v>
      </c>
      <c r="G287" s="160" t="s">
        <v>396</v>
      </c>
      <c r="H287" s="161">
        <v>0.60099999999999998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0</v>
      </c>
      <c r="R287" s="167">
        <f>Q287*H287</f>
        <v>0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308</v>
      </c>
      <c r="AT287" s="169" t="s">
        <v>150</v>
      </c>
      <c r="AU287" s="169" t="s">
        <v>87</v>
      </c>
      <c r="AY287" s="18" t="s">
        <v>148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87</v>
      </c>
      <c r="BK287" s="170">
        <f>ROUND(I287*H287,2)</f>
        <v>0</v>
      </c>
      <c r="BL287" s="18" t="s">
        <v>308</v>
      </c>
      <c r="BM287" s="169" t="s">
        <v>1753</v>
      </c>
    </row>
    <row r="288" spans="1:65" s="12" customFormat="1" ht="22.9" customHeight="1">
      <c r="B288" s="143"/>
      <c r="D288" s="144" t="s">
        <v>73</v>
      </c>
      <c r="E288" s="154" t="s">
        <v>421</v>
      </c>
      <c r="F288" s="154" t="s">
        <v>422</v>
      </c>
      <c r="I288" s="146"/>
      <c r="J288" s="155">
        <f>BK288</f>
        <v>0</v>
      </c>
      <c r="L288" s="143"/>
      <c r="M288" s="148"/>
      <c r="N288" s="149"/>
      <c r="O288" s="149"/>
      <c r="P288" s="150">
        <f>SUM(P289:P315)</f>
        <v>0</v>
      </c>
      <c r="Q288" s="149"/>
      <c r="R288" s="150">
        <f>SUM(R289:R315)</f>
        <v>0.76195779999999991</v>
      </c>
      <c r="S288" s="149"/>
      <c r="T288" s="151">
        <f>SUM(T289:T315)</f>
        <v>0</v>
      </c>
      <c r="AR288" s="144" t="s">
        <v>87</v>
      </c>
      <c r="AT288" s="152" t="s">
        <v>73</v>
      </c>
      <c r="AU288" s="152" t="s">
        <v>81</v>
      </c>
      <c r="AY288" s="144" t="s">
        <v>148</v>
      </c>
      <c r="BK288" s="153">
        <f>SUM(BK289:BK315)</f>
        <v>0</v>
      </c>
    </row>
    <row r="289" spans="1:65" s="2" customFormat="1" ht="24.2" customHeight="1">
      <c r="A289" s="33"/>
      <c r="B289" s="156"/>
      <c r="C289" s="157" t="s">
        <v>805</v>
      </c>
      <c r="D289" s="157" t="s">
        <v>150</v>
      </c>
      <c r="E289" s="158" t="s">
        <v>1754</v>
      </c>
      <c r="F289" s="159" t="s">
        <v>1755</v>
      </c>
      <c r="G289" s="160" t="s">
        <v>332</v>
      </c>
      <c r="H289" s="161">
        <v>135.19999999999999</v>
      </c>
      <c r="I289" s="162"/>
      <c r="J289" s="163">
        <f>ROUND(I289*H289,2)</f>
        <v>0</v>
      </c>
      <c r="K289" s="164"/>
      <c r="L289" s="34"/>
      <c r="M289" s="165" t="s">
        <v>1</v>
      </c>
      <c r="N289" s="166" t="s">
        <v>40</v>
      </c>
      <c r="O289" s="62"/>
      <c r="P289" s="167">
        <f>O289*H289</f>
        <v>0</v>
      </c>
      <c r="Q289" s="167">
        <v>4.2900000000000004E-3</v>
      </c>
      <c r="R289" s="167">
        <f>Q289*H289</f>
        <v>0.58000799999999997</v>
      </c>
      <c r="S289" s="167">
        <v>0</v>
      </c>
      <c r="T289" s="168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9" t="s">
        <v>308</v>
      </c>
      <c r="AT289" s="169" t="s">
        <v>150</v>
      </c>
      <c r="AU289" s="169" t="s">
        <v>87</v>
      </c>
      <c r="AY289" s="18" t="s">
        <v>148</v>
      </c>
      <c r="BE289" s="170">
        <f>IF(N289="základná",J289,0)</f>
        <v>0</v>
      </c>
      <c r="BF289" s="170">
        <f>IF(N289="znížená",J289,0)</f>
        <v>0</v>
      </c>
      <c r="BG289" s="170">
        <f>IF(N289="zákl. prenesená",J289,0)</f>
        <v>0</v>
      </c>
      <c r="BH289" s="170">
        <f>IF(N289="zníž. prenesená",J289,0)</f>
        <v>0</v>
      </c>
      <c r="BI289" s="170">
        <f>IF(N289="nulová",J289,0)</f>
        <v>0</v>
      </c>
      <c r="BJ289" s="18" t="s">
        <v>87</v>
      </c>
      <c r="BK289" s="170">
        <f>ROUND(I289*H289,2)</f>
        <v>0</v>
      </c>
      <c r="BL289" s="18" t="s">
        <v>308</v>
      </c>
      <c r="BM289" s="169" t="s">
        <v>1756</v>
      </c>
    </row>
    <row r="290" spans="1:65" s="14" customFormat="1" ht="11.25">
      <c r="B290" s="179"/>
      <c r="D290" s="172" t="s">
        <v>156</v>
      </c>
      <c r="E290" s="180" t="s">
        <v>1</v>
      </c>
      <c r="F290" s="181" t="s">
        <v>1698</v>
      </c>
      <c r="H290" s="182">
        <v>45.2</v>
      </c>
      <c r="I290" s="183"/>
      <c r="L290" s="179"/>
      <c r="M290" s="184"/>
      <c r="N290" s="185"/>
      <c r="O290" s="185"/>
      <c r="P290" s="185"/>
      <c r="Q290" s="185"/>
      <c r="R290" s="185"/>
      <c r="S290" s="185"/>
      <c r="T290" s="186"/>
      <c r="AT290" s="180" t="s">
        <v>156</v>
      </c>
      <c r="AU290" s="180" t="s">
        <v>87</v>
      </c>
      <c r="AV290" s="14" t="s">
        <v>87</v>
      </c>
      <c r="AW290" s="14" t="s">
        <v>30</v>
      </c>
      <c r="AX290" s="14" t="s">
        <v>74</v>
      </c>
      <c r="AY290" s="180" t="s">
        <v>148</v>
      </c>
    </row>
    <row r="291" spans="1:65" s="16" customFormat="1" ht="11.25">
      <c r="B291" s="195"/>
      <c r="D291" s="172" t="s">
        <v>156</v>
      </c>
      <c r="E291" s="196" t="s">
        <v>1</v>
      </c>
      <c r="F291" s="197" t="s">
        <v>193</v>
      </c>
      <c r="H291" s="198">
        <v>45.2</v>
      </c>
      <c r="I291" s="199"/>
      <c r="L291" s="195"/>
      <c r="M291" s="200"/>
      <c r="N291" s="201"/>
      <c r="O291" s="201"/>
      <c r="P291" s="201"/>
      <c r="Q291" s="201"/>
      <c r="R291" s="201"/>
      <c r="S291" s="201"/>
      <c r="T291" s="202"/>
      <c r="AT291" s="196" t="s">
        <v>156</v>
      </c>
      <c r="AU291" s="196" t="s">
        <v>87</v>
      </c>
      <c r="AV291" s="16" t="s">
        <v>167</v>
      </c>
      <c r="AW291" s="16" t="s">
        <v>30</v>
      </c>
      <c r="AX291" s="16" t="s">
        <v>74</v>
      </c>
      <c r="AY291" s="196" t="s">
        <v>148</v>
      </c>
    </row>
    <row r="292" spans="1:65" s="14" customFormat="1" ht="11.25">
      <c r="B292" s="179"/>
      <c r="D292" s="172" t="s">
        <v>156</v>
      </c>
      <c r="E292" s="180" t="s">
        <v>1</v>
      </c>
      <c r="F292" s="181" t="s">
        <v>1699</v>
      </c>
      <c r="H292" s="182">
        <v>90</v>
      </c>
      <c r="I292" s="183"/>
      <c r="L292" s="179"/>
      <c r="M292" s="184"/>
      <c r="N292" s="185"/>
      <c r="O292" s="185"/>
      <c r="P292" s="185"/>
      <c r="Q292" s="185"/>
      <c r="R292" s="185"/>
      <c r="S292" s="185"/>
      <c r="T292" s="186"/>
      <c r="AT292" s="180" t="s">
        <v>156</v>
      </c>
      <c r="AU292" s="180" t="s">
        <v>87</v>
      </c>
      <c r="AV292" s="14" t="s">
        <v>87</v>
      </c>
      <c r="AW292" s="14" t="s">
        <v>30</v>
      </c>
      <c r="AX292" s="14" t="s">
        <v>74</v>
      </c>
      <c r="AY292" s="180" t="s">
        <v>148</v>
      </c>
    </row>
    <row r="293" spans="1:65" s="16" customFormat="1" ht="11.25">
      <c r="B293" s="195"/>
      <c r="D293" s="172" t="s">
        <v>156</v>
      </c>
      <c r="E293" s="196" t="s">
        <v>1</v>
      </c>
      <c r="F293" s="197" t="s">
        <v>193</v>
      </c>
      <c r="H293" s="198">
        <v>90</v>
      </c>
      <c r="I293" s="199"/>
      <c r="L293" s="195"/>
      <c r="M293" s="200"/>
      <c r="N293" s="201"/>
      <c r="O293" s="201"/>
      <c r="P293" s="201"/>
      <c r="Q293" s="201"/>
      <c r="R293" s="201"/>
      <c r="S293" s="201"/>
      <c r="T293" s="202"/>
      <c r="AT293" s="196" t="s">
        <v>156</v>
      </c>
      <c r="AU293" s="196" t="s">
        <v>87</v>
      </c>
      <c r="AV293" s="16" t="s">
        <v>167</v>
      </c>
      <c r="AW293" s="16" t="s">
        <v>30</v>
      </c>
      <c r="AX293" s="16" t="s">
        <v>74</v>
      </c>
      <c r="AY293" s="196" t="s">
        <v>148</v>
      </c>
    </row>
    <row r="294" spans="1:65" s="15" customFormat="1" ht="11.25">
      <c r="B294" s="187"/>
      <c r="D294" s="172" t="s">
        <v>156</v>
      </c>
      <c r="E294" s="188" t="s">
        <v>1</v>
      </c>
      <c r="F294" s="189" t="s">
        <v>163</v>
      </c>
      <c r="H294" s="190">
        <v>135.19999999999999</v>
      </c>
      <c r="I294" s="191"/>
      <c r="L294" s="187"/>
      <c r="M294" s="192"/>
      <c r="N294" s="193"/>
      <c r="O294" s="193"/>
      <c r="P294" s="193"/>
      <c r="Q294" s="193"/>
      <c r="R294" s="193"/>
      <c r="S294" s="193"/>
      <c r="T294" s="194"/>
      <c r="AT294" s="188" t="s">
        <v>156</v>
      </c>
      <c r="AU294" s="188" t="s">
        <v>87</v>
      </c>
      <c r="AV294" s="15" t="s">
        <v>154</v>
      </c>
      <c r="AW294" s="15" t="s">
        <v>30</v>
      </c>
      <c r="AX294" s="15" t="s">
        <v>81</v>
      </c>
      <c r="AY294" s="188" t="s">
        <v>148</v>
      </c>
    </row>
    <row r="295" spans="1:65" s="2" customFormat="1" ht="37.9" customHeight="1">
      <c r="A295" s="33"/>
      <c r="B295" s="156"/>
      <c r="C295" s="157" t="s">
        <v>809</v>
      </c>
      <c r="D295" s="157" t="s">
        <v>150</v>
      </c>
      <c r="E295" s="158" t="s">
        <v>1757</v>
      </c>
      <c r="F295" s="159" t="s">
        <v>1758</v>
      </c>
      <c r="G295" s="160" t="s">
        <v>332</v>
      </c>
      <c r="H295" s="161">
        <v>6.8</v>
      </c>
      <c r="I295" s="162"/>
      <c r="J295" s="163">
        <f>ROUND(I295*H295,2)</f>
        <v>0</v>
      </c>
      <c r="K295" s="164"/>
      <c r="L295" s="34"/>
      <c r="M295" s="165" t="s">
        <v>1</v>
      </c>
      <c r="N295" s="166" t="s">
        <v>40</v>
      </c>
      <c r="O295" s="62"/>
      <c r="P295" s="167">
        <f>O295*H295</f>
        <v>0</v>
      </c>
      <c r="Q295" s="167">
        <v>7.0200000000000002E-3</v>
      </c>
      <c r="R295" s="167">
        <f>Q295*H295</f>
        <v>4.7736000000000001E-2</v>
      </c>
      <c r="S295" s="167">
        <v>0</v>
      </c>
      <c r="T295" s="168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9" t="s">
        <v>308</v>
      </c>
      <c r="AT295" s="169" t="s">
        <v>150</v>
      </c>
      <c r="AU295" s="169" t="s">
        <v>87</v>
      </c>
      <c r="AY295" s="18" t="s">
        <v>148</v>
      </c>
      <c r="BE295" s="170">
        <f>IF(N295="základná",J295,0)</f>
        <v>0</v>
      </c>
      <c r="BF295" s="170">
        <f>IF(N295="znížená",J295,0)</f>
        <v>0</v>
      </c>
      <c r="BG295" s="170">
        <f>IF(N295="zákl. prenesená",J295,0)</f>
        <v>0</v>
      </c>
      <c r="BH295" s="170">
        <f>IF(N295="zníž. prenesená",J295,0)</f>
        <v>0</v>
      </c>
      <c r="BI295" s="170">
        <f>IF(N295="nulová",J295,0)</f>
        <v>0</v>
      </c>
      <c r="BJ295" s="18" t="s">
        <v>87</v>
      </c>
      <c r="BK295" s="170">
        <f>ROUND(I295*H295,2)</f>
        <v>0</v>
      </c>
      <c r="BL295" s="18" t="s">
        <v>308</v>
      </c>
      <c r="BM295" s="169" t="s">
        <v>1759</v>
      </c>
    </row>
    <row r="296" spans="1:65" s="14" customFormat="1" ht="11.25">
      <c r="B296" s="179"/>
      <c r="D296" s="172" t="s">
        <v>156</v>
      </c>
      <c r="E296" s="180" t="s">
        <v>1</v>
      </c>
      <c r="F296" s="181" t="s">
        <v>1760</v>
      </c>
      <c r="H296" s="182">
        <v>6.8</v>
      </c>
      <c r="I296" s="183"/>
      <c r="L296" s="179"/>
      <c r="M296" s="184"/>
      <c r="N296" s="185"/>
      <c r="O296" s="185"/>
      <c r="P296" s="185"/>
      <c r="Q296" s="185"/>
      <c r="R296" s="185"/>
      <c r="S296" s="185"/>
      <c r="T296" s="186"/>
      <c r="AT296" s="180" t="s">
        <v>156</v>
      </c>
      <c r="AU296" s="180" t="s">
        <v>87</v>
      </c>
      <c r="AV296" s="14" t="s">
        <v>87</v>
      </c>
      <c r="AW296" s="14" t="s">
        <v>30</v>
      </c>
      <c r="AX296" s="14" t="s">
        <v>74</v>
      </c>
      <c r="AY296" s="180" t="s">
        <v>148</v>
      </c>
    </row>
    <row r="297" spans="1:65" s="15" customFormat="1" ht="11.25">
      <c r="B297" s="187"/>
      <c r="D297" s="172" t="s">
        <v>156</v>
      </c>
      <c r="E297" s="188" t="s">
        <v>1</v>
      </c>
      <c r="F297" s="189" t="s">
        <v>163</v>
      </c>
      <c r="H297" s="190">
        <v>6.8</v>
      </c>
      <c r="I297" s="191"/>
      <c r="L297" s="187"/>
      <c r="M297" s="192"/>
      <c r="N297" s="193"/>
      <c r="O297" s="193"/>
      <c r="P297" s="193"/>
      <c r="Q297" s="193"/>
      <c r="R297" s="193"/>
      <c r="S297" s="193"/>
      <c r="T297" s="194"/>
      <c r="AT297" s="188" t="s">
        <v>156</v>
      </c>
      <c r="AU297" s="188" t="s">
        <v>87</v>
      </c>
      <c r="AV297" s="15" t="s">
        <v>154</v>
      </c>
      <c r="AW297" s="15" t="s">
        <v>30</v>
      </c>
      <c r="AX297" s="15" t="s">
        <v>81</v>
      </c>
      <c r="AY297" s="188" t="s">
        <v>148</v>
      </c>
    </row>
    <row r="298" spans="1:65" s="2" customFormat="1" ht="37.9" customHeight="1">
      <c r="A298" s="33"/>
      <c r="B298" s="156"/>
      <c r="C298" s="157" t="s">
        <v>816</v>
      </c>
      <c r="D298" s="157" t="s">
        <v>150</v>
      </c>
      <c r="E298" s="158" t="s">
        <v>1761</v>
      </c>
      <c r="F298" s="159" t="s">
        <v>1762</v>
      </c>
      <c r="G298" s="160" t="s">
        <v>332</v>
      </c>
      <c r="H298" s="161">
        <v>14.3</v>
      </c>
      <c r="I298" s="162"/>
      <c r="J298" s="163">
        <f>ROUND(I298*H298,2)</f>
        <v>0</v>
      </c>
      <c r="K298" s="164"/>
      <c r="L298" s="34"/>
      <c r="M298" s="165" t="s">
        <v>1</v>
      </c>
      <c r="N298" s="166" t="s">
        <v>40</v>
      </c>
      <c r="O298" s="62"/>
      <c r="P298" s="167">
        <f>O298*H298</f>
        <v>0</v>
      </c>
      <c r="Q298" s="167">
        <v>6.0000000000000002E-5</v>
      </c>
      <c r="R298" s="167">
        <f>Q298*H298</f>
        <v>8.5800000000000004E-4</v>
      </c>
      <c r="S298" s="167">
        <v>0</v>
      </c>
      <c r="T298" s="168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9" t="s">
        <v>308</v>
      </c>
      <c r="AT298" s="169" t="s">
        <v>150</v>
      </c>
      <c r="AU298" s="169" t="s">
        <v>87</v>
      </c>
      <c r="AY298" s="18" t="s">
        <v>148</v>
      </c>
      <c r="BE298" s="170">
        <f>IF(N298="základná",J298,0)</f>
        <v>0</v>
      </c>
      <c r="BF298" s="170">
        <f>IF(N298="znížená",J298,0)</f>
        <v>0</v>
      </c>
      <c r="BG298" s="170">
        <f>IF(N298="zákl. prenesená",J298,0)</f>
        <v>0</v>
      </c>
      <c r="BH298" s="170">
        <f>IF(N298="zníž. prenesená",J298,0)</f>
        <v>0</v>
      </c>
      <c r="BI298" s="170">
        <f>IF(N298="nulová",J298,0)</f>
        <v>0</v>
      </c>
      <c r="BJ298" s="18" t="s">
        <v>87</v>
      </c>
      <c r="BK298" s="170">
        <f>ROUND(I298*H298,2)</f>
        <v>0</v>
      </c>
      <c r="BL298" s="18" t="s">
        <v>308</v>
      </c>
      <c r="BM298" s="169" t="s">
        <v>1763</v>
      </c>
    </row>
    <row r="299" spans="1:65" s="14" customFormat="1" ht="11.25">
      <c r="B299" s="179"/>
      <c r="D299" s="172" t="s">
        <v>156</v>
      </c>
      <c r="E299" s="180" t="s">
        <v>1</v>
      </c>
      <c r="F299" s="181" t="s">
        <v>1764</v>
      </c>
      <c r="H299" s="182">
        <v>14.3</v>
      </c>
      <c r="I299" s="183"/>
      <c r="L299" s="179"/>
      <c r="M299" s="184"/>
      <c r="N299" s="185"/>
      <c r="O299" s="185"/>
      <c r="P299" s="185"/>
      <c r="Q299" s="185"/>
      <c r="R299" s="185"/>
      <c r="S299" s="185"/>
      <c r="T299" s="186"/>
      <c r="AT299" s="180" t="s">
        <v>156</v>
      </c>
      <c r="AU299" s="180" t="s">
        <v>87</v>
      </c>
      <c r="AV299" s="14" t="s">
        <v>87</v>
      </c>
      <c r="AW299" s="14" t="s">
        <v>30</v>
      </c>
      <c r="AX299" s="14" t="s">
        <v>74</v>
      </c>
      <c r="AY299" s="180" t="s">
        <v>148</v>
      </c>
    </row>
    <row r="300" spans="1:65" s="15" customFormat="1" ht="11.25">
      <c r="B300" s="187"/>
      <c r="D300" s="172" t="s">
        <v>156</v>
      </c>
      <c r="E300" s="188" t="s">
        <v>1</v>
      </c>
      <c r="F300" s="189" t="s">
        <v>163</v>
      </c>
      <c r="H300" s="190">
        <v>14.3</v>
      </c>
      <c r="I300" s="191"/>
      <c r="L300" s="187"/>
      <c r="M300" s="192"/>
      <c r="N300" s="193"/>
      <c r="O300" s="193"/>
      <c r="P300" s="193"/>
      <c r="Q300" s="193"/>
      <c r="R300" s="193"/>
      <c r="S300" s="193"/>
      <c r="T300" s="194"/>
      <c r="AT300" s="188" t="s">
        <v>156</v>
      </c>
      <c r="AU300" s="188" t="s">
        <v>87</v>
      </c>
      <c r="AV300" s="15" t="s">
        <v>154</v>
      </c>
      <c r="AW300" s="15" t="s">
        <v>30</v>
      </c>
      <c r="AX300" s="15" t="s">
        <v>81</v>
      </c>
      <c r="AY300" s="188" t="s">
        <v>148</v>
      </c>
    </row>
    <row r="301" spans="1:65" s="2" customFormat="1" ht="21.75" customHeight="1">
      <c r="A301" s="33"/>
      <c r="B301" s="156"/>
      <c r="C301" s="207" t="s">
        <v>821</v>
      </c>
      <c r="D301" s="207" t="s">
        <v>752</v>
      </c>
      <c r="E301" s="208" t="s">
        <v>1765</v>
      </c>
      <c r="F301" s="209" t="s">
        <v>1766</v>
      </c>
      <c r="G301" s="210" t="s">
        <v>153</v>
      </c>
      <c r="H301" s="211">
        <v>8.08</v>
      </c>
      <c r="I301" s="212"/>
      <c r="J301" s="213">
        <f>ROUND(I301*H301,2)</f>
        <v>0</v>
      </c>
      <c r="K301" s="214"/>
      <c r="L301" s="215"/>
      <c r="M301" s="216" t="s">
        <v>1</v>
      </c>
      <c r="N301" s="217" t="s">
        <v>40</v>
      </c>
      <c r="O301" s="62"/>
      <c r="P301" s="167">
        <f>O301*H301</f>
        <v>0</v>
      </c>
      <c r="Q301" s="167">
        <v>7.26E-3</v>
      </c>
      <c r="R301" s="167">
        <f>Q301*H301</f>
        <v>5.8660799999999999E-2</v>
      </c>
      <c r="S301" s="167">
        <v>0</v>
      </c>
      <c r="T301" s="16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9" t="s">
        <v>431</v>
      </c>
      <c r="AT301" s="169" t="s">
        <v>752</v>
      </c>
      <c r="AU301" s="169" t="s">
        <v>87</v>
      </c>
      <c r="AY301" s="18" t="s">
        <v>148</v>
      </c>
      <c r="BE301" s="170">
        <f>IF(N301="základná",J301,0)</f>
        <v>0</v>
      </c>
      <c r="BF301" s="170">
        <f>IF(N301="znížená",J301,0)</f>
        <v>0</v>
      </c>
      <c r="BG301" s="170">
        <f>IF(N301="zákl. prenesená",J301,0)</f>
        <v>0</v>
      </c>
      <c r="BH301" s="170">
        <f>IF(N301="zníž. prenesená",J301,0)</f>
        <v>0</v>
      </c>
      <c r="BI301" s="170">
        <f>IF(N301="nulová",J301,0)</f>
        <v>0</v>
      </c>
      <c r="BJ301" s="18" t="s">
        <v>87</v>
      </c>
      <c r="BK301" s="170">
        <f>ROUND(I301*H301,2)</f>
        <v>0</v>
      </c>
      <c r="BL301" s="18" t="s">
        <v>308</v>
      </c>
      <c r="BM301" s="169" t="s">
        <v>1767</v>
      </c>
    </row>
    <row r="302" spans="1:65" s="2" customFormat="1" ht="24.2" customHeight="1">
      <c r="A302" s="33"/>
      <c r="B302" s="156"/>
      <c r="C302" s="157" t="s">
        <v>826</v>
      </c>
      <c r="D302" s="157" t="s">
        <v>150</v>
      </c>
      <c r="E302" s="158" t="s">
        <v>1768</v>
      </c>
      <c r="F302" s="159" t="s">
        <v>1769</v>
      </c>
      <c r="G302" s="160" t="s">
        <v>332</v>
      </c>
      <c r="H302" s="161">
        <v>14.5</v>
      </c>
      <c r="I302" s="162"/>
      <c r="J302" s="163">
        <f>ROUND(I302*H302,2)</f>
        <v>0</v>
      </c>
      <c r="K302" s="164"/>
      <c r="L302" s="34"/>
      <c r="M302" s="165" t="s">
        <v>1</v>
      </c>
      <c r="N302" s="166" t="s">
        <v>40</v>
      </c>
      <c r="O302" s="62"/>
      <c r="P302" s="167">
        <f>O302*H302</f>
        <v>0</v>
      </c>
      <c r="Q302" s="167">
        <v>2.15E-3</v>
      </c>
      <c r="R302" s="167">
        <f>Q302*H302</f>
        <v>3.1175000000000001E-2</v>
      </c>
      <c r="S302" s="167">
        <v>0</v>
      </c>
      <c r="T302" s="168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9" t="s">
        <v>308</v>
      </c>
      <c r="AT302" s="169" t="s">
        <v>150</v>
      </c>
      <c r="AU302" s="169" t="s">
        <v>87</v>
      </c>
      <c r="AY302" s="18" t="s">
        <v>148</v>
      </c>
      <c r="BE302" s="170">
        <f>IF(N302="základná",J302,0)</f>
        <v>0</v>
      </c>
      <c r="BF302" s="170">
        <f>IF(N302="znížená",J302,0)</f>
        <v>0</v>
      </c>
      <c r="BG302" s="170">
        <f>IF(N302="zákl. prenesená",J302,0)</f>
        <v>0</v>
      </c>
      <c r="BH302" s="170">
        <f>IF(N302="zníž. prenesená",J302,0)</f>
        <v>0</v>
      </c>
      <c r="BI302" s="170">
        <f>IF(N302="nulová",J302,0)</f>
        <v>0</v>
      </c>
      <c r="BJ302" s="18" t="s">
        <v>87</v>
      </c>
      <c r="BK302" s="170">
        <f>ROUND(I302*H302,2)</f>
        <v>0</v>
      </c>
      <c r="BL302" s="18" t="s">
        <v>308</v>
      </c>
      <c r="BM302" s="169" t="s">
        <v>1770</v>
      </c>
    </row>
    <row r="303" spans="1:65" s="14" customFormat="1" ht="11.25">
      <c r="B303" s="179"/>
      <c r="D303" s="172" t="s">
        <v>156</v>
      </c>
      <c r="E303" s="180" t="s">
        <v>1</v>
      </c>
      <c r="F303" s="181" t="s">
        <v>1771</v>
      </c>
      <c r="H303" s="182">
        <v>14.5</v>
      </c>
      <c r="I303" s="183"/>
      <c r="L303" s="179"/>
      <c r="M303" s="184"/>
      <c r="N303" s="185"/>
      <c r="O303" s="185"/>
      <c r="P303" s="185"/>
      <c r="Q303" s="185"/>
      <c r="R303" s="185"/>
      <c r="S303" s="185"/>
      <c r="T303" s="186"/>
      <c r="AT303" s="180" t="s">
        <v>156</v>
      </c>
      <c r="AU303" s="180" t="s">
        <v>87</v>
      </c>
      <c r="AV303" s="14" t="s">
        <v>87</v>
      </c>
      <c r="AW303" s="14" t="s">
        <v>30</v>
      </c>
      <c r="AX303" s="14" t="s">
        <v>74</v>
      </c>
      <c r="AY303" s="180" t="s">
        <v>148</v>
      </c>
    </row>
    <row r="304" spans="1:65" s="15" customFormat="1" ht="11.25">
      <c r="B304" s="187"/>
      <c r="D304" s="172" t="s">
        <v>156</v>
      </c>
      <c r="E304" s="188" t="s">
        <v>1</v>
      </c>
      <c r="F304" s="189" t="s">
        <v>163</v>
      </c>
      <c r="H304" s="190">
        <v>14.5</v>
      </c>
      <c r="I304" s="191"/>
      <c r="L304" s="187"/>
      <c r="M304" s="192"/>
      <c r="N304" s="193"/>
      <c r="O304" s="193"/>
      <c r="P304" s="193"/>
      <c r="Q304" s="193"/>
      <c r="R304" s="193"/>
      <c r="S304" s="193"/>
      <c r="T304" s="194"/>
      <c r="AT304" s="188" t="s">
        <v>156</v>
      </c>
      <c r="AU304" s="188" t="s">
        <v>87</v>
      </c>
      <c r="AV304" s="15" t="s">
        <v>154</v>
      </c>
      <c r="AW304" s="15" t="s">
        <v>30</v>
      </c>
      <c r="AX304" s="15" t="s">
        <v>81</v>
      </c>
      <c r="AY304" s="188" t="s">
        <v>148</v>
      </c>
    </row>
    <row r="305" spans="1:65" s="2" customFormat="1" ht="24.2" customHeight="1">
      <c r="A305" s="33"/>
      <c r="B305" s="156"/>
      <c r="C305" s="157" t="s">
        <v>831</v>
      </c>
      <c r="D305" s="157" t="s">
        <v>150</v>
      </c>
      <c r="E305" s="158" t="s">
        <v>1772</v>
      </c>
      <c r="F305" s="159" t="s">
        <v>1773</v>
      </c>
      <c r="G305" s="160" t="s">
        <v>332</v>
      </c>
      <c r="H305" s="161">
        <v>9.5</v>
      </c>
      <c r="I305" s="162"/>
      <c r="J305" s="163">
        <f>ROUND(I305*H305,2)</f>
        <v>0</v>
      </c>
      <c r="K305" s="164"/>
      <c r="L305" s="34"/>
      <c r="M305" s="165" t="s">
        <v>1</v>
      </c>
      <c r="N305" s="166" t="s">
        <v>40</v>
      </c>
      <c r="O305" s="62"/>
      <c r="P305" s="167">
        <f>O305*H305</f>
        <v>0</v>
      </c>
      <c r="Q305" s="167">
        <v>2.8E-3</v>
      </c>
      <c r="R305" s="167">
        <f>Q305*H305</f>
        <v>2.6599999999999999E-2</v>
      </c>
      <c r="S305" s="167">
        <v>0</v>
      </c>
      <c r="T305" s="168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9" t="s">
        <v>308</v>
      </c>
      <c r="AT305" s="169" t="s">
        <v>150</v>
      </c>
      <c r="AU305" s="169" t="s">
        <v>87</v>
      </c>
      <c r="AY305" s="18" t="s">
        <v>148</v>
      </c>
      <c r="BE305" s="170">
        <f>IF(N305="základná",J305,0)</f>
        <v>0</v>
      </c>
      <c r="BF305" s="170">
        <f>IF(N305="znížená",J305,0)</f>
        <v>0</v>
      </c>
      <c r="BG305" s="170">
        <f>IF(N305="zákl. prenesená",J305,0)</f>
        <v>0</v>
      </c>
      <c r="BH305" s="170">
        <f>IF(N305="zníž. prenesená",J305,0)</f>
        <v>0</v>
      </c>
      <c r="BI305" s="170">
        <f>IF(N305="nulová",J305,0)</f>
        <v>0</v>
      </c>
      <c r="BJ305" s="18" t="s">
        <v>87</v>
      </c>
      <c r="BK305" s="170">
        <f>ROUND(I305*H305,2)</f>
        <v>0</v>
      </c>
      <c r="BL305" s="18" t="s">
        <v>308</v>
      </c>
      <c r="BM305" s="169" t="s">
        <v>1774</v>
      </c>
    </row>
    <row r="306" spans="1:65" s="14" customFormat="1" ht="11.25">
      <c r="B306" s="179"/>
      <c r="D306" s="172" t="s">
        <v>156</v>
      </c>
      <c r="E306" s="180" t="s">
        <v>1</v>
      </c>
      <c r="F306" s="181" t="s">
        <v>1775</v>
      </c>
      <c r="H306" s="182">
        <v>9.5</v>
      </c>
      <c r="I306" s="183"/>
      <c r="L306" s="179"/>
      <c r="M306" s="184"/>
      <c r="N306" s="185"/>
      <c r="O306" s="185"/>
      <c r="P306" s="185"/>
      <c r="Q306" s="185"/>
      <c r="R306" s="185"/>
      <c r="S306" s="185"/>
      <c r="T306" s="186"/>
      <c r="AT306" s="180" t="s">
        <v>156</v>
      </c>
      <c r="AU306" s="180" t="s">
        <v>87</v>
      </c>
      <c r="AV306" s="14" t="s">
        <v>87</v>
      </c>
      <c r="AW306" s="14" t="s">
        <v>30</v>
      </c>
      <c r="AX306" s="14" t="s">
        <v>74</v>
      </c>
      <c r="AY306" s="180" t="s">
        <v>148</v>
      </c>
    </row>
    <row r="307" spans="1:65" s="15" customFormat="1" ht="11.25">
      <c r="B307" s="187"/>
      <c r="D307" s="172" t="s">
        <v>156</v>
      </c>
      <c r="E307" s="188" t="s">
        <v>1</v>
      </c>
      <c r="F307" s="189" t="s">
        <v>163</v>
      </c>
      <c r="H307" s="190">
        <v>9.5</v>
      </c>
      <c r="I307" s="191"/>
      <c r="L307" s="187"/>
      <c r="M307" s="192"/>
      <c r="N307" s="193"/>
      <c r="O307" s="193"/>
      <c r="P307" s="193"/>
      <c r="Q307" s="193"/>
      <c r="R307" s="193"/>
      <c r="S307" s="193"/>
      <c r="T307" s="194"/>
      <c r="AT307" s="188" t="s">
        <v>156</v>
      </c>
      <c r="AU307" s="188" t="s">
        <v>87</v>
      </c>
      <c r="AV307" s="15" t="s">
        <v>154</v>
      </c>
      <c r="AW307" s="15" t="s">
        <v>30</v>
      </c>
      <c r="AX307" s="15" t="s">
        <v>81</v>
      </c>
      <c r="AY307" s="188" t="s">
        <v>148</v>
      </c>
    </row>
    <row r="308" spans="1:65" s="2" customFormat="1" ht="33" customHeight="1">
      <c r="A308" s="33"/>
      <c r="B308" s="156"/>
      <c r="C308" s="157" t="s">
        <v>836</v>
      </c>
      <c r="D308" s="157" t="s">
        <v>150</v>
      </c>
      <c r="E308" s="158" t="s">
        <v>1776</v>
      </c>
      <c r="F308" s="159" t="s">
        <v>1777</v>
      </c>
      <c r="G308" s="160" t="s">
        <v>325</v>
      </c>
      <c r="H308" s="161">
        <v>2</v>
      </c>
      <c r="I308" s="162"/>
      <c r="J308" s="163">
        <f>ROUND(I308*H308,2)</f>
        <v>0</v>
      </c>
      <c r="K308" s="164"/>
      <c r="L308" s="34"/>
      <c r="M308" s="165" t="s">
        <v>1</v>
      </c>
      <c r="N308" s="166" t="s">
        <v>40</v>
      </c>
      <c r="O308" s="62"/>
      <c r="P308" s="167">
        <f>O308*H308</f>
        <v>0</v>
      </c>
      <c r="Q308" s="167">
        <v>1.58E-3</v>
      </c>
      <c r="R308" s="167">
        <f>Q308*H308</f>
        <v>3.16E-3</v>
      </c>
      <c r="S308" s="167">
        <v>0</v>
      </c>
      <c r="T308" s="168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9" t="s">
        <v>308</v>
      </c>
      <c r="AT308" s="169" t="s">
        <v>150</v>
      </c>
      <c r="AU308" s="169" t="s">
        <v>87</v>
      </c>
      <c r="AY308" s="18" t="s">
        <v>148</v>
      </c>
      <c r="BE308" s="170">
        <f>IF(N308="základná",J308,0)</f>
        <v>0</v>
      </c>
      <c r="BF308" s="170">
        <f>IF(N308="znížená",J308,0)</f>
        <v>0</v>
      </c>
      <c r="BG308" s="170">
        <f>IF(N308="zákl. prenesená",J308,0)</f>
        <v>0</v>
      </c>
      <c r="BH308" s="170">
        <f>IF(N308="zníž. prenesená",J308,0)</f>
        <v>0</v>
      </c>
      <c r="BI308" s="170">
        <f>IF(N308="nulová",J308,0)</f>
        <v>0</v>
      </c>
      <c r="BJ308" s="18" t="s">
        <v>87</v>
      </c>
      <c r="BK308" s="170">
        <f>ROUND(I308*H308,2)</f>
        <v>0</v>
      </c>
      <c r="BL308" s="18" t="s">
        <v>308</v>
      </c>
      <c r="BM308" s="169" t="s">
        <v>1778</v>
      </c>
    </row>
    <row r="309" spans="1:65" s="14" customFormat="1" ht="11.25">
      <c r="B309" s="179"/>
      <c r="D309" s="172" t="s">
        <v>156</v>
      </c>
      <c r="E309" s="180" t="s">
        <v>1</v>
      </c>
      <c r="F309" s="181" t="s">
        <v>1779</v>
      </c>
      <c r="H309" s="182">
        <v>2</v>
      </c>
      <c r="I309" s="183"/>
      <c r="L309" s="179"/>
      <c r="M309" s="184"/>
      <c r="N309" s="185"/>
      <c r="O309" s="185"/>
      <c r="P309" s="185"/>
      <c r="Q309" s="185"/>
      <c r="R309" s="185"/>
      <c r="S309" s="185"/>
      <c r="T309" s="186"/>
      <c r="AT309" s="180" t="s">
        <v>156</v>
      </c>
      <c r="AU309" s="180" t="s">
        <v>87</v>
      </c>
      <c r="AV309" s="14" t="s">
        <v>87</v>
      </c>
      <c r="AW309" s="14" t="s">
        <v>30</v>
      </c>
      <c r="AX309" s="14" t="s">
        <v>74</v>
      </c>
      <c r="AY309" s="180" t="s">
        <v>148</v>
      </c>
    </row>
    <row r="310" spans="1:65" s="15" customFormat="1" ht="11.25">
      <c r="B310" s="187"/>
      <c r="D310" s="172" t="s">
        <v>156</v>
      </c>
      <c r="E310" s="188" t="s">
        <v>1</v>
      </c>
      <c r="F310" s="189" t="s">
        <v>163</v>
      </c>
      <c r="H310" s="190">
        <v>2</v>
      </c>
      <c r="I310" s="191"/>
      <c r="L310" s="187"/>
      <c r="M310" s="192"/>
      <c r="N310" s="193"/>
      <c r="O310" s="193"/>
      <c r="P310" s="193"/>
      <c r="Q310" s="193"/>
      <c r="R310" s="193"/>
      <c r="S310" s="193"/>
      <c r="T310" s="194"/>
      <c r="AT310" s="188" t="s">
        <v>156</v>
      </c>
      <c r="AU310" s="188" t="s">
        <v>87</v>
      </c>
      <c r="AV310" s="15" t="s">
        <v>154</v>
      </c>
      <c r="AW310" s="15" t="s">
        <v>30</v>
      </c>
      <c r="AX310" s="15" t="s">
        <v>81</v>
      </c>
      <c r="AY310" s="188" t="s">
        <v>148</v>
      </c>
    </row>
    <row r="311" spans="1:65" s="2" customFormat="1" ht="33" customHeight="1">
      <c r="A311" s="33"/>
      <c r="B311" s="156"/>
      <c r="C311" s="157" t="s">
        <v>841</v>
      </c>
      <c r="D311" s="157" t="s">
        <v>150</v>
      </c>
      <c r="E311" s="158" t="s">
        <v>1780</v>
      </c>
      <c r="F311" s="159" t="s">
        <v>1781</v>
      </c>
      <c r="G311" s="160" t="s">
        <v>325</v>
      </c>
      <c r="H311" s="161">
        <v>8</v>
      </c>
      <c r="I311" s="162"/>
      <c r="J311" s="163">
        <f>ROUND(I311*H311,2)</f>
        <v>0</v>
      </c>
      <c r="K311" s="164"/>
      <c r="L311" s="34"/>
      <c r="M311" s="165" t="s">
        <v>1</v>
      </c>
      <c r="N311" s="166" t="s">
        <v>40</v>
      </c>
      <c r="O311" s="62"/>
      <c r="P311" s="167">
        <f>O311*H311</f>
        <v>0</v>
      </c>
      <c r="Q311" s="167">
        <v>1.72E-3</v>
      </c>
      <c r="R311" s="167">
        <f>Q311*H311</f>
        <v>1.376E-2</v>
      </c>
      <c r="S311" s="167">
        <v>0</v>
      </c>
      <c r="T311" s="16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9" t="s">
        <v>308</v>
      </c>
      <c r="AT311" s="169" t="s">
        <v>150</v>
      </c>
      <c r="AU311" s="169" t="s">
        <v>87</v>
      </c>
      <c r="AY311" s="18" t="s">
        <v>148</v>
      </c>
      <c r="BE311" s="170">
        <f>IF(N311="základná",J311,0)</f>
        <v>0</v>
      </c>
      <c r="BF311" s="170">
        <f>IF(N311="znížená",J311,0)</f>
        <v>0</v>
      </c>
      <c r="BG311" s="170">
        <f>IF(N311="zákl. prenesená",J311,0)</f>
        <v>0</v>
      </c>
      <c r="BH311" s="170">
        <f>IF(N311="zníž. prenesená",J311,0)</f>
        <v>0</v>
      </c>
      <c r="BI311" s="170">
        <f>IF(N311="nulová",J311,0)</f>
        <v>0</v>
      </c>
      <c r="BJ311" s="18" t="s">
        <v>87</v>
      </c>
      <c r="BK311" s="170">
        <f>ROUND(I311*H311,2)</f>
        <v>0</v>
      </c>
      <c r="BL311" s="18" t="s">
        <v>308</v>
      </c>
      <c r="BM311" s="169" t="s">
        <v>1782</v>
      </c>
    </row>
    <row r="312" spans="1:65" s="14" customFormat="1" ht="11.25">
      <c r="B312" s="179"/>
      <c r="D312" s="172" t="s">
        <v>156</v>
      </c>
      <c r="E312" s="180" t="s">
        <v>1</v>
      </c>
      <c r="F312" s="181" t="s">
        <v>1783</v>
      </c>
      <c r="H312" s="182">
        <v>8</v>
      </c>
      <c r="I312" s="183"/>
      <c r="L312" s="179"/>
      <c r="M312" s="184"/>
      <c r="N312" s="185"/>
      <c r="O312" s="185"/>
      <c r="P312" s="185"/>
      <c r="Q312" s="185"/>
      <c r="R312" s="185"/>
      <c r="S312" s="185"/>
      <c r="T312" s="186"/>
      <c r="AT312" s="180" t="s">
        <v>156</v>
      </c>
      <c r="AU312" s="180" t="s">
        <v>87</v>
      </c>
      <c r="AV312" s="14" t="s">
        <v>87</v>
      </c>
      <c r="AW312" s="14" t="s">
        <v>30</v>
      </c>
      <c r="AX312" s="14" t="s">
        <v>74</v>
      </c>
      <c r="AY312" s="180" t="s">
        <v>148</v>
      </c>
    </row>
    <row r="313" spans="1:65" s="15" customFormat="1" ht="11.25">
      <c r="B313" s="187"/>
      <c r="D313" s="172" t="s">
        <v>156</v>
      </c>
      <c r="E313" s="188" t="s">
        <v>1</v>
      </c>
      <c r="F313" s="189" t="s">
        <v>163</v>
      </c>
      <c r="H313" s="190">
        <v>8</v>
      </c>
      <c r="I313" s="191"/>
      <c r="L313" s="187"/>
      <c r="M313" s="192"/>
      <c r="N313" s="193"/>
      <c r="O313" s="193"/>
      <c r="P313" s="193"/>
      <c r="Q313" s="193"/>
      <c r="R313" s="193"/>
      <c r="S313" s="193"/>
      <c r="T313" s="194"/>
      <c r="AT313" s="188" t="s">
        <v>156</v>
      </c>
      <c r="AU313" s="188" t="s">
        <v>87</v>
      </c>
      <c r="AV313" s="15" t="s">
        <v>154</v>
      </c>
      <c r="AW313" s="15" t="s">
        <v>30</v>
      </c>
      <c r="AX313" s="15" t="s">
        <v>81</v>
      </c>
      <c r="AY313" s="188" t="s">
        <v>148</v>
      </c>
    </row>
    <row r="314" spans="1:65" s="2" customFormat="1" ht="24.2" customHeight="1">
      <c r="A314" s="33"/>
      <c r="B314" s="156"/>
      <c r="C314" s="157" t="s">
        <v>846</v>
      </c>
      <c r="D314" s="157" t="s">
        <v>150</v>
      </c>
      <c r="E314" s="158" t="s">
        <v>1784</v>
      </c>
      <c r="F314" s="159" t="s">
        <v>1785</v>
      </c>
      <c r="G314" s="160" t="s">
        <v>396</v>
      </c>
      <c r="H314" s="161">
        <v>0.76200000000000001</v>
      </c>
      <c r="I314" s="162"/>
      <c r="J314" s="163">
        <f>ROUND(I314*H314,2)</f>
        <v>0</v>
      </c>
      <c r="K314" s="164"/>
      <c r="L314" s="34"/>
      <c r="M314" s="165" t="s">
        <v>1</v>
      </c>
      <c r="N314" s="166" t="s">
        <v>40</v>
      </c>
      <c r="O314" s="62"/>
      <c r="P314" s="167">
        <f>O314*H314</f>
        <v>0</v>
      </c>
      <c r="Q314" s="167">
        <v>0</v>
      </c>
      <c r="R314" s="167">
        <f>Q314*H314</f>
        <v>0</v>
      </c>
      <c r="S314" s="167">
        <v>0</v>
      </c>
      <c r="T314" s="168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9" t="s">
        <v>308</v>
      </c>
      <c r="AT314" s="169" t="s">
        <v>150</v>
      </c>
      <c r="AU314" s="169" t="s">
        <v>87</v>
      </c>
      <c r="AY314" s="18" t="s">
        <v>148</v>
      </c>
      <c r="BE314" s="170">
        <f>IF(N314="základná",J314,0)</f>
        <v>0</v>
      </c>
      <c r="BF314" s="170">
        <f>IF(N314="znížená",J314,0)</f>
        <v>0</v>
      </c>
      <c r="BG314" s="170">
        <f>IF(N314="zákl. prenesená",J314,0)</f>
        <v>0</v>
      </c>
      <c r="BH314" s="170">
        <f>IF(N314="zníž. prenesená",J314,0)</f>
        <v>0</v>
      </c>
      <c r="BI314" s="170">
        <f>IF(N314="nulová",J314,0)</f>
        <v>0</v>
      </c>
      <c r="BJ314" s="18" t="s">
        <v>87</v>
      </c>
      <c r="BK314" s="170">
        <f>ROUND(I314*H314,2)</f>
        <v>0</v>
      </c>
      <c r="BL314" s="18" t="s">
        <v>308</v>
      </c>
      <c r="BM314" s="169" t="s">
        <v>1786</v>
      </c>
    </row>
    <row r="315" spans="1:65" s="2" customFormat="1" ht="24.2" customHeight="1">
      <c r="A315" s="33"/>
      <c r="B315" s="156"/>
      <c r="C315" s="157" t="s">
        <v>851</v>
      </c>
      <c r="D315" s="157" t="s">
        <v>150</v>
      </c>
      <c r="E315" s="158" t="s">
        <v>1787</v>
      </c>
      <c r="F315" s="159" t="s">
        <v>1788</v>
      </c>
      <c r="G315" s="160" t="s">
        <v>396</v>
      </c>
      <c r="H315" s="161">
        <v>0.76200000000000001</v>
      </c>
      <c r="I315" s="162"/>
      <c r="J315" s="163">
        <f>ROUND(I315*H315,2)</f>
        <v>0</v>
      </c>
      <c r="K315" s="164"/>
      <c r="L315" s="34"/>
      <c r="M315" s="218" t="s">
        <v>1</v>
      </c>
      <c r="N315" s="219" t="s">
        <v>40</v>
      </c>
      <c r="O315" s="220"/>
      <c r="P315" s="221">
        <f>O315*H315</f>
        <v>0</v>
      </c>
      <c r="Q315" s="221">
        <v>0</v>
      </c>
      <c r="R315" s="221">
        <f>Q315*H315</f>
        <v>0</v>
      </c>
      <c r="S315" s="221">
        <v>0</v>
      </c>
      <c r="T315" s="222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9" t="s">
        <v>308</v>
      </c>
      <c r="AT315" s="169" t="s">
        <v>150</v>
      </c>
      <c r="AU315" s="169" t="s">
        <v>87</v>
      </c>
      <c r="AY315" s="18" t="s">
        <v>148</v>
      </c>
      <c r="BE315" s="170">
        <f>IF(N315="základná",J315,0)</f>
        <v>0</v>
      </c>
      <c r="BF315" s="170">
        <f>IF(N315="znížená",J315,0)</f>
        <v>0</v>
      </c>
      <c r="BG315" s="170">
        <f>IF(N315="zákl. prenesená",J315,0)</f>
        <v>0</v>
      </c>
      <c r="BH315" s="170">
        <f>IF(N315="zníž. prenesená",J315,0)</f>
        <v>0</v>
      </c>
      <c r="BI315" s="170">
        <f>IF(N315="nulová",J315,0)</f>
        <v>0</v>
      </c>
      <c r="BJ315" s="18" t="s">
        <v>87</v>
      </c>
      <c r="BK315" s="170">
        <f>ROUND(I315*H315,2)</f>
        <v>0</v>
      </c>
      <c r="BL315" s="18" t="s">
        <v>308</v>
      </c>
      <c r="BM315" s="169" t="s">
        <v>1789</v>
      </c>
    </row>
    <row r="316" spans="1:65" s="2" customFormat="1" ht="6.95" customHeight="1">
      <c r="A316" s="33"/>
      <c r="B316" s="51"/>
      <c r="C316" s="52"/>
      <c r="D316" s="52"/>
      <c r="E316" s="52"/>
      <c r="F316" s="52"/>
      <c r="G316" s="52"/>
      <c r="H316" s="52"/>
      <c r="I316" s="52"/>
      <c r="J316" s="52"/>
      <c r="K316" s="52"/>
      <c r="L316" s="34"/>
      <c r="M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</row>
  </sheetData>
  <autoFilter ref="C129:K315" xr:uid="{00000000-0009-0000-0000-000004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5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</row>
    <row r="8" spans="1:46" s="1" customFormat="1" ht="12" customHeight="1">
      <c r="B8" s="21"/>
      <c r="D8" s="28" t="s">
        <v>108</v>
      </c>
      <c r="L8" s="21"/>
    </row>
    <row r="9" spans="1:4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5" t="s">
        <v>1790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1791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ROUND(J134,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ROUND((SUM(BE134:BE513)),  2)</f>
        <v>0</v>
      </c>
      <c r="G35" s="109"/>
      <c r="H35" s="109"/>
      <c r="I35" s="110">
        <v>0.2</v>
      </c>
      <c r="J35" s="108">
        <f>ROUND(((SUM(BE134:BE513))*I35),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ROUND((SUM(BF134:BF513)),  2)</f>
        <v>0</v>
      </c>
      <c r="G36" s="109"/>
      <c r="H36" s="109"/>
      <c r="I36" s="110">
        <v>0.2</v>
      </c>
      <c r="J36" s="108">
        <f>ROUND(((SUM(BF134:BF513))*I36),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ROUND((SUM(BG134:BG513)),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ROUND((SUM(BH134:BH513)),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ROUND((SUM(BI134:BI513)),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5" t="str">
        <f>E11</f>
        <v>SO01.3 - SO01.3 Zdravotechnika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I.Pálfy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J134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J135</f>
        <v>0</v>
      </c>
      <c r="L99" s="124"/>
    </row>
    <row r="100" spans="1:47" s="10" customFormat="1" ht="19.899999999999999" customHeight="1">
      <c r="B100" s="128"/>
      <c r="D100" s="129" t="s">
        <v>118</v>
      </c>
      <c r="E100" s="130"/>
      <c r="F100" s="130"/>
      <c r="G100" s="130"/>
      <c r="H100" s="130"/>
      <c r="I100" s="130"/>
      <c r="J100" s="131">
        <f>J136</f>
        <v>0</v>
      </c>
      <c r="L100" s="128"/>
    </row>
    <row r="101" spans="1:47" s="10" customFormat="1" ht="19.899999999999999" customHeight="1">
      <c r="B101" s="128"/>
      <c r="D101" s="129" t="s">
        <v>1579</v>
      </c>
      <c r="E101" s="130"/>
      <c r="F101" s="130"/>
      <c r="G101" s="130"/>
      <c r="H101" s="130"/>
      <c r="I101" s="130"/>
      <c r="J101" s="131">
        <f>J177</f>
        <v>0</v>
      </c>
      <c r="L101" s="128"/>
    </row>
    <row r="102" spans="1:47" s="10" customFormat="1" ht="19.899999999999999" customHeight="1">
      <c r="B102" s="128"/>
      <c r="D102" s="129" t="s">
        <v>119</v>
      </c>
      <c r="E102" s="130"/>
      <c r="F102" s="130"/>
      <c r="G102" s="130"/>
      <c r="H102" s="130"/>
      <c r="I102" s="130"/>
      <c r="J102" s="131">
        <f>J181</f>
        <v>0</v>
      </c>
      <c r="L102" s="128"/>
    </row>
    <row r="103" spans="1:47" s="10" customFormat="1" ht="19.899999999999999" customHeight="1">
      <c r="B103" s="128"/>
      <c r="D103" s="129" t="s">
        <v>121</v>
      </c>
      <c r="E103" s="130"/>
      <c r="F103" s="130"/>
      <c r="G103" s="130"/>
      <c r="H103" s="130"/>
      <c r="I103" s="130"/>
      <c r="J103" s="131">
        <f>J191</f>
        <v>0</v>
      </c>
      <c r="L103" s="128"/>
    </row>
    <row r="104" spans="1:47" s="10" customFormat="1" ht="19.899999999999999" customHeight="1">
      <c r="B104" s="128"/>
      <c r="D104" s="129" t="s">
        <v>128</v>
      </c>
      <c r="E104" s="130"/>
      <c r="F104" s="130"/>
      <c r="G104" s="130"/>
      <c r="H104" s="130"/>
      <c r="I104" s="130"/>
      <c r="J104" s="131">
        <f>J210</f>
        <v>0</v>
      </c>
      <c r="L104" s="128"/>
    </row>
    <row r="105" spans="1:47" s="9" customFormat="1" ht="24.95" customHeight="1">
      <c r="B105" s="124"/>
      <c r="D105" s="125" t="s">
        <v>129</v>
      </c>
      <c r="E105" s="126"/>
      <c r="F105" s="126"/>
      <c r="G105" s="126"/>
      <c r="H105" s="126"/>
      <c r="I105" s="126"/>
      <c r="J105" s="127">
        <f>J212</f>
        <v>0</v>
      </c>
      <c r="L105" s="124"/>
    </row>
    <row r="106" spans="1:47" s="10" customFormat="1" ht="19.899999999999999" customHeight="1">
      <c r="B106" s="128"/>
      <c r="D106" s="129" t="s">
        <v>1792</v>
      </c>
      <c r="E106" s="130"/>
      <c r="F106" s="130"/>
      <c r="G106" s="130"/>
      <c r="H106" s="130"/>
      <c r="I106" s="130"/>
      <c r="J106" s="131">
        <f>J213</f>
        <v>0</v>
      </c>
      <c r="L106" s="128"/>
    </row>
    <row r="107" spans="1:47" s="10" customFormat="1" ht="19.899999999999999" customHeight="1">
      <c r="B107" s="128"/>
      <c r="D107" s="129" t="s">
        <v>1275</v>
      </c>
      <c r="E107" s="130"/>
      <c r="F107" s="130"/>
      <c r="G107" s="130"/>
      <c r="H107" s="130"/>
      <c r="I107" s="130"/>
      <c r="J107" s="131">
        <f>J244</f>
        <v>0</v>
      </c>
      <c r="L107" s="128"/>
    </row>
    <row r="108" spans="1:47" s="10" customFormat="1" ht="19.899999999999999" customHeight="1">
      <c r="B108" s="128"/>
      <c r="D108" s="129" t="s">
        <v>1793</v>
      </c>
      <c r="E108" s="130"/>
      <c r="F108" s="130"/>
      <c r="G108" s="130"/>
      <c r="H108" s="130"/>
      <c r="I108" s="130"/>
      <c r="J108" s="131">
        <f>J262</f>
        <v>0</v>
      </c>
      <c r="L108" s="128"/>
    </row>
    <row r="109" spans="1:47" s="10" customFormat="1" ht="19.899999999999999" customHeight="1">
      <c r="B109" s="128"/>
      <c r="D109" s="129" t="s">
        <v>1794</v>
      </c>
      <c r="E109" s="130"/>
      <c r="F109" s="130"/>
      <c r="G109" s="130"/>
      <c r="H109" s="130"/>
      <c r="I109" s="130"/>
      <c r="J109" s="131">
        <f>J293</f>
        <v>0</v>
      </c>
      <c r="L109" s="128"/>
    </row>
    <row r="110" spans="1:47" s="10" customFormat="1" ht="19.899999999999999" customHeight="1">
      <c r="B110" s="128"/>
      <c r="D110" s="129" t="s">
        <v>1795</v>
      </c>
      <c r="E110" s="130"/>
      <c r="F110" s="130"/>
      <c r="G110" s="130"/>
      <c r="H110" s="130"/>
      <c r="I110" s="130"/>
      <c r="J110" s="131">
        <f>J343</f>
        <v>0</v>
      </c>
      <c r="L110" s="128"/>
    </row>
    <row r="111" spans="1:47" s="10" customFormat="1" ht="19.899999999999999" customHeight="1">
      <c r="B111" s="128"/>
      <c r="D111" s="129" t="s">
        <v>1796</v>
      </c>
      <c r="E111" s="130"/>
      <c r="F111" s="130"/>
      <c r="G111" s="130"/>
      <c r="H111" s="130"/>
      <c r="I111" s="130"/>
      <c r="J111" s="131">
        <f>J390</f>
        <v>0</v>
      </c>
      <c r="L111" s="128"/>
    </row>
    <row r="112" spans="1:47" s="10" customFormat="1" ht="19.899999999999999" customHeight="1">
      <c r="B112" s="128"/>
      <c r="D112" s="129" t="s">
        <v>1797</v>
      </c>
      <c r="E112" s="130"/>
      <c r="F112" s="130"/>
      <c r="G112" s="130"/>
      <c r="H112" s="130"/>
      <c r="I112" s="130"/>
      <c r="J112" s="131">
        <f>J503</f>
        <v>0</v>
      </c>
      <c r="L112" s="128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2" t="s">
        <v>134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81" t="str">
        <f>E7</f>
        <v>ČERMÁŇSKY FUTBALOVÝ KLUB - rekonštrukcia  stavby</v>
      </c>
      <c r="F122" s="282"/>
      <c r="G122" s="282"/>
      <c r="H122" s="282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108</v>
      </c>
      <c r="L123" s="21"/>
    </row>
    <row r="124" spans="1:31" s="2" customFormat="1" ht="16.5" customHeight="1">
      <c r="A124" s="33"/>
      <c r="B124" s="34"/>
      <c r="C124" s="33"/>
      <c r="D124" s="33"/>
      <c r="E124" s="281" t="s">
        <v>109</v>
      </c>
      <c r="F124" s="283"/>
      <c r="G124" s="283"/>
      <c r="H124" s="28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110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35" t="str">
        <f>E11</f>
        <v>SO01.3 - SO01.3 Zdravotechnika</v>
      </c>
      <c r="F126" s="283"/>
      <c r="G126" s="283"/>
      <c r="H126" s="28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19</v>
      </c>
      <c r="D128" s="33"/>
      <c r="E128" s="33"/>
      <c r="F128" s="26" t="str">
        <f>F14</f>
        <v>p.č.72460/2, Čermáň, Golianova ul70 NR</v>
      </c>
      <c r="G128" s="33"/>
      <c r="H128" s="33"/>
      <c r="I128" s="28" t="s">
        <v>21</v>
      </c>
      <c r="J128" s="59">
        <f>IF(J14="","",J14)</f>
        <v>44580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25.7" customHeight="1">
      <c r="A130" s="33"/>
      <c r="B130" s="34"/>
      <c r="C130" s="28" t="s">
        <v>22</v>
      </c>
      <c r="D130" s="33"/>
      <c r="E130" s="33"/>
      <c r="F130" s="26" t="str">
        <f>E17</f>
        <v>Čermáňsky futbalový klub,Golianova70,94901NITRA</v>
      </c>
      <c r="G130" s="33"/>
      <c r="H130" s="33"/>
      <c r="I130" s="28" t="s">
        <v>28</v>
      </c>
      <c r="J130" s="31" t="str">
        <f>E23</f>
        <v>Pro-Casa s.r.o.Ing.Z.Drinková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8" t="s">
        <v>26</v>
      </c>
      <c r="D131" s="33"/>
      <c r="E131" s="33"/>
      <c r="F131" s="26" t="str">
        <f>IF(E20="","",E20)</f>
        <v>Vyplň údaj</v>
      </c>
      <c r="G131" s="33"/>
      <c r="H131" s="33"/>
      <c r="I131" s="28" t="s">
        <v>31</v>
      </c>
      <c r="J131" s="31" t="str">
        <f>E26</f>
        <v>I.Pálfy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32"/>
      <c r="B133" s="133"/>
      <c r="C133" s="134" t="s">
        <v>135</v>
      </c>
      <c r="D133" s="135" t="s">
        <v>59</v>
      </c>
      <c r="E133" s="135" t="s">
        <v>55</v>
      </c>
      <c r="F133" s="135" t="s">
        <v>56</v>
      </c>
      <c r="G133" s="135" t="s">
        <v>136</v>
      </c>
      <c r="H133" s="135" t="s">
        <v>137</v>
      </c>
      <c r="I133" s="135" t="s">
        <v>138</v>
      </c>
      <c r="J133" s="136" t="s">
        <v>114</v>
      </c>
      <c r="K133" s="137" t="s">
        <v>139</v>
      </c>
      <c r="L133" s="138"/>
      <c r="M133" s="66" t="s">
        <v>1</v>
      </c>
      <c r="N133" s="67" t="s">
        <v>38</v>
      </c>
      <c r="O133" s="67" t="s">
        <v>140</v>
      </c>
      <c r="P133" s="67" t="s">
        <v>141</v>
      </c>
      <c r="Q133" s="67" t="s">
        <v>142</v>
      </c>
      <c r="R133" s="67" t="s">
        <v>143</v>
      </c>
      <c r="S133" s="67" t="s">
        <v>144</v>
      </c>
      <c r="T133" s="68" t="s">
        <v>145</v>
      </c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</row>
    <row r="134" spans="1:65" s="2" customFormat="1" ht="22.9" customHeight="1">
      <c r="A134" s="33"/>
      <c r="B134" s="34"/>
      <c r="C134" s="73" t="s">
        <v>115</v>
      </c>
      <c r="D134" s="33"/>
      <c r="E134" s="33"/>
      <c r="F134" s="33"/>
      <c r="G134" s="33"/>
      <c r="H134" s="33"/>
      <c r="I134" s="33"/>
      <c r="J134" s="139">
        <f>BK134</f>
        <v>0</v>
      </c>
      <c r="K134" s="33"/>
      <c r="L134" s="34"/>
      <c r="M134" s="69"/>
      <c r="N134" s="60"/>
      <c r="O134" s="70"/>
      <c r="P134" s="140">
        <f>P135+P212</f>
        <v>0</v>
      </c>
      <c r="Q134" s="70"/>
      <c r="R134" s="140">
        <f>R135+R212</f>
        <v>69.620361900000006</v>
      </c>
      <c r="S134" s="70"/>
      <c r="T134" s="141">
        <f>T135+T212</f>
        <v>15.144784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73</v>
      </c>
      <c r="AU134" s="18" t="s">
        <v>116</v>
      </c>
      <c r="BK134" s="142">
        <f>BK135+BK212</f>
        <v>0</v>
      </c>
    </row>
    <row r="135" spans="1:65" s="12" customFormat="1" ht="25.9" customHeight="1">
      <c r="B135" s="143"/>
      <c r="D135" s="144" t="s">
        <v>73</v>
      </c>
      <c r="E135" s="145" t="s">
        <v>146</v>
      </c>
      <c r="F135" s="145" t="s">
        <v>147</v>
      </c>
      <c r="I135" s="146"/>
      <c r="J135" s="147">
        <f>BK135</f>
        <v>0</v>
      </c>
      <c r="L135" s="143"/>
      <c r="M135" s="148"/>
      <c r="N135" s="149"/>
      <c r="O135" s="149"/>
      <c r="P135" s="150">
        <f>P136+P177+P181+P191+P210</f>
        <v>0</v>
      </c>
      <c r="Q135" s="149"/>
      <c r="R135" s="150">
        <f>R136+R177+R181+R191+R210</f>
        <v>64.726361900000001</v>
      </c>
      <c r="S135" s="149"/>
      <c r="T135" s="151">
        <f>T136+T177+T181+T191+T210</f>
        <v>14.602</v>
      </c>
      <c r="AR135" s="144" t="s">
        <v>81</v>
      </c>
      <c r="AT135" s="152" t="s">
        <v>73</v>
      </c>
      <c r="AU135" s="152" t="s">
        <v>74</v>
      </c>
      <c r="AY135" s="144" t="s">
        <v>148</v>
      </c>
      <c r="BK135" s="153">
        <f>BK136+BK177+BK181+BK191+BK210</f>
        <v>0</v>
      </c>
    </row>
    <row r="136" spans="1:65" s="12" customFormat="1" ht="22.9" customHeight="1">
      <c r="B136" s="143"/>
      <c r="D136" s="144" t="s">
        <v>73</v>
      </c>
      <c r="E136" s="154" t="s">
        <v>81</v>
      </c>
      <c r="F136" s="154" t="s">
        <v>149</v>
      </c>
      <c r="I136" s="146"/>
      <c r="J136" s="155">
        <f>BK136</f>
        <v>0</v>
      </c>
      <c r="L136" s="143"/>
      <c r="M136" s="148"/>
      <c r="N136" s="149"/>
      <c r="O136" s="149"/>
      <c r="P136" s="150">
        <f>SUM(P137:P176)</f>
        <v>0</v>
      </c>
      <c r="Q136" s="149"/>
      <c r="R136" s="150">
        <f>SUM(R137:R176)</f>
        <v>47.19</v>
      </c>
      <c r="S136" s="149"/>
      <c r="T136" s="151">
        <f>SUM(T137:T176)</f>
        <v>0</v>
      </c>
      <c r="AR136" s="144" t="s">
        <v>81</v>
      </c>
      <c r="AT136" s="152" t="s">
        <v>73</v>
      </c>
      <c r="AU136" s="152" t="s">
        <v>81</v>
      </c>
      <c r="AY136" s="144" t="s">
        <v>148</v>
      </c>
      <c r="BK136" s="153">
        <f>SUM(BK137:BK176)</f>
        <v>0</v>
      </c>
    </row>
    <row r="137" spans="1:65" s="2" customFormat="1" ht="16.5" customHeight="1">
      <c r="A137" s="33"/>
      <c r="B137" s="156"/>
      <c r="C137" s="157" t="s">
        <v>81</v>
      </c>
      <c r="D137" s="157" t="s">
        <v>150</v>
      </c>
      <c r="E137" s="158" t="s">
        <v>1798</v>
      </c>
      <c r="F137" s="159" t="s">
        <v>1799</v>
      </c>
      <c r="G137" s="160" t="s">
        <v>170</v>
      </c>
      <c r="H137" s="161">
        <v>22</v>
      </c>
      <c r="I137" s="162"/>
      <c r="J137" s="163">
        <f>ROUND(I137*H137,2)</f>
        <v>0</v>
      </c>
      <c r="K137" s="164"/>
      <c r="L137" s="34"/>
      <c r="M137" s="165" t="s">
        <v>1</v>
      </c>
      <c r="N137" s="166" t="s">
        <v>40</v>
      </c>
      <c r="O137" s="62"/>
      <c r="P137" s="167">
        <f>O137*H137</f>
        <v>0</v>
      </c>
      <c r="Q137" s="167">
        <v>0</v>
      </c>
      <c r="R137" s="167">
        <f>Q137*H137</f>
        <v>0</v>
      </c>
      <c r="S137" s="167">
        <v>0</v>
      </c>
      <c r="T137" s="16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154</v>
      </c>
      <c r="AT137" s="169" t="s">
        <v>150</v>
      </c>
      <c r="AU137" s="169" t="s">
        <v>87</v>
      </c>
      <c r="AY137" s="18" t="s">
        <v>148</v>
      </c>
      <c r="BE137" s="170">
        <f>IF(N137="základná",J137,0)</f>
        <v>0</v>
      </c>
      <c r="BF137" s="170">
        <f>IF(N137="znížená",J137,0)</f>
        <v>0</v>
      </c>
      <c r="BG137" s="170">
        <f>IF(N137="zákl. prenesená",J137,0)</f>
        <v>0</v>
      </c>
      <c r="BH137" s="170">
        <f>IF(N137="zníž. prenesená",J137,0)</f>
        <v>0</v>
      </c>
      <c r="BI137" s="170">
        <f>IF(N137="nulová",J137,0)</f>
        <v>0</v>
      </c>
      <c r="BJ137" s="18" t="s">
        <v>87</v>
      </c>
      <c r="BK137" s="170">
        <f>ROUND(I137*H137,2)</f>
        <v>0</v>
      </c>
      <c r="BL137" s="18" t="s">
        <v>154</v>
      </c>
      <c r="BM137" s="169" t="s">
        <v>87</v>
      </c>
    </row>
    <row r="138" spans="1:65" s="13" customFormat="1" ht="22.5">
      <c r="B138" s="171"/>
      <c r="D138" s="172" t="s">
        <v>156</v>
      </c>
      <c r="E138" s="173" t="s">
        <v>1</v>
      </c>
      <c r="F138" s="174" t="s">
        <v>1800</v>
      </c>
      <c r="H138" s="173" t="s">
        <v>1</v>
      </c>
      <c r="I138" s="175"/>
      <c r="L138" s="171"/>
      <c r="M138" s="176"/>
      <c r="N138" s="177"/>
      <c r="O138" s="177"/>
      <c r="P138" s="177"/>
      <c r="Q138" s="177"/>
      <c r="R138" s="177"/>
      <c r="S138" s="177"/>
      <c r="T138" s="178"/>
      <c r="AT138" s="173" t="s">
        <v>156</v>
      </c>
      <c r="AU138" s="173" t="s">
        <v>87</v>
      </c>
      <c r="AV138" s="13" t="s">
        <v>81</v>
      </c>
      <c r="AW138" s="13" t="s">
        <v>30</v>
      </c>
      <c r="AX138" s="13" t="s">
        <v>74</v>
      </c>
      <c r="AY138" s="173" t="s">
        <v>148</v>
      </c>
    </row>
    <row r="139" spans="1:65" s="13" customFormat="1" ht="11.25">
      <c r="B139" s="171"/>
      <c r="D139" s="172" t="s">
        <v>156</v>
      </c>
      <c r="E139" s="173" t="s">
        <v>1</v>
      </c>
      <c r="F139" s="174" t="s">
        <v>1801</v>
      </c>
      <c r="H139" s="173" t="s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3" t="s">
        <v>156</v>
      </c>
      <c r="AU139" s="173" t="s">
        <v>87</v>
      </c>
      <c r="AV139" s="13" t="s">
        <v>81</v>
      </c>
      <c r="AW139" s="13" t="s">
        <v>30</v>
      </c>
      <c r="AX139" s="13" t="s">
        <v>74</v>
      </c>
      <c r="AY139" s="173" t="s">
        <v>148</v>
      </c>
    </row>
    <row r="140" spans="1:65" s="14" customFormat="1" ht="11.25">
      <c r="B140" s="179"/>
      <c r="D140" s="172" t="s">
        <v>156</v>
      </c>
      <c r="E140" s="180" t="s">
        <v>1</v>
      </c>
      <c r="F140" s="181" t="s">
        <v>1802</v>
      </c>
      <c r="H140" s="182">
        <v>16.559999999999999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156</v>
      </c>
      <c r="AU140" s="180" t="s">
        <v>87</v>
      </c>
      <c r="AV140" s="14" t="s">
        <v>87</v>
      </c>
      <c r="AW140" s="14" t="s">
        <v>30</v>
      </c>
      <c r="AX140" s="14" t="s">
        <v>74</v>
      </c>
      <c r="AY140" s="180" t="s">
        <v>148</v>
      </c>
    </row>
    <row r="141" spans="1:65" s="16" customFormat="1" ht="11.25">
      <c r="B141" s="195"/>
      <c r="D141" s="172" t="s">
        <v>156</v>
      </c>
      <c r="E141" s="196" t="s">
        <v>1</v>
      </c>
      <c r="F141" s="197" t="s">
        <v>193</v>
      </c>
      <c r="H141" s="198">
        <v>16.559999999999999</v>
      </c>
      <c r="I141" s="199"/>
      <c r="L141" s="195"/>
      <c r="M141" s="200"/>
      <c r="N141" s="201"/>
      <c r="O141" s="201"/>
      <c r="P141" s="201"/>
      <c r="Q141" s="201"/>
      <c r="R141" s="201"/>
      <c r="S141" s="201"/>
      <c r="T141" s="202"/>
      <c r="AT141" s="196" t="s">
        <v>156</v>
      </c>
      <c r="AU141" s="196" t="s">
        <v>87</v>
      </c>
      <c r="AV141" s="16" t="s">
        <v>167</v>
      </c>
      <c r="AW141" s="16" t="s">
        <v>30</v>
      </c>
      <c r="AX141" s="16" t="s">
        <v>74</v>
      </c>
      <c r="AY141" s="196" t="s">
        <v>148</v>
      </c>
    </row>
    <row r="142" spans="1:65" s="14" customFormat="1" ht="11.25">
      <c r="B142" s="179"/>
      <c r="D142" s="172" t="s">
        <v>156</v>
      </c>
      <c r="E142" s="180" t="s">
        <v>1</v>
      </c>
      <c r="F142" s="181" t="s">
        <v>1803</v>
      </c>
      <c r="H142" s="182">
        <v>2.4300000000000002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156</v>
      </c>
      <c r="AU142" s="180" t="s">
        <v>87</v>
      </c>
      <c r="AV142" s="14" t="s">
        <v>87</v>
      </c>
      <c r="AW142" s="14" t="s">
        <v>30</v>
      </c>
      <c r="AX142" s="14" t="s">
        <v>74</v>
      </c>
      <c r="AY142" s="180" t="s">
        <v>148</v>
      </c>
    </row>
    <row r="143" spans="1:65" s="14" customFormat="1" ht="11.25">
      <c r="B143" s="179"/>
      <c r="D143" s="172" t="s">
        <v>156</v>
      </c>
      <c r="E143" s="180" t="s">
        <v>1</v>
      </c>
      <c r="F143" s="181" t="s">
        <v>1804</v>
      </c>
      <c r="H143" s="182">
        <v>0.54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156</v>
      </c>
      <c r="AU143" s="180" t="s">
        <v>87</v>
      </c>
      <c r="AV143" s="14" t="s">
        <v>87</v>
      </c>
      <c r="AW143" s="14" t="s">
        <v>30</v>
      </c>
      <c r="AX143" s="14" t="s">
        <v>74</v>
      </c>
      <c r="AY143" s="180" t="s">
        <v>148</v>
      </c>
    </row>
    <row r="144" spans="1:65" s="14" customFormat="1" ht="11.25">
      <c r="B144" s="179"/>
      <c r="D144" s="172" t="s">
        <v>156</v>
      </c>
      <c r="E144" s="180" t="s">
        <v>1</v>
      </c>
      <c r="F144" s="181" t="s">
        <v>1805</v>
      </c>
      <c r="H144" s="182">
        <v>0.18</v>
      </c>
      <c r="I144" s="183"/>
      <c r="L144" s="179"/>
      <c r="M144" s="184"/>
      <c r="N144" s="185"/>
      <c r="O144" s="185"/>
      <c r="P144" s="185"/>
      <c r="Q144" s="185"/>
      <c r="R144" s="185"/>
      <c r="S144" s="185"/>
      <c r="T144" s="186"/>
      <c r="AT144" s="180" t="s">
        <v>156</v>
      </c>
      <c r="AU144" s="180" t="s">
        <v>87</v>
      </c>
      <c r="AV144" s="14" t="s">
        <v>87</v>
      </c>
      <c r="AW144" s="14" t="s">
        <v>30</v>
      </c>
      <c r="AX144" s="14" t="s">
        <v>74</v>
      </c>
      <c r="AY144" s="180" t="s">
        <v>148</v>
      </c>
    </row>
    <row r="145" spans="1:65" s="16" customFormat="1" ht="11.25">
      <c r="B145" s="195"/>
      <c r="D145" s="172" t="s">
        <v>156</v>
      </c>
      <c r="E145" s="196" t="s">
        <v>1</v>
      </c>
      <c r="F145" s="197" t="s">
        <v>193</v>
      </c>
      <c r="H145" s="198">
        <v>3.15</v>
      </c>
      <c r="I145" s="199"/>
      <c r="L145" s="195"/>
      <c r="M145" s="200"/>
      <c r="N145" s="201"/>
      <c r="O145" s="201"/>
      <c r="P145" s="201"/>
      <c r="Q145" s="201"/>
      <c r="R145" s="201"/>
      <c r="S145" s="201"/>
      <c r="T145" s="202"/>
      <c r="AT145" s="196" t="s">
        <v>156</v>
      </c>
      <c r="AU145" s="196" t="s">
        <v>87</v>
      </c>
      <c r="AV145" s="16" t="s">
        <v>167</v>
      </c>
      <c r="AW145" s="16" t="s">
        <v>30</v>
      </c>
      <c r="AX145" s="16" t="s">
        <v>74</v>
      </c>
      <c r="AY145" s="196" t="s">
        <v>148</v>
      </c>
    </row>
    <row r="146" spans="1:65" s="14" customFormat="1" ht="11.25">
      <c r="B146" s="179"/>
      <c r="D146" s="172" t="s">
        <v>156</v>
      </c>
      <c r="E146" s="180" t="s">
        <v>1</v>
      </c>
      <c r="F146" s="181" t="s">
        <v>1806</v>
      </c>
      <c r="H146" s="182">
        <v>2.2000000000000002</v>
      </c>
      <c r="I146" s="183"/>
      <c r="L146" s="179"/>
      <c r="M146" s="184"/>
      <c r="N146" s="185"/>
      <c r="O146" s="185"/>
      <c r="P146" s="185"/>
      <c r="Q146" s="185"/>
      <c r="R146" s="185"/>
      <c r="S146" s="185"/>
      <c r="T146" s="186"/>
      <c r="AT146" s="180" t="s">
        <v>156</v>
      </c>
      <c r="AU146" s="180" t="s">
        <v>87</v>
      </c>
      <c r="AV146" s="14" t="s">
        <v>87</v>
      </c>
      <c r="AW146" s="14" t="s">
        <v>30</v>
      </c>
      <c r="AX146" s="14" t="s">
        <v>74</v>
      </c>
      <c r="AY146" s="180" t="s">
        <v>148</v>
      </c>
    </row>
    <row r="147" spans="1:65" s="16" customFormat="1" ht="11.25">
      <c r="B147" s="195"/>
      <c r="D147" s="172" t="s">
        <v>156</v>
      </c>
      <c r="E147" s="196" t="s">
        <v>1</v>
      </c>
      <c r="F147" s="197" t="s">
        <v>1807</v>
      </c>
      <c r="H147" s="198">
        <v>2.2000000000000002</v>
      </c>
      <c r="I147" s="199"/>
      <c r="L147" s="195"/>
      <c r="M147" s="200"/>
      <c r="N147" s="201"/>
      <c r="O147" s="201"/>
      <c r="P147" s="201"/>
      <c r="Q147" s="201"/>
      <c r="R147" s="201"/>
      <c r="S147" s="201"/>
      <c r="T147" s="202"/>
      <c r="AT147" s="196" t="s">
        <v>156</v>
      </c>
      <c r="AU147" s="196" t="s">
        <v>87</v>
      </c>
      <c r="AV147" s="16" t="s">
        <v>167</v>
      </c>
      <c r="AW147" s="16" t="s">
        <v>30</v>
      </c>
      <c r="AX147" s="16" t="s">
        <v>74</v>
      </c>
      <c r="AY147" s="196" t="s">
        <v>148</v>
      </c>
    </row>
    <row r="148" spans="1:65" s="14" customFormat="1" ht="11.25">
      <c r="B148" s="179"/>
      <c r="D148" s="172" t="s">
        <v>156</v>
      </c>
      <c r="E148" s="180" t="s">
        <v>1</v>
      </c>
      <c r="F148" s="181" t="s">
        <v>1404</v>
      </c>
      <c r="H148" s="182">
        <v>0.09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156</v>
      </c>
      <c r="AU148" s="180" t="s">
        <v>87</v>
      </c>
      <c r="AV148" s="14" t="s">
        <v>87</v>
      </c>
      <c r="AW148" s="14" t="s">
        <v>30</v>
      </c>
      <c r="AX148" s="14" t="s">
        <v>74</v>
      </c>
      <c r="AY148" s="180" t="s">
        <v>148</v>
      </c>
    </row>
    <row r="149" spans="1:65" s="15" customFormat="1" ht="11.25">
      <c r="B149" s="187"/>
      <c r="D149" s="172" t="s">
        <v>156</v>
      </c>
      <c r="E149" s="188" t="s">
        <v>1</v>
      </c>
      <c r="F149" s="189" t="s">
        <v>163</v>
      </c>
      <c r="H149" s="190">
        <v>22</v>
      </c>
      <c r="I149" s="191"/>
      <c r="L149" s="187"/>
      <c r="M149" s="192"/>
      <c r="N149" s="193"/>
      <c r="O149" s="193"/>
      <c r="P149" s="193"/>
      <c r="Q149" s="193"/>
      <c r="R149" s="193"/>
      <c r="S149" s="193"/>
      <c r="T149" s="194"/>
      <c r="AT149" s="188" t="s">
        <v>156</v>
      </c>
      <c r="AU149" s="188" t="s">
        <v>87</v>
      </c>
      <c r="AV149" s="15" t="s">
        <v>154</v>
      </c>
      <c r="AW149" s="15" t="s">
        <v>30</v>
      </c>
      <c r="AX149" s="15" t="s">
        <v>81</v>
      </c>
      <c r="AY149" s="188" t="s">
        <v>148</v>
      </c>
    </row>
    <row r="150" spans="1:65" s="2" customFormat="1" ht="37.9" customHeight="1">
      <c r="A150" s="33"/>
      <c r="B150" s="156"/>
      <c r="C150" s="157" t="s">
        <v>87</v>
      </c>
      <c r="D150" s="157" t="s">
        <v>150</v>
      </c>
      <c r="E150" s="158" t="s">
        <v>1808</v>
      </c>
      <c r="F150" s="159" t="s">
        <v>1809</v>
      </c>
      <c r="G150" s="160" t="s">
        <v>170</v>
      </c>
      <c r="H150" s="161">
        <v>6.6</v>
      </c>
      <c r="I150" s="162"/>
      <c r="J150" s="163">
        <f>ROUND(I150*H150,2)</f>
        <v>0</v>
      </c>
      <c r="K150" s="164"/>
      <c r="L150" s="34"/>
      <c r="M150" s="165" t="s">
        <v>1</v>
      </c>
      <c r="N150" s="166" t="s">
        <v>40</v>
      </c>
      <c r="O150" s="62"/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154</v>
      </c>
      <c r="AT150" s="169" t="s">
        <v>150</v>
      </c>
      <c r="AU150" s="169" t="s">
        <v>87</v>
      </c>
      <c r="AY150" s="18" t="s">
        <v>148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8" t="s">
        <v>87</v>
      </c>
      <c r="BK150" s="170">
        <f>ROUND(I150*H150,2)</f>
        <v>0</v>
      </c>
      <c r="BL150" s="18" t="s">
        <v>154</v>
      </c>
      <c r="BM150" s="169" t="s">
        <v>154</v>
      </c>
    </row>
    <row r="151" spans="1:65" s="14" customFormat="1" ht="11.25">
      <c r="B151" s="179"/>
      <c r="D151" s="172" t="s">
        <v>156</v>
      </c>
      <c r="E151" s="180" t="s">
        <v>1</v>
      </c>
      <c r="F151" s="181" t="s">
        <v>1810</v>
      </c>
      <c r="H151" s="182">
        <v>6.6</v>
      </c>
      <c r="I151" s="183"/>
      <c r="L151" s="179"/>
      <c r="M151" s="184"/>
      <c r="N151" s="185"/>
      <c r="O151" s="185"/>
      <c r="P151" s="185"/>
      <c r="Q151" s="185"/>
      <c r="R151" s="185"/>
      <c r="S151" s="185"/>
      <c r="T151" s="186"/>
      <c r="AT151" s="180" t="s">
        <v>156</v>
      </c>
      <c r="AU151" s="180" t="s">
        <v>87</v>
      </c>
      <c r="AV151" s="14" t="s">
        <v>87</v>
      </c>
      <c r="AW151" s="14" t="s">
        <v>30</v>
      </c>
      <c r="AX151" s="14" t="s">
        <v>81</v>
      </c>
      <c r="AY151" s="180" t="s">
        <v>148</v>
      </c>
    </row>
    <row r="152" spans="1:65" s="2" customFormat="1" ht="37.9" customHeight="1">
      <c r="A152" s="33"/>
      <c r="B152" s="156"/>
      <c r="C152" s="157" t="s">
        <v>167</v>
      </c>
      <c r="D152" s="157" t="s">
        <v>150</v>
      </c>
      <c r="E152" s="158" t="s">
        <v>1811</v>
      </c>
      <c r="F152" s="159" t="s">
        <v>1812</v>
      </c>
      <c r="G152" s="160" t="s">
        <v>170</v>
      </c>
      <c r="H152" s="161">
        <v>22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154</v>
      </c>
      <c r="AT152" s="169" t="s">
        <v>150</v>
      </c>
      <c r="AU152" s="169" t="s">
        <v>87</v>
      </c>
      <c r="AY152" s="18" t="s">
        <v>148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87</v>
      </c>
      <c r="BK152" s="170">
        <f>ROUND(I152*H152,2)</f>
        <v>0</v>
      </c>
      <c r="BL152" s="18" t="s">
        <v>154</v>
      </c>
      <c r="BM152" s="169" t="s">
        <v>173</v>
      </c>
    </row>
    <row r="153" spans="1:65" s="14" customFormat="1" ht="11.25">
      <c r="B153" s="179"/>
      <c r="D153" s="172" t="s">
        <v>156</v>
      </c>
      <c r="E153" s="180" t="s">
        <v>1</v>
      </c>
      <c r="F153" s="181" t="s">
        <v>347</v>
      </c>
      <c r="H153" s="182">
        <v>22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156</v>
      </c>
      <c r="AU153" s="180" t="s">
        <v>87</v>
      </c>
      <c r="AV153" s="14" t="s">
        <v>87</v>
      </c>
      <c r="AW153" s="14" t="s">
        <v>30</v>
      </c>
      <c r="AX153" s="14" t="s">
        <v>81</v>
      </c>
      <c r="AY153" s="180" t="s">
        <v>148</v>
      </c>
    </row>
    <row r="154" spans="1:65" s="2" customFormat="1" ht="44.25" customHeight="1">
      <c r="A154" s="33"/>
      <c r="B154" s="156"/>
      <c r="C154" s="157" t="s">
        <v>154</v>
      </c>
      <c r="D154" s="157" t="s">
        <v>150</v>
      </c>
      <c r="E154" s="158" t="s">
        <v>1813</v>
      </c>
      <c r="F154" s="159" t="s">
        <v>1814</v>
      </c>
      <c r="G154" s="160" t="s">
        <v>170</v>
      </c>
      <c r="H154" s="161">
        <v>110</v>
      </c>
      <c r="I154" s="162"/>
      <c r="J154" s="163">
        <f>ROUND(I154*H154,2)</f>
        <v>0</v>
      </c>
      <c r="K154" s="164"/>
      <c r="L154" s="34"/>
      <c r="M154" s="165" t="s">
        <v>1</v>
      </c>
      <c r="N154" s="166" t="s">
        <v>40</v>
      </c>
      <c r="O154" s="62"/>
      <c r="P154" s="167">
        <f>O154*H154</f>
        <v>0</v>
      </c>
      <c r="Q154" s="167">
        <v>0</v>
      </c>
      <c r="R154" s="167">
        <f>Q154*H154</f>
        <v>0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154</v>
      </c>
      <c r="AT154" s="169" t="s">
        <v>150</v>
      </c>
      <c r="AU154" s="169" t="s">
        <v>87</v>
      </c>
      <c r="AY154" s="18" t="s">
        <v>148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87</v>
      </c>
      <c r="BK154" s="170">
        <f>ROUND(I154*H154,2)</f>
        <v>0</v>
      </c>
      <c r="BL154" s="18" t="s">
        <v>154</v>
      </c>
      <c r="BM154" s="169" t="s">
        <v>1815</v>
      </c>
    </row>
    <row r="155" spans="1:65" s="14" customFormat="1" ht="11.25">
      <c r="B155" s="179"/>
      <c r="D155" s="172" t="s">
        <v>156</v>
      </c>
      <c r="E155" s="180" t="s">
        <v>1</v>
      </c>
      <c r="F155" s="181" t="s">
        <v>1816</v>
      </c>
      <c r="H155" s="182">
        <v>110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156</v>
      </c>
      <c r="AU155" s="180" t="s">
        <v>87</v>
      </c>
      <c r="AV155" s="14" t="s">
        <v>87</v>
      </c>
      <c r="AW155" s="14" t="s">
        <v>30</v>
      </c>
      <c r="AX155" s="14" t="s">
        <v>81</v>
      </c>
      <c r="AY155" s="180" t="s">
        <v>148</v>
      </c>
    </row>
    <row r="156" spans="1:65" s="2" customFormat="1" ht="33" customHeight="1">
      <c r="A156" s="33"/>
      <c r="B156" s="156"/>
      <c r="C156" s="157" t="s">
        <v>183</v>
      </c>
      <c r="D156" s="157" t="s">
        <v>150</v>
      </c>
      <c r="E156" s="158" t="s">
        <v>1817</v>
      </c>
      <c r="F156" s="159" t="s">
        <v>1818</v>
      </c>
      <c r="G156" s="160" t="s">
        <v>170</v>
      </c>
      <c r="H156" s="161">
        <v>22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154</v>
      </c>
      <c r="AT156" s="169" t="s">
        <v>150</v>
      </c>
      <c r="AU156" s="169" t="s">
        <v>87</v>
      </c>
      <c r="AY156" s="18" t="s">
        <v>148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87</v>
      </c>
      <c r="BK156" s="170">
        <f>ROUND(I156*H156,2)</f>
        <v>0</v>
      </c>
      <c r="BL156" s="18" t="s">
        <v>154</v>
      </c>
      <c r="BM156" s="169" t="s">
        <v>213</v>
      </c>
    </row>
    <row r="157" spans="1:65" s="14" customFormat="1" ht="11.25">
      <c r="B157" s="179"/>
      <c r="D157" s="172" t="s">
        <v>156</v>
      </c>
      <c r="E157" s="180" t="s">
        <v>1</v>
      </c>
      <c r="F157" s="181" t="s">
        <v>347</v>
      </c>
      <c r="H157" s="182">
        <v>22</v>
      </c>
      <c r="I157" s="183"/>
      <c r="L157" s="179"/>
      <c r="M157" s="184"/>
      <c r="N157" s="185"/>
      <c r="O157" s="185"/>
      <c r="P157" s="185"/>
      <c r="Q157" s="185"/>
      <c r="R157" s="185"/>
      <c r="S157" s="185"/>
      <c r="T157" s="186"/>
      <c r="AT157" s="180" t="s">
        <v>156</v>
      </c>
      <c r="AU157" s="180" t="s">
        <v>87</v>
      </c>
      <c r="AV157" s="14" t="s">
        <v>87</v>
      </c>
      <c r="AW157" s="14" t="s">
        <v>30</v>
      </c>
      <c r="AX157" s="14" t="s">
        <v>81</v>
      </c>
      <c r="AY157" s="180" t="s">
        <v>148</v>
      </c>
    </row>
    <row r="158" spans="1:65" s="2" customFormat="1" ht="37.9" customHeight="1">
      <c r="A158" s="33"/>
      <c r="B158" s="156"/>
      <c r="C158" s="157" t="s">
        <v>173</v>
      </c>
      <c r="D158" s="157" t="s">
        <v>150</v>
      </c>
      <c r="E158" s="158" t="s">
        <v>1819</v>
      </c>
      <c r="F158" s="159" t="s">
        <v>1820</v>
      </c>
      <c r="G158" s="160" t="s">
        <v>170</v>
      </c>
      <c r="H158" s="161">
        <v>44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154</v>
      </c>
      <c r="AT158" s="169" t="s">
        <v>150</v>
      </c>
      <c r="AU158" s="169" t="s">
        <v>87</v>
      </c>
      <c r="AY158" s="18" t="s">
        <v>148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87</v>
      </c>
      <c r="BK158" s="170">
        <f>ROUND(I158*H158,2)</f>
        <v>0</v>
      </c>
      <c r="BL158" s="18" t="s">
        <v>154</v>
      </c>
      <c r="BM158" s="169" t="s">
        <v>1821</v>
      </c>
    </row>
    <row r="159" spans="1:65" s="14" customFormat="1" ht="11.25">
      <c r="B159" s="179"/>
      <c r="D159" s="172" t="s">
        <v>156</v>
      </c>
      <c r="E159" s="180" t="s">
        <v>1</v>
      </c>
      <c r="F159" s="181" t="s">
        <v>1822</v>
      </c>
      <c r="H159" s="182">
        <v>44</v>
      </c>
      <c r="I159" s="183"/>
      <c r="L159" s="179"/>
      <c r="M159" s="184"/>
      <c r="N159" s="185"/>
      <c r="O159" s="185"/>
      <c r="P159" s="185"/>
      <c r="Q159" s="185"/>
      <c r="R159" s="185"/>
      <c r="S159" s="185"/>
      <c r="T159" s="186"/>
      <c r="AT159" s="180" t="s">
        <v>156</v>
      </c>
      <c r="AU159" s="180" t="s">
        <v>87</v>
      </c>
      <c r="AV159" s="14" t="s">
        <v>87</v>
      </c>
      <c r="AW159" s="14" t="s">
        <v>30</v>
      </c>
      <c r="AX159" s="14" t="s">
        <v>74</v>
      </c>
      <c r="AY159" s="180" t="s">
        <v>148</v>
      </c>
    </row>
    <row r="160" spans="1:65" s="15" customFormat="1" ht="11.25">
      <c r="B160" s="187"/>
      <c r="D160" s="172" t="s">
        <v>156</v>
      </c>
      <c r="E160" s="188" t="s">
        <v>1</v>
      </c>
      <c r="F160" s="189" t="s">
        <v>163</v>
      </c>
      <c r="H160" s="190">
        <v>44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4"/>
      <c r="AT160" s="188" t="s">
        <v>156</v>
      </c>
      <c r="AU160" s="188" t="s">
        <v>87</v>
      </c>
      <c r="AV160" s="15" t="s">
        <v>154</v>
      </c>
      <c r="AW160" s="15" t="s">
        <v>30</v>
      </c>
      <c r="AX160" s="15" t="s">
        <v>81</v>
      </c>
      <c r="AY160" s="188" t="s">
        <v>148</v>
      </c>
    </row>
    <row r="161" spans="1:65" s="2" customFormat="1" ht="16.5" customHeight="1">
      <c r="A161" s="33"/>
      <c r="B161" s="156"/>
      <c r="C161" s="157" t="s">
        <v>209</v>
      </c>
      <c r="D161" s="157" t="s">
        <v>150</v>
      </c>
      <c r="E161" s="158" t="s">
        <v>1823</v>
      </c>
      <c r="F161" s="159" t="s">
        <v>1824</v>
      </c>
      <c r="G161" s="160" t="s">
        <v>170</v>
      </c>
      <c r="H161" s="161">
        <v>22</v>
      </c>
      <c r="I161" s="162"/>
      <c r="J161" s="163">
        <f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>O161*H161</f>
        <v>0</v>
      </c>
      <c r="Q161" s="167">
        <v>0</v>
      </c>
      <c r="R161" s="167">
        <f>Q161*H161</f>
        <v>0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154</v>
      </c>
      <c r="AT161" s="169" t="s">
        <v>150</v>
      </c>
      <c r="AU161" s="169" t="s">
        <v>87</v>
      </c>
      <c r="AY161" s="18" t="s">
        <v>148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87</v>
      </c>
      <c r="BK161" s="170">
        <f>ROUND(I161*H161,2)</f>
        <v>0</v>
      </c>
      <c r="BL161" s="18" t="s">
        <v>154</v>
      </c>
      <c r="BM161" s="169" t="s">
        <v>287</v>
      </c>
    </row>
    <row r="162" spans="1:65" s="14" customFormat="1" ht="11.25">
      <c r="B162" s="179"/>
      <c r="D162" s="172" t="s">
        <v>156</v>
      </c>
      <c r="E162" s="180" t="s">
        <v>1</v>
      </c>
      <c r="F162" s="181" t="s">
        <v>347</v>
      </c>
      <c r="H162" s="182">
        <v>22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156</v>
      </c>
      <c r="AU162" s="180" t="s">
        <v>87</v>
      </c>
      <c r="AV162" s="14" t="s">
        <v>87</v>
      </c>
      <c r="AW162" s="14" t="s">
        <v>30</v>
      </c>
      <c r="AX162" s="14" t="s">
        <v>74</v>
      </c>
      <c r="AY162" s="180" t="s">
        <v>148</v>
      </c>
    </row>
    <row r="163" spans="1:65" s="15" customFormat="1" ht="11.25">
      <c r="B163" s="187"/>
      <c r="D163" s="172" t="s">
        <v>156</v>
      </c>
      <c r="E163" s="188" t="s">
        <v>1</v>
      </c>
      <c r="F163" s="189" t="s">
        <v>163</v>
      </c>
      <c r="H163" s="190">
        <v>22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8" t="s">
        <v>156</v>
      </c>
      <c r="AU163" s="188" t="s">
        <v>87</v>
      </c>
      <c r="AV163" s="15" t="s">
        <v>154</v>
      </c>
      <c r="AW163" s="15" t="s">
        <v>30</v>
      </c>
      <c r="AX163" s="15" t="s">
        <v>81</v>
      </c>
      <c r="AY163" s="188" t="s">
        <v>148</v>
      </c>
    </row>
    <row r="164" spans="1:65" s="2" customFormat="1" ht="37.9" customHeight="1">
      <c r="A164" s="33"/>
      <c r="B164" s="156"/>
      <c r="C164" s="157" t="s">
        <v>213</v>
      </c>
      <c r="D164" s="157" t="s">
        <v>150</v>
      </c>
      <c r="E164" s="158" t="s">
        <v>1825</v>
      </c>
      <c r="F164" s="159" t="s">
        <v>1826</v>
      </c>
      <c r="G164" s="160" t="s">
        <v>1827</v>
      </c>
      <c r="H164" s="161">
        <v>13.72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0</v>
      </c>
      <c r="R164" s="167">
        <f>Q164*H164</f>
        <v>0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154</v>
      </c>
      <c r="AT164" s="169" t="s">
        <v>150</v>
      </c>
      <c r="AU164" s="169" t="s">
        <v>87</v>
      </c>
      <c r="AY164" s="18" t="s">
        <v>148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87</v>
      </c>
      <c r="BK164" s="170">
        <f>ROUND(I164*H164,2)</f>
        <v>0</v>
      </c>
      <c r="BL164" s="18" t="s">
        <v>154</v>
      </c>
      <c r="BM164" s="169" t="s">
        <v>308</v>
      </c>
    </row>
    <row r="165" spans="1:65" s="13" customFormat="1" ht="22.5">
      <c r="B165" s="171"/>
      <c r="D165" s="172" t="s">
        <v>156</v>
      </c>
      <c r="E165" s="173" t="s">
        <v>1</v>
      </c>
      <c r="F165" s="174" t="s">
        <v>1828</v>
      </c>
      <c r="H165" s="173" t="s">
        <v>1</v>
      </c>
      <c r="I165" s="175"/>
      <c r="L165" s="171"/>
      <c r="M165" s="176"/>
      <c r="N165" s="177"/>
      <c r="O165" s="177"/>
      <c r="P165" s="177"/>
      <c r="Q165" s="177"/>
      <c r="R165" s="177"/>
      <c r="S165" s="177"/>
      <c r="T165" s="178"/>
      <c r="AT165" s="173" t="s">
        <v>156</v>
      </c>
      <c r="AU165" s="173" t="s">
        <v>87</v>
      </c>
      <c r="AV165" s="13" t="s">
        <v>81</v>
      </c>
      <c r="AW165" s="13" t="s">
        <v>30</v>
      </c>
      <c r="AX165" s="13" t="s">
        <v>74</v>
      </c>
      <c r="AY165" s="173" t="s">
        <v>148</v>
      </c>
    </row>
    <row r="166" spans="1:65" s="14" customFormat="1" ht="11.25">
      <c r="B166" s="179"/>
      <c r="D166" s="172" t="s">
        <v>156</v>
      </c>
      <c r="E166" s="180" t="s">
        <v>1</v>
      </c>
      <c r="F166" s="181" t="s">
        <v>347</v>
      </c>
      <c r="H166" s="182">
        <v>22</v>
      </c>
      <c r="I166" s="183"/>
      <c r="L166" s="179"/>
      <c r="M166" s="184"/>
      <c r="N166" s="185"/>
      <c r="O166" s="185"/>
      <c r="P166" s="185"/>
      <c r="Q166" s="185"/>
      <c r="R166" s="185"/>
      <c r="S166" s="185"/>
      <c r="T166" s="186"/>
      <c r="AT166" s="180" t="s">
        <v>156</v>
      </c>
      <c r="AU166" s="180" t="s">
        <v>87</v>
      </c>
      <c r="AV166" s="14" t="s">
        <v>87</v>
      </c>
      <c r="AW166" s="14" t="s">
        <v>30</v>
      </c>
      <c r="AX166" s="14" t="s">
        <v>74</v>
      </c>
      <c r="AY166" s="180" t="s">
        <v>148</v>
      </c>
    </row>
    <row r="167" spans="1:65" s="14" customFormat="1" ht="11.25">
      <c r="B167" s="179"/>
      <c r="D167" s="172" t="s">
        <v>156</v>
      </c>
      <c r="E167" s="180" t="s">
        <v>1</v>
      </c>
      <c r="F167" s="181" t="s">
        <v>1829</v>
      </c>
      <c r="H167" s="182">
        <v>-2.0699999999999998</v>
      </c>
      <c r="I167" s="183"/>
      <c r="L167" s="179"/>
      <c r="M167" s="184"/>
      <c r="N167" s="185"/>
      <c r="O167" s="185"/>
      <c r="P167" s="185"/>
      <c r="Q167" s="185"/>
      <c r="R167" s="185"/>
      <c r="S167" s="185"/>
      <c r="T167" s="186"/>
      <c r="AT167" s="180" t="s">
        <v>156</v>
      </c>
      <c r="AU167" s="180" t="s">
        <v>87</v>
      </c>
      <c r="AV167" s="14" t="s">
        <v>87</v>
      </c>
      <c r="AW167" s="14" t="s">
        <v>30</v>
      </c>
      <c r="AX167" s="14" t="s">
        <v>74</v>
      </c>
      <c r="AY167" s="180" t="s">
        <v>148</v>
      </c>
    </row>
    <row r="168" spans="1:65" s="14" customFormat="1" ht="11.25">
      <c r="B168" s="179"/>
      <c r="D168" s="172" t="s">
        <v>156</v>
      </c>
      <c r="E168" s="180" t="s">
        <v>1</v>
      </c>
      <c r="F168" s="181" t="s">
        <v>1830</v>
      </c>
      <c r="H168" s="182">
        <v>-6.21</v>
      </c>
      <c r="I168" s="183"/>
      <c r="L168" s="179"/>
      <c r="M168" s="184"/>
      <c r="N168" s="185"/>
      <c r="O168" s="185"/>
      <c r="P168" s="185"/>
      <c r="Q168" s="185"/>
      <c r="R168" s="185"/>
      <c r="S168" s="185"/>
      <c r="T168" s="186"/>
      <c r="AT168" s="180" t="s">
        <v>156</v>
      </c>
      <c r="AU168" s="180" t="s">
        <v>87</v>
      </c>
      <c r="AV168" s="14" t="s">
        <v>87</v>
      </c>
      <c r="AW168" s="14" t="s">
        <v>30</v>
      </c>
      <c r="AX168" s="14" t="s">
        <v>74</v>
      </c>
      <c r="AY168" s="180" t="s">
        <v>148</v>
      </c>
    </row>
    <row r="169" spans="1:65" s="15" customFormat="1" ht="11.25">
      <c r="B169" s="187"/>
      <c r="D169" s="172" t="s">
        <v>156</v>
      </c>
      <c r="E169" s="188" t="s">
        <v>1</v>
      </c>
      <c r="F169" s="189" t="s">
        <v>163</v>
      </c>
      <c r="H169" s="190">
        <v>13.72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4"/>
      <c r="AT169" s="188" t="s">
        <v>156</v>
      </c>
      <c r="AU169" s="188" t="s">
        <v>87</v>
      </c>
      <c r="AV169" s="15" t="s">
        <v>154</v>
      </c>
      <c r="AW169" s="15" t="s">
        <v>30</v>
      </c>
      <c r="AX169" s="15" t="s">
        <v>81</v>
      </c>
      <c r="AY169" s="188" t="s">
        <v>148</v>
      </c>
    </row>
    <row r="170" spans="1:65" s="2" customFormat="1" ht="24.2" customHeight="1">
      <c r="A170" s="33"/>
      <c r="B170" s="156"/>
      <c r="C170" s="157" t="s">
        <v>243</v>
      </c>
      <c r="D170" s="157" t="s">
        <v>150</v>
      </c>
      <c r="E170" s="158" t="s">
        <v>1831</v>
      </c>
      <c r="F170" s="159" t="s">
        <v>1832</v>
      </c>
      <c r="G170" s="160" t="s">
        <v>1827</v>
      </c>
      <c r="H170" s="161">
        <v>6.21</v>
      </c>
      <c r="I170" s="162"/>
      <c r="J170" s="163">
        <f>ROUND(I170*H170,2)</f>
        <v>0</v>
      </c>
      <c r="K170" s="164"/>
      <c r="L170" s="34"/>
      <c r="M170" s="165" t="s">
        <v>1</v>
      </c>
      <c r="N170" s="166" t="s">
        <v>40</v>
      </c>
      <c r="O170" s="62"/>
      <c r="P170" s="167">
        <f>O170*H170</f>
        <v>0</v>
      </c>
      <c r="Q170" s="167">
        <v>0</v>
      </c>
      <c r="R170" s="167">
        <f>Q170*H170</f>
        <v>0</v>
      </c>
      <c r="S170" s="167">
        <v>0</v>
      </c>
      <c r="T170" s="16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154</v>
      </c>
      <c r="AT170" s="169" t="s">
        <v>150</v>
      </c>
      <c r="AU170" s="169" t="s">
        <v>87</v>
      </c>
      <c r="AY170" s="18" t="s">
        <v>148</v>
      </c>
      <c r="BE170" s="170">
        <f>IF(N170="základná",J170,0)</f>
        <v>0</v>
      </c>
      <c r="BF170" s="170">
        <f>IF(N170="znížená",J170,0)</f>
        <v>0</v>
      </c>
      <c r="BG170" s="170">
        <f>IF(N170="zákl. prenesená",J170,0)</f>
        <v>0</v>
      </c>
      <c r="BH170" s="170">
        <f>IF(N170="zníž. prenesená",J170,0)</f>
        <v>0</v>
      </c>
      <c r="BI170" s="170">
        <f>IF(N170="nulová",J170,0)</f>
        <v>0</v>
      </c>
      <c r="BJ170" s="18" t="s">
        <v>87</v>
      </c>
      <c r="BK170" s="170">
        <f>ROUND(I170*H170,2)</f>
        <v>0</v>
      </c>
      <c r="BL170" s="18" t="s">
        <v>154</v>
      </c>
      <c r="BM170" s="169" t="s">
        <v>322</v>
      </c>
    </row>
    <row r="171" spans="1:65" s="13" customFormat="1" ht="11.25">
      <c r="B171" s="171"/>
      <c r="D171" s="172" t="s">
        <v>156</v>
      </c>
      <c r="E171" s="173" t="s">
        <v>1</v>
      </c>
      <c r="F171" s="174" t="s">
        <v>1801</v>
      </c>
      <c r="H171" s="173" t="s">
        <v>1</v>
      </c>
      <c r="I171" s="175"/>
      <c r="L171" s="171"/>
      <c r="M171" s="176"/>
      <c r="N171" s="177"/>
      <c r="O171" s="177"/>
      <c r="P171" s="177"/>
      <c r="Q171" s="177"/>
      <c r="R171" s="177"/>
      <c r="S171" s="177"/>
      <c r="T171" s="178"/>
      <c r="AT171" s="173" t="s">
        <v>156</v>
      </c>
      <c r="AU171" s="173" t="s">
        <v>87</v>
      </c>
      <c r="AV171" s="13" t="s">
        <v>81</v>
      </c>
      <c r="AW171" s="13" t="s">
        <v>30</v>
      </c>
      <c r="AX171" s="13" t="s">
        <v>74</v>
      </c>
      <c r="AY171" s="173" t="s">
        <v>148</v>
      </c>
    </row>
    <row r="172" spans="1:65" s="14" customFormat="1" ht="11.25">
      <c r="B172" s="179"/>
      <c r="D172" s="172" t="s">
        <v>156</v>
      </c>
      <c r="E172" s="180" t="s">
        <v>1</v>
      </c>
      <c r="F172" s="181" t="s">
        <v>1833</v>
      </c>
      <c r="H172" s="182">
        <v>6.21</v>
      </c>
      <c r="I172" s="183"/>
      <c r="L172" s="179"/>
      <c r="M172" s="184"/>
      <c r="N172" s="185"/>
      <c r="O172" s="185"/>
      <c r="P172" s="185"/>
      <c r="Q172" s="185"/>
      <c r="R172" s="185"/>
      <c r="S172" s="185"/>
      <c r="T172" s="186"/>
      <c r="AT172" s="180" t="s">
        <v>156</v>
      </c>
      <c r="AU172" s="180" t="s">
        <v>87</v>
      </c>
      <c r="AV172" s="14" t="s">
        <v>87</v>
      </c>
      <c r="AW172" s="14" t="s">
        <v>30</v>
      </c>
      <c r="AX172" s="14" t="s">
        <v>74</v>
      </c>
      <c r="AY172" s="180" t="s">
        <v>148</v>
      </c>
    </row>
    <row r="173" spans="1:65" s="16" customFormat="1" ht="11.25">
      <c r="B173" s="195"/>
      <c r="D173" s="172" t="s">
        <v>156</v>
      </c>
      <c r="E173" s="196" t="s">
        <v>1</v>
      </c>
      <c r="F173" s="197" t="s">
        <v>193</v>
      </c>
      <c r="H173" s="198">
        <v>6.21</v>
      </c>
      <c r="I173" s="199"/>
      <c r="L173" s="195"/>
      <c r="M173" s="200"/>
      <c r="N173" s="201"/>
      <c r="O173" s="201"/>
      <c r="P173" s="201"/>
      <c r="Q173" s="201"/>
      <c r="R173" s="201"/>
      <c r="S173" s="201"/>
      <c r="T173" s="202"/>
      <c r="AT173" s="196" t="s">
        <v>156</v>
      </c>
      <c r="AU173" s="196" t="s">
        <v>87</v>
      </c>
      <c r="AV173" s="16" t="s">
        <v>167</v>
      </c>
      <c r="AW173" s="16" t="s">
        <v>30</v>
      </c>
      <c r="AX173" s="16" t="s">
        <v>74</v>
      </c>
      <c r="AY173" s="196" t="s">
        <v>148</v>
      </c>
    </row>
    <row r="174" spans="1:65" s="15" customFormat="1" ht="11.25">
      <c r="B174" s="187"/>
      <c r="D174" s="172" t="s">
        <v>156</v>
      </c>
      <c r="E174" s="188" t="s">
        <v>1</v>
      </c>
      <c r="F174" s="189" t="s">
        <v>163</v>
      </c>
      <c r="H174" s="190">
        <v>6.21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4"/>
      <c r="AT174" s="188" t="s">
        <v>156</v>
      </c>
      <c r="AU174" s="188" t="s">
        <v>87</v>
      </c>
      <c r="AV174" s="15" t="s">
        <v>154</v>
      </c>
      <c r="AW174" s="15" t="s">
        <v>30</v>
      </c>
      <c r="AX174" s="15" t="s">
        <v>81</v>
      </c>
      <c r="AY174" s="188" t="s">
        <v>148</v>
      </c>
    </row>
    <row r="175" spans="1:65" s="2" customFormat="1" ht="16.5" customHeight="1">
      <c r="A175" s="33"/>
      <c r="B175" s="156"/>
      <c r="C175" s="207" t="s">
        <v>257</v>
      </c>
      <c r="D175" s="207" t="s">
        <v>752</v>
      </c>
      <c r="E175" s="208" t="s">
        <v>1834</v>
      </c>
      <c r="F175" s="209" t="s">
        <v>1835</v>
      </c>
      <c r="G175" s="210" t="s">
        <v>396</v>
      </c>
      <c r="H175" s="211">
        <v>47.19</v>
      </c>
      <c r="I175" s="212"/>
      <c r="J175" s="213">
        <f>ROUND(I175*H175,2)</f>
        <v>0</v>
      </c>
      <c r="K175" s="214"/>
      <c r="L175" s="215"/>
      <c r="M175" s="216" t="s">
        <v>1</v>
      </c>
      <c r="N175" s="217" t="s">
        <v>40</v>
      </c>
      <c r="O175" s="62"/>
      <c r="P175" s="167">
        <f>O175*H175</f>
        <v>0</v>
      </c>
      <c r="Q175" s="167">
        <v>1</v>
      </c>
      <c r="R175" s="167">
        <f>Q175*H175</f>
        <v>47.19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213</v>
      </c>
      <c r="AT175" s="169" t="s">
        <v>752</v>
      </c>
      <c r="AU175" s="169" t="s">
        <v>87</v>
      </c>
      <c r="AY175" s="18" t="s">
        <v>148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87</v>
      </c>
      <c r="BK175" s="170">
        <f>ROUND(I175*H175,2)</f>
        <v>0</v>
      </c>
      <c r="BL175" s="18" t="s">
        <v>154</v>
      </c>
      <c r="BM175" s="169" t="s">
        <v>1836</v>
      </c>
    </row>
    <row r="176" spans="1:65" s="14" customFormat="1" ht="11.25">
      <c r="B176" s="179"/>
      <c r="D176" s="172" t="s">
        <v>156</v>
      </c>
      <c r="E176" s="180" t="s">
        <v>1</v>
      </c>
      <c r="F176" s="181" t="s">
        <v>1837</v>
      </c>
      <c r="H176" s="182">
        <v>47.19</v>
      </c>
      <c r="I176" s="183"/>
      <c r="L176" s="179"/>
      <c r="M176" s="184"/>
      <c r="N176" s="185"/>
      <c r="O176" s="185"/>
      <c r="P176" s="185"/>
      <c r="Q176" s="185"/>
      <c r="R176" s="185"/>
      <c r="S176" s="185"/>
      <c r="T176" s="186"/>
      <c r="AT176" s="180" t="s">
        <v>156</v>
      </c>
      <c r="AU176" s="180" t="s">
        <v>87</v>
      </c>
      <c r="AV176" s="14" t="s">
        <v>87</v>
      </c>
      <c r="AW176" s="14" t="s">
        <v>30</v>
      </c>
      <c r="AX176" s="14" t="s">
        <v>81</v>
      </c>
      <c r="AY176" s="180" t="s">
        <v>148</v>
      </c>
    </row>
    <row r="177" spans="1:65" s="12" customFormat="1" ht="22.9" customHeight="1">
      <c r="B177" s="143"/>
      <c r="D177" s="144" t="s">
        <v>73</v>
      </c>
      <c r="E177" s="154" t="s">
        <v>154</v>
      </c>
      <c r="F177" s="154" t="s">
        <v>1582</v>
      </c>
      <c r="I177" s="146"/>
      <c r="J177" s="155">
        <f>BK177</f>
        <v>0</v>
      </c>
      <c r="L177" s="143"/>
      <c r="M177" s="148"/>
      <c r="N177" s="149"/>
      <c r="O177" s="149"/>
      <c r="P177" s="150">
        <f>SUM(P178:P180)</f>
        <v>0</v>
      </c>
      <c r="Q177" s="149"/>
      <c r="R177" s="150">
        <f>SUM(R178:R180)</f>
        <v>3.9138938999999997</v>
      </c>
      <c r="S177" s="149"/>
      <c r="T177" s="151">
        <f>SUM(T178:T180)</f>
        <v>0</v>
      </c>
      <c r="AR177" s="144" t="s">
        <v>81</v>
      </c>
      <c r="AT177" s="152" t="s">
        <v>73</v>
      </c>
      <c r="AU177" s="152" t="s">
        <v>81</v>
      </c>
      <c r="AY177" s="144" t="s">
        <v>148</v>
      </c>
      <c r="BK177" s="153">
        <f>SUM(BK178:BK180)</f>
        <v>0</v>
      </c>
    </row>
    <row r="178" spans="1:65" s="2" customFormat="1" ht="37.9" customHeight="1">
      <c r="A178" s="33"/>
      <c r="B178" s="156"/>
      <c r="C178" s="157" t="s">
        <v>264</v>
      </c>
      <c r="D178" s="157" t="s">
        <v>150</v>
      </c>
      <c r="E178" s="158" t="s">
        <v>1838</v>
      </c>
      <c r="F178" s="159" t="s">
        <v>1839</v>
      </c>
      <c r="G178" s="160" t="s">
        <v>170</v>
      </c>
      <c r="H178" s="161">
        <v>2.0699999999999998</v>
      </c>
      <c r="I178" s="162"/>
      <c r="J178" s="163">
        <f>ROUND(I178*H178,2)</f>
        <v>0</v>
      </c>
      <c r="K178" s="164"/>
      <c r="L178" s="34"/>
      <c r="M178" s="165" t="s">
        <v>1</v>
      </c>
      <c r="N178" s="166" t="s">
        <v>40</v>
      </c>
      <c r="O178" s="62"/>
      <c r="P178" s="167">
        <f>O178*H178</f>
        <v>0</v>
      </c>
      <c r="Q178" s="167">
        <v>1.8907700000000001</v>
      </c>
      <c r="R178" s="167">
        <f>Q178*H178</f>
        <v>3.9138938999999997</v>
      </c>
      <c r="S178" s="167">
        <v>0</v>
      </c>
      <c r="T178" s="16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154</v>
      </c>
      <c r="AT178" s="169" t="s">
        <v>150</v>
      </c>
      <c r="AU178" s="169" t="s">
        <v>87</v>
      </c>
      <c r="AY178" s="18" t="s">
        <v>148</v>
      </c>
      <c r="BE178" s="170">
        <f>IF(N178="základná",J178,0)</f>
        <v>0</v>
      </c>
      <c r="BF178" s="170">
        <f>IF(N178="znížená",J178,0)</f>
        <v>0</v>
      </c>
      <c r="BG178" s="170">
        <f>IF(N178="zákl. prenesená",J178,0)</f>
        <v>0</v>
      </c>
      <c r="BH178" s="170">
        <f>IF(N178="zníž. prenesená",J178,0)</f>
        <v>0</v>
      </c>
      <c r="BI178" s="170">
        <f>IF(N178="nulová",J178,0)</f>
        <v>0</v>
      </c>
      <c r="BJ178" s="18" t="s">
        <v>87</v>
      </c>
      <c r="BK178" s="170">
        <f>ROUND(I178*H178,2)</f>
        <v>0</v>
      </c>
      <c r="BL178" s="18" t="s">
        <v>154</v>
      </c>
      <c r="BM178" s="169" t="s">
        <v>393</v>
      </c>
    </row>
    <row r="179" spans="1:65" s="14" customFormat="1" ht="11.25">
      <c r="B179" s="179"/>
      <c r="D179" s="172" t="s">
        <v>156</v>
      </c>
      <c r="E179" s="180" t="s">
        <v>1</v>
      </c>
      <c r="F179" s="181" t="s">
        <v>1840</v>
      </c>
      <c r="H179" s="182">
        <v>2.0699999999999998</v>
      </c>
      <c r="I179" s="183"/>
      <c r="L179" s="179"/>
      <c r="M179" s="184"/>
      <c r="N179" s="185"/>
      <c r="O179" s="185"/>
      <c r="P179" s="185"/>
      <c r="Q179" s="185"/>
      <c r="R179" s="185"/>
      <c r="S179" s="185"/>
      <c r="T179" s="186"/>
      <c r="AT179" s="180" t="s">
        <v>156</v>
      </c>
      <c r="AU179" s="180" t="s">
        <v>87</v>
      </c>
      <c r="AV179" s="14" t="s">
        <v>87</v>
      </c>
      <c r="AW179" s="14" t="s">
        <v>30</v>
      </c>
      <c r="AX179" s="14" t="s">
        <v>74</v>
      </c>
      <c r="AY179" s="180" t="s">
        <v>148</v>
      </c>
    </row>
    <row r="180" spans="1:65" s="15" customFormat="1" ht="11.25">
      <c r="B180" s="187"/>
      <c r="D180" s="172" t="s">
        <v>156</v>
      </c>
      <c r="E180" s="188" t="s">
        <v>1</v>
      </c>
      <c r="F180" s="189" t="s">
        <v>163</v>
      </c>
      <c r="H180" s="190">
        <v>2.0699999999999998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156</v>
      </c>
      <c r="AU180" s="188" t="s">
        <v>87</v>
      </c>
      <c r="AV180" s="15" t="s">
        <v>154</v>
      </c>
      <c r="AW180" s="15" t="s">
        <v>30</v>
      </c>
      <c r="AX180" s="15" t="s">
        <v>81</v>
      </c>
      <c r="AY180" s="188" t="s">
        <v>148</v>
      </c>
    </row>
    <row r="181" spans="1:65" s="12" customFormat="1" ht="22.9" customHeight="1">
      <c r="B181" s="143"/>
      <c r="D181" s="144" t="s">
        <v>73</v>
      </c>
      <c r="E181" s="154" t="s">
        <v>173</v>
      </c>
      <c r="F181" s="154" t="s">
        <v>174</v>
      </c>
      <c r="I181" s="146"/>
      <c r="J181" s="155">
        <f>BK181</f>
        <v>0</v>
      </c>
      <c r="L181" s="143"/>
      <c r="M181" s="148"/>
      <c r="N181" s="149"/>
      <c r="O181" s="149"/>
      <c r="P181" s="150">
        <f>SUM(P182:P190)</f>
        <v>0</v>
      </c>
      <c r="Q181" s="149"/>
      <c r="R181" s="150">
        <f>SUM(R182:R190)</f>
        <v>11.892467999999999</v>
      </c>
      <c r="S181" s="149"/>
      <c r="T181" s="151">
        <f>SUM(T182:T190)</f>
        <v>0</v>
      </c>
      <c r="AR181" s="144" t="s">
        <v>81</v>
      </c>
      <c r="AT181" s="152" t="s">
        <v>73</v>
      </c>
      <c r="AU181" s="152" t="s">
        <v>81</v>
      </c>
      <c r="AY181" s="144" t="s">
        <v>148</v>
      </c>
      <c r="BK181" s="153">
        <f>SUM(BK182:BK190)</f>
        <v>0</v>
      </c>
    </row>
    <row r="182" spans="1:65" s="2" customFormat="1" ht="33" customHeight="1">
      <c r="A182" s="33"/>
      <c r="B182" s="156"/>
      <c r="C182" s="157" t="s">
        <v>270</v>
      </c>
      <c r="D182" s="157" t="s">
        <v>150</v>
      </c>
      <c r="E182" s="158" t="s">
        <v>1841</v>
      </c>
      <c r="F182" s="159" t="s">
        <v>1842</v>
      </c>
      <c r="G182" s="160" t="s">
        <v>170</v>
      </c>
      <c r="H182" s="161">
        <v>5.6</v>
      </c>
      <c r="I182" s="162"/>
      <c r="J182" s="163">
        <f>ROUND(I182*H182,2)</f>
        <v>0</v>
      </c>
      <c r="K182" s="164"/>
      <c r="L182" s="34"/>
      <c r="M182" s="165" t="s">
        <v>1</v>
      </c>
      <c r="N182" s="166" t="s">
        <v>40</v>
      </c>
      <c r="O182" s="62"/>
      <c r="P182" s="167">
        <f>O182*H182</f>
        <v>0</v>
      </c>
      <c r="Q182" s="167">
        <v>2.0952500000000001</v>
      </c>
      <c r="R182" s="167">
        <f>Q182*H182</f>
        <v>11.7334</v>
      </c>
      <c r="S182" s="167">
        <v>0</v>
      </c>
      <c r="T182" s="16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154</v>
      </c>
      <c r="AT182" s="169" t="s">
        <v>150</v>
      </c>
      <c r="AU182" s="169" t="s">
        <v>87</v>
      </c>
      <c r="AY182" s="18" t="s">
        <v>148</v>
      </c>
      <c r="BE182" s="170">
        <f>IF(N182="základná",J182,0)</f>
        <v>0</v>
      </c>
      <c r="BF182" s="170">
        <f>IF(N182="znížená",J182,0)</f>
        <v>0</v>
      </c>
      <c r="BG182" s="170">
        <f>IF(N182="zákl. prenesená",J182,0)</f>
        <v>0</v>
      </c>
      <c r="BH182" s="170">
        <f>IF(N182="zníž. prenesená",J182,0)</f>
        <v>0</v>
      </c>
      <c r="BI182" s="170">
        <f>IF(N182="nulová",J182,0)</f>
        <v>0</v>
      </c>
      <c r="BJ182" s="18" t="s">
        <v>87</v>
      </c>
      <c r="BK182" s="170">
        <f>ROUND(I182*H182,2)</f>
        <v>0</v>
      </c>
      <c r="BL182" s="18" t="s">
        <v>154</v>
      </c>
      <c r="BM182" s="169" t="s">
        <v>1843</v>
      </c>
    </row>
    <row r="183" spans="1:65" s="13" customFormat="1" ht="11.25">
      <c r="B183" s="171"/>
      <c r="D183" s="172" t="s">
        <v>156</v>
      </c>
      <c r="E183" s="173" t="s">
        <v>1</v>
      </c>
      <c r="F183" s="174" t="s">
        <v>1844</v>
      </c>
      <c r="H183" s="173" t="s">
        <v>1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3" t="s">
        <v>156</v>
      </c>
      <c r="AU183" s="173" t="s">
        <v>87</v>
      </c>
      <c r="AV183" s="13" t="s">
        <v>81</v>
      </c>
      <c r="AW183" s="13" t="s">
        <v>30</v>
      </c>
      <c r="AX183" s="13" t="s">
        <v>74</v>
      </c>
      <c r="AY183" s="173" t="s">
        <v>148</v>
      </c>
    </row>
    <row r="184" spans="1:65" s="14" customFormat="1" ht="11.25">
      <c r="B184" s="179"/>
      <c r="D184" s="172" t="s">
        <v>156</v>
      </c>
      <c r="E184" s="180" t="s">
        <v>1</v>
      </c>
      <c r="F184" s="181" t="s">
        <v>1845</v>
      </c>
      <c r="H184" s="182">
        <v>5.6</v>
      </c>
      <c r="I184" s="183"/>
      <c r="L184" s="179"/>
      <c r="M184" s="184"/>
      <c r="N184" s="185"/>
      <c r="O184" s="185"/>
      <c r="P184" s="185"/>
      <c r="Q184" s="185"/>
      <c r="R184" s="185"/>
      <c r="S184" s="185"/>
      <c r="T184" s="186"/>
      <c r="AT184" s="180" t="s">
        <v>156</v>
      </c>
      <c r="AU184" s="180" t="s">
        <v>87</v>
      </c>
      <c r="AV184" s="14" t="s">
        <v>87</v>
      </c>
      <c r="AW184" s="14" t="s">
        <v>30</v>
      </c>
      <c r="AX184" s="14" t="s">
        <v>74</v>
      </c>
      <c r="AY184" s="180" t="s">
        <v>148</v>
      </c>
    </row>
    <row r="185" spans="1:65" s="15" customFormat="1" ht="11.25">
      <c r="B185" s="187"/>
      <c r="D185" s="172" t="s">
        <v>156</v>
      </c>
      <c r="E185" s="188" t="s">
        <v>1</v>
      </c>
      <c r="F185" s="189" t="s">
        <v>163</v>
      </c>
      <c r="H185" s="190">
        <v>5.6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4"/>
      <c r="AT185" s="188" t="s">
        <v>156</v>
      </c>
      <c r="AU185" s="188" t="s">
        <v>87</v>
      </c>
      <c r="AV185" s="15" t="s">
        <v>154</v>
      </c>
      <c r="AW185" s="15" t="s">
        <v>30</v>
      </c>
      <c r="AX185" s="15" t="s">
        <v>81</v>
      </c>
      <c r="AY185" s="188" t="s">
        <v>148</v>
      </c>
    </row>
    <row r="186" spans="1:65" s="2" customFormat="1" ht="37.9" customHeight="1">
      <c r="A186" s="33"/>
      <c r="B186" s="156"/>
      <c r="C186" s="157" t="s">
        <v>275</v>
      </c>
      <c r="D186" s="157" t="s">
        <v>150</v>
      </c>
      <c r="E186" s="158" t="s">
        <v>1846</v>
      </c>
      <c r="F186" s="159" t="s">
        <v>1847</v>
      </c>
      <c r="G186" s="160" t="s">
        <v>153</v>
      </c>
      <c r="H186" s="161">
        <v>32.200000000000003</v>
      </c>
      <c r="I186" s="162"/>
      <c r="J186" s="163">
        <f>ROUND(I186*H186,2)</f>
        <v>0</v>
      </c>
      <c r="K186" s="164"/>
      <c r="L186" s="34"/>
      <c r="M186" s="165" t="s">
        <v>1</v>
      </c>
      <c r="N186" s="166" t="s">
        <v>40</v>
      </c>
      <c r="O186" s="62"/>
      <c r="P186" s="167">
        <f>O186*H186</f>
        <v>0</v>
      </c>
      <c r="Q186" s="167">
        <v>4.9399999999999999E-3</v>
      </c>
      <c r="R186" s="167">
        <f>Q186*H186</f>
        <v>0.15906800000000001</v>
      </c>
      <c r="S186" s="167">
        <v>0</v>
      </c>
      <c r="T186" s="16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154</v>
      </c>
      <c r="AT186" s="169" t="s">
        <v>150</v>
      </c>
      <c r="AU186" s="169" t="s">
        <v>87</v>
      </c>
      <c r="AY186" s="18" t="s">
        <v>148</v>
      </c>
      <c r="BE186" s="170">
        <f>IF(N186="základná",J186,0)</f>
        <v>0</v>
      </c>
      <c r="BF186" s="170">
        <f>IF(N186="znížená",J186,0)</f>
        <v>0</v>
      </c>
      <c r="BG186" s="170">
        <f>IF(N186="zákl. prenesená",J186,0)</f>
        <v>0</v>
      </c>
      <c r="BH186" s="170">
        <f>IF(N186="zníž. prenesená",J186,0)</f>
        <v>0</v>
      </c>
      <c r="BI186" s="170">
        <f>IF(N186="nulová",J186,0)</f>
        <v>0</v>
      </c>
      <c r="BJ186" s="18" t="s">
        <v>87</v>
      </c>
      <c r="BK186" s="170">
        <f>ROUND(I186*H186,2)</f>
        <v>0</v>
      </c>
      <c r="BL186" s="18" t="s">
        <v>154</v>
      </c>
      <c r="BM186" s="169" t="s">
        <v>1848</v>
      </c>
    </row>
    <row r="187" spans="1:65" s="13" customFormat="1" ht="11.25">
      <c r="B187" s="171"/>
      <c r="D187" s="172" t="s">
        <v>156</v>
      </c>
      <c r="E187" s="173" t="s">
        <v>1</v>
      </c>
      <c r="F187" s="174" t="s">
        <v>1849</v>
      </c>
      <c r="H187" s="173" t="s">
        <v>1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3" t="s">
        <v>156</v>
      </c>
      <c r="AU187" s="173" t="s">
        <v>87</v>
      </c>
      <c r="AV187" s="13" t="s">
        <v>81</v>
      </c>
      <c r="AW187" s="13" t="s">
        <v>30</v>
      </c>
      <c r="AX187" s="13" t="s">
        <v>74</v>
      </c>
      <c r="AY187" s="173" t="s">
        <v>148</v>
      </c>
    </row>
    <row r="188" spans="1:65" s="13" customFormat="1" ht="11.25">
      <c r="B188" s="171"/>
      <c r="D188" s="172" t="s">
        <v>156</v>
      </c>
      <c r="E188" s="173" t="s">
        <v>1</v>
      </c>
      <c r="F188" s="174" t="s">
        <v>1844</v>
      </c>
      <c r="H188" s="173" t="s">
        <v>1</v>
      </c>
      <c r="I188" s="175"/>
      <c r="L188" s="171"/>
      <c r="M188" s="176"/>
      <c r="N188" s="177"/>
      <c r="O188" s="177"/>
      <c r="P188" s="177"/>
      <c r="Q188" s="177"/>
      <c r="R188" s="177"/>
      <c r="S188" s="177"/>
      <c r="T188" s="178"/>
      <c r="AT188" s="173" t="s">
        <v>156</v>
      </c>
      <c r="AU188" s="173" t="s">
        <v>87</v>
      </c>
      <c r="AV188" s="13" t="s">
        <v>81</v>
      </c>
      <c r="AW188" s="13" t="s">
        <v>30</v>
      </c>
      <c r="AX188" s="13" t="s">
        <v>74</v>
      </c>
      <c r="AY188" s="173" t="s">
        <v>148</v>
      </c>
    </row>
    <row r="189" spans="1:65" s="14" customFormat="1" ht="11.25">
      <c r="B189" s="179"/>
      <c r="D189" s="172" t="s">
        <v>156</v>
      </c>
      <c r="E189" s="180" t="s">
        <v>1</v>
      </c>
      <c r="F189" s="181" t="s">
        <v>1850</v>
      </c>
      <c r="H189" s="182">
        <v>32.200000000000003</v>
      </c>
      <c r="I189" s="183"/>
      <c r="L189" s="179"/>
      <c r="M189" s="184"/>
      <c r="N189" s="185"/>
      <c r="O189" s="185"/>
      <c r="P189" s="185"/>
      <c r="Q189" s="185"/>
      <c r="R189" s="185"/>
      <c r="S189" s="185"/>
      <c r="T189" s="186"/>
      <c r="AT189" s="180" t="s">
        <v>156</v>
      </c>
      <c r="AU189" s="180" t="s">
        <v>87</v>
      </c>
      <c r="AV189" s="14" t="s">
        <v>87</v>
      </c>
      <c r="AW189" s="14" t="s">
        <v>30</v>
      </c>
      <c r="AX189" s="14" t="s">
        <v>74</v>
      </c>
      <c r="AY189" s="180" t="s">
        <v>148</v>
      </c>
    </row>
    <row r="190" spans="1:65" s="15" customFormat="1" ht="11.25">
      <c r="B190" s="187"/>
      <c r="D190" s="172" t="s">
        <v>156</v>
      </c>
      <c r="E190" s="188" t="s">
        <v>1</v>
      </c>
      <c r="F190" s="189" t="s">
        <v>163</v>
      </c>
      <c r="H190" s="190">
        <v>32.200000000000003</v>
      </c>
      <c r="I190" s="191"/>
      <c r="L190" s="187"/>
      <c r="M190" s="192"/>
      <c r="N190" s="193"/>
      <c r="O190" s="193"/>
      <c r="P190" s="193"/>
      <c r="Q190" s="193"/>
      <c r="R190" s="193"/>
      <c r="S190" s="193"/>
      <c r="T190" s="194"/>
      <c r="AT190" s="188" t="s">
        <v>156</v>
      </c>
      <c r="AU190" s="188" t="s">
        <v>87</v>
      </c>
      <c r="AV190" s="15" t="s">
        <v>154</v>
      </c>
      <c r="AW190" s="15" t="s">
        <v>30</v>
      </c>
      <c r="AX190" s="15" t="s">
        <v>81</v>
      </c>
      <c r="AY190" s="188" t="s">
        <v>148</v>
      </c>
    </row>
    <row r="191" spans="1:65" s="12" customFormat="1" ht="22.9" customHeight="1">
      <c r="B191" s="143"/>
      <c r="D191" s="144" t="s">
        <v>73</v>
      </c>
      <c r="E191" s="154" t="s">
        <v>243</v>
      </c>
      <c r="F191" s="154" t="s">
        <v>256</v>
      </c>
      <c r="I191" s="146"/>
      <c r="J191" s="155">
        <f>BK191</f>
        <v>0</v>
      </c>
      <c r="L191" s="143"/>
      <c r="M191" s="148"/>
      <c r="N191" s="149"/>
      <c r="O191" s="149"/>
      <c r="P191" s="150">
        <f>SUM(P192:P209)</f>
        <v>0</v>
      </c>
      <c r="Q191" s="149"/>
      <c r="R191" s="150">
        <f>SUM(R192:R209)</f>
        <v>1.73</v>
      </c>
      <c r="S191" s="149"/>
      <c r="T191" s="151">
        <f>SUM(T192:T209)</f>
        <v>14.602</v>
      </c>
      <c r="AR191" s="144" t="s">
        <v>81</v>
      </c>
      <c r="AT191" s="152" t="s">
        <v>73</v>
      </c>
      <c r="AU191" s="152" t="s">
        <v>81</v>
      </c>
      <c r="AY191" s="144" t="s">
        <v>148</v>
      </c>
      <c r="BK191" s="153">
        <f>SUM(BK192:BK209)</f>
        <v>0</v>
      </c>
    </row>
    <row r="192" spans="1:65" s="2" customFormat="1" ht="37.9" customHeight="1">
      <c r="A192" s="33"/>
      <c r="B192" s="156"/>
      <c r="C192" s="157" t="s">
        <v>287</v>
      </c>
      <c r="D192" s="157" t="s">
        <v>150</v>
      </c>
      <c r="E192" s="158" t="s">
        <v>1851</v>
      </c>
      <c r="F192" s="159" t="s">
        <v>1852</v>
      </c>
      <c r="G192" s="160" t="s">
        <v>170</v>
      </c>
      <c r="H192" s="161">
        <v>0.25</v>
      </c>
      <c r="I192" s="162"/>
      <c r="J192" s="163">
        <f>ROUND(I192*H192,2)</f>
        <v>0</v>
      </c>
      <c r="K192" s="164"/>
      <c r="L192" s="34"/>
      <c r="M192" s="165" t="s">
        <v>1</v>
      </c>
      <c r="N192" s="166" t="s">
        <v>40</v>
      </c>
      <c r="O192" s="62"/>
      <c r="P192" s="167">
        <f>O192*H192</f>
        <v>0</v>
      </c>
      <c r="Q192" s="167">
        <v>0</v>
      </c>
      <c r="R192" s="167">
        <f>Q192*H192</f>
        <v>0</v>
      </c>
      <c r="S192" s="167">
        <v>2.4079999999999999</v>
      </c>
      <c r="T192" s="168">
        <f>S192*H192</f>
        <v>0.60199999999999998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154</v>
      </c>
      <c r="AT192" s="169" t="s">
        <v>150</v>
      </c>
      <c r="AU192" s="169" t="s">
        <v>87</v>
      </c>
      <c r="AY192" s="18" t="s">
        <v>148</v>
      </c>
      <c r="BE192" s="170">
        <f>IF(N192="základná",J192,0)</f>
        <v>0</v>
      </c>
      <c r="BF192" s="170">
        <f>IF(N192="znížená",J192,0)</f>
        <v>0</v>
      </c>
      <c r="BG192" s="170">
        <f>IF(N192="zákl. prenesená",J192,0)</f>
        <v>0</v>
      </c>
      <c r="BH192" s="170">
        <f>IF(N192="zníž. prenesená",J192,0)</f>
        <v>0</v>
      </c>
      <c r="BI192" s="170">
        <f>IF(N192="nulová",J192,0)</f>
        <v>0</v>
      </c>
      <c r="BJ192" s="18" t="s">
        <v>87</v>
      </c>
      <c r="BK192" s="170">
        <f>ROUND(I192*H192,2)</f>
        <v>0</v>
      </c>
      <c r="BL192" s="18" t="s">
        <v>154</v>
      </c>
      <c r="BM192" s="169" t="s">
        <v>1853</v>
      </c>
    </row>
    <row r="193" spans="1:65" s="13" customFormat="1" ht="11.25">
      <c r="B193" s="171"/>
      <c r="D193" s="172" t="s">
        <v>156</v>
      </c>
      <c r="E193" s="173" t="s">
        <v>1</v>
      </c>
      <c r="F193" s="174" t="s">
        <v>1854</v>
      </c>
      <c r="H193" s="173" t="s">
        <v>1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3" t="s">
        <v>156</v>
      </c>
      <c r="AU193" s="173" t="s">
        <v>87</v>
      </c>
      <c r="AV193" s="13" t="s">
        <v>81</v>
      </c>
      <c r="AW193" s="13" t="s">
        <v>30</v>
      </c>
      <c r="AX193" s="13" t="s">
        <v>74</v>
      </c>
      <c r="AY193" s="173" t="s">
        <v>148</v>
      </c>
    </row>
    <row r="194" spans="1:65" s="13" customFormat="1" ht="11.25">
      <c r="B194" s="171"/>
      <c r="D194" s="172" t="s">
        <v>156</v>
      </c>
      <c r="E194" s="173" t="s">
        <v>1</v>
      </c>
      <c r="F194" s="174" t="s">
        <v>1855</v>
      </c>
      <c r="H194" s="173" t="s">
        <v>1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3" t="s">
        <v>156</v>
      </c>
      <c r="AU194" s="173" t="s">
        <v>87</v>
      </c>
      <c r="AV194" s="13" t="s">
        <v>81</v>
      </c>
      <c r="AW194" s="13" t="s">
        <v>30</v>
      </c>
      <c r="AX194" s="13" t="s">
        <v>74</v>
      </c>
      <c r="AY194" s="173" t="s">
        <v>148</v>
      </c>
    </row>
    <row r="195" spans="1:65" s="13" customFormat="1" ht="11.25">
      <c r="B195" s="171"/>
      <c r="D195" s="172" t="s">
        <v>156</v>
      </c>
      <c r="E195" s="173" t="s">
        <v>1</v>
      </c>
      <c r="F195" s="174" t="s">
        <v>1856</v>
      </c>
      <c r="H195" s="173" t="s">
        <v>1</v>
      </c>
      <c r="I195" s="175"/>
      <c r="L195" s="171"/>
      <c r="M195" s="176"/>
      <c r="N195" s="177"/>
      <c r="O195" s="177"/>
      <c r="P195" s="177"/>
      <c r="Q195" s="177"/>
      <c r="R195" s="177"/>
      <c r="S195" s="177"/>
      <c r="T195" s="178"/>
      <c r="AT195" s="173" t="s">
        <v>156</v>
      </c>
      <c r="AU195" s="173" t="s">
        <v>87</v>
      </c>
      <c r="AV195" s="13" t="s">
        <v>81</v>
      </c>
      <c r="AW195" s="13" t="s">
        <v>30</v>
      </c>
      <c r="AX195" s="13" t="s">
        <v>74</v>
      </c>
      <c r="AY195" s="173" t="s">
        <v>148</v>
      </c>
    </row>
    <row r="196" spans="1:65" s="13" customFormat="1" ht="11.25">
      <c r="B196" s="171"/>
      <c r="D196" s="172" t="s">
        <v>156</v>
      </c>
      <c r="E196" s="173" t="s">
        <v>1</v>
      </c>
      <c r="F196" s="174" t="s">
        <v>1857</v>
      </c>
      <c r="H196" s="173" t="s">
        <v>1</v>
      </c>
      <c r="I196" s="175"/>
      <c r="L196" s="171"/>
      <c r="M196" s="176"/>
      <c r="N196" s="177"/>
      <c r="O196" s="177"/>
      <c r="P196" s="177"/>
      <c r="Q196" s="177"/>
      <c r="R196" s="177"/>
      <c r="S196" s="177"/>
      <c r="T196" s="178"/>
      <c r="AT196" s="173" t="s">
        <v>156</v>
      </c>
      <c r="AU196" s="173" t="s">
        <v>87</v>
      </c>
      <c r="AV196" s="13" t="s">
        <v>81</v>
      </c>
      <c r="AW196" s="13" t="s">
        <v>30</v>
      </c>
      <c r="AX196" s="13" t="s">
        <v>74</v>
      </c>
      <c r="AY196" s="173" t="s">
        <v>148</v>
      </c>
    </row>
    <row r="197" spans="1:65" s="14" customFormat="1" ht="11.25">
      <c r="B197" s="179"/>
      <c r="D197" s="172" t="s">
        <v>156</v>
      </c>
      <c r="E197" s="180" t="s">
        <v>1</v>
      </c>
      <c r="F197" s="181" t="s">
        <v>1858</v>
      </c>
      <c r="H197" s="182">
        <v>0.25</v>
      </c>
      <c r="I197" s="183"/>
      <c r="L197" s="179"/>
      <c r="M197" s="184"/>
      <c r="N197" s="185"/>
      <c r="O197" s="185"/>
      <c r="P197" s="185"/>
      <c r="Q197" s="185"/>
      <c r="R197" s="185"/>
      <c r="S197" s="185"/>
      <c r="T197" s="186"/>
      <c r="AT197" s="180" t="s">
        <v>156</v>
      </c>
      <c r="AU197" s="180" t="s">
        <v>87</v>
      </c>
      <c r="AV197" s="14" t="s">
        <v>87</v>
      </c>
      <c r="AW197" s="14" t="s">
        <v>30</v>
      </c>
      <c r="AX197" s="14" t="s">
        <v>74</v>
      </c>
      <c r="AY197" s="180" t="s">
        <v>148</v>
      </c>
    </row>
    <row r="198" spans="1:65" s="15" customFormat="1" ht="11.25">
      <c r="B198" s="187"/>
      <c r="D198" s="172" t="s">
        <v>156</v>
      </c>
      <c r="E198" s="188" t="s">
        <v>1</v>
      </c>
      <c r="F198" s="189" t="s">
        <v>163</v>
      </c>
      <c r="H198" s="190">
        <v>0.25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4"/>
      <c r="AT198" s="188" t="s">
        <v>156</v>
      </c>
      <c r="AU198" s="188" t="s">
        <v>87</v>
      </c>
      <c r="AV198" s="15" t="s">
        <v>154</v>
      </c>
      <c r="AW198" s="15" t="s">
        <v>30</v>
      </c>
      <c r="AX198" s="15" t="s">
        <v>81</v>
      </c>
      <c r="AY198" s="188" t="s">
        <v>148</v>
      </c>
    </row>
    <row r="199" spans="1:65" s="2" customFormat="1" ht="24.2" customHeight="1">
      <c r="A199" s="33"/>
      <c r="B199" s="156"/>
      <c r="C199" s="157" t="s">
        <v>293</v>
      </c>
      <c r="D199" s="157" t="s">
        <v>150</v>
      </c>
      <c r="E199" s="158" t="s">
        <v>1859</v>
      </c>
      <c r="F199" s="159" t="s">
        <v>1860</v>
      </c>
      <c r="G199" s="160" t="s">
        <v>332</v>
      </c>
      <c r="H199" s="161">
        <v>86.5</v>
      </c>
      <c r="I199" s="162"/>
      <c r="J199" s="163">
        <f>ROUND(I199*H199,2)</f>
        <v>0</v>
      </c>
      <c r="K199" s="164"/>
      <c r="L199" s="34"/>
      <c r="M199" s="165" t="s">
        <v>1</v>
      </c>
      <c r="N199" s="166" t="s">
        <v>40</v>
      </c>
      <c r="O199" s="62"/>
      <c r="P199" s="167">
        <f>O199*H199</f>
        <v>0</v>
      </c>
      <c r="Q199" s="167">
        <v>0.02</v>
      </c>
      <c r="R199" s="167">
        <f>Q199*H199</f>
        <v>1.73</v>
      </c>
      <c r="S199" s="167">
        <v>0</v>
      </c>
      <c r="T199" s="16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154</v>
      </c>
      <c r="AT199" s="169" t="s">
        <v>150</v>
      </c>
      <c r="AU199" s="169" t="s">
        <v>87</v>
      </c>
      <c r="AY199" s="18" t="s">
        <v>148</v>
      </c>
      <c r="BE199" s="170">
        <f>IF(N199="základná",J199,0)</f>
        <v>0</v>
      </c>
      <c r="BF199" s="170">
        <f>IF(N199="znížená",J199,0)</f>
        <v>0</v>
      </c>
      <c r="BG199" s="170">
        <f>IF(N199="zákl. prenesená",J199,0)</f>
        <v>0</v>
      </c>
      <c r="BH199" s="170">
        <f>IF(N199="zníž. prenesená",J199,0)</f>
        <v>0</v>
      </c>
      <c r="BI199" s="170">
        <f>IF(N199="nulová",J199,0)</f>
        <v>0</v>
      </c>
      <c r="BJ199" s="18" t="s">
        <v>87</v>
      </c>
      <c r="BK199" s="170">
        <f>ROUND(I199*H199,2)</f>
        <v>0</v>
      </c>
      <c r="BL199" s="18" t="s">
        <v>154</v>
      </c>
      <c r="BM199" s="169" t="s">
        <v>1861</v>
      </c>
    </row>
    <row r="200" spans="1:65" s="14" customFormat="1" ht="11.25">
      <c r="B200" s="179"/>
      <c r="D200" s="172" t="s">
        <v>156</v>
      </c>
      <c r="E200" s="180" t="s">
        <v>1</v>
      </c>
      <c r="F200" s="181" t="s">
        <v>1862</v>
      </c>
      <c r="H200" s="182">
        <v>22</v>
      </c>
      <c r="I200" s="183"/>
      <c r="L200" s="179"/>
      <c r="M200" s="184"/>
      <c r="N200" s="185"/>
      <c r="O200" s="185"/>
      <c r="P200" s="185"/>
      <c r="Q200" s="185"/>
      <c r="R200" s="185"/>
      <c r="S200" s="185"/>
      <c r="T200" s="186"/>
      <c r="AT200" s="180" t="s">
        <v>156</v>
      </c>
      <c r="AU200" s="180" t="s">
        <v>87</v>
      </c>
      <c r="AV200" s="14" t="s">
        <v>87</v>
      </c>
      <c r="AW200" s="14" t="s">
        <v>30</v>
      </c>
      <c r="AX200" s="14" t="s">
        <v>74</v>
      </c>
      <c r="AY200" s="180" t="s">
        <v>148</v>
      </c>
    </row>
    <row r="201" spans="1:65" s="14" customFormat="1" ht="11.25">
      <c r="B201" s="179"/>
      <c r="D201" s="172" t="s">
        <v>156</v>
      </c>
      <c r="E201" s="180" t="s">
        <v>1</v>
      </c>
      <c r="F201" s="181" t="s">
        <v>1862</v>
      </c>
      <c r="H201" s="182">
        <v>22</v>
      </c>
      <c r="I201" s="183"/>
      <c r="L201" s="179"/>
      <c r="M201" s="184"/>
      <c r="N201" s="185"/>
      <c r="O201" s="185"/>
      <c r="P201" s="185"/>
      <c r="Q201" s="185"/>
      <c r="R201" s="185"/>
      <c r="S201" s="185"/>
      <c r="T201" s="186"/>
      <c r="AT201" s="180" t="s">
        <v>156</v>
      </c>
      <c r="AU201" s="180" t="s">
        <v>87</v>
      </c>
      <c r="AV201" s="14" t="s">
        <v>87</v>
      </c>
      <c r="AW201" s="14" t="s">
        <v>30</v>
      </c>
      <c r="AX201" s="14" t="s">
        <v>74</v>
      </c>
      <c r="AY201" s="180" t="s">
        <v>148</v>
      </c>
    </row>
    <row r="202" spans="1:65" s="14" customFormat="1" ht="11.25">
      <c r="B202" s="179"/>
      <c r="D202" s="172" t="s">
        <v>156</v>
      </c>
      <c r="E202" s="180" t="s">
        <v>1</v>
      </c>
      <c r="F202" s="181" t="s">
        <v>1863</v>
      </c>
      <c r="H202" s="182">
        <v>42.5</v>
      </c>
      <c r="I202" s="183"/>
      <c r="L202" s="179"/>
      <c r="M202" s="184"/>
      <c r="N202" s="185"/>
      <c r="O202" s="185"/>
      <c r="P202" s="185"/>
      <c r="Q202" s="185"/>
      <c r="R202" s="185"/>
      <c r="S202" s="185"/>
      <c r="T202" s="186"/>
      <c r="AT202" s="180" t="s">
        <v>156</v>
      </c>
      <c r="AU202" s="180" t="s">
        <v>87</v>
      </c>
      <c r="AV202" s="14" t="s">
        <v>87</v>
      </c>
      <c r="AW202" s="14" t="s">
        <v>30</v>
      </c>
      <c r="AX202" s="14" t="s">
        <v>74</v>
      </c>
      <c r="AY202" s="180" t="s">
        <v>148</v>
      </c>
    </row>
    <row r="203" spans="1:65" s="15" customFormat="1" ht="11.25">
      <c r="B203" s="187"/>
      <c r="D203" s="172" t="s">
        <v>156</v>
      </c>
      <c r="E203" s="188" t="s">
        <v>1</v>
      </c>
      <c r="F203" s="189" t="s">
        <v>163</v>
      </c>
      <c r="H203" s="190">
        <v>86.5</v>
      </c>
      <c r="I203" s="191"/>
      <c r="L203" s="187"/>
      <c r="M203" s="192"/>
      <c r="N203" s="193"/>
      <c r="O203" s="193"/>
      <c r="P203" s="193"/>
      <c r="Q203" s="193"/>
      <c r="R203" s="193"/>
      <c r="S203" s="193"/>
      <c r="T203" s="194"/>
      <c r="AT203" s="188" t="s">
        <v>156</v>
      </c>
      <c r="AU203" s="188" t="s">
        <v>87</v>
      </c>
      <c r="AV203" s="15" t="s">
        <v>154</v>
      </c>
      <c r="AW203" s="15" t="s">
        <v>30</v>
      </c>
      <c r="AX203" s="15" t="s">
        <v>81</v>
      </c>
      <c r="AY203" s="188" t="s">
        <v>148</v>
      </c>
    </row>
    <row r="204" spans="1:65" s="2" customFormat="1" ht="44.25" customHeight="1">
      <c r="A204" s="33"/>
      <c r="B204" s="156"/>
      <c r="C204" s="157" t="s">
        <v>308</v>
      </c>
      <c r="D204" s="157" t="s">
        <v>150</v>
      </c>
      <c r="E204" s="158" t="s">
        <v>1864</v>
      </c>
      <c r="F204" s="159" t="s">
        <v>1865</v>
      </c>
      <c r="G204" s="160" t="s">
        <v>153</v>
      </c>
      <c r="H204" s="161">
        <v>28</v>
      </c>
      <c r="I204" s="162"/>
      <c r="J204" s="163">
        <f>ROUND(I204*H204,2)</f>
        <v>0</v>
      </c>
      <c r="K204" s="164"/>
      <c r="L204" s="34"/>
      <c r="M204" s="165" t="s">
        <v>1</v>
      </c>
      <c r="N204" s="166" t="s">
        <v>40</v>
      </c>
      <c r="O204" s="62"/>
      <c r="P204" s="167">
        <f>O204*H204</f>
        <v>0</v>
      </c>
      <c r="Q204" s="167">
        <v>0</v>
      </c>
      <c r="R204" s="167">
        <f>Q204*H204</f>
        <v>0</v>
      </c>
      <c r="S204" s="167">
        <v>0.5</v>
      </c>
      <c r="T204" s="168">
        <f>S204*H204</f>
        <v>14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308</v>
      </c>
      <c r="AT204" s="169" t="s">
        <v>150</v>
      </c>
      <c r="AU204" s="169" t="s">
        <v>87</v>
      </c>
      <c r="AY204" s="18" t="s">
        <v>148</v>
      </c>
      <c r="BE204" s="170">
        <f>IF(N204="základná",J204,0)</f>
        <v>0</v>
      </c>
      <c r="BF204" s="170">
        <f>IF(N204="znížená",J204,0)</f>
        <v>0</v>
      </c>
      <c r="BG204" s="170">
        <f>IF(N204="zákl. prenesená",J204,0)</f>
        <v>0</v>
      </c>
      <c r="BH204" s="170">
        <f>IF(N204="zníž. prenesená",J204,0)</f>
        <v>0</v>
      </c>
      <c r="BI204" s="170">
        <f>IF(N204="nulová",J204,0)</f>
        <v>0</v>
      </c>
      <c r="BJ204" s="18" t="s">
        <v>87</v>
      </c>
      <c r="BK204" s="170">
        <f>ROUND(I204*H204,2)</f>
        <v>0</v>
      </c>
      <c r="BL204" s="18" t="s">
        <v>308</v>
      </c>
      <c r="BM204" s="169" t="s">
        <v>1866</v>
      </c>
    </row>
    <row r="205" spans="1:65" s="14" customFormat="1" ht="11.25">
      <c r="B205" s="179"/>
      <c r="D205" s="172" t="s">
        <v>156</v>
      </c>
      <c r="E205" s="180" t="s">
        <v>1</v>
      </c>
      <c r="F205" s="181" t="s">
        <v>402</v>
      </c>
      <c r="H205" s="182">
        <v>28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156</v>
      </c>
      <c r="AU205" s="180" t="s">
        <v>87</v>
      </c>
      <c r="AV205" s="14" t="s">
        <v>87</v>
      </c>
      <c r="AW205" s="14" t="s">
        <v>30</v>
      </c>
      <c r="AX205" s="14" t="s">
        <v>81</v>
      </c>
      <c r="AY205" s="180" t="s">
        <v>148</v>
      </c>
    </row>
    <row r="206" spans="1:65" s="2" customFormat="1" ht="24.2" customHeight="1">
      <c r="A206" s="33"/>
      <c r="B206" s="156"/>
      <c r="C206" s="157" t="s">
        <v>315</v>
      </c>
      <c r="D206" s="157" t="s">
        <v>150</v>
      </c>
      <c r="E206" s="158" t="s">
        <v>1867</v>
      </c>
      <c r="F206" s="159" t="s">
        <v>1868</v>
      </c>
      <c r="G206" s="160" t="s">
        <v>396</v>
      </c>
      <c r="H206" s="161">
        <v>15.145</v>
      </c>
      <c r="I206" s="162"/>
      <c r="J206" s="163">
        <f>ROUND(I206*H206,2)</f>
        <v>0</v>
      </c>
      <c r="K206" s="164"/>
      <c r="L206" s="34"/>
      <c r="M206" s="165" t="s">
        <v>1</v>
      </c>
      <c r="N206" s="166" t="s">
        <v>40</v>
      </c>
      <c r="O206" s="62"/>
      <c r="P206" s="167">
        <f>O206*H206</f>
        <v>0</v>
      </c>
      <c r="Q206" s="167">
        <v>0</v>
      </c>
      <c r="R206" s="167">
        <f>Q206*H206</f>
        <v>0</v>
      </c>
      <c r="S206" s="167">
        <v>0</v>
      </c>
      <c r="T206" s="16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154</v>
      </c>
      <c r="AT206" s="169" t="s">
        <v>150</v>
      </c>
      <c r="AU206" s="169" t="s">
        <v>87</v>
      </c>
      <c r="AY206" s="18" t="s">
        <v>148</v>
      </c>
      <c r="BE206" s="170">
        <f>IF(N206="základná",J206,0)</f>
        <v>0</v>
      </c>
      <c r="BF206" s="170">
        <f>IF(N206="znížená",J206,0)</f>
        <v>0</v>
      </c>
      <c r="BG206" s="170">
        <f>IF(N206="zákl. prenesená",J206,0)</f>
        <v>0</v>
      </c>
      <c r="BH206" s="170">
        <f>IF(N206="zníž. prenesená",J206,0)</f>
        <v>0</v>
      </c>
      <c r="BI206" s="170">
        <f>IF(N206="nulová",J206,0)</f>
        <v>0</v>
      </c>
      <c r="BJ206" s="18" t="s">
        <v>87</v>
      </c>
      <c r="BK206" s="170">
        <f>ROUND(I206*H206,2)</f>
        <v>0</v>
      </c>
      <c r="BL206" s="18" t="s">
        <v>154</v>
      </c>
      <c r="BM206" s="169" t="s">
        <v>1869</v>
      </c>
    </row>
    <row r="207" spans="1:65" s="2" customFormat="1" ht="24.2" customHeight="1">
      <c r="A207" s="33"/>
      <c r="B207" s="156"/>
      <c r="C207" s="157" t="s">
        <v>322</v>
      </c>
      <c r="D207" s="157" t="s">
        <v>150</v>
      </c>
      <c r="E207" s="158" t="s">
        <v>1870</v>
      </c>
      <c r="F207" s="159" t="s">
        <v>1871</v>
      </c>
      <c r="G207" s="160" t="s">
        <v>396</v>
      </c>
      <c r="H207" s="161">
        <v>15.145</v>
      </c>
      <c r="I207" s="162"/>
      <c r="J207" s="163">
        <f>ROUND(I207*H207,2)</f>
        <v>0</v>
      </c>
      <c r="K207" s="164"/>
      <c r="L207" s="34"/>
      <c r="M207" s="165" t="s">
        <v>1</v>
      </c>
      <c r="N207" s="166" t="s">
        <v>40</v>
      </c>
      <c r="O207" s="62"/>
      <c r="P207" s="167">
        <f>O207*H207</f>
        <v>0</v>
      </c>
      <c r="Q207" s="167">
        <v>0</v>
      </c>
      <c r="R207" s="167">
        <f>Q207*H207</f>
        <v>0</v>
      </c>
      <c r="S207" s="167">
        <v>0</v>
      </c>
      <c r="T207" s="16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154</v>
      </c>
      <c r="AT207" s="169" t="s">
        <v>150</v>
      </c>
      <c r="AU207" s="169" t="s">
        <v>87</v>
      </c>
      <c r="AY207" s="18" t="s">
        <v>148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8" t="s">
        <v>87</v>
      </c>
      <c r="BK207" s="170">
        <f>ROUND(I207*H207,2)</f>
        <v>0</v>
      </c>
      <c r="BL207" s="18" t="s">
        <v>154</v>
      </c>
      <c r="BM207" s="169" t="s">
        <v>1872</v>
      </c>
    </row>
    <row r="208" spans="1:65" s="2" customFormat="1" ht="24.2" customHeight="1">
      <c r="A208" s="33"/>
      <c r="B208" s="156"/>
      <c r="C208" s="157" t="s">
        <v>329</v>
      </c>
      <c r="D208" s="157" t="s">
        <v>150</v>
      </c>
      <c r="E208" s="158" t="s">
        <v>1873</v>
      </c>
      <c r="F208" s="159" t="s">
        <v>1874</v>
      </c>
      <c r="G208" s="160" t="s">
        <v>396</v>
      </c>
      <c r="H208" s="161">
        <v>15.145</v>
      </c>
      <c r="I208" s="162"/>
      <c r="J208" s="163">
        <f>ROUND(I208*H208,2)</f>
        <v>0</v>
      </c>
      <c r="K208" s="164"/>
      <c r="L208" s="34"/>
      <c r="M208" s="165" t="s">
        <v>1</v>
      </c>
      <c r="N208" s="166" t="s">
        <v>40</v>
      </c>
      <c r="O208" s="62"/>
      <c r="P208" s="167">
        <f>O208*H208</f>
        <v>0</v>
      </c>
      <c r="Q208" s="167">
        <v>0</v>
      </c>
      <c r="R208" s="167">
        <f>Q208*H208</f>
        <v>0</v>
      </c>
      <c r="S208" s="167">
        <v>0</v>
      </c>
      <c r="T208" s="16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154</v>
      </c>
      <c r="AT208" s="169" t="s">
        <v>150</v>
      </c>
      <c r="AU208" s="169" t="s">
        <v>87</v>
      </c>
      <c r="AY208" s="18" t="s">
        <v>148</v>
      </c>
      <c r="BE208" s="170">
        <f>IF(N208="základná",J208,0)</f>
        <v>0</v>
      </c>
      <c r="BF208" s="170">
        <f>IF(N208="znížená",J208,0)</f>
        <v>0</v>
      </c>
      <c r="BG208" s="170">
        <f>IF(N208="zákl. prenesená",J208,0)</f>
        <v>0</v>
      </c>
      <c r="BH208" s="170">
        <f>IF(N208="zníž. prenesená",J208,0)</f>
        <v>0</v>
      </c>
      <c r="BI208" s="170">
        <f>IF(N208="nulová",J208,0)</f>
        <v>0</v>
      </c>
      <c r="BJ208" s="18" t="s">
        <v>87</v>
      </c>
      <c r="BK208" s="170">
        <f>ROUND(I208*H208,2)</f>
        <v>0</v>
      </c>
      <c r="BL208" s="18" t="s">
        <v>154</v>
      </c>
      <c r="BM208" s="169" t="s">
        <v>1875</v>
      </c>
    </row>
    <row r="209" spans="1:65" s="2" customFormat="1" ht="24.2" customHeight="1">
      <c r="A209" s="33"/>
      <c r="B209" s="156"/>
      <c r="C209" s="157" t="s">
        <v>7</v>
      </c>
      <c r="D209" s="157" t="s">
        <v>150</v>
      </c>
      <c r="E209" s="158" t="s">
        <v>1876</v>
      </c>
      <c r="F209" s="159" t="s">
        <v>1877</v>
      </c>
      <c r="G209" s="160" t="s">
        <v>396</v>
      </c>
      <c r="H209" s="161">
        <v>15.145</v>
      </c>
      <c r="I209" s="162"/>
      <c r="J209" s="163">
        <f>ROUND(I209*H209,2)</f>
        <v>0</v>
      </c>
      <c r="K209" s="164"/>
      <c r="L209" s="34"/>
      <c r="M209" s="165" t="s">
        <v>1</v>
      </c>
      <c r="N209" s="166" t="s">
        <v>40</v>
      </c>
      <c r="O209" s="62"/>
      <c r="P209" s="167">
        <f>O209*H209</f>
        <v>0</v>
      </c>
      <c r="Q209" s="167">
        <v>0</v>
      </c>
      <c r="R209" s="167">
        <f>Q209*H209</f>
        <v>0</v>
      </c>
      <c r="S209" s="167">
        <v>0</v>
      </c>
      <c r="T209" s="16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154</v>
      </c>
      <c r="AT209" s="169" t="s">
        <v>150</v>
      </c>
      <c r="AU209" s="169" t="s">
        <v>87</v>
      </c>
      <c r="AY209" s="18" t="s">
        <v>148</v>
      </c>
      <c r="BE209" s="170">
        <f>IF(N209="základná",J209,0)</f>
        <v>0</v>
      </c>
      <c r="BF209" s="170">
        <f>IF(N209="znížená",J209,0)</f>
        <v>0</v>
      </c>
      <c r="BG209" s="170">
        <f>IF(N209="zákl. prenesená",J209,0)</f>
        <v>0</v>
      </c>
      <c r="BH209" s="170">
        <f>IF(N209="zníž. prenesená",J209,0)</f>
        <v>0</v>
      </c>
      <c r="BI209" s="170">
        <f>IF(N209="nulová",J209,0)</f>
        <v>0</v>
      </c>
      <c r="BJ209" s="18" t="s">
        <v>87</v>
      </c>
      <c r="BK209" s="170">
        <f>ROUND(I209*H209,2)</f>
        <v>0</v>
      </c>
      <c r="BL209" s="18" t="s">
        <v>154</v>
      </c>
      <c r="BM209" s="169" t="s">
        <v>1878</v>
      </c>
    </row>
    <row r="210" spans="1:65" s="12" customFormat="1" ht="22.9" customHeight="1">
      <c r="B210" s="143"/>
      <c r="D210" s="144" t="s">
        <v>73</v>
      </c>
      <c r="E210" s="154" t="s">
        <v>413</v>
      </c>
      <c r="F210" s="154" t="s">
        <v>414</v>
      </c>
      <c r="I210" s="146"/>
      <c r="J210" s="155">
        <f>BK210</f>
        <v>0</v>
      </c>
      <c r="L210" s="143"/>
      <c r="M210" s="148"/>
      <c r="N210" s="149"/>
      <c r="O210" s="149"/>
      <c r="P210" s="150">
        <f>P211</f>
        <v>0</v>
      </c>
      <c r="Q210" s="149"/>
      <c r="R210" s="150">
        <f>R211</f>
        <v>0</v>
      </c>
      <c r="S210" s="149"/>
      <c r="T210" s="151">
        <f>T211</f>
        <v>0</v>
      </c>
      <c r="AR210" s="144" t="s">
        <v>81</v>
      </c>
      <c r="AT210" s="152" t="s">
        <v>73</v>
      </c>
      <c r="AU210" s="152" t="s">
        <v>81</v>
      </c>
      <c r="AY210" s="144" t="s">
        <v>148</v>
      </c>
      <c r="BK210" s="153">
        <f>BK211</f>
        <v>0</v>
      </c>
    </row>
    <row r="211" spans="1:65" s="2" customFormat="1" ht="33" customHeight="1">
      <c r="A211" s="33"/>
      <c r="B211" s="156"/>
      <c r="C211" s="157" t="s">
        <v>341</v>
      </c>
      <c r="D211" s="157" t="s">
        <v>150</v>
      </c>
      <c r="E211" s="158" t="s">
        <v>1879</v>
      </c>
      <c r="F211" s="159" t="s">
        <v>1880</v>
      </c>
      <c r="G211" s="160" t="s">
        <v>1881</v>
      </c>
      <c r="H211" s="161">
        <v>33.18</v>
      </c>
      <c r="I211" s="162"/>
      <c r="J211" s="163">
        <f>ROUND(I211*H211,2)</f>
        <v>0</v>
      </c>
      <c r="K211" s="164"/>
      <c r="L211" s="34"/>
      <c r="M211" s="165" t="s">
        <v>1</v>
      </c>
      <c r="N211" s="166" t="s">
        <v>40</v>
      </c>
      <c r="O211" s="62"/>
      <c r="P211" s="167">
        <f>O211*H211</f>
        <v>0</v>
      </c>
      <c r="Q211" s="167">
        <v>0</v>
      </c>
      <c r="R211" s="167">
        <f>Q211*H211</f>
        <v>0</v>
      </c>
      <c r="S211" s="167">
        <v>0</v>
      </c>
      <c r="T211" s="16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154</v>
      </c>
      <c r="AT211" s="169" t="s">
        <v>150</v>
      </c>
      <c r="AU211" s="169" t="s">
        <v>87</v>
      </c>
      <c r="AY211" s="18" t="s">
        <v>148</v>
      </c>
      <c r="BE211" s="170">
        <f>IF(N211="základná",J211,0)</f>
        <v>0</v>
      </c>
      <c r="BF211" s="170">
        <f>IF(N211="znížená",J211,0)</f>
        <v>0</v>
      </c>
      <c r="BG211" s="170">
        <f>IF(N211="zákl. prenesená",J211,0)</f>
        <v>0</v>
      </c>
      <c r="BH211" s="170">
        <f>IF(N211="zníž. prenesená",J211,0)</f>
        <v>0</v>
      </c>
      <c r="BI211" s="170">
        <f>IF(N211="nulová",J211,0)</f>
        <v>0</v>
      </c>
      <c r="BJ211" s="18" t="s">
        <v>87</v>
      </c>
      <c r="BK211" s="170">
        <f>ROUND(I211*H211,2)</f>
        <v>0</v>
      </c>
      <c r="BL211" s="18" t="s">
        <v>154</v>
      </c>
      <c r="BM211" s="169" t="s">
        <v>402</v>
      </c>
    </row>
    <row r="212" spans="1:65" s="12" customFormat="1" ht="25.9" customHeight="1">
      <c r="B212" s="143"/>
      <c r="D212" s="144" t="s">
        <v>73</v>
      </c>
      <c r="E212" s="145" t="s">
        <v>419</v>
      </c>
      <c r="F212" s="145" t="s">
        <v>420</v>
      </c>
      <c r="I212" s="146"/>
      <c r="J212" s="147">
        <f>BK212</f>
        <v>0</v>
      </c>
      <c r="L212" s="143"/>
      <c r="M212" s="148"/>
      <c r="N212" s="149"/>
      <c r="O212" s="149"/>
      <c r="P212" s="150">
        <f>P213+P244+P262+P293+P343+P390+P503</f>
        <v>0</v>
      </c>
      <c r="Q212" s="149"/>
      <c r="R212" s="150">
        <f>R213+R244+R262+R293+R343+R390+R503</f>
        <v>4.8939999999999992</v>
      </c>
      <c r="S212" s="149"/>
      <c r="T212" s="151">
        <f>T213+T244+T262+T293+T343+T390+T503</f>
        <v>0.54278399999999993</v>
      </c>
      <c r="AR212" s="144" t="s">
        <v>87</v>
      </c>
      <c r="AT212" s="152" t="s">
        <v>73</v>
      </c>
      <c r="AU212" s="152" t="s">
        <v>74</v>
      </c>
      <c r="AY212" s="144" t="s">
        <v>148</v>
      </c>
      <c r="BK212" s="153">
        <f>BK213+BK244+BK262+BK293+BK343+BK390+BK503</f>
        <v>0</v>
      </c>
    </row>
    <row r="213" spans="1:65" s="12" customFormat="1" ht="22.9" customHeight="1">
      <c r="B213" s="143"/>
      <c r="D213" s="144" t="s">
        <v>73</v>
      </c>
      <c r="E213" s="154" t="s">
        <v>1882</v>
      </c>
      <c r="F213" s="154" t="s">
        <v>1883</v>
      </c>
      <c r="I213" s="146"/>
      <c r="J213" s="155">
        <f>BK213</f>
        <v>0</v>
      </c>
      <c r="L213" s="143"/>
      <c r="M213" s="148"/>
      <c r="N213" s="149"/>
      <c r="O213" s="149"/>
      <c r="P213" s="150">
        <f>SUM(P214:P243)</f>
        <v>0</v>
      </c>
      <c r="Q213" s="149"/>
      <c r="R213" s="150">
        <f>SUM(R214:R243)</f>
        <v>5.0999999999999997E-2</v>
      </c>
      <c r="S213" s="149"/>
      <c r="T213" s="151">
        <f>SUM(T214:T243)</f>
        <v>0.54278399999999993</v>
      </c>
      <c r="AR213" s="144" t="s">
        <v>87</v>
      </c>
      <c r="AT213" s="152" t="s">
        <v>73</v>
      </c>
      <c r="AU213" s="152" t="s">
        <v>81</v>
      </c>
      <c r="AY213" s="144" t="s">
        <v>148</v>
      </c>
      <c r="BK213" s="153">
        <f>SUM(BK214:BK243)</f>
        <v>0</v>
      </c>
    </row>
    <row r="214" spans="1:65" s="2" customFormat="1" ht="33" customHeight="1">
      <c r="A214" s="33"/>
      <c r="B214" s="156"/>
      <c r="C214" s="157" t="s">
        <v>347</v>
      </c>
      <c r="D214" s="157" t="s">
        <v>150</v>
      </c>
      <c r="E214" s="158" t="s">
        <v>1884</v>
      </c>
      <c r="F214" s="159" t="s">
        <v>1885</v>
      </c>
      <c r="G214" s="160" t="s">
        <v>1886</v>
      </c>
      <c r="H214" s="161">
        <v>3</v>
      </c>
      <c r="I214" s="162"/>
      <c r="J214" s="163">
        <f>ROUND(I214*H214,2)</f>
        <v>0</v>
      </c>
      <c r="K214" s="164"/>
      <c r="L214" s="34"/>
      <c r="M214" s="165" t="s">
        <v>1</v>
      </c>
      <c r="N214" s="166" t="s">
        <v>40</v>
      </c>
      <c r="O214" s="62"/>
      <c r="P214" s="167">
        <f>O214*H214</f>
        <v>0</v>
      </c>
      <c r="Q214" s="167">
        <v>0</v>
      </c>
      <c r="R214" s="167">
        <f>Q214*H214</f>
        <v>0</v>
      </c>
      <c r="S214" s="167">
        <v>0</v>
      </c>
      <c r="T214" s="16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308</v>
      </c>
      <c r="AT214" s="169" t="s">
        <v>150</v>
      </c>
      <c r="AU214" s="169" t="s">
        <v>87</v>
      </c>
      <c r="AY214" s="18" t="s">
        <v>148</v>
      </c>
      <c r="BE214" s="170">
        <f>IF(N214="základná",J214,0)</f>
        <v>0</v>
      </c>
      <c r="BF214" s="170">
        <f>IF(N214="znížená",J214,0)</f>
        <v>0</v>
      </c>
      <c r="BG214" s="170">
        <f>IF(N214="zákl. prenesená",J214,0)</f>
        <v>0</v>
      </c>
      <c r="BH214" s="170">
        <f>IF(N214="zníž. prenesená",J214,0)</f>
        <v>0</v>
      </c>
      <c r="BI214" s="170">
        <f>IF(N214="nulová",J214,0)</f>
        <v>0</v>
      </c>
      <c r="BJ214" s="18" t="s">
        <v>87</v>
      </c>
      <c r="BK214" s="170">
        <f>ROUND(I214*H214,2)</f>
        <v>0</v>
      </c>
      <c r="BL214" s="18" t="s">
        <v>308</v>
      </c>
      <c r="BM214" s="169" t="s">
        <v>1887</v>
      </c>
    </row>
    <row r="215" spans="1:65" s="14" customFormat="1" ht="11.25">
      <c r="B215" s="179"/>
      <c r="D215" s="172" t="s">
        <v>156</v>
      </c>
      <c r="E215" s="180" t="s">
        <v>1</v>
      </c>
      <c r="F215" s="181" t="s">
        <v>1888</v>
      </c>
      <c r="H215" s="182">
        <v>3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156</v>
      </c>
      <c r="AU215" s="180" t="s">
        <v>87</v>
      </c>
      <c r="AV215" s="14" t="s">
        <v>87</v>
      </c>
      <c r="AW215" s="14" t="s">
        <v>30</v>
      </c>
      <c r="AX215" s="14" t="s">
        <v>74</v>
      </c>
      <c r="AY215" s="180" t="s">
        <v>148</v>
      </c>
    </row>
    <row r="216" spans="1:65" s="15" customFormat="1" ht="11.25">
      <c r="B216" s="187"/>
      <c r="D216" s="172" t="s">
        <v>156</v>
      </c>
      <c r="E216" s="188" t="s">
        <v>1</v>
      </c>
      <c r="F216" s="189" t="s">
        <v>163</v>
      </c>
      <c r="H216" s="190">
        <v>3</v>
      </c>
      <c r="I216" s="191"/>
      <c r="L216" s="187"/>
      <c r="M216" s="192"/>
      <c r="N216" s="193"/>
      <c r="O216" s="193"/>
      <c r="P216" s="193"/>
      <c r="Q216" s="193"/>
      <c r="R216" s="193"/>
      <c r="S216" s="193"/>
      <c r="T216" s="194"/>
      <c r="AT216" s="188" t="s">
        <v>156</v>
      </c>
      <c r="AU216" s="188" t="s">
        <v>87</v>
      </c>
      <c r="AV216" s="15" t="s">
        <v>154</v>
      </c>
      <c r="AW216" s="15" t="s">
        <v>30</v>
      </c>
      <c r="AX216" s="15" t="s">
        <v>81</v>
      </c>
      <c r="AY216" s="188" t="s">
        <v>148</v>
      </c>
    </row>
    <row r="217" spans="1:65" s="2" customFormat="1" ht="24.2" customHeight="1">
      <c r="A217" s="33"/>
      <c r="B217" s="156"/>
      <c r="C217" s="157" t="s">
        <v>353</v>
      </c>
      <c r="D217" s="157" t="s">
        <v>150</v>
      </c>
      <c r="E217" s="158" t="s">
        <v>1889</v>
      </c>
      <c r="F217" s="159" t="s">
        <v>1890</v>
      </c>
      <c r="G217" s="160" t="s">
        <v>1886</v>
      </c>
      <c r="H217" s="161">
        <v>3</v>
      </c>
      <c r="I217" s="162"/>
      <c r="J217" s="163">
        <f>ROUND(I217*H217,2)</f>
        <v>0</v>
      </c>
      <c r="K217" s="164"/>
      <c r="L217" s="34"/>
      <c r="M217" s="165" t="s">
        <v>1</v>
      </c>
      <c r="N217" s="166" t="s">
        <v>40</v>
      </c>
      <c r="O217" s="62"/>
      <c r="P217" s="167">
        <f>O217*H217</f>
        <v>0</v>
      </c>
      <c r="Q217" s="167">
        <v>0</v>
      </c>
      <c r="R217" s="167">
        <f>Q217*H217</f>
        <v>0</v>
      </c>
      <c r="S217" s="167">
        <v>1.72E-2</v>
      </c>
      <c r="T217" s="168">
        <f>S217*H217</f>
        <v>5.16E-2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308</v>
      </c>
      <c r="AT217" s="169" t="s">
        <v>150</v>
      </c>
      <c r="AU217" s="169" t="s">
        <v>87</v>
      </c>
      <c r="AY217" s="18" t="s">
        <v>148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87</v>
      </c>
      <c r="BK217" s="170">
        <f>ROUND(I217*H217,2)</f>
        <v>0</v>
      </c>
      <c r="BL217" s="18" t="s">
        <v>308</v>
      </c>
      <c r="BM217" s="169" t="s">
        <v>1891</v>
      </c>
    </row>
    <row r="218" spans="1:65" s="14" customFormat="1" ht="11.25">
      <c r="B218" s="179"/>
      <c r="D218" s="172" t="s">
        <v>156</v>
      </c>
      <c r="E218" s="180" t="s">
        <v>1</v>
      </c>
      <c r="F218" s="181" t="s">
        <v>1892</v>
      </c>
      <c r="H218" s="182">
        <v>3</v>
      </c>
      <c r="I218" s="183"/>
      <c r="L218" s="179"/>
      <c r="M218" s="184"/>
      <c r="N218" s="185"/>
      <c r="O218" s="185"/>
      <c r="P218" s="185"/>
      <c r="Q218" s="185"/>
      <c r="R218" s="185"/>
      <c r="S218" s="185"/>
      <c r="T218" s="186"/>
      <c r="AT218" s="180" t="s">
        <v>156</v>
      </c>
      <c r="AU218" s="180" t="s">
        <v>87</v>
      </c>
      <c r="AV218" s="14" t="s">
        <v>87</v>
      </c>
      <c r="AW218" s="14" t="s">
        <v>30</v>
      </c>
      <c r="AX218" s="14" t="s">
        <v>74</v>
      </c>
      <c r="AY218" s="180" t="s">
        <v>148</v>
      </c>
    </row>
    <row r="219" spans="1:65" s="15" customFormat="1" ht="11.25">
      <c r="B219" s="187"/>
      <c r="D219" s="172" t="s">
        <v>156</v>
      </c>
      <c r="E219" s="188" t="s">
        <v>1</v>
      </c>
      <c r="F219" s="189" t="s">
        <v>1893</v>
      </c>
      <c r="H219" s="190">
        <v>3</v>
      </c>
      <c r="I219" s="191"/>
      <c r="L219" s="187"/>
      <c r="M219" s="192"/>
      <c r="N219" s="193"/>
      <c r="O219" s="193"/>
      <c r="P219" s="193"/>
      <c r="Q219" s="193"/>
      <c r="R219" s="193"/>
      <c r="S219" s="193"/>
      <c r="T219" s="194"/>
      <c r="AT219" s="188" t="s">
        <v>156</v>
      </c>
      <c r="AU219" s="188" t="s">
        <v>87</v>
      </c>
      <c r="AV219" s="15" t="s">
        <v>154</v>
      </c>
      <c r="AW219" s="15" t="s">
        <v>30</v>
      </c>
      <c r="AX219" s="15" t="s">
        <v>81</v>
      </c>
      <c r="AY219" s="188" t="s">
        <v>148</v>
      </c>
    </row>
    <row r="220" spans="1:65" s="2" customFormat="1" ht="16.5" customHeight="1">
      <c r="A220" s="33"/>
      <c r="B220" s="156"/>
      <c r="C220" s="157" t="s">
        <v>360</v>
      </c>
      <c r="D220" s="157" t="s">
        <v>150</v>
      </c>
      <c r="E220" s="158" t="s">
        <v>1894</v>
      </c>
      <c r="F220" s="159" t="s">
        <v>1895</v>
      </c>
      <c r="G220" s="160" t="s">
        <v>426</v>
      </c>
      <c r="H220" s="161">
        <v>8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0</v>
      </c>
      <c r="R220" s="167">
        <f>Q220*H220</f>
        <v>0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427</v>
      </c>
      <c r="AT220" s="169" t="s">
        <v>150</v>
      </c>
      <c r="AU220" s="169" t="s">
        <v>87</v>
      </c>
      <c r="AY220" s="18" t="s">
        <v>148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87</v>
      </c>
      <c r="BK220" s="170">
        <f>ROUND(I220*H220,2)</f>
        <v>0</v>
      </c>
      <c r="BL220" s="18" t="s">
        <v>427</v>
      </c>
      <c r="BM220" s="169" t="s">
        <v>1896</v>
      </c>
    </row>
    <row r="221" spans="1:65" s="14" customFormat="1" ht="11.25">
      <c r="B221" s="179"/>
      <c r="D221" s="172" t="s">
        <v>156</v>
      </c>
      <c r="E221" s="180" t="s">
        <v>1</v>
      </c>
      <c r="F221" s="181" t="s">
        <v>213</v>
      </c>
      <c r="H221" s="182">
        <v>8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156</v>
      </c>
      <c r="AU221" s="180" t="s">
        <v>87</v>
      </c>
      <c r="AV221" s="14" t="s">
        <v>87</v>
      </c>
      <c r="AW221" s="14" t="s">
        <v>30</v>
      </c>
      <c r="AX221" s="14" t="s">
        <v>81</v>
      </c>
      <c r="AY221" s="180" t="s">
        <v>148</v>
      </c>
    </row>
    <row r="222" spans="1:65" s="2" customFormat="1" ht="24.2" customHeight="1">
      <c r="A222" s="33"/>
      <c r="B222" s="156"/>
      <c r="C222" s="157" t="s">
        <v>382</v>
      </c>
      <c r="D222" s="157" t="s">
        <v>150</v>
      </c>
      <c r="E222" s="158" t="s">
        <v>1897</v>
      </c>
      <c r="F222" s="159" t="s">
        <v>1898</v>
      </c>
      <c r="G222" s="160" t="s">
        <v>1886</v>
      </c>
      <c r="H222" s="161">
        <v>4</v>
      </c>
      <c r="I222" s="162"/>
      <c r="J222" s="163">
        <f>ROUND(I222*H222,2)</f>
        <v>0</v>
      </c>
      <c r="K222" s="164"/>
      <c r="L222" s="34"/>
      <c r="M222" s="165" t="s">
        <v>1</v>
      </c>
      <c r="N222" s="166" t="s">
        <v>40</v>
      </c>
      <c r="O222" s="62"/>
      <c r="P222" s="167">
        <f>O222*H222</f>
        <v>0</v>
      </c>
      <c r="Q222" s="167">
        <v>0</v>
      </c>
      <c r="R222" s="167">
        <f>Q222*H222</f>
        <v>0</v>
      </c>
      <c r="S222" s="167">
        <v>1.9460000000000002E-2</v>
      </c>
      <c r="T222" s="168">
        <f>S222*H222</f>
        <v>7.7840000000000006E-2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308</v>
      </c>
      <c r="AT222" s="169" t="s">
        <v>150</v>
      </c>
      <c r="AU222" s="169" t="s">
        <v>87</v>
      </c>
      <c r="AY222" s="18" t="s">
        <v>148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87</v>
      </c>
      <c r="BK222" s="170">
        <f>ROUND(I222*H222,2)</f>
        <v>0</v>
      </c>
      <c r="BL222" s="18" t="s">
        <v>308</v>
      </c>
      <c r="BM222" s="169" t="s">
        <v>1899</v>
      </c>
    </row>
    <row r="223" spans="1:65" s="14" customFormat="1" ht="11.25">
      <c r="B223" s="179"/>
      <c r="D223" s="172" t="s">
        <v>156</v>
      </c>
      <c r="E223" s="180" t="s">
        <v>1</v>
      </c>
      <c r="F223" s="181" t="s">
        <v>365</v>
      </c>
      <c r="H223" s="182">
        <v>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156</v>
      </c>
      <c r="AU223" s="180" t="s">
        <v>87</v>
      </c>
      <c r="AV223" s="14" t="s">
        <v>87</v>
      </c>
      <c r="AW223" s="14" t="s">
        <v>30</v>
      </c>
      <c r="AX223" s="14" t="s">
        <v>74</v>
      </c>
      <c r="AY223" s="180" t="s">
        <v>148</v>
      </c>
    </row>
    <row r="224" spans="1:65" s="14" customFormat="1" ht="11.25">
      <c r="B224" s="179"/>
      <c r="D224" s="172" t="s">
        <v>156</v>
      </c>
      <c r="E224" s="180" t="s">
        <v>1</v>
      </c>
      <c r="F224" s="181" t="s">
        <v>1900</v>
      </c>
      <c r="H224" s="182">
        <v>1</v>
      </c>
      <c r="I224" s="183"/>
      <c r="L224" s="179"/>
      <c r="M224" s="184"/>
      <c r="N224" s="185"/>
      <c r="O224" s="185"/>
      <c r="P224" s="185"/>
      <c r="Q224" s="185"/>
      <c r="R224" s="185"/>
      <c r="S224" s="185"/>
      <c r="T224" s="186"/>
      <c r="AT224" s="180" t="s">
        <v>156</v>
      </c>
      <c r="AU224" s="180" t="s">
        <v>87</v>
      </c>
      <c r="AV224" s="14" t="s">
        <v>87</v>
      </c>
      <c r="AW224" s="14" t="s">
        <v>30</v>
      </c>
      <c r="AX224" s="14" t="s">
        <v>74</v>
      </c>
      <c r="AY224" s="180" t="s">
        <v>148</v>
      </c>
    </row>
    <row r="225" spans="1:65" s="14" customFormat="1" ht="11.25">
      <c r="B225" s="179"/>
      <c r="D225" s="172" t="s">
        <v>156</v>
      </c>
      <c r="E225" s="180" t="s">
        <v>1</v>
      </c>
      <c r="F225" s="181" t="s">
        <v>1901</v>
      </c>
      <c r="H225" s="182">
        <v>1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156</v>
      </c>
      <c r="AU225" s="180" t="s">
        <v>87</v>
      </c>
      <c r="AV225" s="14" t="s">
        <v>87</v>
      </c>
      <c r="AW225" s="14" t="s">
        <v>30</v>
      </c>
      <c r="AX225" s="14" t="s">
        <v>74</v>
      </c>
      <c r="AY225" s="180" t="s">
        <v>148</v>
      </c>
    </row>
    <row r="226" spans="1:65" s="14" customFormat="1" ht="11.25">
      <c r="B226" s="179"/>
      <c r="D226" s="172" t="s">
        <v>156</v>
      </c>
      <c r="E226" s="180" t="s">
        <v>1</v>
      </c>
      <c r="F226" s="181" t="s">
        <v>370</v>
      </c>
      <c r="H226" s="182">
        <v>1</v>
      </c>
      <c r="I226" s="183"/>
      <c r="L226" s="179"/>
      <c r="M226" s="184"/>
      <c r="N226" s="185"/>
      <c r="O226" s="185"/>
      <c r="P226" s="185"/>
      <c r="Q226" s="185"/>
      <c r="R226" s="185"/>
      <c r="S226" s="185"/>
      <c r="T226" s="186"/>
      <c r="AT226" s="180" t="s">
        <v>156</v>
      </c>
      <c r="AU226" s="180" t="s">
        <v>87</v>
      </c>
      <c r="AV226" s="14" t="s">
        <v>87</v>
      </c>
      <c r="AW226" s="14" t="s">
        <v>30</v>
      </c>
      <c r="AX226" s="14" t="s">
        <v>74</v>
      </c>
      <c r="AY226" s="180" t="s">
        <v>148</v>
      </c>
    </row>
    <row r="227" spans="1:65" s="16" customFormat="1" ht="11.25">
      <c r="B227" s="195"/>
      <c r="D227" s="172" t="s">
        <v>156</v>
      </c>
      <c r="E227" s="196" t="s">
        <v>1</v>
      </c>
      <c r="F227" s="197" t="s">
        <v>193</v>
      </c>
      <c r="H227" s="198">
        <v>4</v>
      </c>
      <c r="I227" s="199"/>
      <c r="L227" s="195"/>
      <c r="M227" s="200"/>
      <c r="N227" s="201"/>
      <c r="O227" s="201"/>
      <c r="P227" s="201"/>
      <c r="Q227" s="201"/>
      <c r="R227" s="201"/>
      <c r="S227" s="201"/>
      <c r="T227" s="202"/>
      <c r="AT227" s="196" t="s">
        <v>156</v>
      </c>
      <c r="AU227" s="196" t="s">
        <v>87</v>
      </c>
      <c r="AV227" s="16" t="s">
        <v>167</v>
      </c>
      <c r="AW227" s="16" t="s">
        <v>30</v>
      </c>
      <c r="AX227" s="16" t="s">
        <v>74</v>
      </c>
      <c r="AY227" s="196" t="s">
        <v>148</v>
      </c>
    </row>
    <row r="228" spans="1:65" s="15" customFormat="1" ht="11.25">
      <c r="B228" s="187"/>
      <c r="D228" s="172" t="s">
        <v>156</v>
      </c>
      <c r="E228" s="188" t="s">
        <v>1</v>
      </c>
      <c r="F228" s="189" t="s">
        <v>163</v>
      </c>
      <c r="H228" s="190">
        <v>4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4"/>
      <c r="AT228" s="188" t="s">
        <v>156</v>
      </c>
      <c r="AU228" s="188" t="s">
        <v>87</v>
      </c>
      <c r="AV228" s="15" t="s">
        <v>154</v>
      </c>
      <c r="AW228" s="15" t="s">
        <v>30</v>
      </c>
      <c r="AX228" s="15" t="s">
        <v>81</v>
      </c>
      <c r="AY228" s="188" t="s">
        <v>148</v>
      </c>
    </row>
    <row r="229" spans="1:65" s="2" customFormat="1" ht="33" customHeight="1">
      <c r="A229" s="33"/>
      <c r="B229" s="156"/>
      <c r="C229" s="157" t="s">
        <v>393</v>
      </c>
      <c r="D229" s="157" t="s">
        <v>150</v>
      </c>
      <c r="E229" s="158" t="s">
        <v>1902</v>
      </c>
      <c r="F229" s="159" t="s">
        <v>1903</v>
      </c>
      <c r="G229" s="160" t="s">
        <v>1886</v>
      </c>
      <c r="H229" s="161">
        <v>1</v>
      </c>
      <c r="I229" s="162"/>
      <c r="J229" s="163">
        <f>ROUND(I229*H229,2)</f>
        <v>0</v>
      </c>
      <c r="K229" s="164"/>
      <c r="L229" s="34"/>
      <c r="M229" s="165" t="s">
        <v>1</v>
      </c>
      <c r="N229" s="166" t="s">
        <v>40</v>
      </c>
      <c r="O229" s="62"/>
      <c r="P229" s="167">
        <f>O229*H229</f>
        <v>0</v>
      </c>
      <c r="Q229" s="167">
        <v>0</v>
      </c>
      <c r="R229" s="167">
        <f>Q229*H229</f>
        <v>0</v>
      </c>
      <c r="S229" s="167">
        <v>9.1999999999999998E-3</v>
      </c>
      <c r="T229" s="168">
        <f>S229*H229</f>
        <v>9.1999999999999998E-3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308</v>
      </c>
      <c r="AT229" s="169" t="s">
        <v>150</v>
      </c>
      <c r="AU229" s="169" t="s">
        <v>87</v>
      </c>
      <c r="AY229" s="18" t="s">
        <v>148</v>
      </c>
      <c r="BE229" s="170">
        <f>IF(N229="základná",J229,0)</f>
        <v>0</v>
      </c>
      <c r="BF229" s="170">
        <f>IF(N229="znížená",J229,0)</f>
        <v>0</v>
      </c>
      <c r="BG229" s="170">
        <f>IF(N229="zákl. prenesená",J229,0)</f>
        <v>0</v>
      </c>
      <c r="BH229" s="170">
        <f>IF(N229="zníž. prenesená",J229,0)</f>
        <v>0</v>
      </c>
      <c r="BI229" s="170">
        <f>IF(N229="nulová",J229,0)</f>
        <v>0</v>
      </c>
      <c r="BJ229" s="18" t="s">
        <v>87</v>
      </c>
      <c r="BK229" s="170">
        <f>ROUND(I229*H229,2)</f>
        <v>0</v>
      </c>
      <c r="BL229" s="18" t="s">
        <v>308</v>
      </c>
      <c r="BM229" s="169" t="s">
        <v>1904</v>
      </c>
    </row>
    <row r="230" spans="1:65" s="14" customFormat="1" ht="11.25">
      <c r="B230" s="179"/>
      <c r="D230" s="172" t="s">
        <v>156</v>
      </c>
      <c r="E230" s="180" t="s">
        <v>1</v>
      </c>
      <c r="F230" s="181" t="s">
        <v>786</v>
      </c>
      <c r="H230" s="182">
        <v>1</v>
      </c>
      <c r="I230" s="183"/>
      <c r="L230" s="179"/>
      <c r="M230" s="184"/>
      <c r="N230" s="185"/>
      <c r="O230" s="185"/>
      <c r="P230" s="185"/>
      <c r="Q230" s="185"/>
      <c r="R230" s="185"/>
      <c r="S230" s="185"/>
      <c r="T230" s="186"/>
      <c r="AT230" s="180" t="s">
        <v>156</v>
      </c>
      <c r="AU230" s="180" t="s">
        <v>87</v>
      </c>
      <c r="AV230" s="14" t="s">
        <v>87</v>
      </c>
      <c r="AW230" s="14" t="s">
        <v>30</v>
      </c>
      <c r="AX230" s="14" t="s">
        <v>74</v>
      </c>
      <c r="AY230" s="180" t="s">
        <v>148</v>
      </c>
    </row>
    <row r="231" spans="1:65" s="15" customFormat="1" ht="11.25">
      <c r="B231" s="187"/>
      <c r="D231" s="172" t="s">
        <v>156</v>
      </c>
      <c r="E231" s="188" t="s">
        <v>1</v>
      </c>
      <c r="F231" s="189" t="s">
        <v>163</v>
      </c>
      <c r="H231" s="190">
        <v>1</v>
      </c>
      <c r="I231" s="191"/>
      <c r="L231" s="187"/>
      <c r="M231" s="192"/>
      <c r="N231" s="193"/>
      <c r="O231" s="193"/>
      <c r="P231" s="193"/>
      <c r="Q231" s="193"/>
      <c r="R231" s="193"/>
      <c r="S231" s="193"/>
      <c r="T231" s="194"/>
      <c r="AT231" s="188" t="s">
        <v>156</v>
      </c>
      <c r="AU231" s="188" t="s">
        <v>87</v>
      </c>
      <c r="AV231" s="15" t="s">
        <v>154</v>
      </c>
      <c r="AW231" s="15" t="s">
        <v>30</v>
      </c>
      <c r="AX231" s="15" t="s">
        <v>81</v>
      </c>
      <c r="AY231" s="188" t="s">
        <v>148</v>
      </c>
    </row>
    <row r="232" spans="1:65" s="2" customFormat="1" ht="24.2" customHeight="1">
      <c r="A232" s="33"/>
      <c r="B232" s="156"/>
      <c r="C232" s="157" t="s">
        <v>398</v>
      </c>
      <c r="D232" s="157" t="s">
        <v>150</v>
      </c>
      <c r="E232" s="158" t="s">
        <v>1905</v>
      </c>
      <c r="F232" s="159" t="s">
        <v>1906</v>
      </c>
      <c r="G232" s="160" t="s">
        <v>1907</v>
      </c>
      <c r="H232" s="161">
        <v>12</v>
      </c>
      <c r="I232" s="162"/>
      <c r="J232" s="163">
        <f t="shared" ref="J232:J237" si="0">ROUND(I232*H232,2)</f>
        <v>0</v>
      </c>
      <c r="K232" s="164"/>
      <c r="L232" s="34"/>
      <c r="M232" s="165" t="s">
        <v>1</v>
      </c>
      <c r="N232" s="166" t="s">
        <v>40</v>
      </c>
      <c r="O232" s="62"/>
      <c r="P232" s="167">
        <f t="shared" ref="P232:P237" si="1">O232*H232</f>
        <v>0</v>
      </c>
      <c r="Q232" s="167">
        <v>2E-3</v>
      </c>
      <c r="R232" s="167">
        <f t="shared" ref="R232:R237" si="2">Q232*H232</f>
        <v>2.4E-2</v>
      </c>
      <c r="S232" s="167">
        <v>0</v>
      </c>
      <c r="T232" s="168">
        <f t="shared" ref="T232:T237" si="3"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308</v>
      </c>
      <c r="AT232" s="169" t="s">
        <v>150</v>
      </c>
      <c r="AU232" s="169" t="s">
        <v>87</v>
      </c>
      <c r="AY232" s="18" t="s">
        <v>148</v>
      </c>
      <c r="BE232" s="170">
        <f t="shared" ref="BE232:BE237" si="4">IF(N232="základná",J232,0)</f>
        <v>0</v>
      </c>
      <c r="BF232" s="170">
        <f t="shared" ref="BF232:BF237" si="5">IF(N232="znížená",J232,0)</f>
        <v>0</v>
      </c>
      <c r="BG232" s="170">
        <f t="shared" ref="BG232:BG237" si="6">IF(N232="zákl. prenesená",J232,0)</f>
        <v>0</v>
      </c>
      <c r="BH232" s="170">
        <f t="shared" ref="BH232:BH237" si="7">IF(N232="zníž. prenesená",J232,0)</f>
        <v>0</v>
      </c>
      <c r="BI232" s="170">
        <f t="shared" ref="BI232:BI237" si="8">IF(N232="nulová",J232,0)</f>
        <v>0</v>
      </c>
      <c r="BJ232" s="18" t="s">
        <v>87</v>
      </c>
      <c r="BK232" s="170">
        <f t="shared" ref="BK232:BK237" si="9">ROUND(I232*H232,2)</f>
        <v>0</v>
      </c>
      <c r="BL232" s="18" t="s">
        <v>308</v>
      </c>
      <c r="BM232" s="169" t="s">
        <v>856</v>
      </c>
    </row>
    <row r="233" spans="1:65" s="2" customFormat="1" ht="21.75" customHeight="1">
      <c r="A233" s="33"/>
      <c r="B233" s="156"/>
      <c r="C233" s="157" t="s">
        <v>402</v>
      </c>
      <c r="D233" s="157" t="s">
        <v>150</v>
      </c>
      <c r="E233" s="158" t="s">
        <v>1908</v>
      </c>
      <c r="F233" s="159" t="s">
        <v>1909</v>
      </c>
      <c r="G233" s="160" t="s">
        <v>332</v>
      </c>
      <c r="H233" s="161">
        <v>30</v>
      </c>
      <c r="I233" s="162"/>
      <c r="J233" s="163">
        <f t="shared" si="0"/>
        <v>0</v>
      </c>
      <c r="K233" s="164"/>
      <c r="L233" s="34"/>
      <c r="M233" s="165" t="s">
        <v>1</v>
      </c>
      <c r="N233" s="166" t="s">
        <v>40</v>
      </c>
      <c r="O233" s="62"/>
      <c r="P233" s="167">
        <f t="shared" si="1"/>
        <v>0</v>
      </c>
      <c r="Q233" s="167">
        <v>4.4999999999999999E-4</v>
      </c>
      <c r="R233" s="167">
        <f t="shared" si="2"/>
        <v>1.35E-2</v>
      </c>
      <c r="S233" s="167">
        <v>0</v>
      </c>
      <c r="T233" s="168">
        <f t="shared" si="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308</v>
      </c>
      <c r="AT233" s="169" t="s">
        <v>150</v>
      </c>
      <c r="AU233" s="169" t="s">
        <v>87</v>
      </c>
      <c r="AY233" s="18" t="s">
        <v>148</v>
      </c>
      <c r="BE233" s="170">
        <f t="shared" si="4"/>
        <v>0</v>
      </c>
      <c r="BF233" s="170">
        <f t="shared" si="5"/>
        <v>0</v>
      </c>
      <c r="BG233" s="170">
        <f t="shared" si="6"/>
        <v>0</v>
      </c>
      <c r="BH233" s="170">
        <f t="shared" si="7"/>
        <v>0</v>
      </c>
      <c r="BI233" s="170">
        <f t="shared" si="8"/>
        <v>0</v>
      </c>
      <c r="BJ233" s="18" t="s">
        <v>87</v>
      </c>
      <c r="BK233" s="170">
        <f t="shared" si="9"/>
        <v>0</v>
      </c>
      <c r="BL233" s="18" t="s">
        <v>308</v>
      </c>
      <c r="BM233" s="169" t="s">
        <v>1910</v>
      </c>
    </row>
    <row r="234" spans="1:65" s="2" customFormat="1" ht="24.2" customHeight="1">
      <c r="A234" s="33"/>
      <c r="B234" s="156"/>
      <c r="C234" s="157" t="s">
        <v>409</v>
      </c>
      <c r="D234" s="157" t="s">
        <v>150</v>
      </c>
      <c r="E234" s="158" t="s">
        <v>1911</v>
      </c>
      <c r="F234" s="159" t="s">
        <v>1912</v>
      </c>
      <c r="G234" s="160" t="s">
        <v>752</v>
      </c>
      <c r="H234" s="161">
        <v>30</v>
      </c>
      <c r="I234" s="162"/>
      <c r="J234" s="163">
        <f t="shared" si="0"/>
        <v>0</v>
      </c>
      <c r="K234" s="164"/>
      <c r="L234" s="34"/>
      <c r="M234" s="165" t="s">
        <v>1</v>
      </c>
      <c r="N234" s="166" t="s">
        <v>40</v>
      </c>
      <c r="O234" s="62"/>
      <c r="P234" s="167">
        <f t="shared" si="1"/>
        <v>0</v>
      </c>
      <c r="Q234" s="167">
        <v>4.4999999999999999E-4</v>
      </c>
      <c r="R234" s="167">
        <f t="shared" si="2"/>
        <v>1.35E-2</v>
      </c>
      <c r="S234" s="167">
        <v>0</v>
      </c>
      <c r="T234" s="168">
        <f t="shared" si="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308</v>
      </c>
      <c r="AT234" s="169" t="s">
        <v>150</v>
      </c>
      <c r="AU234" s="169" t="s">
        <v>87</v>
      </c>
      <c r="AY234" s="18" t="s">
        <v>148</v>
      </c>
      <c r="BE234" s="170">
        <f t="shared" si="4"/>
        <v>0</v>
      </c>
      <c r="BF234" s="170">
        <f t="shared" si="5"/>
        <v>0</v>
      </c>
      <c r="BG234" s="170">
        <f t="shared" si="6"/>
        <v>0</v>
      </c>
      <c r="BH234" s="170">
        <f t="shared" si="7"/>
        <v>0</v>
      </c>
      <c r="BI234" s="170">
        <f t="shared" si="8"/>
        <v>0</v>
      </c>
      <c r="BJ234" s="18" t="s">
        <v>87</v>
      </c>
      <c r="BK234" s="170">
        <f t="shared" si="9"/>
        <v>0</v>
      </c>
      <c r="BL234" s="18" t="s">
        <v>308</v>
      </c>
      <c r="BM234" s="169" t="s">
        <v>1913</v>
      </c>
    </row>
    <row r="235" spans="1:65" s="2" customFormat="1" ht="16.5" customHeight="1">
      <c r="A235" s="33"/>
      <c r="B235" s="156"/>
      <c r="C235" s="157" t="s">
        <v>415</v>
      </c>
      <c r="D235" s="157" t="s">
        <v>150</v>
      </c>
      <c r="E235" s="158" t="s">
        <v>1914</v>
      </c>
      <c r="F235" s="159" t="s">
        <v>1915</v>
      </c>
      <c r="G235" s="160" t="s">
        <v>1886</v>
      </c>
      <c r="H235" s="161">
        <v>6.032</v>
      </c>
      <c r="I235" s="162"/>
      <c r="J235" s="163">
        <f t="shared" si="0"/>
        <v>0</v>
      </c>
      <c r="K235" s="164"/>
      <c r="L235" s="34"/>
      <c r="M235" s="165" t="s">
        <v>1</v>
      </c>
      <c r="N235" s="166" t="s">
        <v>40</v>
      </c>
      <c r="O235" s="62"/>
      <c r="P235" s="167">
        <f t="shared" si="1"/>
        <v>0</v>
      </c>
      <c r="Q235" s="167">
        <v>0</v>
      </c>
      <c r="R235" s="167">
        <f t="shared" si="2"/>
        <v>0</v>
      </c>
      <c r="S235" s="167">
        <v>6.7000000000000004E-2</v>
      </c>
      <c r="T235" s="168">
        <f t="shared" si="3"/>
        <v>0.404144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308</v>
      </c>
      <c r="AT235" s="169" t="s">
        <v>150</v>
      </c>
      <c r="AU235" s="169" t="s">
        <v>87</v>
      </c>
      <c r="AY235" s="18" t="s">
        <v>148</v>
      </c>
      <c r="BE235" s="170">
        <f t="shared" si="4"/>
        <v>0</v>
      </c>
      <c r="BF235" s="170">
        <f t="shared" si="5"/>
        <v>0</v>
      </c>
      <c r="BG235" s="170">
        <f t="shared" si="6"/>
        <v>0</v>
      </c>
      <c r="BH235" s="170">
        <f t="shared" si="7"/>
        <v>0</v>
      </c>
      <c r="BI235" s="170">
        <f t="shared" si="8"/>
        <v>0</v>
      </c>
      <c r="BJ235" s="18" t="s">
        <v>87</v>
      </c>
      <c r="BK235" s="170">
        <f t="shared" si="9"/>
        <v>0</v>
      </c>
      <c r="BL235" s="18" t="s">
        <v>308</v>
      </c>
      <c r="BM235" s="169" t="s">
        <v>1916</v>
      </c>
    </row>
    <row r="236" spans="1:65" s="2" customFormat="1" ht="37.9" customHeight="1">
      <c r="A236" s="33"/>
      <c r="B236" s="156"/>
      <c r="C236" s="157" t="s">
        <v>423</v>
      </c>
      <c r="D236" s="157" t="s">
        <v>150</v>
      </c>
      <c r="E236" s="158" t="s">
        <v>1917</v>
      </c>
      <c r="F236" s="159" t="s">
        <v>1918</v>
      </c>
      <c r="G236" s="160" t="s">
        <v>396</v>
      </c>
      <c r="H236" s="161">
        <v>0.38100000000000001</v>
      </c>
      <c r="I236" s="162"/>
      <c r="J236" s="163">
        <f t="shared" si="0"/>
        <v>0</v>
      </c>
      <c r="K236" s="164"/>
      <c r="L236" s="34"/>
      <c r="M236" s="165" t="s">
        <v>1</v>
      </c>
      <c r="N236" s="166" t="s">
        <v>40</v>
      </c>
      <c r="O236" s="62"/>
      <c r="P236" s="167">
        <f t="shared" si="1"/>
        <v>0</v>
      </c>
      <c r="Q236" s="167">
        <v>0</v>
      </c>
      <c r="R236" s="167">
        <f t="shared" si="2"/>
        <v>0</v>
      </c>
      <c r="S236" s="167">
        <v>0</v>
      </c>
      <c r="T236" s="168">
        <f t="shared" si="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308</v>
      </c>
      <c r="AT236" s="169" t="s">
        <v>150</v>
      </c>
      <c r="AU236" s="169" t="s">
        <v>87</v>
      </c>
      <c r="AY236" s="18" t="s">
        <v>148</v>
      </c>
      <c r="BE236" s="170">
        <f t="shared" si="4"/>
        <v>0</v>
      </c>
      <c r="BF236" s="170">
        <f t="shared" si="5"/>
        <v>0</v>
      </c>
      <c r="BG236" s="170">
        <f t="shared" si="6"/>
        <v>0</v>
      </c>
      <c r="BH236" s="170">
        <f t="shared" si="7"/>
        <v>0</v>
      </c>
      <c r="BI236" s="170">
        <f t="shared" si="8"/>
        <v>0</v>
      </c>
      <c r="BJ236" s="18" t="s">
        <v>87</v>
      </c>
      <c r="BK236" s="170">
        <f t="shared" si="9"/>
        <v>0</v>
      </c>
      <c r="BL236" s="18" t="s">
        <v>308</v>
      </c>
      <c r="BM236" s="169" t="s">
        <v>1919</v>
      </c>
    </row>
    <row r="237" spans="1:65" s="2" customFormat="1" ht="16.5" customHeight="1">
      <c r="A237" s="33"/>
      <c r="B237" s="156"/>
      <c r="C237" s="157" t="s">
        <v>431</v>
      </c>
      <c r="D237" s="157" t="s">
        <v>150</v>
      </c>
      <c r="E237" s="158" t="s">
        <v>698</v>
      </c>
      <c r="F237" s="159" t="s">
        <v>1920</v>
      </c>
      <c r="G237" s="160" t="s">
        <v>325</v>
      </c>
      <c r="H237" s="161">
        <v>1</v>
      </c>
      <c r="I237" s="162"/>
      <c r="J237" s="163">
        <f t="shared" si="0"/>
        <v>0</v>
      </c>
      <c r="K237" s="164"/>
      <c r="L237" s="34"/>
      <c r="M237" s="165" t="s">
        <v>1</v>
      </c>
      <c r="N237" s="166" t="s">
        <v>40</v>
      </c>
      <c r="O237" s="62"/>
      <c r="P237" s="167">
        <f t="shared" si="1"/>
        <v>0</v>
      </c>
      <c r="Q237" s="167">
        <v>0</v>
      </c>
      <c r="R237" s="167">
        <f t="shared" si="2"/>
        <v>0</v>
      </c>
      <c r="S237" s="167">
        <v>0</v>
      </c>
      <c r="T237" s="168">
        <f t="shared" si="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154</v>
      </c>
      <c r="AT237" s="169" t="s">
        <v>150</v>
      </c>
      <c r="AU237" s="169" t="s">
        <v>87</v>
      </c>
      <c r="AY237" s="18" t="s">
        <v>148</v>
      </c>
      <c r="BE237" s="170">
        <f t="shared" si="4"/>
        <v>0</v>
      </c>
      <c r="BF237" s="170">
        <f t="shared" si="5"/>
        <v>0</v>
      </c>
      <c r="BG237" s="170">
        <f t="shared" si="6"/>
        <v>0</v>
      </c>
      <c r="BH237" s="170">
        <f t="shared" si="7"/>
        <v>0</v>
      </c>
      <c r="BI237" s="170">
        <f t="shared" si="8"/>
        <v>0</v>
      </c>
      <c r="BJ237" s="18" t="s">
        <v>87</v>
      </c>
      <c r="BK237" s="170">
        <f t="shared" si="9"/>
        <v>0</v>
      </c>
      <c r="BL237" s="18" t="s">
        <v>154</v>
      </c>
      <c r="BM237" s="169" t="s">
        <v>1921</v>
      </c>
    </row>
    <row r="238" spans="1:65" s="14" customFormat="1" ht="11.25">
      <c r="B238" s="179"/>
      <c r="D238" s="172" t="s">
        <v>156</v>
      </c>
      <c r="E238" s="180" t="s">
        <v>1</v>
      </c>
      <c r="F238" s="181" t="s">
        <v>81</v>
      </c>
      <c r="H238" s="182">
        <v>1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156</v>
      </c>
      <c r="AU238" s="180" t="s">
        <v>87</v>
      </c>
      <c r="AV238" s="14" t="s">
        <v>87</v>
      </c>
      <c r="AW238" s="14" t="s">
        <v>30</v>
      </c>
      <c r="AX238" s="14" t="s">
        <v>81</v>
      </c>
      <c r="AY238" s="180" t="s">
        <v>148</v>
      </c>
    </row>
    <row r="239" spans="1:65" s="2" customFormat="1" ht="24.2" customHeight="1">
      <c r="A239" s="33"/>
      <c r="B239" s="156"/>
      <c r="C239" s="157" t="s">
        <v>441</v>
      </c>
      <c r="D239" s="157" t="s">
        <v>150</v>
      </c>
      <c r="E239" s="158" t="s">
        <v>1922</v>
      </c>
      <c r="F239" s="159" t="s">
        <v>1923</v>
      </c>
      <c r="G239" s="160" t="s">
        <v>426</v>
      </c>
      <c r="H239" s="161">
        <v>4</v>
      </c>
      <c r="I239" s="162"/>
      <c r="J239" s="163">
        <f>ROUND(I239*H239,2)</f>
        <v>0</v>
      </c>
      <c r="K239" s="164"/>
      <c r="L239" s="34"/>
      <c r="M239" s="165" t="s">
        <v>1</v>
      </c>
      <c r="N239" s="166" t="s">
        <v>40</v>
      </c>
      <c r="O239" s="62"/>
      <c r="P239" s="167">
        <f>O239*H239</f>
        <v>0</v>
      </c>
      <c r="Q239" s="167">
        <v>0</v>
      </c>
      <c r="R239" s="167">
        <f>Q239*H239</f>
        <v>0</v>
      </c>
      <c r="S239" s="167">
        <v>0</v>
      </c>
      <c r="T239" s="168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9" t="s">
        <v>427</v>
      </c>
      <c r="AT239" s="169" t="s">
        <v>150</v>
      </c>
      <c r="AU239" s="169" t="s">
        <v>87</v>
      </c>
      <c r="AY239" s="18" t="s">
        <v>148</v>
      </c>
      <c r="BE239" s="170">
        <f>IF(N239="základná",J239,0)</f>
        <v>0</v>
      </c>
      <c r="BF239" s="170">
        <f>IF(N239="znížená",J239,0)</f>
        <v>0</v>
      </c>
      <c r="BG239" s="170">
        <f>IF(N239="zákl. prenesená",J239,0)</f>
        <v>0</v>
      </c>
      <c r="BH239" s="170">
        <f>IF(N239="zníž. prenesená",J239,0)</f>
        <v>0</v>
      </c>
      <c r="BI239" s="170">
        <f>IF(N239="nulová",J239,0)</f>
        <v>0</v>
      </c>
      <c r="BJ239" s="18" t="s">
        <v>87</v>
      </c>
      <c r="BK239" s="170">
        <f>ROUND(I239*H239,2)</f>
        <v>0</v>
      </c>
      <c r="BL239" s="18" t="s">
        <v>427</v>
      </c>
      <c r="BM239" s="169" t="s">
        <v>1924</v>
      </c>
    </row>
    <row r="240" spans="1:65" s="14" customFormat="1" ht="11.25">
      <c r="B240" s="179"/>
      <c r="D240" s="172" t="s">
        <v>156</v>
      </c>
      <c r="E240" s="180" t="s">
        <v>1</v>
      </c>
      <c r="F240" s="181" t="s">
        <v>154</v>
      </c>
      <c r="H240" s="182">
        <v>4</v>
      </c>
      <c r="I240" s="183"/>
      <c r="L240" s="179"/>
      <c r="M240" s="184"/>
      <c r="N240" s="185"/>
      <c r="O240" s="185"/>
      <c r="P240" s="185"/>
      <c r="Q240" s="185"/>
      <c r="R240" s="185"/>
      <c r="S240" s="185"/>
      <c r="T240" s="186"/>
      <c r="AT240" s="180" t="s">
        <v>156</v>
      </c>
      <c r="AU240" s="180" t="s">
        <v>87</v>
      </c>
      <c r="AV240" s="14" t="s">
        <v>87</v>
      </c>
      <c r="AW240" s="14" t="s">
        <v>30</v>
      </c>
      <c r="AX240" s="14" t="s">
        <v>81</v>
      </c>
      <c r="AY240" s="180" t="s">
        <v>148</v>
      </c>
    </row>
    <row r="241" spans="1:65" s="2" customFormat="1" ht="24.2" customHeight="1">
      <c r="A241" s="33"/>
      <c r="B241" s="156"/>
      <c r="C241" s="157" t="s">
        <v>446</v>
      </c>
      <c r="D241" s="157" t="s">
        <v>150</v>
      </c>
      <c r="E241" s="158" t="s">
        <v>1925</v>
      </c>
      <c r="F241" s="159" t="s">
        <v>1926</v>
      </c>
      <c r="G241" s="160" t="s">
        <v>426</v>
      </c>
      <c r="H241" s="161">
        <v>20</v>
      </c>
      <c r="I241" s="162"/>
      <c r="J241" s="163">
        <f>ROUND(I241*H241,2)</f>
        <v>0</v>
      </c>
      <c r="K241" s="164"/>
      <c r="L241" s="34"/>
      <c r="M241" s="165" t="s">
        <v>1</v>
      </c>
      <c r="N241" s="166" t="s">
        <v>40</v>
      </c>
      <c r="O241" s="62"/>
      <c r="P241" s="167">
        <f>O241*H241</f>
        <v>0</v>
      </c>
      <c r="Q241" s="167">
        <v>0</v>
      </c>
      <c r="R241" s="167">
        <f>Q241*H241</f>
        <v>0</v>
      </c>
      <c r="S241" s="167">
        <v>0</v>
      </c>
      <c r="T241" s="168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427</v>
      </c>
      <c r="AT241" s="169" t="s">
        <v>150</v>
      </c>
      <c r="AU241" s="169" t="s">
        <v>87</v>
      </c>
      <c r="AY241" s="18" t="s">
        <v>148</v>
      </c>
      <c r="BE241" s="170">
        <f>IF(N241="základná",J241,0)</f>
        <v>0</v>
      </c>
      <c r="BF241" s="170">
        <f>IF(N241="znížená",J241,0)</f>
        <v>0</v>
      </c>
      <c r="BG241" s="170">
        <f>IF(N241="zákl. prenesená",J241,0)</f>
        <v>0</v>
      </c>
      <c r="BH241" s="170">
        <f>IF(N241="zníž. prenesená",J241,0)</f>
        <v>0</v>
      </c>
      <c r="BI241" s="170">
        <f>IF(N241="nulová",J241,0)</f>
        <v>0</v>
      </c>
      <c r="BJ241" s="18" t="s">
        <v>87</v>
      </c>
      <c r="BK241" s="170">
        <f>ROUND(I241*H241,2)</f>
        <v>0</v>
      </c>
      <c r="BL241" s="18" t="s">
        <v>427</v>
      </c>
      <c r="BM241" s="169" t="s">
        <v>1927</v>
      </c>
    </row>
    <row r="242" spans="1:65" s="14" customFormat="1" ht="11.25">
      <c r="B242" s="179"/>
      <c r="D242" s="172" t="s">
        <v>156</v>
      </c>
      <c r="E242" s="180" t="s">
        <v>1</v>
      </c>
      <c r="F242" s="181" t="s">
        <v>7</v>
      </c>
      <c r="H242" s="182">
        <v>20</v>
      </c>
      <c r="I242" s="183"/>
      <c r="L242" s="179"/>
      <c r="M242" s="184"/>
      <c r="N242" s="185"/>
      <c r="O242" s="185"/>
      <c r="P242" s="185"/>
      <c r="Q242" s="185"/>
      <c r="R242" s="185"/>
      <c r="S242" s="185"/>
      <c r="T242" s="186"/>
      <c r="AT242" s="180" t="s">
        <v>156</v>
      </c>
      <c r="AU242" s="180" t="s">
        <v>87</v>
      </c>
      <c r="AV242" s="14" t="s">
        <v>87</v>
      </c>
      <c r="AW242" s="14" t="s">
        <v>30</v>
      </c>
      <c r="AX242" s="14" t="s">
        <v>74</v>
      </c>
      <c r="AY242" s="180" t="s">
        <v>148</v>
      </c>
    </row>
    <row r="243" spans="1:65" s="15" customFormat="1" ht="11.25">
      <c r="B243" s="187"/>
      <c r="D243" s="172" t="s">
        <v>156</v>
      </c>
      <c r="E243" s="188" t="s">
        <v>1</v>
      </c>
      <c r="F243" s="189" t="s">
        <v>163</v>
      </c>
      <c r="H243" s="190">
        <v>20</v>
      </c>
      <c r="I243" s="191"/>
      <c r="L243" s="187"/>
      <c r="M243" s="192"/>
      <c r="N243" s="193"/>
      <c r="O243" s="193"/>
      <c r="P243" s="193"/>
      <c r="Q243" s="193"/>
      <c r="R243" s="193"/>
      <c r="S243" s="193"/>
      <c r="T243" s="194"/>
      <c r="AT243" s="188" t="s">
        <v>156</v>
      </c>
      <c r="AU243" s="188" t="s">
        <v>87</v>
      </c>
      <c r="AV243" s="15" t="s">
        <v>154</v>
      </c>
      <c r="AW243" s="15" t="s">
        <v>30</v>
      </c>
      <c r="AX243" s="15" t="s">
        <v>81</v>
      </c>
      <c r="AY243" s="188" t="s">
        <v>148</v>
      </c>
    </row>
    <row r="244" spans="1:65" s="12" customFormat="1" ht="22.9" customHeight="1">
      <c r="B244" s="143"/>
      <c r="D244" s="144" t="s">
        <v>73</v>
      </c>
      <c r="E244" s="154" t="s">
        <v>1531</v>
      </c>
      <c r="F244" s="154" t="s">
        <v>1532</v>
      </c>
      <c r="I244" s="146"/>
      <c r="J244" s="155">
        <f>BK244</f>
        <v>0</v>
      </c>
      <c r="L244" s="143"/>
      <c r="M244" s="148"/>
      <c r="N244" s="149"/>
      <c r="O244" s="149"/>
      <c r="P244" s="150">
        <f>SUM(P245:P261)</f>
        <v>0</v>
      </c>
      <c r="Q244" s="149"/>
      <c r="R244" s="150">
        <f>SUM(R245:R261)</f>
        <v>8.4669999999999981E-2</v>
      </c>
      <c r="S244" s="149"/>
      <c r="T244" s="151">
        <f>SUM(T245:T261)</f>
        <v>0</v>
      </c>
      <c r="AR244" s="144" t="s">
        <v>87</v>
      </c>
      <c r="AT244" s="152" t="s">
        <v>73</v>
      </c>
      <c r="AU244" s="152" t="s">
        <v>81</v>
      </c>
      <c r="AY244" s="144" t="s">
        <v>148</v>
      </c>
      <c r="BK244" s="153">
        <f>SUM(BK245:BK261)</f>
        <v>0</v>
      </c>
    </row>
    <row r="245" spans="1:65" s="2" customFormat="1" ht="24.2" customHeight="1">
      <c r="A245" s="33"/>
      <c r="B245" s="156"/>
      <c r="C245" s="157" t="s">
        <v>450</v>
      </c>
      <c r="D245" s="157" t="s">
        <v>150</v>
      </c>
      <c r="E245" s="158" t="s">
        <v>1928</v>
      </c>
      <c r="F245" s="159" t="s">
        <v>1929</v>
      </c>
      <c r="G245" s="160" t="s">
        <v>332</v>
      </c>
      <c r="H245" s="161">
        <v>141</v>
      </c>
      <c r="I245" s="162"/>
      <c r="J245" s="163">
        <f>ROUND(I245*H245,2)</f>
        <v>0</v>
      </c>
      <c r="K245" s="164"/>
      <c r="L245" s="34"/>
      <c r="M245" s="165" t="s">
        <v>1</v>
      </c>
      <c r="N245" s="166" t="s">
        <v>40</v>
      </c>
      <c r="O245" s="62"/>
      <c r="P245" s="167">
        <f>O245*H245</f>
        <v>0</v>
      </c>
      <c r="Q245" s="167">
        <v>2.0000000000000002E-5</v>
      </c>
      <c r="R245" s="167">
        <f>Q245*H245</f>
        <v>2.82E-3</v>
      </c>
      <c r="S245" s="167">
        <v>0</v>
      </c>
      <c r="T245" s="16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308</v>
      </c>
      <c r="AT245" s="169" t="s">
        <v>150</v>
      </c>
      <c r="AU245" s="169" t="s">
        <v>87</v>
      </c>
      <c r="AY245" s="18" t="s">
        <v>148</v>
      </c>
      <c r="BE245" s="170">
        <f>IF(N245="základná",J245,0)</f>
        <v>0</v>
      </c>
      <c r="BF245" s="170">
        <f>IF(N245="znížená",J245,0)</f>
        <v>0</v>
      </c>
      <c r="BG245" s="170">
        <f>IF(N245="zákl. prenesená",J245,0)</f>
        <v>0</v>
      </c>
      <c r="BH245" s="170">
        <f>IF(N245="zníž. prenesená",J245,0)</f>
        <v>0</v>
      </c>
      <c r="BI245" s="170">
        <f>IF(N245="nulová",J245,0)</f>
        <v>0</v>
      </c>
      <c r="BJ245" s="18" t="s">
        <v>87</v>
      </c>
      <c r="BK245" s="170">
        <f>ROUND(I245*H245,2)</f>
        <v>0</v>
      </c>
      <c r="BL245" s="18" t="s">
        <v>308</v>
      </c>
      <c r="BM245" s="169" t="s">
        <v>1930</v>
      </c>
    </row>
    <row r="246" spans="1:65" s="14" customFormat="1" ht="11.25">
      <c r="B246" s="179"/>
      <c r="D246" s="172" t="s">
        <v>156</v>
      </c>
      <c r="E246" s="180" t="s">
        <v>1</v>
      </c>
      <c r="F246" s="181" t="s">
        <v>977</v>
      </c>
      <c r="H246" s="182">
        <v>76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156</v>
      </c>
      <c r="AU246" s="180" t="s">
        <v>87</v>
      </c>
      <c r="AV246" s="14" t="s">
        <v>87</v>
      </c>
      <c r="AW246" s="14" t="s">
        <v>30</v>
      </c>
      <c r="AX246" s="14" t="s">
        <v>74</v>
      </c>
      <c r="AY246" s="180" t="s">
        <v>148</v>
      </c>
    </row>
    <row r="247" spans="1:65" s="14" customFormat="1" ht="11.25">
      <c r="B247" s="179"/>
      <c r="D247" s="172" t="s">
        <v>156</v>
      </c>
      <c r="E247" s="180" t="s">
        <v>1</v>
      </c>
      <c r="F247" s="181" t="s">
        <v>423</v>
      </c>
      <c r="H247" s="182">
        <v>31</v>
      </c>
      <c r="I247" s="183"/>
      <c r="L247" s="179"/>
      <c r="M247" s="184"/>
      <c r="N247" s="185"/>
      <c r="O247" s="185"/>
      <c r="P247" s="185"/>
      <c r="Q247" s="185"/>
      <c r="R247" s="185"/>
      <c r="S247" s="185"/>
      <c r="T247" s="186"/>
      <c r="AT247" s="180" t="s">
        <v>156</v>
      </c>
      <c r="AU247" s="180" t="s">
        <v>87</v>
      </c>
      <c r="AV247" s="14" t="s">
        <v>87</v>
      </c>
      <c r="AW247" s="14" t="s">
        <v>30</v>
      </c>
      <c r="AX247" s="14" t="s">
        <v>74</v>
      </c>
      <c r="AY247" s="180" t="s">
        <v>148</v>
      </c>
    </row>
    <row r="248" spans="1:65" s="14" customFormat="1" ht="11.25">
      <c r="B248" s="179"/>
      <c r="D248" s="172" t="s">
        <v>156</v>
      </c>
      <c r="E248" s="180" t="s">
        <v>1</v>
      </c>
      <c r="F248" s="181" t="s">
        <v>446</v>
      </c>
      <c r="H248" s="182">
        <v>34</v>
      </c>
      <c r="I248" s="183"/>
      <c r="L248" s="179"/>
      <c r="M248" s="184"/>
      <c r="N248" s="185"/>
      <c r="O248" s="185"/>
      <c r="P248" s="185"/>
      <c r="Q248" s="185"/>
      <c r="R248" s="185"/>
      <c r="S248" s="185"/>
      <c r="T248" s="186"/>
      <c r="AT248" s="180" t="s">
        <v>156</v>
      </c>
      <c r="AU248" s="180" t="s">
        <v>87</v>
      </c>
      <c r="AV248" s="14" t="s">
        <v>87</v>
      </c>
      <c r="AW248" s="14" t="s">
        <v>30</v>
      </c>
      <c r="AX248" s="14" t="s">
        <v>74</v>
      </c>
      <c r="AY248" s="180" t="s">
        <v>148</v>
      </c>
    </row>
    <row r="249" spans="1:65" s="15" customFormat="1" ht="11.25">
      <c r="B249" s="187"/>
      <c r="D249" s="172" t="s">
        <v>156</v>
      </c>
      <c r="E249" s="188" t="s">
        <v>1</v>
      </c>
      <c r="F249" s="189" t="s">
        <v>163</v>
      </c>
      <c r="H249" s="190">
        <v>141</v>
      </c>
      <c r="I249" s="191"/>
      <c r="L249" s="187"/>
      <c r="M249" s="192"/>
      <c r="N249" s="193"/>
      <c r="O249" s="193"/>
      <c r="P249" s="193"/>
      <c r="Q249" s="193"/>
      <c r="R249" s="193"/>
      <c r="S249" s="193"/>
      <c r="T249" s="194"/>
      <c r="AT249" s="188" t="s">
        <v>156</v>
      </c>
      <c r="AU249" s="188" t="s">
        <v>87</v>
      </c>
      <c r="AV249" s="15" t="s">
        <v>154</v>
      </c>
      <c r="AW249" s="15" t="s">
        <v>30</v>
      </c>
      <c r="AX249" s="15" t="s">
        <v>81</v>
      </c>
      <c r="AY249" s="188" t="s">
        <v>148</v>
      </c>
    </row>
    <row r="250" spans="1:65" s="2" customFormat="1" ht="24.2" customHeight="1">
      <c r="A250" s="33"/>
      <c r="B250" s="156"/>
      <c r="C250" s="207" t="s">
        <v>455</v>
      </c>
      <c r="D250" s="207" t="s">
        <v>752</v>
      </c>
      <c r="E250" s="208" t="s">
        <v>1931</v>
      </c>
      <c r="F250" s="209" t="s">
        <v>1932</v>
      </c>
      <c r="G250" s="210" t="s">
        <v>332</v>
      </c>
      <c r="H250" s="211">
        <v>76</v>
      </c>
      <c r="I250" s="212"/>
      <c r="J250" s="213">
        <f t="shared" ref="J250:J261" si="10">ROUND(I250*H250,2)</f>
        <v>0</v>
      </c>
      <c r="K250" s="214"/>
      <c r="L250" s="215"/>
      <c r="M250" s="216" t="s">
        <v>1</v>
      </c>
      <c r="N250" s="217" t="s">
        <v>40</v>
      </c>
      <c r="O250" s="62"/>
      <c r="P250" s="167">
        <f t="shared" ref="P250:P261" si="11">O250*H250</f>
        <v>0</v>
      </c>
      <c r="Q250" s="167">
        <v>2.9999999999999997E-4</v>
      </c>
      <c r="R250" s="167">
        <f t="shared" ref="R250:R261" si="12">Q250*H250</f>
        <v>2.2799999999999997E-2</v>
      </c>
      <c r="S250" s="167">
        <v>0</v>
      </c>
      <c r="T250" s="168">
        <f t="shared" ref="T250:T261" si="13"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431</v>
      </c>
      <c r="AT250" s="169" t="s">
        <v>752</v>
      </c>
      <c r="AU250" s="169" t="s">
        <v>87</v>
      </c>
      <c r="AY250" s="18" t="s">
        <v>148</v>
      </c>
      <c r="BE250" s="170">
        <f t="shared" ref="BE250:BE261" si="14">IF(N250="základná",J250,0)</f>
        <v>0</v>
      </c>
      <c r="BF250" s="170">
        <f t="shared" ref="BF250:BF261" si="15">IF(N250="znížená",J250,0)</f>
        <v>0</v>
      </c>
      <c r="BG250" s="170">
        <f t="shared" ref="BG250:BG261" si="16">IF(N250="zákl. prenesená",J250,0)</f>
        <v>0</v>
      </c>
      <c r="BH250" s="170">
        <f t="shared" ref="BH250:BH261" si="17">IF(N250="zníž. prenesená",J250,0)</f>
        <v>0</v>
      </c>
      <c r="BI250" s="170">
        <f t="shared" ref="BI250:BI261" si="18">IF(N250="nulová",J250,0)</f>
        <v>0</v>
      </c>
      <c r="BJ250" s="18" t="s">
        <v>87</v>
      </c>
      <c r="BK250" s="170">
        <f t="shared" ref="BK250:BK261" si="19">ROUND(I250*H250,2)</f>
        <v>0</v>
      </c>
      <c r="BL250" s="18" t="s">
        <v>308</v>
      </c>
      <c r="BM250" s="169" t="s">
        <v>431</v>
      </c>
    </row>
    <row r="251" spans="1:65" s="2" customFormat="1" ht="24.2" customHeight="1">
      <c r="A251" s="33"/>
      <c r="B251" s="156"/>
      <c r="C251" s="207" t="s">
        <v>461</v>
      </c>
      <c r="D251" s="207" t="s">
        <v>752</v>
      </c>
      <c r="E251" s="208" t="s">
        <v>1933</v>
      </c>
      <c r="F251" s="209" t="s">
        <v>1934</v>
      </c>
      <c r="G251" s="210" t="s">
        <v>332</v>
      </c>
      <c r="H251" s="211">
        <v>31</v>
      </c>
      <c r="I251" s="212"/>
      <c r="J251" s="213">
        <f t="shared" si="10"/>
        <v>0</v>
      </c>
      <c r="K251" s="214"/>
      <c r="L251" s="215"/>
      <c r="M251" s="216" t="s">
        <v>1</v>
      </c>
      <c r="N251" s="217" t="s">
        <v>40</v>
      </c>
      <c r="O251" s="62"/>
      <c r="P251" s="167">
        <f t="shared" si="11"/>
        <v>0</v>
      </c>
      <c r="Q251" s="167">
        <v>2.9999999999999997E-4</v>
      </c>
      <c r="R251" s="167">
        <f t="shared" si="12"/>
        <v>9.2999999999999992E-3</v>
      </c>
      <c r="S251" s="167">
        <v>0</v>
      </c>
      <c r="T251" s="168">
        <f t="shared" si="1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431</v>
      </c>
      <c r="AT251" s="169" t="s">
        <v>752</v>
      </c>
      <c r="AU251" s="169" t="s">
        <v>87</v>
      </c>
      <c r="AY251" s="18" t="s">
        <v>148</v>
      </c>
      <c r="BE251" s="170">
        <f t="shared" si="14"/>
        <v>0</v>
      </c>
      <c r="BF251" s="170">
        <f t="shared" si="15"/>
        <v>0</v>
      </c>
      <c r="BG251" s="170">
        <f t="shared" si="16"/>
        <v>0</v>
      </c>
      <c r="BH251" s="170">
        <f t="shared" si="17"/>
        <v>0</v>
      </c>
      <c r="BI251" s="170">
        <f t="shared" si="18"/>
        <v>0</v>
      </c>
      <c r="BJ251" s="18" t="s">
        <v>87</v>
      </c>
      <c r="BK251" s="170">
        <f t="shared" si="19"/>
        <v>0</v>
      </c>
      <c r="BL251" s="18" t="s">
        <v>308</v>
      </c>
      <c r="BM251" s="169" t="s">
        <v>446</v>
      </c>
    </row>
    <row r="252" spans="1:65" s="2" customFormat="1" ht="24.2" customHeight="1">
      <c r="A252" s="33"/>
      <c r="B252" s="156"/>
      <c r="C252" s="207" t="s">
        <v>466</v>
      </c>
      <c r="D252" s="207" t="s">
        <v>752</v>
      </c>
      <c r="E252" s="208" t="s">
        <v>1935</v>
      </c>
      <c r="F252" s="209" t="s">
        <v>1936</v>
      </c>
      <c r="G252" s="210" t="s">
        <v>332</v>
      </c>
      <c r="H252" s="211">
        <v>34</v>
      </c>
      <c r="I252" s="212"/>
      <c r="J252" s="213">
        <f t="shared" si="10"/>
        <v>0</v>
      </c>
      <c r="K252" s="214"/>
      <c r="L252" s="215"/>
      <c r="M252" s="216" t="s">
        <v>1</v>
      </c>
      <c r="N252" s="217" t="s">
        <v>40</v>
      </c>
      <c r="O252" s="62"/>
      <c r="P252" s="167">
        <f t="shared" si="11"/>
        <v>0</v>
      </c>
      <c r="Q252" s="167">
        <v>2.9999999999999997E-4</v>
      </c>
      <c r="R252" s="167">
        <f t="shared" si="12"/>
        <v>1.0199999999999999E-2</v>
      </c>
      <c r="S252" s="167">
        <v>0</v>
      </c>
      <c r="T252" s="168">
        <f t="shared" si="1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431</v>
      </c>
      <c r="AT252" s="169" t="s">
        <v>752</v>
      </c>
      <c r="AU252" s="169" t="s">
        <v>87</v>
      </c>
      <c r="AY252" s="18" t="s">
        <v>148</v>
      </c>
      <c r="BE252" s="170">
        <f t="shared" si="14"/>
        <v>0</v>
      </c>
      <c r="BF252" s="170">
        <f t="shared" si="15"/>
        <v>0</v>
      </c>
      <c r="BG252" s="170">
        <f t="shared" si="16"/>
        <v>0</v>
      </c>
      <c r="BH252" s="170">
        <f t="shared" si="17"/>
        <v>0</v>
      </c>
      <c r="BI252" s="170">
        <f t="shared" si="18"/>
        <v>0</v>
      </c>
      <c r="BJ252" s="18" t="s">
        <v>87</v>
      </c>
      <c r="BK252" s="170">
        <f t="shared" si="19"/>
        <v>0</v>
      </c>
      <c r="BL252" s="18" t="s">
        <v>308</v>
      </c>
      <c r="BM252" s="169" t="s">
        <v>455</v>
      </c>
    </row>
    <row r="253" spans="1:65" s="2" customFormat="1" ht="21.75" customHeight="1">
      <c r="A253" s="33"/>
      <c r="B253" s="156"/>
      <c r="C253" s="157" t="s">
        <v>472</v>
      </c>
      <c r="D253" s="157" t="s">
        <v>150</v>
      </c>
      <c r="E253" s="158" t="s">
        <v>1937</v>
      </c>
      <c r="F253" s="159" t="s">
        <v>1938</v>
      </c>
      <c r="G253" s="160" t="s">
        <v>332</v>
      </c>
      <c r="H253" s="161">
        <v>113</v>
      </c>
      <c r="I253" s="162"/>
      <c r="J253" s="163">
        <f t="shared" si="10"/>
        <v>0</v>
      </c>
      <c r="K253" s="164"/>
      <c r="L253" s="34"/>
      <c r="M253" s="165" t="s">
        <v>1</v>
      </c>
      <c r="N253" s="166" t="s">
        <v>40</v>
      </c>
      <c r="O253" s="62"/>
      <c r="P253" s="167">
        <f t="shared" si="11"/>
        <v>0</v>
      </c>
      <c r="Q253" s="167">
        <v>5.0000000000000002E-5</v>
      </c>
      <c r="R253" s="167">
        <f t="shared" si="12"/>
        <v>5.6500000000000005E-3</v>
      </c>
      <c r="S253" s="167">
        <v>0</v>
      </c>
      <c r="T253" s="168">
        <f t="shared" si="1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308</v>
      </c>
      <c r="AT253" s="169" t="s">
        <v>150</v>
      </c>
      <c r="AU253" s="169" t="s">
        <v>87</v>
      </c>
      <c r="AY253" s="18" t="s">
        <v>148</v>
      </c>
      <c r="BE253" s="170">
        <f t="shared" si="14"/>
        <v>0</v>
      </c>
      <c r="BF253" s="170">
        <f t="shared" si="15"/>
        <v>0</v>
      </c>
      <c r="BG253" s="170">
        <f t="shared" si="16"/>
        <v>0</v>
      </c>
      <c r="BH253" s="170">
        <f t="shared" si="17"/>
        <v>0</v>
      </c>
      <c r="BI253" s="170">
        <f t="shared" si="18"/>
        <v>0</v>
      </c>
      <c r="BJ253" s="18" t="s">
        <v>87</v>
      </c>
      <c r="BK253" s="170">
        <f t="shared" si="19"/>
        <v>0</v>
      </c>
      <c r="BL253" s="18" t="s">
        <v>308</v>
      </c>
      <c r="BM253" s="169" t="s">
        <v>466</v>
      </c>
    </row>
    <row r="254" spans="1:65" s="2" customFormat="1" ht="24.2" customHeight="1">
      <c r="A254" s="33"/>
      <c r="B254" s="156"/>
      <c r="C254" s="207" t="s">
        <v>478</v>
      </c>
      <c r="D254" s="207" t="s">
        <v>752</v>
      </c>
      <c r="E254" s="208" t="s">
        <v>1939</v>
      </c>
      <c r="F254" s="209" t="s">
        <v>1940</v>
      </c>
      <c r="G254" s="210" t="s">
        <v>332</v>
      </c>
      <c r="H254" s="211">
        <v>33</v>
      </c>
      <c r="I254" s="212"/>
      <c r="J254" s="213">
        <f t="shared" si="10"/>
        <v>0</v>
      </c>
      <c r="K254" s="214"/>
      <c r="L254" s="215"/>
      <c r="M254" s="216" t="s">
        <v>1</v>
      </c>
      <c r="N254" s="217" t="s">
        <v>40</v>
      </c>
      <c r="O254" s="62"/>
      <c r="P254" s="167">
        <f t="shared" si="11"/>
        <v>0</v>
      </c>
      <c r="Q254" s="167">
        <v>2.9999999999999997E-4</v>
      </c>
      <c r="R254" s="167">
        <f t="shared" si="12"/>
        <v>9.8999999999999991E-3</v>
      </c>
      <c r="S254" s="167">
        <v>0</v>
      </c>
      <c r="T254" s="168">
        <f t="shared" si="1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431</v>
      </c>
      <c r="AT254" s="169" t="s">
        <v>752</v>
      </c>
      <c r="AU254" s="169" t="s">
        <v>87</v>
      </c>
      <c r="AY254" s="18" t="s">
        <v>148</v>
      </c>
      <c r="BE254" s="170">
        <f t="shared" si="14"/>
        <v>0</v>
      </c>
      <c r="BF254" s="170">
        <f t="shared" si="15"/>
        <v>0</v>
      </c>
      <c r="BG254" s="170">
        <f t="shared" si="16"/>
        <v>0</v>
      </c>
      <c r="BH254" s="170">
        <f t="shared" si="17"/>
        <v>0</v>
      </c>
      <c r="BI254" s="170">
        <f t="shared" si="18"/>
        <v>0</v>
      </c>
      <c r="BJ254" s="18" t="s">
        <v>87</v>
      </c>
      <c r="BK254" s="170">
        <f t="shared" si="19"/>
        <v>0</v>
      </c>
      <c r="BL254" s="18" t="s">
        <v>308</v>
      </c>
      <c r="BM254" s="169" t="s">
        <v>478</v>
      </c>
    </row>
    <row r="255" spans="1:65" s="2" customFormat="1" ht="24.2" customHeight="1">
      <c r="A255" s="33"/>
      <c r="B255" s="156"/>
      <c r="C255" s="207" t="s">
        <v>497</v>
      </c>
      <c r="D255" s="207" t="s">
        <v>752</v>
      </c>
      <c r="E255" s="208" t="s">
        <v>1941</v>
      </c>
      <c r="F255" s="209" t="s">
        <v>1942</v>
      </c>
      <c r="G255" s="210" t="s">
        <v>332</v>
      </c>
      <c r="H255" s="211">
        <v>28</v>
      </c>
      <c r="I255" s="212"/>
      <c r="J255" s="213">
        <f t="shared" si="10"/>
        <v>0</v>
      </c>
      <c r="K255" s="214"/>
      <c r="L255" s="215"/>
      <c r="M255" s="216" t="s">
        <v>1</v>
      </c>
      <c r="N255" s="217" t="s">
        <v>40</v>
      </c>
      <c r="O255" s="62"/>
      <c r="P255" s="167">
        <f t="shared" si="11"/>
        <v>0</v>
      </c>
      <c r="Q255" s="167">
        <v>2.9999999999999997E-4</v>
      </c>
      <c r="R255" s="167">
        <f t="shared" si="12"/>
        <v>8.3999999999999995E-3</v>
      </c>
      <c r="S255" s="167">
        <v>0</v>
      </c>
      <c r="T255" s="168">
        <f t="shared" si="1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9" t="s">
        <v>431</v>
      </c>
      <c r="AT255" s="169" t="s">
        <v>752</v>
      </c>
      <c r="AU255" s="169" t="s">
        <v>87</v>
      </c>
      <c r="AY255" s="18" t="s">
        <v>148</v>
      </c>
      <c r="BE255" s="170">
        <f t="shared" si="14"/>
        <v>0</v>
      </c>
      <c r="BF255" s="170">
        <f t="shared" si="15"/>
        <v>0</v>
      </c>
      <c r="BG255" s="170">
        <f t="shared" si="16"/>
        <v>0</v>
      </c>
      <c r="BH255" s="170">
        <f t="shared" si="17"/>
        <v>0</v>
      </c>
      <c r="BI255" s="170">
        <f t="shared" si="18"/>
        <v>0</v>
      </c>
      <c r="BJ255" s="18" t="s">
        <v>87</v>
      </c>
      <c r="BK255" s="170">
        <f t="shared" si="19"/>
        <v>0</v>
      </c>
      <c r="BL255" s="18" t="s">
        <v>308</v>
      </c>
      <c r="BM255" s="169" t="s">
        <v>790</v>
      </c>
    </row>
    <row r="256" spans="1:65" s="2" customFormat="1" ht="24.2" customHeight="1">
      <c r="A256" s="33"/>
      <c r="B256" s="156"/>
      <c r="C256" s="207" t="s">
        <v>790</v>
      </c>
      <c r="D256" s="207" t="s">
        <v>752</v>
      </c>
      <c r="E256" s="208" t="s">
        <v>1943</v>
      </c>
      <c r="F256" s="209" t="s">
        <v>1944</v>
      </c>
      <c r="G256" s="210" t="s">
        <v>332</v>
      </c>
      <c r="H256" s="211">
        <v>22</v>
      </c>
      <c r="I256" s="212"/>
      <c r="J256" s="213">
        <f t="shared" si="10"/>
        <v>0</v>
      </c>
      <c r="K256" s="214"/>
      <c r="L256" s="215"/>
      <c r="M256" s="216" t="s">
        <v>1</v>
      </c>
      <c r="N256" s="217" t="s">
        <v>40</v>
      </c>
      <c r="O256" s="62"/>
      <c r="P256" s="167">
        <f t="shared" si="11"/>
        <v>0</v>
      </c>
      <c r="Q256" s="167">
        <v>2.9999999999999997E-4</v>
      </c>
      <c r="R256" s="167">
        <f t="shared" si="12"/>
        <v>6.5999999999999991E-3</v>
      </c>
      <c r="S256" s="167">
        <v>0</v>
      </c>
      <c r="T256" s="168">
        <f t="shared" si="1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9" t="s">
        <v>431</v>
      </c>
      <c r="AT256" s="169" t="s">
        <v>752</v>
      </c>
      <c r="AU256" s="169" t="s">
        <v>87</v>
      </c>
      <c r="AY256" s="18" t="s">
        <v>148</v>
      </c>
      <c r="BE256" s="170">
        <f t="shared" si="14"/>
        <v>0</v>
      </c>
      <c r="BF256" s="170">
        <f t="shared" si="15"/>
        <v>0</v>
      </c>
      <c r="BG256" s="170">
        <f t="shared" si="16"/>
        <v>0</v>
      </c>
      <c r="BH256" s="170">
        <f t="shared" si="17"/>
        <v>0</v>
      </c>
      <c r="BI256" s="170">
        <f t="shared" si="18"/>
        <v>0</v>
      </c>
      <c r="BJ256" s="18" t="s">
        <v>87</v>
      </c>
      <c r="BK256" s="170">
        <f t="shared" si="19"/>
        <v>0</v>
      </c>
      <c r="BL256" s="18" t="s">
        <v>308</v>
      </c>
      <c r="BM256" s="169" t="s">
        <v>805</v>
      </c>
    </row>
    <row r="257" spans="1:65" s="2" customFormat="1" ht="24.2" customHeight="1">
      <c r="A257" s="33"/>
      <c r="B257" s="156"/>
      <c r="C257" s="207" t="s">
        <v>799</v>
      </c>
      <c r="D257" s="207" t="s">
        <v>752</v>
      </c>
      <c r="E257" s="208" t="s">
        <v>1945</v>
      </c>
      <c r="F257" s="209" t="s">
        <v>1946</v>
      </c>
      <c r="G257" s="210" t="s">
        <v>332</v>
      </c>
      <c r="H257" s="211">
        <v>30</v>
      </c>
      <c r="I257" s="212"/>
      <c r="J257" s="213">
        <f t="shared" si="10"/>
        <v>0</v>
      </c>
      <c r="K257" s="214"/>
      <c r="L257" s="215"/>
      <c r="M257" s="216" t="s">
        <v>1</v>
      </c>
      <c r="N257" s="217" t="s">
        <v>40</v>
      </c>
      <c r="O257" s="62"/>
      <c r="P257" s="167">
        <f t="shared" si="11"/>
        <v>0</v>
      </c>
      <c r="Q257" s="167">
        <v>2.9999999999999997E-4</v>
      </c>
      <c r="R257" s="167">
        <f t="shared" si="12"/>
        <v>8.9999999999999993E-3</v>
      </c>
      <c r="S257" s="167">
        <v>0</v>
      </c>
      <c r="T257" s="168">
        <f t="shared" si="1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9" t="s">
        <v>431</v>
      </c>
      <c r="AT257" s="169" t="s">
        <v>752</v>
      </c>
      <c r="AU257" s="169" t="s">
        <v>87</v>
      </c>
      <c r="AY257" s="18" t="s">
        <v>148</v>
      </c>
      <c r="BE257" s="170">
        <f t="shared" si="14"/>
        <v>0</v>
      </c>
      <c r="BF257" s="170">
        <f t="shared" si="15"/>
        <v>0</v>
      </c>
      <c r="BG257" s="170">
        <f t="shared" si="16"/>
        <v>0</v>
      </c>
      <c r="BH257" s="170">
        <f t="shared" si="17"/>
        <v>0</v>
      </c>
      <c r="BI257" s="170">
        <f t="shared" si="18"/>
        <v>0</v>
      </c>
      <c r="BJ257" s="18" t="s">
        <v>87</v>
      </c>
      <c r="BK257" s="170">
        <f t="shared" si="19"/>
        <v>0</v>
      </c>
      <c r="BL257" s="18" t="s">
        <v>308</v>
      </c>
      <c r="BM257" s="169" t="s">
        <v>816</v>
      </c>
    </row>
    <row r="258" spans="1:65" s="2" customFormat="1" ht="16.5" customHeight="1">
      <c r="A258" s="33"/>
      <c r="B258" s="156"/>
      <c r="C258" s="207" t="s">
        <v>805</v>
      </c>
      <c r="D258" s="207" t="s">
        <v>752</v>
      </c>
      <c r="E258" s="208" t="s">
        <v>1947</v>
      </c>
      <c r="F258" s="209" t="s">
        <v>1948</v>
      </c>
      <c r="G258" s="210" t="s">
        <v>325</v>
      </c>
      <c r="H258" s="211">
        <v>1</v>
      </c>
      <c r="I258" s="212"/>
      <c r="J258" s="213">
        <f t="shared" si="10"/>
        <v>0</v>
      </c>
      <c r="K258" s="214"/>
      <c r="L258" s="215"/>
      <c r="M258" s="216" t="s">
        <v>1</v>
      </c>
      <c r="N258" s="217" t="s">
        <v>40</v>
      </c>
      <c r="O258" s="62"/>
      <c r="P258" s="167">
        <f t="shared" si="11"/>
        <v>0</v>
      </c>
      <c r="Q258" s="167">
        <v>0</v>
      </c>
      <c r="R258" s="167">
        <f t="shared" si="12"/>
        <v>0</v>
      </c>
      <c r="S258" s="167">
        <v>0</v>
      </c>
      <c r="T258" s="168">
        <f t="shared" si="1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431</v>
      </c>
      <c r="AT258" s="169" t="s">
        <v>752</v>
      </c>
      <c r="AU258" s="169" t="s">
        <v>87</v>
      </c>
      <c r="AY258" s="18" t="s">
        <v>148</v>
      </c>
      <c r="BE258" s="170">
        <f t="shared" si="14"/>
        <v>0</v>
      </c>
      <c r="BF258" s="170">
        <f t="shared" si="15"/>
        <v>0</v>
      </c>
      <c r="BG258" s="170">
        <f t="shared" si="16"/>
        <v>0</v>
      </c>
      <c r="BH258" s="170">
        <f t="shared" si="17"/>
        <v>0</v>
      </c>
      <c r="BI258" s="170">
        <f t="shared" si="18"/>
        <v>0</v>
      </c>
      <c r="BJ258" s="18" t="s">
        <v>87</v>
      </c>
      <c r="BK258" s="170">
        <f t="shared" si="19"/>
        <v>0</v>
      </c>
      <c r="BL258" s="18" t="s">
        <v>308</v>
      </c>
      <c r="BM258" s="169" t="s">
        <v>826</v>
      </c>
    </row>
    <row r="259" spans="1:65" s="2" customFormat="1" ht="16.5" customHeight="1">
      <c r="A259" s="33"/>
      <c r="B259" s="156"/>
      <c r="C259" s="207" t="s">
        <v>809</v>
      </c>
      <c r="D259" s="207" t="s">
        <v>752</v>
      </c>
      <c r="E259" s="208" t="s">
        <v>1949</v>
      </c>
      <c r="F259" s="209" t="s">
        <v>1950</v>
      </c>
      <c r="G259" s="210" t="s">
        <v>332</v>
      </c>
      <c r="H259" s="211">
        <v>20</v>
      </c>
      <c r="I259" s="212"/>
      <c r="J259" s="213">
        <f t="shared" si="10"/>
        <v>0</v>
      </c>
      <c r="K259" s="214"/>
      <c r="L259" s="215"/>
      <c r="M259" s="216" t="s">
        <v>1</v>
      </c>
      <c r="N259" s="217" t="s">
        <v>40</v>
      </c>
      <c r="O259" s="62"/>
      <c r="P259" s="167">
        <f t="shared" si="11"/>
        <v>0</v>
      </c>
      <c r="Q259" s="167">
        <v>0</v>
      </c>
      <c r="R259" s="167">
        <f t="shared" si="12"/>
        <v>0</v>
      </c>
      <c r="S259" s="167">
        <v>0</v>
      </c>
      <c r="T259" s="168">
        <f t="shared" si="1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9" t="s">
        <v>431</v>
      </c>
      <c r="AT259" s="169" t="s">
        <v>752</v>
      </c>
      <c r="AU259" s="169" t="s">
        <v>87</v>
      </c>
      <c r="AY259" s="18" t="s">
        <v>148</v>
      </c>
      <c r="BE259" s="170">
        <f t="shared" si="14"/>
        <v>0</v>
      </c>
      <c r="BF259" s="170">
        <f t="shared" si="15"/>
        <v>0</v>
      </c>
      <c r="BG259" s="170">
        <f t="shared" si="16"/>
        <v>0</v>
      </c>
      <c r="BH259" s="170">
        <f t="shared" si="17"/>
        <v>0</v>
      </c>
      <c r="BI259" s="170">
        <f t="shared" si="18"/>
        <v>0</v>
      </c>
      <c r="BJ259" s="18" t="s">
        <v>87</v>
      </c>
      <c r="BK259" s="170">
        <f t="shared" si="19"/>
        <v>0</v>
      </c>
      <c r="BL259" s="18" t="s">
        <v>308</v>
      </c>
      <c r="BM259" s="169" t="s">
        <v>836</v>
      </c>
    </row>
    <row r="260" spans="1:65" s="2" customFormat="1" ht="24.2" customHeight="1">
      <c r="A260" s="33"/>
      <c r="B260" s="156"/>
      <c r="C260" s="157" t="s">
        <v>816</v>
      </c>
      <c r="D260" s="157" t="s">
        <v>150</v>
      </c>
      <c r="E260" s="158" t="s">
        <v>1541</v>
      </c>
      <c r="F260" s="159" t="s">
        <v>1542</v>
      </c>
      <c r="G260" s="160" t="s">
        <v>396</v>
      </c>
      <c r="H260" s="161">
        <v>8.5000000000000006E-2</v>
      </c>
      <c r="I260" s="162"/>
      <c r="J260" s="163">
        <f t="shared" si="10"/>
        <v>0</v>
      </c>
      <c r="K260" s="164"/>
      <c r="L260" s="34"/>
      <c r="M260" s="165" t="s">
        <v>1</v>
      </c>
      <c r="N260" s="166" t="s">
        <v>40</v>
      </c>
      <c r="O260" s="62"/>
      <c r="P260" s="167">
        <f t="shared" si="11"/>
        <v>0</v>
      </c>
      <c r="Q260" s="167">
        <v>0</v>
      </c>
      <c r="R260" s="167">
        <f t="shared" si="12"/>
        <v>0</v>
      </c>
      <c r="S260" s="167">
        <v>0</v>
      </c>
      <c r="T260" s="168">
        <f t="shared" si="1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308</v>
      </c>
      <c r="AT260" s="169" t="s">
        <v>150</v>
      </c>
      <c r="AU260" s="169" t="s">
        <v>87</v>
      </c>
      <c r="AY260" s="18" t="s">
        <v>148</v>
      </c>
      <c r="BE260" s="170">
        <f t="shared" si="14"/>
        <v>0</v>
      </c>
      <c r="BF260" s="170">
        <f t="shared" si="15"/>
        <v>0</v>
      </c>
      <c r="BG260" s="170">
        <f t="shared" si="16"/>
        <v>0</v>
      </c>
      <c r="BH260" s="170">
        <f t="shared" si="17"/>
        <v>0</v>
      </c>
      <c r="BI260" s="170">
        <f t="shared" si="18"/>
        <v>0</v>
      </c>
      <c r="BJ260" s="18" t="s">
        <v>87</v>
      </c>
      <c r="BK260" s="170">
        <f t="shared" si="19"/>
        <v>0</v>
      </c>
      <c r="BL260" s="18" t="s">
        <v>308</v>
      </c>
      <c r="BM260" s="169" t="s">
        <v>846</v>
      </c>
    </row>
    <row r="261" spans="1:65" s="2" customFormat="1" ht="24.2" customHeight="1">
      <c r="A261" s="33"/>
      <c r="B261" s="156"/>
      <c r="C261" s="157" t="s">
        <v>821</v>
      </c>
      <c r="D261" s="157" t="s">
        <v>150</v>
      </c>
      <c r="E261" s="158" t="s">
        <v>1544</v>
      </c>
      <c r="F261" s="159" t="s">
        <v>1545</v>
      </c>
      <c r="G261" s="160" t="s">
        <v>396</v>
      </c>
      <c r="H261" s="161">
        <v>8.5000000000000006E-2</v>
      </c>
      <c r="I261" s="162"/>
      <c r="J261" s="163">
        <f t="shared" si="10"/>
        <v>0</v>
      </c>
      <c r="K261" s="164"/>
      <c r="L261" s="34"/>
      <c r="M261" s="165" t="s">
        <v>1</v>
      </c>
      <c r="N261" s="166" t="s">
        <v>40</v>
      </c>
      <c r="O261" s="62"/>
      <c r="P261" s="167">
        <f t="shared" si="11"/>
        <v>0</v>
      </c>
      <c r="Q261" s="167">
        <v>0</v>
      </c>
      <c r="R261" s="167">
        <f t="shared" si="12"/>
        <v>0</v>
      </c>
      <c r="S261" s="167">
        <v>0</v>
      </c>
      <c r="T261" s="168">
        <f t="shared" si="1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9" t="s">
        <v>308</v>
      </c>
      <c r="AT261" s="169" t="s">
        <v>150</v>
      </c>
      <c r="AU261" s="169" t="s">
        <v>87</v>
      </c>
      <c r="AY261" s="18" t="s">
        <v>148</v>
      </c>
      <c r="BE261" s="170">
        <f t="shared" si="14"/>
        <v>0</v>
      </c>
      <c r="BF261" s="170">
        <f t="shared" si="15"/>
        <v>0</v>
      </c>
      <c r="BG261" s="170">
        <f t="shared" si="16"/>
        <v>0</v>
      </c>
      <c r="BH261" s="170">
        <f t="shared" si="17"/>
        <v>0</v>
      </c>
      <c r="BI261" s="170">
        <f t="shared" si="18"/>
        <v>0</v>
      </c>
      <c r="BJ261" s="18" t="s">
        <v>87</v>
      </c>
      <c r="BK261" s="170">
        <f t="shared" si="19"/>
        <v>0</v>
      </c>
      <c r="BL261" s="18" t="s">
        <v>308</v>
      </c>
      <c r="BM261" s="169" t="s">
        <v>1951</v>
      </c>
    </row>
    <row r="262" spans="1:65" s="12" customFormat="1" ht="22.9" customHeight="1">
      <c r="B262" s="143"/>
      <c r="D262" s="144" t="s">
        <v>73</v>
      </c>
      <c r="E262" s="154" t="s">
        <v>1952</v>
      </c>
      <c r="F262" s="154" t="s">
        <v>1953</v>
      </c>
      <c r="I262" s="146"/>
      <c r="J262" s="155">
        <f>BK262</f>
        <v>0</v>
      </c>
      <c r="L262" s="143"/>
      <c r="M262" s="148"/>
      <c r="N262" s="149"/>
      <c r="O262" s="149"/>
      <c r="P262" s="150">
        <f>SUM(P263:P292)</f>
        <v>0</v>
      </c>
      <c r="Q262" s="149"/>
      <c r="R262" s="150">
        <f>SUM(R263:R292)</f>
        <v>1.0316800000000002</v>
      </c>
      <c r="S262" s="149"/>
      <c r="T262" s="151">
        <f>SUM(T263:T292)</f>
        <v>0</v>
      </c>
      <c r="AR262" s="144" t="s">
        <v>87</v>
      </c>
      <c r="AT262" s="152" t="s">
        <v>73</v>
      </c>
      <c r="AU262" s="152" t="s">
        <v>81</v>
      </c>
      <c r="AY262" s="144" t="s">
        <v>148</v>
      </c>
      <c r="BK262" s="153">
        <f>SUM(BK263:BK292)</f>
        <v>0</v>
      </c>
    </row>
    <row r="263" spans="1:65" s="2" customFormat="1" ht="16.5" customHeight="1">
      <c r="A263" s="33"/>
      <c r="B263" s="156"/>
      <c r="C263" s="157" t="s">
        <v>826</v>
      </c>
      <c r="D263" s="157" t="s">
        <v>150</v>
      </c>
      <c r="E263" s="158" t="s">
        <v>1954</v>
      </c>
      <c r="F263" s="159" t="s">
        <v>1955</v>
      </c>
      <c r="G263" s="160" t="s">
        <v>752</v>
      </c>
      <c r="H263" s="161">
        <v>11</v>
      </c>
      <c r="I263" s="162"/>
      <c r="J263" s="163">
        <f t="shared" ref="J263:J268" si="20">ROUND(I263*H263,2)</f>
        <v>0</v>
      </c>
      <c r="K263" s="164"/>
      <c r="L263" s="34"/>
      <c r="M263" s="165" t="s">
        <v>1</v>
      </c>
      <c r="N263" s="166" t="s">
        <v>40</v>
      </c>
      <c r="O263" s="62"/>
      <c r="P263" s="167">
        <f t="shared" ref="P263:P268" si="21">O263*H263</f>
        <v>0</v>
      </c>
      <c r="Q263" s="167">
        <v>2E-3</v>
      </c>
      <c r="R263" s="167">
        <f t="shared" ref="R263:R268" si="22">Q263*H263</f>
        <v>2.1999999999999999E-2</v>
      </c>
      <c r="S263" s="167">
        <v>0</v>
      </c>
      <c r="T263" s="168">
        <f t="shared" ref="T263:T268" si="23"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9" t="s">
        <v>308</v>
      </c>
      <c r="AT263" s="169" t="s">
        <v>150</v>
      </c>
      <c r="AU263" s="169" t="s">
        <v>87</v>
      </c>
      <c r="AY263" s="18" t="s">
        <v>148</v>
      </c>
      <c r="BE263" s="170">
        <f t="shared" ref="BE263:BE268" si="24">IF(N263="základná",J263,0)</f>
        <v>0</v>
      </c>
      <c r="BF263" s="170">
        <f t="shared" ref="BF263:BF268" si="25">IF(N263="znížená",J263,0)</f>
        <v>0</v>
      </c>
      <c r="BG263" s="170">
        <f t="shared" ref="BG263:BG268" si="26">IF(N263="zákl. prenesená",J263,0)</f>
        <v>0</v>
      </c>
      <c r="BH263" s="170">
        <f t="shared" ref="BH263:BH268" si="27">IF(N263="zníž. prenesená",J263,0)</f>
        <v>0</v>
      </c>
      <c r="BI263" s="170">
        <f t="shared" ref="BI263:BI268" si="28">IF(N263="nulová",J263,0)</f>
        <v>0</v>
      </c>
      <c r="BJ263" s="18" t="s">
        <v>87</v>
      </c>
      <c r="BK263" s="170">
        <f t="shared" ref="BK263:BK268" si="29">ROUND(I263*H263,2)</f>
        <v>0</v>
      </c>
      <c r="BL263" s="18" t="s">
        <v>308</v>
      </c>
      <c r="BM263" s="169" t="s">
        <v>863</v>
      </c>
    </row>
    <row r="264" spans="1:65" s="2" customFormat="1" ht="21.75" customHeight="1">
      <c r="A264" s="33"/>
      <c r="B264" s="156"/>
      <c r="C264" s="157" t="s">
        <v>831</v>
      </c>
      <c r="D264" s="157" t="s">
        <v>150</v>
      </c>
      <c r="E264" s="158" t="s">
        <v>1956</v>
      </c>
      <c r="F264" s="159" t="s">
        <v>1957</v>
      </c>
      <c r="G264" s="160" t="s">
        <v>752</v>
      </c>
      <c r="H264" s="161">
        <v>15</v>
      </c>
      <c r="I264" s="162"/>
      <c r="J264" s="163">
        <f t="shared" si="20"/>
        <v>0</v>
      </c>
      <c r="K264" s="164"/>
      <c r="L264" s="34"/>
      <c r="M264" s="165" t="s">
        <v>1</v>
      </c>
      <c r="N264" s="166" t="s">
        <v>40</v>
      </c>
      <c r="O264" s="62"/>
      <c r="P264" s="167">
        <f t="shared" si="21"/>
        <v>0</v>
      </c>
      <c r="Q264" s="167">
        <v>2E-3</v>
      </c>
      <c r="R264" s="167">
        <f t="shared" si="22"/>
        <v>0.03</v>
      </c>
      <c r="S264" s="167">
        <v>0</v>
      </c>
      <c r="T264" s="168">
        <f t="shared" si="2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9" t="s">
        <v>308</v>
      </c>
      <c r="AT264" s="169" t="s">
        <v>150</v>
      </c>
      <c r="AU264" s="169" t="s">
        <v>87</v>
      </c>
      <c r="AY264" s="18" t="s">
        <v>148</v>
      </c>
      <c r="BE264" s="170">
        <f t="shared" si="24"/>
        <v>0</v>
      </c>
      <c r="BF264" s="170">
        <f t="shared" si="25"/>
        <v>0</v>
      </c>
      <c r="BG264" s="170">
        <f t="shared" si="26"/>
        <v>0</v>
      </c>
      <c r="BH264" s="170">
        <f t="shared" si="27"/>
        <v>0</v>
      </c>
      <c r="BI264" s="170">
        <f t="shared" si="28"/>
        <v>0</v>
      </c>
      <c r="BJ264" s="18" t="s">
        <v>87</v>
      </c>
      <c r="BK264" s="170">
        <f t="shared" si="29"/>
        <v>0</v>
      </c>
      <c r="BL264" s="18" t="s">
        <v>308</v>
      </c>
      <c r="BM264" s="169" t="s">
        <v>874</v>
      </c>
    </row>
    <row r="265" spans="1:65" s="2" customFormat="1" ht="21.75" customHeight="1">
      <c r="A265" s="33"/>
      <c r="B265" s="156"/>
      <c r="C265" s="157" t="s">
        <v>836</v>
      </c>
      <c r="D265" s="157" t="s">
        <v>150</v>
      </c>
      <c r="E265" s="158" t="s">
        <v>1958</v>
      </c>
      <c r="F265" s="159" t="s">
        <v>1959</v>
      </c>
      <c r="G265" s="160" t="s">
        <v>752</v>
      </c>
      <c r="H265" s="161">
        <v>7</v>
      </c>
      <c r="I265" s="162"/>
      <c r="J265" s="163">
        <f t="shared" si="20"/>
        <v>0</v>
      </c>
      <c r="K265" s="164"/>
      <c r="L265" s="34"/>
      <c r="M265" s="165" t="s">
        <v>1</v>
      </c>
      <c r="N265" s="166" t="s">
        <v>40</v>
      </c>
      <c r="O265" s="62"/>
      <c r="P265" s="167">
        <f t="shared" si="21"/>
        <v>0</v>
      </c>
      <c r="Q265" s="167">
        <v>2E-3</v>
      </c>
      <c r="R265" s="167">
        <f t="shared" si="22"/>
        <v>1.4E-2</v>
      </c>
      <c r="S265" s="167">
        <v>0</v>
      </c>
      <c r="T265" s="168">
        <f t="shared" si="2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9" t="s">
        <v>308</v>
      </c>
      <c r="AT265" s="169" t="s">
        <v>150</v>
      </c>
      <c r="AU265" s="169" t="s">
        <v>87</v>
      </c>
      <c r="AY265" s="18" t="s">
        <v>148</v>
      </c>
      <c r="BE265" s="170">
        <f t="shared" si="24"/>
        <v>0</v>
      </c>
      <c r="BF265" s="170">
        <f t="shared" si="25"/>
        <v>0</v>
      </c>
      <c r="BG265" s="170">
        <f t="shared" si="26"/>
        <v>0</v>
      </c>
      <c r="BH265" s="170">
        <f t="shared" si="27"/>
        <v>0</v>
      </c>
      <c r="BI265" s="170">
        <f t="shared" si="28"/>
        <v>0</v>
      </c>
      <c r="BJ265" s="18" t="s">
        <v>87</v>
      </c>
      <c r="BK265" s="170">
        <f t="shared" si="29"/>
        <v>0</v>
      </c>
      <c r="BL265" s="18" t="s">
        <v>308</v>
      </c>
      <c r="BM265" s="169" t="s">
        <v>887</v>
      </c>
    </row>
    <row r="266" spans="1:65" s="2" customFormat="1" ht="16.5" customHeight="1">
      <c r="A266" s="33"/>
      <c r="B266" s="156"/>
      <c r="C266" s="157" t="s">
        <v>841</v>
      </c>
      <c r="D266" s="157" t="s">
        <v>150</v>
      </c>
      <c r="E266" s="158" t="s">
        <v>1960</v>
      </c>
      <c r="F266" s="159" t="s">
        <v>1961</v>
      </c>
      <c r="G266" s="160" t="s">
        <v>752</v>
      </c>
      <c r="H266" s="161">
        <v>14</v>
      </c>
      <c r="I266" s="162"/>
      <c r="J266" s="163">
        <f t="shared" si="20"/>
        <v>0</v>
      </c>
      <c r="K266" s="164"/>
      <c r="L266" s="34"/>
      <c r="M266" s="165" t="s">
        <v>1</v>
      </c>
      <c r="N266" s="166" t="s">
        <v>40</v>
      </c>
      <c r="O266" s="62"/>
      <c r="P266" s="167">
        <f t="shared" si="21"/>
        <v>0</v>
      </c>
      <c r="Q266" s="167">
        <v>1E-3</v>
      </c>
      <c r="R266" s="167">
        <f t="shared" si="22"/>
        <v>1.4E-2</v>
      </c>
      <c r="S266" s="167">
        <v>0</v>
      </c>
      <c r="T266" s="168">
        <f t="shared" si="2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308</v>
      </c>
      <c r="AT266" s="169" t="s">
        <v>150</v>
      </c>
      <c r="AU266" s="169" t="s">
        <v>87</v>
      </c>
      <c r="AY266" s="18" t="s">
        <v>148</v>
      </c>
      <c r="BE266" s="170">
        <f t="shared" si="24"/>
        <v>0</v>
      </c>
      <c r="BF266" s="170">
        <f t="shared" si="25"/>
        <v>0</v>
      </c>
      <c r="BG266" s="170">
        <f t="shared" si="26"/>
        <v>0</v>
      </c>
      <c r="BH266" s="170">
        <f t="shared" si="27"/>
        <v>0</v>
      </c>
      <c r="BI266" s="170">
        <f t="shared" si="28"/>
        <v>0</v>
      </c>
      <c r="BJ266" s="18" t="s">
        <v>87</v>
      </c>
      <c r="BK266" s="170">
        <f t="shared" si="29"/>
        <v>0</v>
      </c>
      <c r="BL266" s="18" t="s">
        <v>308</v>
      </c>
      <c r="BM266" s="169" t="s">
        <v>899</v>
      </c>
    </row>
    <row r="267" spans="1:65" s="2" customFormat="1" ht="16.5" customHeight="1">
      <c r="A267" s="33"/>
      <c r="B267" s="156"/>
      <c r="C267" s="157" t="s">
        <v>846</v>
      </c>
      <c r="D267" s="157" t="s">
        <v>150</v>
      </c>
      <c r="E267" s="158" t="s">
        <v>1962</v>
      </c>
      <c r="F267" s="159" t="s">
        <v>1963</v>
      </c>
      <c r="G267" s="160" t="s">
        <v>752</v>
      </c>
      <c r="H267" s="161">
        <v>13</v>
      </c>
      <c r="I267" s="162"/>
      <c r="J267" s="163">
        <f t="shared" si="20"/>
        <v>0</v>
      </c>
      <c r="K267" s="164"/>
      <c r="L267" s="34"/>
      <c r="M267" s="165" t="s">
        <v>1</v>
      </c>
      <c r="N267" s="166" t="s">
        <v>40</v>
      </c>
      <c r="O267" s="62"/>
      <c r="P267" s="167">
        <f t="shared" si="21"/>
        <v>0</v>
      </c>
      <c r="Q267" s="167">
        <v>1E-3</v>
      </c>
      <c r="R267" s="167">
        <f t="shared" si="22"/>
        <v>1.3000000000000001E-2</v>
      </c>
      <c r="S267" s="167">
        <v>0</v>
      </c>
      <c r="T267" s="168">
        <f t="shared" si="2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9" t="s">
        <v>308</v>
      </c>
      <c r="AT267" s="169" t="s">
        <v>150</v>
      </c>
      <c r="AU267" s="169" t="s">
        <v>87</v>
      </c>
      <c r="AY267" s="18" t="s">
        <v>148</v>
      </c>
      <c r="BE267" s="170">
        <f t="shared" si="24"/>
        <v>0</v>
      </c>
      <c r="BF267" s="170">
        <f t="shared" si="25"/>
        <v>0</v>
      </c>
      <c r="BG267" s="170">
        <f t="shared" si="26"/>
        <v>0</v>
      </c>
      <c r="BH267" s="170">
        <f t="shared" si="27"/>
        <v>0</v>
      </c>
      <c r="BI267" s="170">
        <f t="shared" si="28"/>
        <v>0</v>
      </c>
      <c r="BJ267" s="18" t="s">
        <v>87</v>
      </c>
      <c r="BK267" s="170">
        <f t="shared" si="29"/>
        <v>0</v>
      </c>
      <c r="BL267" s="18" t="s">
        <v>308</v>
      </c>
      <c r="BM267" s="169" t="s">
        <v>913</v>
      </c>
    </row>
    <row r="268" spans="1:65" s="2" customFormat="1" ht="24.2" customHeight="1">
      <c r="A268" s="33"/>
      <c r="B268" s="156"/>
      <c r="C268" s="157" t="s">
        <v>851</v>
      </c>
      <c r="D268" s="157" t="s">
        <v>150</v>
      </c>
      <c r="E268" s="158" t="s">
        <v>1964</v>
      </c>
      <c r="F268" s="159" t="s">
        <v>1965</v>
      </c>
      <c r="G268" s="160" t="s">
        <v>752</v>
      </c>
      <c r="H268" s="161">
        <v>60</v>
      </c>
      <c r="I268" s="162"/>
      <c r="J268" s="163">
        <f t="shared" si="20"/>
        <v>0</v>
      </c>
      <c r="K268" s="164"/>
      <c r="L268" s="34"/>
      <c r="M268" s="165" t="s">
        <v>1</v>
      </c>
      <c r="N268" s="166" t="s">
        <v>40</v>
      </c>
      <c r="O268" s="62"/>
      <c r="P268" s="167">
        <f t="shared" si="21"/>
        <v>0</v>
      </c>
      <c r="Q268" s="167">
        <v>0</v>
      </c>
      <c r="R268" s="167">
        <f t="shared" si="22"/>
        <v>0</v>
      </c>
      <c r="S268" s="167">
        <v>0</v>
      </c>
      <c r="T268" s="168">
        <f t="shared" si="2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9" t="s">
        <v>308</v>
      </c>
      <c r="AT268" s="169" t="s">
        <v>150</v>
      </c>
      <c r="AU268" s="169" t="s">
        <v>87</v>
      </c>
      <c r="AY268" s="18" t="s">
        <v>148</v>
      </c>
      <c r="BE268" s="170">
        <f t="shared" si="24"/>
        <v>0</v>
      </c>
      <c r="BF268" s="170">
        <f t="shared" si="25"/>
        <v>0</v>
      </c>
      <c r="BG268" s="170">
        <f t="shared" si="26"/>
        <v>0</v>
      </c>
      <c r="BH268" s="170">
        <f t="shared" si="27"/>
        <v>0</v>
      </c>
      <c r="BI268" s="170">
        <f t="shared" si="28"/>
        <v>0</v>
      </c>
      <c r="BJ268" s="18" t="s">
        <v>87</v>
      </c>
      <c r="BK268" s="170">
        <f t="shared" si="29"/>
        <v>0</v>
      </c>
      <c r="BL268" s="18" t="s">
        <v>308</v>
      </c>
      <c r="BM268" s="169" t="s">
        <v>1129</v>
      </c>
    </row>
    <row r="269" spans="1:65" s="14" customFormat="1" ht="11.25">
      <c r="B269" s="179"/>
      <c r="D269" s="172" t="s">
        <v>156</v>
      </c>
      <c r="E269" s="180" t="s">
        <v>1</v>
      </c>
      <c r="F269" s="181" t="s">
        <v>264</v>
      </c>
      <c r="H269" s="182">
        <v>11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156</v>
      </c>
      <c r="AU269" s="180" t="s">
        <v>87</v>
      </c>
      <c r="AV269" s="14" t="s">
        <v>87</v>
      </c>
      <c r="AW269" s="14" t="s">
        <v>30</v>
      </c>
      <c r="AX269" s="14" t="s">
        <v>74</v>
      </c>
      <c r="AY269" s="180" t="s">
        <v>148</v>
      </c>
    </row>
    <row r="270" spans="1:65" s="14" customFormat="1" ht="11.25">
      <c r="B270" s="179"/>
      <c r="D270" s="172" t="s">
        <v>156</v>
      </c>
      <c r="E270" s="180" t="s">
        <v>1</v>
      </c>
      <c r="F270" s="181" t="s">
        <v>1862</v>
      </c>
      <c r="H270" s="182">
        <v>22</v>
      </c>
      <c r="I270" s="183"/>
      <c r="L270" s="179"/>
      <c r="M270" s="184"/>
      <c r="N270" s="185"/>
      <c r="O270" s="185"/>
      <c r="P270" s="185"/>
      <c r="Q270" s="185"/>
      <c r="R270" s="185"/>
      <c r="S270" s="185"/>
      <c r="T270" s="186"/>
      <c r="AT270" s="180" t="s">
        <v>156</v>
      </c>
      <c r="AU270" s="180" t="s">
        <v>87</v>
      </c>
      <c r="AV270" s="14" t="s">
        <v>87</v>
      </c>
      <c r="AW270" s="14" t="s">
        <v>30</v>
      </c>
      <c r="AX270" s="14" t="s">
        <v>74</v>
      </c>
      <c r="AY270" s="180" t="s">
        <v>148</v>
      </c>
    </row>
    <row r="271" spans="1:65" s="14" customFormat="1" ht="11.25">
      <c r="B271" s="179"/>
      <c r="D271" s="172" t="s">
        <v>156</v>
      </c>
      <c r="E271" s="180" t="s">
        <v>1</v>
      </c>
      <c r="F271" s="181" t="s">
        <v>1966</v>
      </c>
      <c r="H271" s="182">
        <v>27</v>
      </c>
      <c r="I271" s="183"/>
      <c r="L271" s="179"/>
      <c r="M271" s="184"/>
      <c r="N271" s="185"/>
      <c r="O271" s="185"/>
      <c r="P271" s="185"/>
      <c r="Q271" s="185"/>
      <c r="R271" s="185"/>
      <c r="S271" s="185"/>
      <c r="T271" s="186"/>
      <c r="AT271" s="180" t="s">
        <v>156</v>
      </c>
      <c r="AU271" s="180" t="s">
        <v>87</v>
      </c>
      <c r="AV271" s="14" t="s">
        <v>87</v>
      </c>
      <c r="AW271" s="14" t="s">
        <v>30</v>
      </c>
      <c r="AX271" s="14" t="s">
        <v>74</v>
      </c>
      <c r="AY271" s="180" t="s">
        <v>148</v>
      </c>
    </row>
    <row r="272" spans="1:65" s="15" customFormat="1" ht="11.25">
      <c r="B272" s="187"/>
      <c r="D272" s="172" t="s">
        <v>156</v>
      </c>
      <c r="E272" s="188" t="s">
        <v>1</v>
      </c>
      <c r="F272" s="189" t="s">
        <v>163</v>
      </c>
      <c r="H272" s="190">
        <v>60</v>
      </c>
      <c r="I272" s="191"/>
      <c r="L272" s="187"/>
      <c r="M272" s="192"/>
      <c r="N272" s="193"/>
      <c r="O272" s="193"/>
      <c r="P272" s="193"/>
      <c r="Q272" s="193"/>
      <c r="R272" s="193"/>
      <c r="S272" s="193"/>
      <c r="T272" s="194"/>
      <c r="AT272" s="188" t="s">
        <v>156</v>
      </c>
      <c r="AU272" s="188" t="s">
        <v>87</v>
      </c>
      <c r="AV272" s="15" t="s">
        <v>154</v>
      </c>
      <c r="AW272" s="15" t="s">
        <v>30</v>
      </c>
      <c r="AX272" s="15" t="s">
        <v>81</v>
      </c>
      <c r="AY272" s="188" t="s">
        <v>148</v>
      </c>
    </row>
    <row r="273" spans="1:65" s="2" customFormat="1" ht="21.75" customHeight="1">
      <c r="A273" s="33"/>
      <c r="B273" s="156"/>
      <c r="C273" s="157" t="s">
        <v>856</v>
      </c>
      <c r="D273" s="157" t="s">
        <v>150</v>
      </c>
      <c r="E273" s="158" t="s">
        <v>1967</v>
      </c>
      <c r="F273" s="159" t="s">
        <v>1968</v>
      </c>
      <c r="G273" s="160" t="s">
        <v>1487</v>
      </c>
      <c r="H273" s="161">
        <v>12</v>
      </c>
      <c r="I273" s="162"/>
      <c r="J273" s="163">
        <f t="shared" ref="J273:J283" si="30">ROUND(I273*H273,2)</f>
        <v>0</v>
      </c>
      <c r="K273" s="164"/>
      <c r="L273" s="34"/>
      <c r="M273" s="165" t="s">
        <v>1</v>
      </c>
      <c r="N273" s="166" t="s">
        <v>40</v>
      </c>
      <c r="O273" s="62"/>
      <c r="P273" s="167">
        <f t="shared" ref="P273:P283" si="31">O273*H273</f>
        <v>0</v>
      </c>
      <c r="Q273" s="167">
        <v>0</v>
      </c>
      <c r="R273" s="167">
        <f t="shared" ref="R273:R283" si="32">Q273*H273</f>
        <v>0</v>
      </c>
      <c r="S273" s="167">
        <v>0</v>
      </c>
      <c r="T273" s="168">
        <f t="shared" ref="T273:T283" si="33"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308</v>
      </c>
      <c r="AT273" s="169" t="s">
        <v>150</v>
      </c>
      <c r="AU273" s="169" t="s">
        <v>87</v>
      </c>
      <c r="AY273" s="18" t="s">
        <v>148</v>
      </c>
      <c r="BE273" s="170">
        <f t="shared" ref="BE273:BE283" si="34">IF(N273="základná",J273,0)</f>
        <v>0</v>
      </c>
      <c r="BF273" s="170">
        <f t="shared" ref="BF273:BF283" si="35">IF(N273="znížená",J273,0)</f>
        <v>0</v>
      </c>
      <c r="BG273" s="170">
        <f t="shared" ref="BG273:BG283" si="36">IF(N273="zákl. prenesená",J273,0)</f>
        <v>0</v>
      </c>
      <c r="BH273" s="170">
        <f t="shared" ref="BH273:BH283" si="37">IF(N273="zníž. prenesená",J273,0)</f>
        <v>0</v>
      </c>
      <c r="BI273" s="170">
        <f t="shared" ref="BI273:BI283" si="38">IF(N273="nulová",J273,0)</f>
        <v>0</v>
      </c>
      <c r="BJ273" s="18" t="s">
        <v>87</v>
      </c>
      <c r="BK273" s="170">
        <f t="shared" ref="BK273:BK283" si="39">ROUND(I273*H273,2)</f>
        <v>0</v>
      </c>
      <c r="BL273" s="18" t="s">
        <v>308</v>
      </c>
      <c r="BM273" s="169" t="s">
        <v>921</v>
      </c>
    </row>
    <row r="274" spans="1:65" s="2" customFormat="1" ht="21.75" customHeight="1">
      <c r="A274" s="33"/>
      <c r="B274" s="156"/>
      <c r="C274" s="157" t="s">
        <v>861</v>
      </c>
      <c r="D274" s="157" t="s">
        <v>150</v>
      </c>
      <c r="E274" s="158" t="s">
        <v>1969</v>
      </c>
      <c r="F274" s="159" t="s">
        <v>1970</v>
      </c>
      <c r="G274" s="160" t="s">
        <v>1487</v>
      </c>
      <c r="H274" s="161">
        <v>2</v>
      </c>
      <c r="I274" s="162"/>
      <c r="J274" s="163">
        <f t="shared" si="30"/>
        <v>0</v>
      </c>
      <c r="K274" s="164"/>
      <c r="L274" s="34"/>
      <c r="M274" s="165" t="s">
        <v>1</v>
      </c>
      <c r="N274" s="166" t="s">
        <v>40</v>
      </c>
      <c r="O274" s="62"/>
      <c r="P274" s="167">
        <f t="shared" si="31"/>
        <v>0</v>
      </c>
      <c r="Q274" s="167">
        <v>0</v>
      </c>
      <c r="R274" s="167">
        <f t="shared" si="32"/>
        <v>0</v>
      </c>
      <c r="S274" s="167">
        <v>0</v>
      </c>
      <c r="T274" s="168">
        <f t="shared" si="3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9" t="s">
        <v>308</v>
      </c>
      <c r="AT274" s="169" t="s">
        <v>150</v>
      </c>
      <c r="AU274" s="169" t="s">
        <v>87</v>
      </c>
      <c r="AY274" s="18" t="s">
        <v>148</v>
      </c>
      <c r="BE274" s="170">
        <f t="shared" si="34"/>
        <v>0</v>
      </c>
      <c r="BF274" s="170">
        <f t="shared" si="35"/>
        <v>0</v>
      </c>
      <c r="BG274" s="170">
        <f t="shared" si="36"/>
        <v>0</v>
      </c>
      <c r="BH274" s="170">
        <f t="shared" si="37"/>
        <v>0</v>
      </c>
      <c r="BI274" s="170">
        <f t="shared" si="38"/>
        <v>0</v>
      </c>
      <c r="BJ274" s="18" t="s">
        <v>87</v>
      </c>
      <c r="BK274" s="170">
        <f t="shared" si="39"/>
        <v>0</v>
      </c>
      <c r="BL274" s="18" t="s">
        <v>308</v>
      </c>
      <c r="BM274" s="169" t="s">
        <v>933</v>
      </c>
    </row>
    <row r="275" spans="1:65" s="2" customFormat="1" ht="21.75" customHeight="1">
      <c r="A275" s="33"/>
      <c r="B275" s="156"/>
      <c r="C275" s="157" t="s">
        <v>863</v>
      </c>
      <c r="D275" s="157" t="s">
        <v>150</v>
      </c>
      <c r="E275" s="158" t="s">
        <v>1971</v>
      </c>
      <c r="F275" s="159" t="s">
        <v>1972</v>
      </c>
      <c r="G275" s="160" t="s">
        <v>1487</v>
      </c>
      <c r="H275" s="161">
        <v>1</v>
      </c>
      <c r="I275" s="162"/>
      <c r="J275" s="163">
        <f t="shared" si="30"/>
        <v>0</v>
      </c>
      <c r="K275" s="164"/>
      <c r="L275" s="34"/>
      <c r="M275" s="165" t="s">
        <v>1</v>
      </c>
      <c r="N275" s="166" t="s">
        <v>40</v>
      </c>
      <c r="O275" s="62"/>
      <c r="P275" s="167">
        <f t="shared" si="31"/>
        <v>0</v>
      </c>
      <c r="Q275" s="167">
        <v>0</v>
      </c>
      <c r="R275" s="167">
        <f t="shared" si="32"/>
        <v>0</v>
      </c>
      <c r="S275" s="167">
        <v>0</v>
      </c>
      <c r="T275" s="168">
        <f t="shared" si="3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308</v>
      </c>
      <c r="AT275" s="169" t="s">
        <v>150</v>
      </c>
      <c r="AU275" s="169" t="s">
        <v>87</v>
      </c>
      <c r="AY275" s="18" t="s">
        <v>148</v>
      </c>
      <c r="BE275" s="170">
        <f t="shared" si="34"/>
        <v>0</v>
      </c>
      <c r="BF275" s="170">
        <f t="shared" si="35"/>
        <v>0</v>
      </c>
      <c r="BG275" s="170">
        <f t="shared" si="36"/>
        <v>0</v>
      </c>
      <c r="BH275" s="170">
        <f t="shared" si="37"/>
        <v>0</v>
      </c>
      <c r="BI275" s="170">
        <f t="shared" si="38"/>
        <v>0</v>
      </c>
      <c r="BJ275" s="18" t="s">
        <v>87</v>
      </c>
      <c r="BK275" s="170">
        <f t="shared" si="39"/>
        <v>0</v>
      </c>
      <c r="BL275" s="18" t="s">
        <v>308</v>
      </c>
      <c r="BM275" s="169" t="s">
        <v>944</v>
      </c>
    </row>
    <row r="276" spans="1:65" s="2" customFormat="1" ht="21.75" customHeight="1">
      <c r="A276" s="33"/>
      <c r="B276" s="156"/>
      <c r="C276" s="157" t="s">
        <v>870</v>
      </c>
      <c r="D276" s="157" t="s">
        <v>150</v>
      </c>
      <c r="E276" s="158" t="s">
        <v>1973</v>
      </c>
      <c r="F276" s="159" t="s">
        <v>1974</v>
      </c>
      <c r="G276" s="160" t="s">
        <v>1487</v>
      </c>
      <c r="H276" s="161">
        <v>2</v>
      </c>
      <c r="I276" s="162"/>
      <c r="J276" s="163">
        <f t="shared" si="30"/>
        <v>0</v>
      </c>
      <c r="K276" s="164"/>
      <c r="L276" s="34"/>
      <c r="M276" s="165" t="s">
        <v>1</v>
      </c>
      <c r="N276" s="166" t="s">
        <v>40</v>
      </c>
      <c r="O276" s="62"/>
      <c r="P276" s="167">
        <f t="shared" si="31"/>
        <v>0</v>
      </c>
      <c r="Q276" s="167">
        <v>5.0000000000000001E-3</v>
      </c>
      <c r="R276" s="167">
        <f t="shared" si="32"/>
        <v>0.01</v>
      </c>
      <c r="S276" s="167">
        <v>0</v>
      </c>
      <c r="T276" s="168">
        <f t="shared" si="3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308</v>
      </c>
      <c r="AT276" s="169" t="s">
        <v>150</v>
      </c>
      <c r="AU276" s="169" t="s">
        <v>87</v>
      </c>
      <c r="AY276" s="18" t="s">
        <v>148</v>
      </c>
      <c r="BE276" s="170">
        <f t="shared" si="34"/>
        <v>0</v>
      </c>
      <c r="BF276" s="170">
        <f t="shared" si="35"/>
        <v>0</v>
      </c>
      <c r="BG276" s="170">
        <f t="shared" si="36"/>
        <v>0</v>
      </c>
      <c r="BH276" s="170">
        <f t="shared" si="37"/>
        <v>0</v>
      </c>
      <c r="BI276" s="170">
        <f t="shared" si="38"/>
        <v>0</v>
      </c>
      <c r="BJ276" s="18" t="s">
        <v>87</v>
      </c>
      <c r="BK276" s="170">
        <f t="shared" si="39"/>
        <v>0</v>
      </c>
      <c r="BL276" s="18" t="s">
        <v>308</v>
      </c>
      <c r="BM276" s="169" t="s">
        <v>954</v>
      </c>
    </row>
    <row r="277" spans="1:65" s="2" customFormat="1" ht="21.75" customHeight="1">
      <c r="A277" s="33"/>
      <c r="B277" s="156"/>
      <c r="C277" s="157" t="s">
        <v>874</v>
      </c>
      <c r="D277" s="157" t="s">
        <v>150</v>
      </c>
      <c r="E277" s="158" t="s">
        <v>1975</v>
      </c>
      <c r="F277" s="159" t="s">
        <v>1976</v>
      </c>
      <c r="G277" s="160" t="s">
        <v>1907</v>
      </c>
      <c r="H277" s="161">
        <v>3</v>
      </c>
      <c r="I277" s="162"/>
      <c r="J277" s="163">
        <f t="shared" si="30"/>
        <v>0</v>
      </c>
      <c r="K277" s="164"/>
      <c r="L277" s="34"/>
      <c r="M277" s="165" t="s">
        <v>1</v>
      </c>
      <c r="N277" s="166" t="s">
        <v>40</v>
      </c>
      <c r="O277" s="62"/>
      <c r="P277" s="167">
        <f t="shared" si="31"/>
        <v>0</v>
      </c>
      <c r="Q277" s="167">
        <v>5.0000000000000001E-3</v>
      </c>
      <c r="R277" s="167">
        <f t="shared" si="32"/>
        <v>1.4999999999999999E-2</v>
      </c>
      <c r="S277" s="167">
        <v>0</v>
      </c>
      <c r="T277" s="168">
        <f t="shared" si="3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9" t="s">
        <v>308</v>
      </c>
      <c r="AT277" s="169" t="s">
        <v>150</v>
      </c>
      <c r="AU277" s="169" t="s">
        <v>87</v>
      </c>
      <c r="AY277" s="18" t="s">
        <v>148</v>
      </c>
      <c r="BE277" s="170">
        <f t="shared" si="34"/>
        <v>0</v>
      </c>
      <c r="BF277" s="170">
        <f t="shared" si="35"/>
        <v>0</v>
      </c>
      <c r="BG277" s="170">
        <f t="shared" si="36"/>
        <v>0</v>
      </c>
      <c r="BH277" s="170">
        <f t="shared" si="37"/>
        <v>0</v>
      </c>
      <c r="BI277" s="170">
        <f t="shared" si="38"/>
        <v>0</v>
      </c>
      <c r="BJ277" s="18" t="s">
        <v>87</v>
      </c>
      <c r="BK277" s="170">
        <f t="shared" si="39"/>
        <v>0</v>
      </c>
      <c r="BL277" s="18" t="s">
        <v>308</v>
      </c>
      <c r="BM277" s="169" t="s">
        <v>964</v>
      </c>
    </row>
    <row r="278" spans="1:65" s="2" customFormat="1" ht="16.5" customHeight="1">
      <c r="A278" s="33"/>
      <c r="B278" s="156"/>
      <c r="C278" s="157" t="s">
        <v>882</v>
      </c>
      <c r="D278" s="157" t="s">
        <v>150</v>
      </c>
      <c r="E278" s="158" t="s">
        <v>1977</v>
      </c>
      <c r="F278" s="159" t="s">
        <v>1978</v>
      </c>
      <c r="G278" s="160" t="s">
        <v>325</v>
      </c>
      <c r="H278" s="161">
        <v>2</v>
      </c>
      <c r="I278" s="162"/>
      <c r="J278" s="163">
        <f t="shared" si="30"/>
        <v>0</v>
      </c>
      <c r="K278" s="164"/>
      <c r="L278" s="34"/>
      <c r="M278" s="165" t="s">
        <v>1</v>
      </c>
      <c r="N278" s="166" t="s">
        <v>40</v>
      </c>
      <c r="O278" s="62"/>
      <c r="P278" s="167">
        <f t="shared" si="31"/>
        <v>0</v>
      </c>
      <c r="Q278" s="167">
        <v>0.02</v>
      </c>
      <c r="R278" s="167">
        <f t="shared" si="32"/>
        <v>0.04</v>
      </c>
      <c r="S278" s="167">
        <v>0</v>
      </c>
      <c r="T278" s="168">
        <f t="shared" si="3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9" t="s">
        <v>308</v>
      </c>
      <c r="AT278" s="169" t="s">
        <v>150</v>
      </c>
      <c r="AU278" s="169" t="s">
        <v>87</v>
      </c>
      <c r="AY278" s="18" t="s">
        <v>148</v>
      </c>
      <c r="BE278" s="170">
        <f t="shared" si="34"/>
        <v>0</v>
      </c>
      <c r="BF278" s="170">
        <f t="shared" si="35"/>
        <v>0</v>
      </c>
      <c r="BG278" s="170">
        <f t="shared" si="36"/>
        <v>0</v>
      </c>
      <c r="BH278" s="170">
        <f t="shared" si="37"/>
        <v>0</v>
      </c>
      <c r="BI278" s="170">
        <f t="shared" si="38"/>
        <v>0</v>
      </c>
      <c r="BJ278" s="18" t="s">
        <v>87</v>
      </c>
      <c r="BK278" s="170">
        <f t="shared" si="39"/>
        <v>0</v>
      </c>
      <c r="BL278" s="18" t="s">
        <v>308</v>
      </c>
      <c r="BM278" s="169" t="s">
        <v>977</v>
      </c>
    </row>
    <row r="279" spans="1:65" s="2" customFormat="1" ht="24.2" customHeight="1">
      <c r="A279" s="33"/>
      <c r="B279" s="156"/>
      <c r="C279" s="157" t="s">
        <v>887</v>
      </c>
      <c r="D279" s="157" t="s">
        <v>150</v>
      </c>
      <c r="E279" s="158" t="s">
        <v>1979</v>
      </c>
      <c r="F279" s="159" t="s">
        <v>1980</v>
      </c>
      <c r="G279" s="160" t="s">
        <v>1907</v>
      </c>
      <c r="H279" s="161">
        <v>10</v>
      </c>
      <c r="I279" s="162"/>
      <c r="J279" s="163">
        <f t="shared" si="30"/>
        <v>0</v>
      </c>
      <c r="K279" s="164"/>
      <c r="L279" s="34"/>
      <c r="M279" s="165" t="s">
        <v>1</v>
      </c>
      <c r="N279" s="166" t="s">
        <v>40</v>
      </c>
      <c r="O279" s="62"/>
      <c r="P279" s="167">
        <f t="shared" si="31"/>
        <v>0</v>
      </c>
      <c r="Q279" s="167">
        <v>0</v>
      </c>
      <c r="R279" s="167">
        <f t="shared" si="32"/>
        <v>0</v>
      </c>
      <c r="S279" s="167">
        <v>0</v>
      </c>
      <c r="T279" s="168">
        <f t="shared" si="3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9" t="s">
        <v>308</v>
      </c>
      <c r="AT279" s="169" t="s">
        <v>150</v>
      </c>
      <c r="AU279" s="169" t="s">
        <v>87</v>
      </c>
      <c r="AY279" s="18" t="s">
        <v>148</v>
      </c>
      <c r="BE279" s="170">
        <f t="shared" si="34"/>
        <v>0</v>
      </c>
      <c r="BF279" s="170">
        <f t="shared" si="35"/>
        <v>0</v>
      </c>
      <c r="BG279" s="170">
        <f t="shared" si="36"/>
        <v>0</v>
      </c>
      <c r="BH279" s="170">
        <f t="shared" si="37"/>
        <v>0</v>
      </c>
      <c r="BI279" s="170">
        <f t="shared" si="38"/>
        <v>0</v>
      </c>
      <c r="BJ279" s="18" t="s">
        <v>87</v>
      </c>
      <c r="BK279" s="170">
        <f t="shared" si="39"/>
        <v>0</v>
      </c>
      <c r="BL279" s="18" t="s">
        <v>308</v>
      </c>
      <c r="BM279" s="169" t="s">
        <v>996</v>
      </c>
    </row>
    <row r="280" spans="1:65" s="2" customFormat="1" ht="24.2" customHeight="1">
      <c r="A280" s="33"/>
      <c r="B280" s="156"/>
      <c r="C280" s="157" t="s">
        <v>892</v>
      </c>
      <c r="D280" s="157" t="s">
        <v>150</v>
      </c>
      <c r="E280" s="158" t="s">
        <v>1981</v>
      </c>
      <c r="F280" s="159" t="s">
        <v>1982</v>
      </c>
      <c r="G280" s="160" t="s">
        <v>1907</v>
      </c>
      <c r="H280" s="161">
        <v>14</v>
      </c>
      <c r="I280" s="162"/>
      <c r="J280" s="163">
        <f t="shared" si="30"/>
        <v>0</v>
      </c>
      <c r="K280" s="164"/>
      <c r="L280" s="34"/>
      <c r="M280" s="165" t="s">
        <v>1</v>
      </c>
      <c r="N280" s="166" t="s">
        <v>40</v>
      </c>
      <c r="O280" s="62"/>
      <c r="P280" s="167">
        <f t="shared" si="31"/>
        <v>0</v>
      </c>
      <c r="Q280" s="167">
        <v>0</v>
      </c>
      <c r="R280" s="167">
        <f t="shared" si="32"/>
        <v>0</v>
      </c>
      <c r="S280" s="167">
        <v>0</v>
      </c>
      <c r="T280" s="168">
        <f t="shared" si="3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9" t="s">
        <v>308</v>
      </c>
      <c r="AT280" s="169" t="s">
        <v>150</v>
      </c>
      <c r="AU280" s="169" t="s">
        <v>87</v>
      </c>
      <c r="AY280" s="18" t="s">
        <v>148</v>
      </c>
      <c r="BE280" s="170">
        <f t="shared" si="34"/>
        <v>0</v>
      </c>
      <c r="BF280" s="170">
        <f t="shared" si="35"/>
        <v>0</v>
      </c>
      <c r="BG280" s="170">
        <f t="shared" si="36"/>
        <v>0</v>
      </c>
      <c r="BH280" s="170">
        <f t="shared" si="37"/>
        <v>0</v>
      </c>
      <c r="BI280" s="170">
        <f t="shared" si="38"/>
        <v>0</v>
      </c>
      <c r="BJ280" s="18" t="s">
        <v>87</v>
      </c>
      <c r="BK280" s="170">
        <f t="shared" si="39"/>
        <v>0</v>
      </c>
      <c r="BL280" s="18" t="s">
        <v>308</v>
      </c>
      <c r="BM280" s="169" t="s">
        <v>1007</v>
      </c>
    </row>
    <row r="281" spans="1:65" s="2" customFormat="1" ht="24.2" customHeight="1">
      <c r="A281" s="33"/>
      <c r="B281" s="156"/>
      <c r="C281" s="157" t="s">
        <v>899</v>
      </c>
      <c r="D281" s="157" t="s">
        <v>150</v>
      </c>
      <c r="E281" s="158" t="s">
        <v>1983</v>
      </c>
      <c r="F281" s="159" t="s">
        <v>1984</v>
      </c>
      <c r="G281" s="160" t="s">
        <v>1907</v>
      </c>
      <c r="H281" s="161">
        <v>2</v>
      </c>
      <c r="I281" s="162"/>
      <c r="J281" s="163">
        <f t="shared" si="30"/>
        <v>0</v>
      </c>
      <c r="K281" s="164"/>
      <c r="L281" s="34"/>
      <c r="M281" s="165" t="s">
        <v>1</v>
      </c>
      <c r="N281" s="166" t="s">
        <v>40</v>
      </c>
      <c r="O281" s="62"/>
      <c r="P281" s="167">
        <f t="shared" si="31"/>
        <v>0</v>
      </c>
      <c r="Q281" s="167">
        <v>0</v>
      </c>
      <c r="R281" s="167">
        <f t="shared" si="32"/>
        <v>0</v>
      </c>
      <c r="S281" s="167">
        <v>0</v>
      </c>
      <c r="T281" s="168">
        <f t="shared" si="3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308</v>
      </c>
      <c r="AT281" s="169" t="s">
        <v>150</v>
      </c>
      <c r="AU281" s="169" t="s">
        <v>87</v>
      </c>
      <c r="AY281" s="18" t="s">
        <v>148</v>
      </c>
      <c r="BE281" s="170">
        <f t="shared" si="34"/>
        <v>0</v>
      </c>
      <c r="BF281" s="170">
        <f t="shared" si="35"/>
        <v>0</v>
      </c>
      <c r="BG281" s="170">
        <f t="shared" si="36"/>
        <v>0</v>
      </c>
      <c r="BH281" s="170">
        <f t="shared" si="37"/>
        <v>0</v>
      </c>
      <c r="BI281" s="170">
        <f t="shared" si="38"/>
        <v>0</v>
      </c>
      <c r="BJ281" s="18" t="s">
        <v>87</v>
      </c>
      <c r="BK281" s="170">
        <f t="shared" si="39"/>
        <v>0</v>
      </c>
      <c r="BL281" s="18" t="s">
        <v>308</v>
      </c>
      <c r="BM281" s="169" t="s">
        <v>1026</v>
      </c>
    </row>
    <row r="282" spans="1:65" s="2" customFormat="1" ht="24.2" customHeight="1">
      <c r="A282" s="33"/>
      <c r="B282" s="156"/>
      <c r="C282" s="157" t="s">
        <v>904</v>
      </c>
      <c r="D282" s="157" t="s">
        <v>150</v>
      </c>
      <c r="E282" s="158" t="s">
        <v>1985</v>
      </c>
      <c r="F282" s="159" t="s">
        <v>1986</v>
      </c>
      <c r="G282" s="160" t="s">
        <v>1907</v>
      </c>
      <c r="H282" s="161">
        <v>1</v>
      </c>
      <c r="I282" s="162"/>
      <c r="J282" s="163">
        <f t="shared" si="30"/>
        <v>0</v>
      </c>
      <c r="K282" s="164"/>
      <c r="L282" s="34"/>
      <c r="M282" s="165" t="s">
        <v>1</v>
      </c>
      <c r="N282" s="166" t="s">
        <v>40</v>
      </c>
      <c r="O282" s="62"/>
      <c r="P282" s="167">
        <f t="shared" si="31"/>
        <v>0</v>
      </c>
      <c r="Q282" s="167">
        <v>5.0000000000000001E-3</v>
      </c>
      <c r="R282" s="167">
        <f t="shared" si="32"/>
        <v>5.0000000000000001E-3</v>
      </c>
      <c r="S282" s="167">
        <v>0</v>
      </c>
      <c r="T282" s="168">
        <f t="shared" si="3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9" t="s">
        <v>308</v>
      </c>
      <c r="AT282" s="169" t="s">
        <v>150</v>
      </c>
      <c r="AU282" s="169" t="s">
        <v>87</v>
      </c>
      <c r="AY282" s="18" t="s">
        <v>148</v>
      </c>
      <c r="BE282" s="170">
        <f t="shared" si="34"/>
        <v>0</v>
      </c>
      <c r="BF282" s="170">
        <f t="shared" si="35"/>
        <v>0</v>
      </c>
      <c r="BG282" s="170">
        <f t="shared" si="36"/>
        <v>0</v>
      </c>
      <c r="BH282" s="170">
        <f t="shared" si="37"/>
        <v>0</v>
      </c>
      <c r="BI282" s="170">
        <f t="shared" si="38"/>
        <v>0</v>
      </c>
      <c r="BJ282" s="18" t="s">
        <v>87</v>
      </c>
      <c r="BK282" s="170">
        <f t="shared" si="39"/>
        <v>0</v>
      </c>
      <c r="BL282" s="18" t="s">
        <v>308</v>
      </c>
      <c r="BM282" s="169" t="s">
        <v>1038</v>
      </c>
    </row>
    <row r="283" spans="1:65" s="2" customFormat="1" ht="24.2" customHeight="1">
      <c r="A283" s="33"/>
      <c r="B283" s="156"/>
      <c r="C283" s="157" t="s">
        <v>913</v>
      </c>
      <c r="D283" s="157" t="s">
        <v>150</v>
      </c>
      <c r="E283" s="158" t="s">
        <v>1987</v>
      </c>
      <c r="F283" s="159" t="s">
        <v>1988</v>
      </c>
      <c r="G283" s="160" t="s">
        <v>325</v>
      </c>
      <c r="H283" s="161">
        <v>16</v>
      </c>
      <c r="I283" s="162"/>
      <c r="J283" s="163">
        <f t="shared" si="30"/>
        <v>0</v>
      </c>
      <c r="K283" s="164"/>
      <c r="L283" s="34"/>
      <c r="M283" s="165" t="s">
        <v>1</v>
      </c>
      <c r="N283" s="166" t="s">
        <v>40</v>
      </c>
      <c r="O283" s="62"/>
      <c r="P283" s="167">
        <f t="shared" si="31"/>
        <v>0</v>
      </c>
      <c r="Q283" s="167">
        <v>9.7999999999999997E-4</v>
      </c>
      <c r="R283" s="167">
        <f t="shared" si="32"/>
        <v>1.5679999999999999E-2</v>
      </c>
      <c r="S283" s="167">
        <v>0</v>
      </c>
      <c r="T283" s="168">
        <f t="shared" si="3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308</v>
      </c>
      <c r="AT283" s="169" t="s">
        <v>150</v>
      </c>
      <c r="AU283" s="169" t="s">
        <v>87</v>
      </c>
      <c r="AY283" s="18" t="s">
        <v>148</v>
      </c>
      <c r="BE283" s="170">
        <f t="shared" si="34"/>
        <v>0</v>
      </c>
      <c r="BF283" s="170">
        <f t="shared" si="35"/>
        <v>0</v>
      </c>
      <c r="BG283" s="170">
        <f t="shared" si="36"/>
        <v>0</v>
      </c>
      <c r="BH283" s="170">
        <f t="shared" si="37"/>
        <v>0</v>
      </c>
      <c r="BI283" s="170">
        <f t="shared" si="38"/>
        <v>0</v>
      </c>
      <c r="BJ283" s="18" t="s">
        <v>87</v>
      </c>
      <c r="BK283" s="170">
        <f t="shared" si="39"/>
        <v>0</v>
      </c>
      <c r="BL283" s="18" t="s">
        <v>308</v>
      </c>
      <c r="BM283" s="169" t="s">
        <v>1046</v>
      </c>
    </row>
    <row r="284" spans="1:65" s="14" customFormat="1" ht="11.25">
      <c r="B284" s="179"/>
      <c r="D284" s="172" t="s">
        <v>156</v>
      </c>
      <c r="E284" s="180" t="s">
        <v>1</v>
      </c>
      <c r="F284" s="181" t="s">
        <v>308</v>
      </c>
      <c r="H284" s="182">
        <v>16</v>
      </c>
      <c r="I284" s="183"/>
      <c r="L284" s="179"/>
      <c r="M284" s="184"/>
      <c r="N284" s="185"/>
      <c r="O284" s="185"/>
      <c r="P284" s="185"/>
      <c r="Q284" s="185"/>
      <c r="R284" s="185"/>
      <c r="S284" s="185"/>
      <c r="T284" s="186"/>
      <c r="AT284" s="180" t="s">
        <v>156</v>
      </c>
      <c r="AU284" s="180" t="s">
        <v>87</v>
      </c>
      <c r="AV284" s="14" t="s">
        <v>87</v>
      </c>
      <c r="AW284" s="14" t="s">
        <v>30</v>
      </c>
      <c r="AX284" s="14" t="s">
        <v>81</v>
      </c>
      <c r="AY284" s="180" t="s">
        <v>148</v>
      </c>
    </row>
    <row r="285" spans="1:65" s="2" customFormat="1" ht="16.5" customHeight="1">
      <c r="A285" s="33"/>
      <c r="B285" s="156"/>
      <c r="C285" s="157" t="s">
        <v>917</v>
      </c>
      <c r="D285" s="157" t="s">
        <v>150</v>
      </c>
      <c r="E285" s="158" t="s">
        <v>1989</v>
      </c>
      <c r="F285" s="159" t="s">
        <v>1990</v>
      </c>
      <c r="G285" s="160" t="s">
        <v>325</v>
      </c>
      <c r="H285" s="161">
        <v>16</v>
      </c>
      <c r="I285" s="162"/>
      <c r="J285" s="163">
        <f>ROUND(I285*H285,2)</f>
        <v>0</v>
      </c>
      <c r="K285" s="164"/>
      <c r="L285" s="34"/>
      <c r="M285" s="165" t="s">
        <v>1</v>
      </c>
      <c r="N285" s="166" t="s">
        <v>40</v>
      </c>
      <c r="O285" s="62"/>
      <c r="P285" s="167">
        <f>O285*H285</f>
        <v>0</v>
      </c>
      <c r="Q285" s="167">
        <v>2E-3</v>
      </c>
      <c r="R285" s="167">
        <f>Q285*H285</f>
        <v>3.2000000000000001E-2</v>
      </c>
      <c r="S285" s="167">
        <v>0</v>
      </c>
      <c r="T285" s="16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9" t="s">
        <v>308</v>
      </c>
      <c r="AT285" s="169" t="s">
        <v>150</v>
      </c>
      <c r="AU285" s="169" t="s">
        <v>87</v>
      </c>
      <c r="AY285" s="18" t="s">
        <v>148</v>
      </c>
      <c r="BE285" s="170">
        <f>IF(N285="základná",J285,0)</f>
        <v>0</v>
      </c>
      <c r="BF285" s="170">
        <f>IF(N285="znížená",J285,0)</f>
        <v>0</v>
      </c>
      <c r="BG285" s="170">
        <f>IF(N285="zákl. prenesená",J285,0)</f>
        <v>0</v>
      </c>
      <c r="BH285" s="170">
        <f>IF(N285="zníž. prenesená",J285,0)</f>
        <v>0</v>
      </c>
      <c r="BI285" s="170">
        <f>IF(N285="nulová",J285,0)</f>
        <v>0</v>
      </c>
      <c r="BJ285" s="18" t="s">
        <v>87</v>
      </c>
      <c r="BK285" s="170">
        <f>ROUND(I285*H285,2)</f>
        <v>0</v>
      </c>
      <c r="BL285" s="18" t="s">
        <v>308</v>
      </c>
      <c r="BM285" s="169" t="s">
        <v>1067</v>
      </c>
    </row>
    <row r="286" spans="1:65" s="14" customFormat="1" ht="11.25">
      <c r="B286" s="179"/>
      <c r="D286" s="172" t="s">
        <v>156</v>
      </c>
      <c r="E286" s="180" t="s">
        <v>1</v>
      </c>
      <c r="F286" s="181" t="s">
        <v>308</v>
      </c>
      <c r="H286" s="182">
        <v>16</v>
      </c>
      <c r="I286" s="183"/>
      <c r="L286" s="179"/>
      <c r="M286" s="184"/>
      <c r="N286" s="185"/>
      <c r="O286" s="185"/>
      <c r="P286" s="185"/>
      <c r="Q286" s="185"/>
      <c r="R286" s="185"/>
      <c r="S286" s="185"/>
      <c r="T286" s="186"/>
      <c r="AT286" s="180" t="s">
        <v>156</v>
      </c>
      <c r="AU286" s="180" t="s">
        <v>87</v>
      </c>
      <c r="AV286" s="14" t="s">
        <v>87</v>
      </c>
      <c r="AW286" s="14" t="s">
        <v>30</v>
      </c>
      <c r="AX286" s="14" t="s">
        <v>81</v>
      </c>
      <c r="AY286" s="180" t="s">
        <v>148</v>
      </c>
    </row>
    <row r="287" spans="1:65" s="2" customFormat="1" ht="16.5" customHeight="1">
      <c r="A287" s="33"/>
      <c r="B287" s="156"/>
      <c r="C287" s="157" t="s">
        <v>921</v>
      </c>
      <c r="D287" s="157" t="s">
        <v>150</v>
      </c>
      <c r="E287" s="158" t="s">
        <v>1991</v>
      </c>
      <c r="F287" s="159" t="s">
        <v>1992</v>
      </c>
      <c r="G287" s="160" t="s">
        <v>1907</v>
      </c>
      <c r="H287" s="161">
        <v>1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1E-3</v>
      </c>
      <c r="R287" s="167">
        <f>Q287*H287</f>
        <v>1E-3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308</v>
      </c>
      <c r="AT287" s="169" t="s">
        <v>150</v>
      </c>
      <c r="AU287" s="169" t="s">
        <v>87</v>
      </c>
      <c r="AY287" s="18" t="s">
        <v>148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87</v>
      </c>
      <c r="BK287" s="170">
        <f>ROUND(I287*H287,2)</f>
        <v>0</v>
      </c>
      <c r="BL287" s="18" t="s">
        <v>308</v>
      </c>
      <c r="BM287" s="169" t="s">
        <v>1078</v>
      </c>
    </row>
    <row r="288" spans="1:65" s="2" customFormat="1" ht="16.5" customHeight="1">
      <c r="A288" s="33"/>
      <c r="B288" s="156"/>
      <c r="C288" s="157" t="s">
        <v>928</v>
      </c>
      <c r="D288" s="157" t="s">
        <v>150</v>
      </c>
      <c r="E288" s="158" t="s">
        <v>1993</v>
      </c>
      <c r="F288" s="159" t="s">
        <v>1994</v>
      </c>
      <c r="G288" s="160" t="s">
        <v>1907</v>
      </c>
      <c r="H288" s="161">
        <v>16</v>
      </c>
      <c r="I288" s="162"/>
      <c r="J288" s="163">
        <f>ROUND(I288*H288,2)</f>
        <v>0</v>
      </c>
      <c r="K288" s="164"/>
      <c r="L288" s="34"/>
      <c r="M288" s="165" t="s">
        <v>1</v>
      </c>
      <c r="N288" s="166" t="s">
        <v>40</v>
      </c>
      <c r="O288" s="62"/>
      <c r="P288" s="167">
        <f>O288*H288</f>
        <v>0</v>
      </c>
      <c r="Q288" s="167">
        <v>0.02</v>
      </c>
      <c r="R288" s="167">
        <f>Q288*H288</f>
        <v>0.32</v>
      </c>
      <c r="S288" s="167">
        <v>0</v>
      </c>
      <c r="T288" s="16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9" t="s">
        <v>308</v>
      </c>
      <c r="AT288" s="169" t="s">
        <v>150</v>
      </c>
      <c r="AU288" s="169" t="s">
        <v>87</v>
      </c>
      <c r="AY288" s="18" t="s">
        <v>148</v>
      </c>
      <c r="BE288" s="170">
        <f>IF(N288="základná",J288,0)</f>
        <v>0</v>
      </c>
      <c r="BF288" s="170">
        <f>IF(N288="znížená",J288,0)</f>
        <v>0</v>
      </c>
      <c r="BG288" s="170">
        <f>IF(N288="zákl. prenesená",J288,0)</f>
        <v>0</v>
      </c>
      <c r="BH288" s="170">
        <f>IF(N288="zníž. prenesená",J288,0)</f>
        <v>0</v>
      </c>
      <c r="BI288" s="170">
        <f>IF(N288="nulová",J288,0)</f>
        <v>0</v>
      </c>
      <c r="BJ288" s="18" t="s">
        <v>87</v>
      </c>
      <c r="BK288" s="170">
        <f>ROUND(I288*H288,2)</f>
        <v>0</v>
      </c>
      <c r="BL288" s="18" t="s">
        <v>308</v>
      </c>
      <c r="BM288" s="169" t="s">
        <v>1087</v>
      </c>
    </row>
    <row r="289" spans="1:65" s="14" customFormat="1" ht="11.25">
      <c r="B289" s="179"/>
      <c r="D289" s="172" t="s">
        <v>156</v>
      </c>
      <c r="E289" s="180" t="s">
        <v>1</v>
      </c>
      <c r="F289" s="181" t="s">
        <v>308</v>
      </c>
      <c r="H289" s="182">
        <v>16</v>
      </c>
      <c r="I289" s="183"/>
      <c r="L289" s="179"/>
      <c r="M289" s="184"/>
      <c r="N289" s="185"/>
      <c r="O289" s="185"/>
      <c r="P289" s="185"/>
      <c r="Q289" s="185"/>
      <c r="R289" s="185"/>
      <c r="S289" s="185"/>
      <c r="T289" s="186"/>
      <c r="AT289" s="180" t="s">
        <v>156</v>
      </c>
      <c r="AU289" s="180" t="s">
        <v>87</v>
      </c>
      <c r="AV289" s="14" t="s">
        <v>87</v>
      </c>
      <c r="AW289" s="14" t="s">
        <v>30</v>
      </c>
      <c r="AX289" s="14" t="s">
        <v>81</v>
      </c>
      <c r="AY289" s="180" t="s">
        <v>148</v>
      </c>
    </row>
    <row r="290" spans="1:65" s="2" customFormat="1" ht="24.2" customHeight="1">
      <c r="A290" s="33"/>
      <c r="B290" s="156"/>
      <c r="C290" s="157" t="s">
        <v>933</v>
      </c>
      <c r="D290" s="157" t="s">
        <v>150</v>
      </c>
      <c r="E290" s="158" t="s">
        <v>1995</v>
      </c>
      <c r="F290" s="159" t="s">
        <v>1996</v>
      </c>
      <c r="G290" s="160" t="s">
        <v>752</v>
      </c>
      <c r="H290" s="161">
        <v>25</v>
      </c>
      <c r="I290" s="162"/>
      <c r="J290" s="163">
        <f>ROUND(I290*H290,2)</f>
        <v>0</v>
      </c>
      <c r="K290" s="164"/>
      <c r="L290" s="34"/>
      <c r="M290" s="165" t="s">
        <v>1</v>
      </c>
      <c r="N290" s="166" t="s">
        <v>40</v>
      </c>
      <c r="O290" s="62"/>
      <c r="P290" s="167">
        <f>O290*H290</f>
        <v>0</v>
      </c>
      <c r="Q290" s="167">
        <v>0.02</v>
      </c>
      <c r="R290" s="167">
        <f>Q290*H290</f>
        <v>0.5</v>
      </c>
      <c r="S290" s="167">
        <v>0</v>
      </c>
      <c r="T290" s="16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9" t="s">
        <v>308</v>
      </c>
      <c r="AT290" s="169" t="s">
        <v>150</v>
      </c>
      <c r="AU290" s="169" t="s">
        <v>87</v>
      </c>
      <c r="AY290" s="18" t="s">
        <v>148</v>
      </c>
      <c r="BE290" s="170">
        <f>IF(N290="základná",J290,0)</f>
        <v>0</v>
      </c>
      <c r="BF290" s="170">
        <f>IF(N290="znížená",J290,0)</f>
        <v>0</v>
      </c>
      <c r="BG290" s="170">
        <f>IF(N290="zákl. prenesená",J290,0)</f>
        <v>0</v>
      </c>
      <c r="BH290" s="170">
        <f>IF(N290="zníž. prenesená",J290,0)</f>
        <v>0</v>
      </c>
      <c r="BI290" s="170">
        <f>IF(N290="nulová",J290,0)</f>
        <v>0</v>
      </c>
      <c r="BJ290" s="18" t="s">
        <v>87</v>
      </c>
      <c r="BK290" s="170">
        <f>ROUND(I290*H290,2)</f>
        <v>0</v>
      </c>
      <c r="BL290" s="18" t="s">
        <v>308</v>
      </c>
      <c r="BM290" s="169" t="s">
        <v>1112</v>
      </c>
    </row>
    <row r="291" spans="1:65" s="2" customFormat="1" ht="24.2" customHeight="1">
      <c r="A291" s="33"/>
      <c r="B291" s="156"/>
      <c r="C291" s="157" t="s">
        <v>939</v>
      </c>
      <c r="D291" s="157" t="s">
        <v>150</v>
      </c>
      <c r="E291" s="158" t="s">
        <v>1997</v>
      </c>
      <c r="F291" s="159" t="s">
        <v>1998</v>
      </c>
      <c r="G291" s="160" t="s">
        <v>396</v>
      </c>
      <c r="H291" s="161">
        <v>1.032</v>
      </c>
      <c r="I291" s="162"/>
      <c r="J291" s="163">
        <f>ROUND(I291*H291,2)</f>
        <v>0</v>
      </c>
      <c r="K291" s="164"/>
      <c r="L291" s="34"/>
      <c r="M291" s="165" t="s">
        <v>1</v>
      </c>
      <c r="N291" s="166" t="s">
        <v>40</v>
      </c>
      <c r="O291" s="62"/>
      <c r="P291" s="167">
        <f>O291*H291</f>
        <v>0</v>
      </c>
      <c r="Q291" s="167">
        <v>0</v>
      </c>
      <c r="R291" s="167">
        <f>Q291*H291</f>
        <v>0</v>
      </c>
      <c r="S291" s="167">
        <v>0</v>
      </c>
      <c r="T291" s="16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308</v>
      </c>
      <c r="AT291" s="169" t="s">
        <v>150</v>
      </c>
      <c r="AU291" s="169" t="s">
        <v>87</v>
      </c>
      <c r="AY291" s="18" t="s">
        <v>148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87</v>
      </c>
      <c r="BK291" s="170">
        <f>ROUND(I291*H291,2)</f>
        <v>0</v>
      </c>
      <c r="BL291" s="18" t="s">
        <v>308</v>
      </c>
      <c r="BM291" s="169" t="s">
        <v>1154</v>
      </c>
    </row>
    <row r="292" spans="1:65" s="2" customFormat="1" ht="24.2" customHeight="1">
      <c r="A292" s="33"/>
      <c r="B292" s="156"/>
      <c r="C292" s="157" t="s">
        <v>944</v>
      </c>
      <c r="D292" s="157" t="s">
        <v>150</v>
      </c>
      <c r="E292" s="158" t="s">
        <v>1999</v>
      </c>
      <c r="F292" s="159" t="s">
        <v>2000</v>
      </c>
      <c r="G292" s="160" t="s">
        <v>396</v>
      </c>
      <c r="H292" s="161">
        <v>1.032</v>
      </c>
      <c r="I292" s="162"/>
      <c r="J292" s="163">
        <f>ROUND(I292*H292,2)</f>
        <v>0</v>
      </c>
      <c r="K292" s="164"/>
      <c r="L292" s="34"/>
      <c r="M292" s="165" t="s">
        <v>1</v>
      </c>
      <c r="N292" s="166" t="s">
        <v>40</v>
      </c>
      <c r="O292" s="62"/>
      <c r="P292" s="167">
        <f>O292*H292</f>
        <v>0</v>
      </c>
      <c r="Q292" s="167">
        <v>0</v>
      </c>
      <c r="R292" s="167">
        <f>Q292*H292</f>
        <v>0</v>
      </c>
      <c r="S292" s="167">
        <v>0</v>
      </c>
      <c r="T292" s="16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9" t="s">
        <v>308</v>
      </c>
      <c r="AT292" s="169" t="s">
        <v>150</v>
      </c>
      <c r="AU292" s="169" t="s">
        <v>87</v>
      </c>
      <c r="AY292" s="18" t="s">
        <v>148</v>
      </c>
      <c r="BE292" s="170">
        <f>IF(N292="základná",J292,0)</f>
        <v>0</v>
      </c>
      <c r="BF292" s="170">
        <f>IF(N292="znížená",J292,0)</f>
        <v>0</v>
      </c>
      <c r="BG292" s="170">
        <f>IF(N292="zákl. prenesená",J292,0)</f>
        <v>0</v>
      </c>
      <c r="BH292" s="170">
        <f>IF(N292="zníž. prenesená",J292,0)</f>
        <v>0</v>
      </c>
      <c r="BI292" s="170">
        <f>IF(N292="nulová",J292,0)</f>
        <v>0</v>
      </c>
      <c r="BJ292" s="18" t="s">
        <v>87</v>
      </c>
      <c r="BK292" s="170">
        <f>ROUND(I292*H292,2)</f>
        <v>0</v>
      </c>
      <c r="BL292" s="18" t="s">
        <v>308</v>
      </c>
      <c r="BM292" s="169" t="s">
        <v>319</v>
      </c>
    </row>
    <row r="293" spans="1:65" s="12" customFormat="1" ht="22.9" customHeight="1">
      <c r="B293" s="143"/>
      <c r="D293" s="144" t="s">
        <v>73</v>
      </c>
      <c r="E293" s="154" t="s">
        <v>2001</v>
      </c>
      <c r="F293" s="154" t="s">
        <v>2002</v>
      </c>
      <c r="I293" s="146"/>
      <c r="J293" s="155">
        <f>BK293</f>
        <v>0</v>
      </c>
      <c r="L293" s="143"/>
      <c r="M293" s="148"/>
      <c r="N293" s="149"/>
      <c r="O293" s="149"/>
      <c r="P293" s="150">
        <f>SUM(P294:P342)</f>
        <v>0</v>
      </c>
      <c r="Q293" s="149"/>
      <c r="R293" s="150">
        <f>SUM(R294:R342)</f>
        <v>2.2305699999999993</v>
      </c>
      <c r="S293" s="149"/>
      <c r="T293" s="151">
        <f>SUM(T294:T342)</f>
        <v>0</v>
      </c>
      <c r="AR293" s="144" t="s">
        <v>87</v>
      </c>
      <c r="AT293" s="152" t="s">
        <v>73</v>
      </c>
      <c r="AU293" s="152" t="s">
        <v>81</v>
      </c>
      <c r="AY293" s="144" t="s">
        <v>148</v>
      </c>
      <c r="BK293" s="153">
        <f>SUM(BK294:BK342)</f>
        <v>0</v>
      </c>
    </row>
    <row r="294" spans="1:65" s="2" customFormat="1" ht="16.5" customHeight="1">
      <c r="A294" s="33"/>
      <c r="B294" s="156"/>
      <c r="C294" s="157" t="s">
        <v>949</v>
      </c>
      <c r="D294" s="157" t="s">
        <v>150</v>
      </c>
      <c r="E294" s="158" t="s">
        <v>2003</v>
      </c>
      <c r="F294" s="159" t="s">
        <v>2004</v>
      </c>
      <c r="G294" s="160" t="s">
        <v>752</v>
      </c>
      <c r="H294" s="161">
        <v>60</v>
      </c>
      <c r="I294" s="162"/>
      <c r="J294" s="163">
        <f t="shared" ref="J294:J335" si="40">ROUND(I294*H294,2)</f>
        <v>0</v>
      </c>
      <c r="K294" s="164"/>
      <c r="L294" s="34"/>
      <c r="M294" s="165" t="s">
        <v>1</v>
      </c>
      <c r="N294" s="166" t="s">
        <v>40</v>
      </c>
      <c r="O294" s="62"/>
      <c r="P294" s="167">
        <f t="shared" ref="P294:P335" si="41">O294*H294</f>
        <v>0</v>
      </c>
      <c r="Q294" s="167">
        <v>2E-3</v>
      </c>
      <c r="R294" s="167">
        <f t="shared" ref="R294:R335" si="42">Q294*H294</f>
        <v>0.12</v>
      </c>
      <c r="S294" s="167">
        <v>0</v>
      </c>
      <c r="T294" s="168">
        <f t="shared" ref="T294:T335" si="43"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9" t="s">
        <v>308</v>
      </c>
      <c r="AT294" s="169" t="s">
        <v>150</v>
      </c>
      <c r="AU294" s="169" t="s">
        <v>87</v>
      </c>
      <c r="AY294" s="18" t="s">
        <v>148</v>
      </c>
      <c r="BE294" s="170">
        <f t="shared" ref="BE294:BE335" si="44">IF(N294="základná",J294,0)</f>
        <v>0</v>
      </c>
      <c r="BF294" s="170">
        <f t="shared" ref="BF294:BF335" si="45">IF(N294="znížená",J294,0)</f>
        <v>0</v>
      </c>
      <c r="BG294" s="170">
        <f t="shared" ref="BG294:BG335" si="46">IF(N294="zákl. prenesená",J294,0)</f>
        <v>0</v>
      </c>
      <c r="BH294" s="170">
        <f t="shared" ref="BH294:BH335" si="47">IF(N294="zníž. prenesená",J294,0)</f>
        <v>0</v>
      </c>
      <c r="BI294" s="170">
        <f t="shared" ref="BI294:BI335" si="48">IF(N294="nulová",J294,0)</f>
        <v>0</v>
      </c>
      <c r="BJ294" s="18" t="s">
        <v>87</v>
      </c>
      <c r="BK294" s="170">
        <f t="shared" ref="BK294:BK335" si="49">ROUND(I294*H294,2)</f>
        <v>0</v>
      </c>
      <c r="BL294" s="18" t="s">
        <v>308</v>
      </c>
      <c r="BM294" s="169" t="s">
        <v>1198</v>
      </c>
    </row>
    <row r="295" spans="1:65" s="2" customFormat="1" ht="16.5" customHeight="1">
      <c r="A295" s="33"/>
      <c r="B295" s="156"/>
      <c r="C295" s="157" t="s">
        <v>954</v>
      </c>
      <c r="D295" s="157" t="s">
        <v>150</v>
      </c>
      <c r="E295" s="158" t="s">
        <v>2005</v>
      </c>
      <c r="F295" s="159" t="s">
        <v>2006</v>
      </c>
      <c r="G295" s="160" t="s">
        <v>752</v>
      </c>
      <c r="H295" s="161">
        <v>15</v>
      </c>
      <c r="I295" s="162"/>
      <c r="J295" s="163">
        <f t="shared" si="40"/>
        <v>0</v>
      </c>
      <c r="K295" s="164"/>
      <c r="L295" s="34"/>
      <c r="M295" s="165" t="s">
        <v>1</v>
      </c>
      <c r="N295" s="166" t="s">
        <v>40</v>
      </c>
      <c r="O295" s="62"/>
      <c r="P295" s="167">
        <f t="shared" si="41"/>
        <v>0</v>
      </c>
      <c r="Q295" s="167">
        <v>2E-3</v>
      </c>
      <c r="R295" s="167">
        <f t="shared" si="42"/>
        <v>0.03</v>
      </c>
      <c r="S295" s="167">
        <v>0</v>
      </c>
      <c r="T295" s="168">
        <f t="shared" si="4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9" t="s">
        <v>308</v>
      </c>
      <c r="AT295" s="169" t="s">
        <v>150</v>
      </c>
      <c r="AU295" s="169" t="s">
        <v>87</v>
      </c>
      <c r="AY295" s="18" t="s">
        <v>148</v>
      </c>
      <c r="BE295" s="170">
        <f t="shared" si="44"/>
        <v>0</v>
      </c>
      <c r="BF295" s="170">
        <f t="shared" si="45"/>
        <v>0</v>
      </c>
      <c r="BG295" s="170">
        <f t="shared" si="46"/>
        <v>0</v>
      </c>
      <c r="BH295" s="170">
        <f t="shared" si="47"/>
        <v>0</v>
      </c>
      <c r="BI295" s="170">
        <f t="shared" si="48"/>
        <v>0</v>
      </c>
      <c r="BJ295" s="18" t="s">
        <v>87</v>
      </c>
      <c r="BK295" s="170">
        <f t="shared" si="49"/>
        <v>0</v>
      </c>
      <c r="BL295" s="18" t="s">
        <v>308</v>
      </c>
      <c r="BM295" s="169" t="s">
        <v>1210</v>
      </c>
    </row>
    <row r="296" spans="1:65" s="2" customFormat="1" ht="16.5" customHeight="1">
      <c r="A296" s="33"/>
      <c r="B296" s="156"/>
      <c r="C296" s="157" t="s">
        <v>958</v>
      </c>
      <c r="D296" s="157" t="s">
        <v>150</v>
      </c>
      <c r="E296" s="158" t="s">
        <v>2007</v>
      </c>
      <c r="F296" s="159" t="s">
        <v>2008</v>
      </c>
      <c r="G296" s="160" t="s">
        <v>752</v>
      </c>
      <c r="H296" s="161">
        <v>20</v>
      </c>
      <c r="I296" s="162"/>
      <c r="J296" s="163">
        <f t="shared" si="40"/>
        <v>0</v>
      </c>
      <c r="K296" s="164"/>
      <c r="L296" s="34"/>
      <c r="M296" s="165" t="s">
        <v>1</v>
      </c>
      <c r="N296" s="166" t="s">
        <v>40</v>
      </c>
      <c r="O296" s="62"/>
      <c r="P296" s="167">
        <f t="shared" si="41"/>
        <v>0</v>
      </c>
      <c r="Q296" s="167">
        <v>3.0000000000000001E-3</v>
      </c>
      <c r="R296" s="167">
        <f t="shared" si="42"/>
        <v>0.06</v>
      </c>
      <c r="S296" s="167">
        <v>0</v>
      </c>
      <c r="T296" s="168">
        <f t="shared" si="4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9" t="s">
        <v>308</v>
      </c>
      <c r="AT296" s="169" t="s">
        <v>150</v>
      </c>
      <c r="AU296" s="169" t="s">
        <v>87</v>
      </c>
      <c r="AY296" s="18" t="s">
        <v>148</v>
      </c>
      <c r="BE296" s="170">
        <f t="shared" si="44"/>
        <v>0</v>
      </c>
      <c r="BF296" s="170">
        <f t="shared" si="45"/>
        <v>0</v>
      </c>
      <c r="BG296" s="170">
        <f t="shared" si="46"/>
        <v>0</v>
      </c>
      <c r="BH296" s="170">
        <f t="shared" si="47"/>
        <v>0</v>
      </c>
      <c r="BI296" s="170">
        <f t="shared" si="48"/>
        <v>0</v>
      </c>
      <c r="BJ296" s="18" t="s">
        <v>87</v>
      </c>
      <c r="BK296" s="170">
        <f t="shared" si="49"/>
        <v>0</v>
      </c>
      <c r="BL296" s="18" t="s">
        <v>308</v>
      </c>
      <c r="BM296" s="169" t="s">
        <v>1237</v>
      </c>
    </row>
    <row r="297" spans="1:65" s="2" customFormat="1" ht="16.5" customHeight="1">
      <c r="A297" s="33"/>
      <c r="B297" s="156"/>
      <c r="C297" s="157" t="s">
        <v>964</v>
      </c>
      <c r="D297" s="157" t="s">
        <v>150</v>
      </c>
      <c r="E297" s="158" t="s">
        <v>2009</v>
      </c>
      <c r="F297" s="159" t="s">
        <v>2010</v>
      </c>
      <c r="G297" s="160" t="s">
        <v>752</v>
      </c>
      <c r="H297" s="161">
        <v>25</v>
      </c>
      <c r="I297" s="162"/>
      <c r="J297" s="163">
        <f t="shared" si="40"/>
        <v>0</v>
      </c>
      <c r="K297" s="164"/>
      <c r="L297" s="34"/>
      <c r="M297" s="165" t="s">
        <v>1</v>
      </c>
      <c r="N297" s="166" t="s">
        <v>40</v>
      </c>
      <c r="O297" s="62"/>
      <c r="P297" s="167">
        <f t="shared" si="41"/>
        <v>0</v>
      </c>
      <c r="Q297" s="167">
        <v>3.0000000000000001E-3</v>
      </c>
      <c r="R297" s="167">
        <f t="shared" si="42"/>
        <v>7.4999999999999997E-2</v>
      </c>
      <c r="S297" s="167">
        <v>0</v>
      </c>
      <c r="T297" s="168">
        <f t="shared" si="4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9" t="s">
        <v>308</v>
      </c>
      <c r="AT297" s="169" t="s">
        <v>150</v>
      </c>
      <c r="AU297" s="169" t="s">
        <v>87</v>
      </c>
      <c r="AY297" s="18" t="s">
        <v>148</v>
      </c>
      <c r="BE297" s="170">
        <f t="shared" si="44"/>
        <v>0</v>
      </c>
      <c r="BF297" s="170">
        <f t="shared" si="45"/>
        <v>0</v>
      </c>
      <c r="BG297" s="170">
        <f t="shared" si="46"/>
        <v>0</v>
      </c>
      <c r="BH297" s="170">
        <f t="shared" si="47"/>
        <v>0</v>
      </c>
      <c r="BI297" s="170">
        <f t="shared" si="48"/>
        <v>0</v>
      </c>
      <c r="BJ297" s="18" t="s">
        <v>87</v>
      </c>
      <c r="BK297" s="170">
        <f t="shared" si="49"/>
        <v>0</v>
      </c>
      <c r="BL297" s="18" t="s">
        <v>308</v>
      </c>
      <c r="BM297" s="169" t="s">
        <v>1246</v>
      </c>
    </row>
    <row r="298" spans="1:65" s="2" customFormat="1" ht="16.5" customHeight="1">
      <c r="A298" s="33"/>
      <c r="B298" s="156"/>
      <c r="C298" s="157" t="s">
        <v>972</v>
      </c>
      <c r="D298" s="157" t="s">
        <v>150</v>
      </c>
      <c r="E298" s="158" t="s">
        <v>2011</v>
      </c>
      <c r="F298" s="159" t="s">
        <v>2012</v>
      </c>
      <c r="G298" s="160" t="s">
        <v>752</v>
      </c>
      <c r="H298" s="161">
        <v>10</v>
      </c>
      <c r="I298" s="162"/>
      <c r="J298" s="163">
        <f t="shared" si="40"/>
        <v>0</v>
      </c>
      <c r="K298" s="164"/>
      <c r="L298" s="34"/>
      <c r="M298" s="165" t="s">
        <v>1</v>
      </c>
      <c r="N298" s="166" t="s">
        <v>40</v>
      </c>
      <c r="O298" s="62"/>
      <c r="P298" s="167">
        <f t="shared" si="41"/>
        <v>0</v>
      </c>
      <c r="Q298" s="167">
        <v>3.0000000000000001E-3</v>
      </c>
      <c r="R298" s="167">
        <f t="shared" si="42"/>
        <v>0.03</v>
      </c>
      <c r="S298" s="167">
        <v>0</v>
      </c>
      <c r="T298" s="168">
        <f t="shared" si="4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9" t="s">
        <v>308</v>
      </c>
      <c r="AT298" s="169" t="s">
        <v>150</v>
      </c>
      <c r="AU298" s="169" t="s">
        <v>87</v>
      </c>
      <c r="AY298" s="18" t="s">
        <v>148</v>
      </c>
      <c r="BE298" s="170">
        <f t="shared" si="44"/>
        <v>0</v>
      </c>
      <c r="BF298" s="170">
        <f t="shared" si="45"/>
        <v>0</v>
      </c>
      <c r="BG298" s="170">
        <f t="shared" si="46"/>
        <v>0</v>
      </c>
      <c r="BH298" s="170">
        <f t="shared" si="47"/>
        <v>0</v>
      </c>
      <c r="BI298" s="170">
        <f t="shared" si="48"/>
        <v>0</v>
      </c>
      <c r="BJ298" s="18" t="s">
        <v>87</v>
      </c>
      <c r="BK298" s="170">
        <f t="shared" si="49"/>
        <v>0</v>
      </c>
      <c r="BL298" s="18" t="s">
        <v>308</v>
      </c>
      <c r="BM298" s="169" t="s">
        <v>2013</v>
      </c>
    </row>
    <row r="299" spans="1:65" s="2" customFormat="1" ht="16.5" customHeight="1">
      <c r="A299" s="33"/>
      <c r="B299" s="156"/>
      <c r="C299" s="157" t="s">
        <v>977</v>
      </c>
      <c r="D299" s="157" t="s">
        <v>150</v>
      </c>
      <c r="E299" s="158" t="s">
        <v>2014</v>
      </c>
      <c r="F299" s="159" t="s">
        <v>2015</v>
      </c>
      <c r="G299" s="160" t="s">
        <v>752</v>
      </c>
      <c r="H299" s="161">
        <v>30</v>
      </c>
      <c r="I299" s="162"/>
      <c r="J299" s="163">
        <f t="shared" si="40"/>
        <v>0</v>
      </c>
      <c r="K299" s="164"/>
      <c r="L299" s="34"/>
      <c r="M299" s="165" t="s">
        <v>1</v>
      </c>
      <c r="N299" s="166" t="s">
        <v>40</v>
      </c>
      <c r="O299" s="62"/>
      <c r="P299" s="167">
        <f t="shared" si="41"/>
        <v>0</v>
      </c>
      <c r="Q299" s="167">
        <v>3.0000000000000001E-3</v>
      </c>
      <c r="R299" s="167">
        <f t="shared" si="42"/>
        <v>0.09</v>
      </c>
      <c r="S299" s="167">
        <v>0</v>
      </c>
      <c r="T299" s="168">
        <f t="shared" si="4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9" t="s">
        <v>308</v>
      </c>
      <c r="AT299" s="169" t="s">
        <v>150</v>
      </c>
      <c r="AU299" s="169" t="s">
        <v>87</v>
      </c>
      <c r="AY299" s="18" t="s">
        <v>148</v>
      </c>
      <c r="BE299" s="170">
        <f t="shared" si="44"/>
        <v>0</v>
      </c>
      <c r="BF299" s="170">
        <f t="shared" si="45"/>
        <v>0</v>
      </c>
      <c r="BG299" s="170">
        <f t="shared" si="46"/>
        <v>0</v>
      </c>
      <c r="BH299" s="170">
        <f t="shared" si="47"/>
        <v>0</v>
      </c>
      <c r="BI299" s="170">
        <f t="shared" si="48"/>
        <v>0</v>
      </c>
      <c r="BJ299" s="18" t="s">
        <v>87</v>
      </c>
      <c r="BK299" s="170">
        <f t="shared" si="49"/>
        <v>0</v>
      </c>
      <c r="BL299" s="18" t="s">
        <v>308</v>
      </c>
      <c r="BM299" s="169" t="s">
        <v>2016</v>
      </c>
    </row>
    <row r="300" spans="1:65" s="2" customFormat="1" ht="16.5" customHeight="1">
      <c r="A300" s="33"/>
      <c r="B300" s="156"/>
      <c r="C300" s="157" t="s">
        <v>981</v>
      </c>
      <c r="D300" s="157" t="s">
        <v>150</v>
      </c>
      <c r="E300" s="158" t="s">
        <v>2017</v>
      </c>
      <c r="F300" s="159" t="s">
        <v>2018</v>
      </c>
      <c r="G300" s="160" t="s">
        <v>752</v>
      </c>
      <c r="H300" s="161">
        <v>16</v>
      </c>
      <c r="I300" s="162"/>
      <c r="J300" s="163">
        <f t="shared" si="40"/>
        <v>0</v>
      </c>
      <c r="K300" s="164"/>
      <c r="L300" s="34"/>
      <c r="M300" s="165" t="s">
        <v>1</v>
      </c>
      <c r="N300" s="166" t="s">
        <v>40</v>
      </c>
      <c r="O300" s="62"/>
      <c r="P300" s="167">
        <f t="shared" si="41"/>
        <v>0</v>
      </c>
      <c r="Q300" s="167">
        <v>1.3679999999999999E-2</v>
      </c>
      <c r="R300" s="167">
        <f t="shared" si="42"/>
        <v>0.21887999999999999</v>
      </c>
      <c r="S300" s="167">
        <v>0</v>
      </c>
      <c r="T300" s="168">
        <f t="shared" si="4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9" t="s">
        <v>308</v>
      </c>
      <c r="AT300" s="169" t="s">
        <v>150</v>
      </c>
      <c r="AU300" s="169" t="s">
        <v>87</v>
      </c>
      <c r="AY300" s="18" t="s">
        <v>148</v>
      </c>
      <c r="BE300" s="170">
        <f t="shared" si="44"/>
        <v>0</v>
      </c>
      <c r="BF300" s="170">
        <f t="shared" si="45"/>
        <v>0</v>
      </c>
      <c r="BG300" s="170">
        <f t="shared" si="46"/>
        <v>0</v>
      </c>
      <c r="BH300" s="170">
        <f t="shared" si="47"/>
        <v>0</v>
      </c>
      <c r="BI300" s="170">
        <f t="shared" si="48"/>
        <v>0</v>
      </c>
      <c r="BJ300" s="18" t="s">
        <v>87</v>
      </c>
      <c r="BK300" s="170">
        <f t="shared" si="49"/>
        <v>0</v>
      </c>
      <c r="BL300" s="18" t="s">
        <v>308</v>
      </c>
      <c r="BM300" s="169" t="s">
        <v>2019</v>
      </c>
    </row>
    <row r="301" spans="1:65" s="2" customFormat="1" ht="16.5" customHeight="1">
      <c r="A301" s="33"/>
      <c r="B301" s="156"/>
      <c r="C301" s="157" t="s">
        <v>996</v>
      </c>
      <c r="D301" s="157" t="s">
        <v>150</v>
      </c>
      <c r="E301" s="158" t="s">
        <v>2020</v>
      </c>
      <c r="F301" s="159" t="s">
        <v>2021</v>
      </c>
      <c r="G301" s="160" t="s">
        <v>752</v>
      </c>
      <c r="H301" s="161">
        <v>22</v>
      </c>
      <c r="I301" s="162"/>
      <c r="J301" s="163">
        <f t="shared" si="40"/>
        <v>0</v>
      </c>
      <c r="K301" s="164"/>
      <c r="L301" s="34"/>
      <c r="M301" s="165" t="s">
        <v>1</v>
      </c>
      <c r="N301" s="166" t="s">
        <v>40</v>
      </c>
      <c r="O301" s="62"/>
      <c r="P301" s="167">
        <f t="shared" si="41"/>
        <v>0</v>
      </c>
      <c r="Q301" s="167">
        <v>1.3679999999999999E-2</v>
      </c>
      <c r="R301" s="167">
        <f t="shared" si="42"/>
        <v>0.30096000000000001</v>
      </c>
      <c r="S301" s="167">
        <v>0</v>
      </c>
      <c r="T301" s="168">
        <f t="shared" si="4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9" t="s">
        <v>308</v>
      </c>
      <c r="AT301" s="169" t="s">
        <v>150</v>
      </c>
      <c r="AU301" s="169" t="s">
        <v>87</v>
      </c>
      <c r="AY301" s="18" t="s">
        <v>148</v>
      </c>
      <c r="BE301" s="170">
        <f t="shared" si="44"/>
        <v>0</v>
      </c>
      <c r="BF301" s="170">
        <f t="shared" si="45"/>
        <v>0</v>
      </c>
      <c r="BG301" s="170">
        <f t="shared" si="46"/>
        <v>0</v>
      </c>
      <c r="BH301" s="170">
        <f t="shared" si="47"/>
        <v>0</v>
      </c>
      <c r="BI301" s="170">
        <f t="shared" si="48"/>
        <v>0</v>
      </c>
      <c r="BJ301" s="18" t="s">
        <v>87</v>
      </c>
      <c r="BK301" s="170">
        <f t="shared" si="49"/>
        <v>0</v>
      </c>
      <c r="BL301" s="18" t="s">
        <v>308</v>
      </c>
      <c r="BM301" s="169" t="s">
        <v>2022</v>
      </c>
    </row>
    <row r="302" spans="1:65" s="2" customFormat="1" ht="16.5" customHeight="1">
      <c r="A302" s="33"/>
      <c r="B302" s="156"/>
      <c r="C302" s="157" t="s">
        <v>1002</v>
      </c>
      <c r="D302" s="157" t="s">
        <v>150</v>
      </c>
      <c r="E302" s="158" t="s">
        <v>2023</v>
      </c>
      <c r="F302" s="159" t="s">
        <v>2024</v>
      </c>
      <c r="G302" s="160" t="s">
        <v>752</v>
      </c>
      <c r="H302" s="161">
        <v>14</v>
      </c>
      <c r="I302" s="162"/>
      <c r="J302" s="163">
        <f t="shared" si="40"/>
        <v>0</v>
      </c>
      <c r="K302" s="164"/>
      <c r="L302" s="34"/>
      <c r="M302" s="165" t="s">
        <v>1</v>
      </c>
      <c r="N302" s="166" t="s">
        <v>40</v>
      </c>
      <c r="O302" s="62"/>
      <c r="P302" s="167">
        <f t="shared" si="41"/>
        <v>0</v>
      </c>
      <c r="Q302" s="167">
        <v>1.3679999999999999E-2</v>
      </c>
      <c r="R302" s="167">
        <f t="shared" si="42"/>
        <v>0.19152</v>
      </c>
      <c r="S302" s="167">
        <v>0</v>
      </c>
      <c r="T302" s="168">
        <f t="shared" si="4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9" t="s">
        <v>308</v>
      </c>
      <c r="AT302" s="169" t="s">
        <v>150</v>
      </c>
      <c r="AU302" s="169" t="s">
        <v>87</v>
      </c>
      <c r="AY302" s="18" t="s">
        <v>148</v>
      </c>
      <c r="BE302" s="170">
        <f t="shared" si="44"/>
        <v>0</v>
      </c>
      <c r="BF302" s="170">
        <f t="shared" si="45"/>
        <v>0</v>
      </c>
      <c r="BG302" s="170">
        <f t="shared" si="46"/>
        <v>0</v>
      </c>
      <c r="BH302" s="170">
        <f t="shared" si="47"/>
        <v>0</v>
      </c>
      <c r="BI302" s="170">
        <f t="shared" si="48"/>
        <v>0</v>
      </c>
      <c r="BJ302" s="18" t="s">
        <v>87</v>
      </c>
      <c r="BK302" s="170">
        <f t="shared" si="49"/>
        <v>0</v>
      </c>
      <c r="BL302" s="18" t="s">
        <v>308</v>
      </c>
      <c r="BM302" s="169" t="s">
        <v>2025</v>
      </c>
    </row>
    <row r="303" spans="1:65" s="2" customFormat="1" ht="16.5" customHeight="1">
      <c r="A303" s="33"/>
      <c r="B303" s="156"/>
      <c r="C303" s="157" t="s">
        <v>1007</v>
      </c>
      <c r="D303" s="157" t="s">
        <v>150</v>
      </c>
      <c r="E303" s="158" t="s">
        <v>2026</v>
      </c>
      <c r="F303" s="159" t="s">
        <v>2027</v>
      </c>
      <c r="G303" s="160" t="s">
        <v>752</v>
      </c>
      <c r="H303" s="161">
        <v>8</v>
      </c>
      <c r="I303" s="162"/>
      <c r="J303" s="163">
        <f t="shared" si="40"/>
        <v>0</v>
      </c>
      <c r="K303" s="164"/>
      <c r="L303" s="34"/>
      <c r="M303" s="165" t="s">
        <v>1</v>
      </c>
      <c r="N303" s="166" t="s">
        <v>40</v>
      </c>
      <c r="O303" s="62"/>
      <c r="P303" s="167">
        <f t="shared" si="41"/>
        <v>0</v>
      </c>
      <c r="Q303" s="167">
        <v>1.3679999999999999E-2</v>
      </c>
      <c r="R303" s="167">
        <f t="shared" si="42"/>
        <v>0.10944</v>
      </c>
      <c r="S303" s="167">
        <v>0</v>
      </c>
      <c r="T303" s="168">
        <f t="shared" si="4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9" t="s">
        <v>308</v>
      </c>
      <c r="AT303" s="169" t="s">
        <v>150</v>
      </c>
      <c r="AU303" s="169" t="s">
        <v>87</v>
      </c>
      <c r="AY303" s="18" t="s">
        <v>148</v>
      </c>
      <c r="BE303" s="170">
        <f t="shared" si="44"/>
        <v>0</v>
      </c>
      <c r="BF303" s="170">
        <f t="shared" si="45"/>
        <v>0</v>
      </c>
      <c r="BG303" s="170">
        <f t="shared" si="46"/>
        <v>0</v>
      </c>
      <c r="BH303" s="170">
        <f t="shared" si="47"/>
        <v>0</v>
      </c>
      <c r="BI303" s="170">
        <f t="shared" si="48"/>
        <v>0</v>
      </c>
      <c r="BJ303" s="18" t="s">
        <v>87</v>
      </c>
      <c r="BK303" s="170">
        <f t="shared" si="49"/>
        <v>0</v>
      </c>
      <c r="BL303" s="18" t="s">
        <v>308</v>
      </c>
      <c r="BM303" s="169" t="s">
        <v>2028</v>
      </c>
    </row>
    <row r="304" spans="1:65" s="2" customFormat="1" ht="16.5" customHeight="1">
      <c r="A304" s="33"/>
      <c r="B304" s="156"/>
      <c r="C304" s="157" t="s">
        <v>1013</v>
      </c>
      <c r="D304" s="157" t="s">
        <v>150</v>
      </c>
      <c r="E304" s="158" t="s">
        <v>2029</v>
      </c>
      <c r="F304" s="159" t="s">
        <v>2030</v>
      </c>
      <c r="G304" s="160" t="s">
        <v>752</v>
      </c>
      <c r="H304" s="161">
        <v>18</v>
      </c>
      <c r="I304" s="162"/>
      <c r="J304" s="163">
        <f t="shared" si="40"/>
        <v>0</v>
      </c>
      <c r="K304" s="164"/>
      <c r="L304" s="34"/>
      <c r="M304" s="165" t="s">
        <v>1</v>
      </c>
      <c r="N304" s="166" t="s">
        <v>40</v>
      </c>
      <c r="O304" s="62"/>
      <c r="P304" s="167">
        <f t="shared" si="41"/>
        <v>0</v>
      </c>
      <c r="Q304" s="167">
        <v>1.3679999999999999E-2</v>
      </c>
      <c r="R304" s="167">
        <f t="shared" si="42"/>
        <v>0.24623999999999999</v>
      </c>
      <c r="S304" s="167">
        <v>0</v>
      </c>
      <c r="T304" s="168">
        <f t="shared" si="43"/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9" t="s">
        <v>308</v>
      </c>
      <c r="AT304" s="169" t="s">
        <v>150</v>
      </c>
      <c r="AU304" s="169" t="s">
        <v>87</v>
      </c>
      <c r="AY304" s="18" t="s">
        <v>148</v>
      </c>
      <c r="BE304" s="170">
        <f t="shared" si="44"/>
        <v>0</v>
      </c>
      <c r="BF304" s="170">
        <f t="shared" si="45"/>
        <v>0</v>
      </c>
      <c r="BG304" s="170">
        <f t="shared" si="46"/>
        <v>0</v>
      </c>
      <c r="BH304" s="170">
        <f t="shared" si="47"/>
        <v>0</v>
      </c>
      <c r="BI304" s="170">
        <f t="shared" si="48"/>
        <v>0</v>
      </c>
      <c r="BJ304" s="18" t="s">
        <v>87</v>
      </c>
      <c r="BK304" s="170">
        <f t="shared" si="49"/>
        <v>0</v>
      </c>
      <c r="BL304" s="18" t="s">
        <v>308</v>
      </c>
      <c r="BM304" s="169" t="s">
        <v>2031</v>
      </c>
    </row>
    <row r="305" spans="1:65" s="2" customFormat="1" ht="16.5" customHeight="1">
      <c r="A305" s="33"/>
      <c r="B305" s="156"/>
      <c r="C305" s="157" t="s">
        <v>1026</v>
      </c>
      <c r="D305" s="157" t="s">
        <v>150</v>
      </c>
      <c r="E305" s="158" t="s">
        <v>2032</v>
      </c>
      <c r="F305" s="159" t="s">
        <v>2033</v>
      </c>
      <c r="G305" s="160" t="s">
        <v>752</v>
      </c>
      <c r="H305" s="161">
        <v>12</v>
      </c>
      <c r="I305" s="162"/>
      <c r="J305" s="163">
        <f t="shared" si="40"/>
        <v>0</v>
      </c>
      <c r="K305" s="164"/>
      <c r="L305" s="34"/>
      <c r="M305" s="165" t="s">
        <v>1</v>
      </c>
      <c r="N305" s="166" t="s">
        <v>40</v>
      </c>
      <c r="O305" s="62"/>
      <c r="P305" s="167">
        <f t="shared" si="41"/>
        <v>0</v>
      </c>
      <c r="Q305" s="167">
        <v>1.3679999999999999E-2</v>
      </c>
      <c r="R305" s="167">
        <f t="shared" si="42"/>
        <v>0.16416</v>
      </c>
      <c r="S305" s="167">
        <v>0</v>
      </c>
      <c r="T305" s="168">
        <f t="shared" si="43"/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9" t="s">
        <v>308</v>
      </c>
      <c r="AT305" s="169" t="s">
        <v>150</v>
      </c>
      <c r="AU305" s="169" t="s">
        <v>87</v>
      </c>
      <c r="AY305" s="18" t="s">
        <v>148</v>
      </c>
      <c r="BE305" s="170">
        <f t="shared" si="44"/>
        <v>0</v>
      </c>
      <c r="BF305" s="170">
        <f t="shared" si="45"/>
        <v>0</v>
      </c>
      <c r="BG305" s="170">
        <f t="shared" si="46"/>
        <v>0</v>
      </c>
      <c r="BH305" s="170">
        <f t="shared" si="47"/>
        <v>0</v>
      </c>
      <c r="BI305" s="170">
        <f t="shared" si="48"/>
        <v>0</v>
      </c>
      <c r="BJ305" s="18" t="s">
        <v>87</v>
      </c>
      <c r="BK305" s="170">
        <f t="shared" si="49"/>
        <v>0</v>
      </c>
      <c r="BL305" s="18" t="s">
        <v>308</v>
      </c>
      <c r="BM305" s="169" t="s">
        <v>2034</v>
      </c>
    </row>
    <row r="306" spans="1:65" s="2" customFormat="1" ht="16.5" customHeight="1">
      <c r="A306" s="33"/>
      <c r="B306" s="156"/>
      <c r="C306" s="157" t="s">
        <v>1030</v>
      </c>
      <c r="D306" s="157" t="s">
        <v>150</v>
      </c>
      <c r="E306" s="158" t="s">
        <v>2035</v>
      </c>
      <c r="F306" s="159" t="s">
        <v>2036</v>
      </c>
      <c r="G306" s="160" t="s">
        <v>752</v>
      </c>
      <c r="H306" s="161">
        <v>30</v>
      </c>
      <c r="I306" s="162"/>
      <c r="J306" s="163">
        <f t="shared" si="40"/>
        <v>0</v>
      </c>
      <c r="K306" s="164"/>
      <c r="L306" s="34"/>
      <c r="M306" s="165" t="s">
        <v>1</v>
      </c>
      <c r="N306" s="166" t="s">
        <v>40</v>
      </c>
      <c r="O306" s="62"/>
      <c r="P306" s="167">
        <f t="shared" si="41"/>
        <v>0</v>
      </c>
      <c r="Q306" s="167">
        <v>1.3679999999999999E-2</v>
      </c>
      <c r="R306" s="167">
        <f t="shared" si="42"/>
        <v>0.41039999999999999</v>
      </c>
      <c r="S306" s="167">
        <v>0</v>
      </c>
      <c r="T306" s="168">
        <f t="shared" si="43"/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9" t="s">
        <v>308</v>
      </c>
      <c r="AT306" s="169" t="s">
        <v>150</v>
      </c>
      <c r="AU306" s="169" t="s">
        <v>87</v>
      </c>
      <c r="AY306" s="18" t="s">
        <v>148</v>
      </c>
      <c r="BE306" s="170">
        <f t="shared" si="44"/>
        <v>0</v>
      </c>
      <c r="BF306" s="170">
        <f t="shared" si="45"/>
        <v>0</v>
      </c>
      <c r="BG306" s="170">
        <f t="shared" si="46"/>
        <v>0</v>
      </c>
      <c r="BH306" s="170">
        <f t="shared" si="47"/>
        <v>0</v>
      </c>
      <c r="BI306" s="170">
        <f t="shared" si="48"/>
        <v>0</v>
      </c>
      <c r="BJ306" s="18" t="s">
        <v>87</v>
      </c>
      <c r="BK306" s="170">
        <f t="shared" si="49"/>
        <v>0</v>
      </c>
      <c r="BL306" s="18" t="s">
        <v>308</v>
      </c>
      <c r="BM306" s="169" t="s">
        <v>2037</v>
      </c>
    </row>
    <row r="307" spans="1:65" s="2" customFormat="1" ht="24.2" customHeight="1">
      <c r="A307" s="33"/>
      <c r="B307" s="156"/>
      <c r="C307" s="157" t="s">
        <v>1038</v>
      </c>
      <c r="D307" s="157" t="s">
        <v>150</v>
      </c>
      <c r="E307" s="158" t="s">
        <v>2038</v>
      </c>
      <c r="F307" s="159" t="s">
        <v>2039</v>
      </c>
      <c r="G307" s="160" t="s">
        <v>325</v>
      </c>
      <c r="H307" s="161">
        <v>9</v>
      </c>
      <c r="I307" s="162"/>
      <c r="J307" s="163">
        <f t="shared" si="40"/>
        <v>0</v>
      </c>
      <c r="K307" s="164"/>
      <c r="L307" s="34"/>
      <c r="M307" s="165" t="s">
        <v>1</v>
      </c>
      <c r="N307" s="166" t="s">
        <v>40</v>
      </c>
      <c r="O307" s="62"/>
      <c r="P307" s="167">
        <f t="shared" si="41"/>
        <v>0</v>
      </c>
      <c r="Q307" s="167">
        <v>4.4000000000000002E-4</v>
      </c>
      <c r="R307" s="167">
        <f t="shared" si="42"/>
        <v>3.96E-3</v>
      </c>
      <c r="S307" s="167">
        <v>0</v>
      </c>
      <c r="T307" s="168">
        <f t="shared" si="43"/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9" t="s">
        <v>308</v>
      </c>
      <c r="AT307" s="169" t="s">
        <v>150</v>
      </c>
      <c r="AU307" s="169" t="s">
        <v>87</v>
      </c>
      <c r="AY307" s="18" t="s">
        <v>148</v>
      </c>
      <c r="BE307" s="170">
        <f t="shared" si="44"/>
        <v>0</v>
      </c>
      <c r="BF307" s="170">
        <f t="shared" si="45"/>
        <v>0</v>
      </c>
      <c r="BG307" s="170">
        <f t="shared" si="46"/>
        <v>0</v>
      </c>
      <c r="BH307" s="170">
        <f t="shared" si="47"/>
        <v>0</v>
      </c>
      <c r="BI307" s="170">
        <f t="shared" si="48"/>
        <v>0</v>
      </c>
      <c r="BJ307" s="18" t="s">
        <v>87</v>
      </c>
      <c r="BK307" s="170">
        <f t="shared" si="49"/>
        <v>0</v>
      </c>
      <c r="BL307" s="18" t="s">
        <v>308</v>
      </c>
      <c r="BM307" s="169" t="s">
        <v>2040</v>
      </c>
    </row>
    <row r="308" spans="1:65" s="2" customFormat="1" ht="24.2" customHeight="1">
      <c r="A308" s="33"/>
      <c r="B308" s="156"/>
      <c r="C308" s="157" t="s">
        <v>1042</v>
      </c>
      <c r="D308" s="157" t="s">
        <v>150</v>
      </c>
      <c r="E308" s="158" t="s">
        <v>2041</v>
      </c>
      <c r="F308" s="159" t="s">
        <v>2042</v>
      </c>
      <c r="G308" s="160" t="s">
        <v>2043</v>
      </c>
      <c r="H308" s="161">
        <v>29</v>
      </c>
      <c r="I308" s="162"/>
      <c r="J308" s="163">
        <f t="shared" si="40"/>
        <v>0</v>
      </c>
      <c r="K308" s="164"/>
      <c r="L308" s="34"/>
      <c r="M308" s="165" t="s">
        <v>1</v>
      </c>
      <c r="N308" s="166" t="s">
        <v>40</v>
      </c>
      <c r="O308" s="62"/>
      <c r="P308" s="167">
        <f t="shared" si="41"/>
        <v>0</v>
      </c>
      <c r="Q308" s="167">
        <v>4.4000000000000002E-4</v>
      </c>
      <c r="R308" s="167">
        <f t="shared" si="42"/>
        <v>1.2760000000000001E-2</v>
      </c>
      <c r="S308" s="167">
        <v>0</v>
      </c>
      <c r="T308" s="168">
        <f t="shared" si="43"/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9" t="s">
        <v>308</v>
      </c>
      <c r="AT308" s="169" t="s">
        <v>150</v>
      </c>
      <c r="AU308" s="169" t="s">
        <v>87</v>
      </c>
      <c r="AY308" s="18" t="s">
        <v>148</v>
      </c>
      <c r="BE308" s="170">
        <f t="shared" si="44"/>
        <v>0</v>
      </c>
      <c r="BF308" s="170">
        <f t="shared" si="45"/>
        <v>0</v>
      </c>
      <c r="BG308" s="170">
        <f t="shared" si="46"/>
        <v>0</v>
      </c>
      <c r="BH308" s="170">
        <f t="shared" si="47"/>
        <v>0</v>
      </c>
      <c r="BI308" s="170">
        <f t="shared" si="48"/>
        <v>0</v>
      </c>
      <c r="BJ308" s="18" t="s">
        <v>87</v>
      </c>
      <c r="BK308" s="170">
        <f t="shared" si="49"/>
        <v>0</v>
      </c>
      <c r="BL308" s="18" t="s">
        <v>308</v>
      </c>
      <c r="BM308" s="169" t="s">
        <v>2044</v>
      </c>
    </row>
    <row r="309" spans="1:65" s="2" customFormat="1" ht="37.9" customHeight="1">
      <c r="A309" s="33"/>
      <c r="B309" s="156"/>
      <c r="C309" s="157" t="s">
        <v>1046</v>
      </c>
      <c r="D309" s="157" t="s">
        <v>150</v>
      </c>
      <c r="E309" s="158" t="s">
        <v>2045</v>
      </c>
      <c r="F309" s="159" t="s">
        <v>2046</v>
      </c>
      <c r="G309" s="160" t="s">
        <v>325</v>
      </c>
      <c r="H309" s="161">
        <v>6</v>
      </c>
      <c r="I309" s="162"/>
      <c r="J309" s="163">
        <f t="shared" si="40"/>
        <v>0</v>
      </c>
      <c r="K309" s="164"/>
      <c r="L309" s="34"/>
      <c r="M309" s="165" t="s">
        <v>1</v>
      </c>
      <c r="N309" s="166" t="s">
        <v>40</v>
      </c>
      <c r="O309" s="62"/>
      <c r="P309" s="167">
        <f t="shared" si="41"/>
        <v>0</v>
      </c>
      <c r="Q309" s="167">
        <v>3.0000000000000001E-3</v>
      </c>
      <c r="R309" s="167">
        <f t="shared" si="42"/>
        <v>1.8000000000000002E-2</v>
      </c>
      <c r="S309" s="167">
        <v>0</v>
      </c>
      <c r="T309" s="168">
        <f t="shared" si="43"/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9" t="s">
        <v>308</v>
      </c>
      <c r="AT309" s="169" t="s">
        <v>150</v>
      </c>
      <c r="AU309" s="169" t="s">
        <v>87</v>
      </c>
      <c r="AY309" s="18" t="s">
        <v>148</v>
      </c>
      <c r="BE309" s="170">
        <f t="shared" si="44"/>
        <v>0</v>
      </c>
      <c r="BF309" s="170">
        <f t="shared" si="45"/>
        <v>0</v>
      </c>
      <c r="BG309" s="170">
        <f t="shared" si="46"/>
        <v>0</v>
      </c>
      <c r="BH309" s="170">
        <f t="shared" si="47"/>
        <v>0</v>
      </c>
      <c r="BI309" s="170">
        <f t="shared" si="48"/>
        <v>0</v>
      </c>
      <c r="BJ309" s="18" t="s">
        <v>87</v>
      </c>
      <c r="BK309" s="170">
        <f t="shared" si="49"/>
        <v>0</v>
      </c>
      <c r="BL309" s="18" t="s">
        <v>308</v>
      </c>
      <c r="BM309" s="169" t="s">
        <v>2047</v>
      </c>
    </row>
    <row r="310" spans="1:65" s="2" customFormat="1" ht="16.5" customHeight="1">
      <c r="A310" s="33"/>
      <c r="B310" s="156"/>
      <c r="C310" s="157" t="s">
        <v>1063</v>
      </c>
      <c r="D310" s="157" t="s">
        <v>150</v>
      </c>
      <c r="E310" s="158" t="s">
        <v>2048</v>
      </c>
      <c r="F310" s="159" t="s">
        <v>2049</v>
      </c>
      <c r="G310" s="160" t="s">
        <v>325</v>
      </c>
      <c r="H310" s="161">
        <v>6</v>
      </c>
      <c r="I310" s="162"/>
      <c r="J310" s="163">
        <f t="shared" si="40"/>
        <v>0</v>
      </c>
      <c r="K310" s="164"/>
      <c r="L310" s="34"/>
      <c r="M310" s="165" t="s">
        <v>1</v>
      </c>
      <c r="N310" s="166" t="s">
        <v>40</v>
      </c>
      <c r="O310" s="62"/>
      <c r="P310" s="167">
        <f t="shared" si="41"/>
        <v>0</v>
      </c>
      <c r="Q310" s="167">
        <v>3.0000000000000001E-3</v>
      </c>
      <c r="R310" s="167">
        <f t="shared" si="42"/>
        <v>1.8000000000000002E-2</v>
      </c>
      <c r="S310" s="167">
        <v>0</v>
      </c>
      <c r="T310" s="168">
        <f t="shared" si="43"/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9" t="s">
        <v>308</v>
      </c>
      <c r="AT310" s="169" t="s">
        <v>150</v>
      </c>
      <c r="AU310" s="169" t="s">
        <v>87</v>
      </c>
      <c r="AY310" s="18" t="s">
        <v>148</v>
      </c>
      <c r="BE310" s="170">
        <f t="shared" si="44"/>
        <v>0</v>
      </c>
      <c r="BF310" s="170">
        <f t="shared" si="45"/>
        <v>0</v>
      </c>
      <c r="BG310" s="170">
        <f t="shared" si="46"/>
        <v>0</v>
      </c>
      <c r="BH310" s="170">
        <f t="shared" si="47"/>
        <v>0</v>
      </c>
      <c r="BI310" s="170">
        <f t="shared" si="48"/>
        <v>0</v>
      </c>
      <c r="BJ310" s="18" t="s">
        <v>87</v>
      </c>
      <c r="BK310" s="170">
        <f t="shared" si="49"/>
        <v>0</v>
      </c>
      <c r="BL310" s="18" t="s">
        <v>308</v>
      </c>
      <c r="BM310" s="169" t="s">
        <v>2050</v>
      </c>
    </row>
    <row r="311" spans="1:65" s="2" customFormat="1" ht="24.2" customHeight="1">
      <c r="A311" s="33"/>
      <c r="B311" s="156"/>
      <c r="C311" s="157" t="s">
        <v>1067</v>
      </c>
      <c r="D311" s="157" t="s">
        <v>150</v>
      </c>
      <c r="E311" s="158" t="s">
        <v>2051</v>
      </c>
      <c r="F311" s="159" t="s">
        <v>2052</v>
      </c>
      <c r="G311" s="160" t="s">
        <v>1907</v>
      </c>
      <c r="H311" s="161">
        <v>4</v>
      </c>
      <c r="I311" s="162"/>
      <c r="J311" s="163">
        <f t="shared" si="40"/>
        <v>0</v>
      </c>
      <c r="K311" s="164"/>
      <c r="L311" s="34"/>
      <c r="M311" s="165" t="s">
        <v>1</v>
      </c>
      <c r="N311" s="166" t="s">
        <v>40</v>
      </c>
      <c r="O311" s="62"/>
      <c r="P311" s="167">
        <f t="shared" si="41"/>
        <v>0</v>
      </c>
      <c r="Q311" s="167">
        <v>4.4000000000000002E-4</v>
      </c>
      <c r="R311" s="167">
        <f t="shared" si="42"/>
        <v>1.7600000000000001E-3</v>
      </c>
      <c r="S311" s="167">
        <v>0</v>
      </c>
      <c r="T311" s="168">
        <f t="shared" si="43"/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9" t="s">
        <v>308</v>
      </c>
      <c r="AT311" s="169" t="s">
        <v>150</v>
      </c>
      <c r="AU311" s="169" t="s">
        <v>87</v>
      </c>
      <c r="AY311" s="18" t="s">
        <v>148</v>
      </c>
      <c r="BE311" s="170">
        <f t="shared" si="44"/>
        <v>0</v>
      </c>
      <c r="BF311" s="170">
        <f t="shared" si="45"/>
        <v>0</v>
      </c>
      <c r="BG311" s="170">
        <f t="shared" si="46"/>
        <v>0</v>
      </c>
      <c r="BH311" s="170">
        <f t="shared" si="47"/>
        <v>0</v>
      </c>
      <c r="BI311" s="170">
        <f t="shared" si="48"/>
        <v>0</v>
      </c>
      <c r="BJ311" s="18" t="s">
        <v>87</v>
      </c>
      <c r="BK311" s="170">
        <f t="shared" si="49"/>
        <v>0</v>
      </c>
      <c r="BL311" s="18" t="s">
        <v>308</v>
      </c>
      <c r="BM311" s="169" t="s">
        <v>2053</v>
      </c>
    </row>
    <row r="312" spans="1:65" s="2" customFormat="1" ht="24.2" customHeight="1">
      <c r="A312" s="33"/>
      <c r="B312" s="156"/>
      <c r="C312" s="157" t="s">
        <v>1073</v>
      </c>
      <c r="D312" s="157" t="s">
        <v>150</v>
      </c>
      <c r="E312" s="158" t="s">
        <v>2054</v>
      </c>
      <c r="F312" s="159" t="s">
        <v>2055</v>
      </c>
      <c r="G312" s="160" t="s">
        <v>1907</v>
      </c>
      <c r="H312" s="161">
        <v>2</v>
      </c>
      <c r="I312" s="162"/>
      <c r="J312" s="163">
        <f t="shared" si="40"/>
        <v>0</v>
      </c>
      <c r="K312" s="164"/>
      <c r="L312" s="34"/>
      <c r="M312" s="165" t="s">
        <v>1</v>
      </c>
      <c r="N312" s="166" t="s">
        <v>40</v>
      </c>
      <c r="O312" s="62"/>
      <c r="P312" s="167">
        <f t="shared" si="41"/>
        <v>0</v>
      </c>
      <c r="Q312" s="167">
        <v>7.5000000000000002E-4</v>
      </c>
      <c r="R312" s="167">
        <f t="shared" si="42"/>
        <v>1.5E-3</v>
      </c>
      <c r="S312" s="167">
        <v>0</v>
      </c>
      <c r="T312" s="168">
        <f t="shared" si="43"/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9" t="s">
        <v>308</v>
      </c>
      <c r="AT312" s="169" t="s">
        <v>150</v>
      </c>
      <c r="AU312" s="169" t="s">
        <v>87</v>
      </c>
      <c r="AY312" s="18" t="s">
        <v>148</v>
      </c>
      <c r="BE312" s="170">
        <f t="shared" si="44"/>
        <v>0</v>
      </c>
      <c r="BF312" s="170">
        <f t="shared" si="45"/>
        <v>0</v>
      </c>
      <c r="BG312" s="170">
        <f t="shared" si="46"/>
        <v>0</v>
      </c>
      <c r="BH312" s="170">
        <f t="shared" si="47"/>
        <v>0</v>
      </c>
      <c r="BI312" s="170">
        <f t="shared" si="48"/>
        <v>0</v>
      </c>
      <c r="BJ312" s="18" t="s">
        <v>87</v>
      </c>
      <c r="BK312" s="170">
        <f t="shared" si="49"/>
        <v>0</v>
      </c>
      <c r="BL312" s="18" t="s">
        <v>308</v>
      </c>
      <c r="BM312" s="169" t="s">
        <v>2056</v>
      </c>
    </row>
    <row r="313" spans="1:65" s="2" customFormat="1" ht="24.2" customHeight="1">
      <c r="A313" s="33"/>
      <c r="B313" s="156"/>
      <c r="C313" s="157" t="s">
        <v>1078</v>
      </c>
      <c r="D313" s="157" t="s">
        <v>150</v>
      </c>
      <c r="E313" s="158" t="s">
        <v>2057</v>
      </c>
      <c r="F313" s="159" t="s">
        <v>2058</v>
      </c>
      <c r="G313" s="160" t="s">
        <v>1907</v>
      </c>
      <c r="H313" s="161">
        <v>2</v>
      </c>
      <c r="I313" s="162"/>
      <c r="J313" s="163">
        <f t="shared" si="40"/>
        <v>0</v>
      </c>
      <c r="K313" s="164"/>
      <c r="L313" s="34"/>
      <c r="M313" s="165" t="s">
        <v>1</v>
      </c>
      <c r="N313" s="166" t="s">
        <v>40</v>
      </c>
      <c r="O313" s="62"/>
      <c r="P313" s="167">
        <f t="shared" si="41"/>
        <v>0</v>
      </c>
      <c r="Q313" s="167">
        <v>7.5000000000000002E-4</v>
      </c>
      <c r="R313" s="167">
        <f t="shared" si="42"/>
        <v>1.5E-3</v>
      </c>
      <c r="S313" s="167">
        <v>0</v>
      </c>
      <c r="T313" s="168">
        <f t="shared" si="43"/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9" t="s">
        <v>308</v>
      </c>
      <c r="AT313" s="169" t="s">
        <v>150</v>
      </c>
      <c r="AU313" s="169" t="s">
        <v>87</v>
      </c>
      <c r="AY313" s="18" t="s">
        <v>148</v>
      </c>
      <c r="BE313" s="170">
        <f t="shared" si="44"/>
        <v>0</v>
      </c>
      <c r="BF313" s="170">
        <f t="shared" si="45"/>
        <v>0</v>
      </c>
      <c r="BG313" s="170">
        <f t="shared" si="46"/>
        <v>0</v>
      </c>
      <c r="BH313" s="170">
        <f t="shared" si="47"/>
        <v>0</v>
      </c>
      <c r="BI313" s="170">
        <f t="shared" si="48"/>
        <v>0</v>
      </c>
      <c r="BJ313" s="18" t="s">
        <v>87</v>
      </c>
      <c r="BK313" s="170">
        <f t="shared" si="49"/>
        <v>0</v>
      </c>
      <c r="BL313" s="18" t="s">
        <v>308</v>
      </c>
      <c r="BM313" s="169" t="s">
        <v>2059</v>
      </c>
    </row>
    <row r="314" spans="1:65" s="2" customFormat="1" ht="24.2" customHeight="1">
      <c r="A314" s="33"/>
      <c r="B314" s="156"/>
      <c r="C314" s="157" t="s">
        <v>1083</v>
      </c>
      <c r="D314" s="157" t="s">
        <v>150</v>
      </c>
      <c r="E314" s="158" t="s">
        <v>2060</v>
      </c>
      <c r="F314" s="159" t="s">
        <v>2061</v>
      </c>
      <c r="G314" s="160" t="s">
        <v>1907</v>
      </c>
      <c r="H314" s="161">
        <v>4</v>
      </c>
      <c r="I314" s="162"/>
      <c r="J314" s="163">
        <f t="shared" si="40"/>
        <v>0</v>
      </c>
      <c r="K314" s="164"/>
      <c r="L314" s="34"/>
      <c r="M314" s="165" t="s">
        <v>1</v>
      </c>
      <c r="N314" s="166" t="s">
        <v>40</v>
      </c>
      <c r="O314" s="62"/>
      <c r="P314" s="167">
        <f t="shared" si="41"/>
        <v>0</v>
      </c>
      <c r="Q314" s="167">
        <v>7.5000000000000002E-4</v>
      </c>
      <c r="R314" s="167">
        <f t="shared" si="42"/>
        <v>3.0000000000000001E-3</v>
      </c>
      <c r="S314" s="167">
        <v>0</v>
      </c>
      <c r="T314" s="168">
        <f t="shared" si="43"/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9" t="s">
        <v>308</v>
      </c>
      <c r="AT314" s="169" t="s">
        <v>150</v>
      </c>
      <c r="AU314" s="169" t="s">
        <v>87</v>
      </c>
      <c r="AY314" s="18" t="s">
        <v>148</v>
      </c>
      <c r="BE314" s="170">
        <f t="shared" si="44"/>
        <v>0</v>
      </c>
      <c r="BF314" s="170">
        <f t="shared" si="45"/>
        <v>0</v>
      </c>
      <c r="BG314" s="170">
        <f t="shared" si="46"/>
        <v>0</v>
      </c>
      <c r="BH314" s="170">
        <f t="shared" si="47"/>
        <v>0</v>
      </c>
      <c r="BI314" s="170">
        <f t="shared" si="48"/>
        <v>0</v>
      </c>
      <c r="BJ314" s="18" t="s">
        <v>87</v>
      </c>
      <c r="BK314" s="170">
        <f t="shared" si="49"/>
        <v>0</v>
      </c>
      <c r="BL314" s="18" t="s">
        <v>308</v>
      </c>
      <c r="BM314" s="169" t="s">
        <v>2062</v>
      </c>
    </row>
    <row r="315" spans="1:65" s="2" customFormat="1" ht="24.2" customHeight="1">
      <c r="A315" s="33"/>
      <c r="B315" s="156"/>
      <c r="C315" s="157" t="s">
        <v>1087</v>
      </c>
      <c r="D315" s="157" t="s">
        <v>150</v>
      </c>
      <c r="E315" s="158" t="s">
        <v>2063</v>
      </c>
      <c r="F315" s="159" t="s">
        <v>2064</v>
      </c>
      <c r="G315" s="160" t="s">
        <v>1907</v>
      </c>
      <c r="H315" s="161">
        <v>1</v>
      </c>
      <c r="I315" s="162"/>
      <c r="J315" s="163">
        <f t="shared" si="40"/>
        <v>0</v>
      </c>
      <c r="K315" s="164"/>
      <c r="L315" s="34"/>
      <c r="M315" s="165" t="s">
        <v>1</v>
      </c>
      <c r="N315" s="166" t="s">
        <v>40</v>
      </c>
      <c r="O315" s="62"/>
      <c r="P315" s="167">
        <f t="shared" si="41"/>
        <v>0</v>
      </c>
      <c r="Q315" s="167">
        <v>7.5000000000000002E-4</v>
      </c>
      <c r="R315" s="167">
        <f t="shared" si="42"/>
        <v>7.5000000000000002E-4</v>
      </c>
      <c r="S315" s="167">
        <v>0</v>
      </c>
      <c r="T315" s="168">
        <f t="shared" si="43"/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9" t="s">
        <v>308</v>
      </c>
      <c r="AT315" s="169" t="s">
        <v>150</v>
      </c>
      <c r="AU315" s="169" t="s">
        <v>87</v>
      </c>
      <c r="AY315" s="18" t="s">
        <v>148</v>
      </c>
      <c r="BE315" s="170">
        <f t="shared" si="44"/>
        <v>0</v>
      </c>
      <c r="BF315" s="170">
        <f t="shared" si="45"/>
        <v>0</v>
      </c>
      <c r="BG315" s="170">
        <f t="shared" si="46"/>
        <v>0</v>
      </c>
      <c r="BH315" s="170">
        <f t="shared" si="47"/>
        <v>0</v>
      </c>
      <c r="BI315" s="170">
        <f t="shared" si="48"/>
        <v>0</v>
      </c>
      <c r="BJ315" s="18" t="s">
        <v>87</v>
      </c>
      <c r="BK315" s="170">
        <f t="shared" si="49"/>
        <v>0</v>
      </c>
      <c r="BL315" s="18" t="s">
        <v>308</v>
      </c>
      <c r="BM315" s="169" t="s">
        <v>2065</v>
      </c>
    </row>
    <row r="316" spans="1:65" s="2" customFormat="1" ht="33" customHeight="1">
      <c r="A316" s="33"/>
      <c r="B316" s="156"/>
      <c r="C316" s="157" t="s">
        <v>1103</v>
      </c>
      <c r="D316" s="157" t="s">
        <v>150</v>
      </c>
      <c r="E316" s="158" t="s">
        <v>2066</v>
      </c>
      <c r="F316" s="159" t="s">
        <v>2067</v>
      </c>
      <c r="G316" s="160" t="s">
        <v>2068</v>
      </c>
      <c r="H316" s="161">
        <v>6</v>
      </c>
      <c r="I316" s="162"/>
      <c r="J316" s="163">
        <f t="shared" si="40"/>
        <v>0</v>
      </c>
      <c r="K316" s="164"/>
      <c r="L316" s="34"/>
      <c r="M316" s="165" t="s">
        <v>1</v>
      </c>
      <c r="N316" s="166" t="s">
        <v>40</v>
      </c>
      <c r="O316" s="62"/>
      <c r="P316" s="167">
        <f t="shared" si="41"/>
        <v>0</v>
      </c>
      <c r="Q316" s="167">
        <v>7.5000000000000002E-4</v>
      </c>
      <c r="R316" s="167">
        <f t="shared" si="42"/>
        <v>4.5000000000000005E-3</v>
      </c>
      <c r="S316" s="167">
        <v>0</v>
      </c>
      <c r="T316" s="168">
        <f t="shared" si="43"/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9" t="s">
        <v>308</v>
      </c>
      <c r="AT316" s="169" t="s">
        <v>150</v>
      </c>
      <c r="AU316" s="169" t="s">
        <v>87</v>
      </c>
      <c r="AY316" s="18" t="s">
        <v>148</v>
      </c>
      <c r="BE316" s="170">
        <f t="shared" si="44"/>
        <v>0</v>
      </c>
      <c r="BF316" s="170">
        <f t="shared" si="45"/>
        <v>0</v>
      </c>
      <c r="BG316" s="170">
        <f t="shared" si="46"/>
        <v>0</v>
      </c>
      <c r="BH316" s="170">
        <f t="shared" si="47"/>
        <v>0</v>
      </c>
      <c r="BI316" s="170">
        <f t="shared" si="48"/>
        <v>0</v>
      </c>
      <c r="BJ316" s="18" t="s">
        <v>87</v>
      </c>
      <c r="BK316" s="170">
        <f t="shared" si="49"/>
        <v>0</v>
      </c>
      <c r="BL316" s="18" t="s">
        <v>308</v>
      </c>
      <c r="BM316" s="169" t="s">
        <v>2069</v>
      </c>
    </row>
    <row r="317" spans="1:65" s="2" customFormat="1" ht="16.5" customHeight="1">
      <c r="A317" s="33"/>
      <c r="B317" s="156"/>
      <c r="C317" s="157" t="s">
        <v>1112</v>
      </c>
      <c r="D317" s="157" t="s">
        <v>150</v>
      </c>
      <c r="E317" s="158" t="s">
        <v>2070</v>
      </c>
      <c r="F317" s="159" t="s">
        <v>2071</v>
      </c>
      <c r="G317" s="160" t="s">
        <v>2068</v>
      </c>
      <c r="H317" s="161">
        <v>1</v>
      </c>
      <c r="I317" s="162"/>
      <c r="J317" s="163">
        <f t="shared" si="40"/>
        <v>0</v>
      </c>
      <c r="K317" s="164"/>
      <c r="L317" s="34"/>
      <c r="M317" s="165" t="s">
        <v>1</v>
      </c>
      <c r="N317" s="166" t="s">
        <v>40</v>
      </c>
      <c r="O317" s="62"/>
      <c r="P317" s="167">
        <f t="shared" si="41"/>
        <v>0</v>
      </c>
      <c r="Q317" s="167">
        <v>7.5000000000000002E-4</v>
      </c>
      <c r="R317" s="167">
        <f t="shared" si="42"/>
        <v>7.5000000000000002E-4</v>
      </c>
      <c r="S317" s="167">
        <v>0</v>
      </c>
      <c r="T317" s="168">
        <f t="shared" si="43"/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9" t="s">
        <v>308</v>
      </c>
      <c r="AT317" s="169" t="s">
        <v>150</v>
      </c>
      <c r="AU317" s="169" t="s">
        <v>87</v>
      </c>
      <c r="AY317" s="18" t="s">
        <v>148</v>
      </c>
      <c r="BE317" s="170">
        <f t="shared" si="44"/>
        <v>0</v>
      </c>
      <c r="BF317" s="170">
        <f t="shared" si="45"/>
        <v>0</v>
      </c>
      <c r="BG317" s="170">
        <f t="shared" si="46"/>
        <v>0</v>
      </c>
      <c r="BH317" s="170">
        <f t="shared" si="47"/>
        <v>0</v>
      </c>
      <c r="BI317" s="170">
        <f t="shared" si="48"/>
        <v>0</v>
      </c>
      <c r="BJ317" s="18" t="s">
        <v>87</v>
      </c>
      <c r="BK317" s="170">
        <f t="shared" si="49"/>
        <v>0</v>
      </c>
      <c r="BL317" s="18" t="s">
        <v>308</v>
      </c>
      <c r="BM317" s="169" t="s">
        <v>2072</v>
      </c>
    </row>
    <row r="318" spans="1:65" s="2" customFormat="1" ht="24.2" customHeight="1">
      <c r="A318" s="33"/>
      <c r="B318" s="156"/>
      <c r="C318" s="157" t="s">
        <v>1125</v>
      </c>
      <c r="D318" s="157" t="s">
        <v>150</v>
      </c>
      <c r="E318" s="158" t="s">
        <v>2073</v>
      </c>
      <c r="F318" s="159" t="s">
        <v>2074</v>
      </c>
      <c r="G318" s="160" t="s">
        <v>2068</v>
      </c>
      <c r="H318" s="161">
        <v>1</v>
      </c>
      <c r="I318" s="162"/>
      <c r="J318" s="163">
        <f t="shared" si="40"/>
        <v>0</v>
      </c>
      <c r="K318" s="164"/>
      <c r="L318" s="34"/>
      <c r="M318" s="165" t="s">
        <v>1</v>
      </c>
      <c r="N318" s="166" t="s">
        <v>40</v>
      </c>
      <c r="O318" s="62"/>
      <c r="P318" s="167">
        <f t="shared" si="41"/>
        <v>0</v>
      </c>
      <c r="Q318" s="167">
        <v>7.5000000000000002E-4</v>
      </c>
      <c r="R318" s="167">
        <f t="shared" si="42"/>
        <v>7.5000000000000002E-4</v>
      </c>
      <c r="S318" s="167">
        <v>0</v>
      </c>
      <c r="T318" s="168">
        <f t="shared" si="4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9" t="s">
        <v>308</v>
      </c>
      <c r="AT318" s="169" t="s">
        <v>150</v>
      </c>
      <c r="AU318" s="169" t="s">
        <v>87</v>
      </c>
      <c r="AY318" s="18" t="s">
        <v>148</v>
      </c>
      <c r="BE318" s="170">
        <f t="shared" si="44"/>
        <v>0</v>
      </c>
      <c r="BF318" s="170">
        <f t="shared" si="45"/>
        <v>0</v>
      </c>
      <c r="BG318" s="170">
        <f t="shared" si="46"/>
        <v>0</v>
      </c>
      <c r="BH318" s="170">
        <f t="shared" si="47"/>
        <v>0</v>
      </c>
      <c r="BI318" s="170">
        <f t="shared" si="48"/>
        <v>0</v>
      </c>
      <c r="BJ318" s="18" t="s">
        <v>87</v>
      </c>
      <c r="BK318" s="170">
        <f t="shared" si="49"/>
        <v>0</v>
      </c>
      <c r="BL318" s="18" t="s">
        <v>308</v>
      </c>
      <c r="BM318" s="169" t="s">
        <v>2075</v>
      </c>
    </row>
    <row r="319" spans="1:65" s="2" customFormat="1" ht="24.2" customHeight="1">
      <c r="A319" s="33"/>
      <c r="B319" s="156"/>
      <c r="C319" s="157" t="s">
        <v>1129</v>
      </c>
      <c r="D319" s="157" t="s">
        <v>150</v>
      </c>
      <c r="E319" s="158" t="s">
        <v>2076</v>
      </c>
      <c r="F319" s="159" t="s">
        <v>2077</v>
      </c>
      <c r="G319" s="160" t="s">
        <v>2068</v>
      </c>
      <c r="H319" s="161">
        <v>2</v>
      </c>
      <c r="I319" s="162"/>
      <c r="J319" s="163">
        <f t="shared" si="40"/>
        <v>0</v>
      </c>
      <c r="K319" s="164"/>
      <c r="L319" s="34"/>
      <c r="M319" s="165" t="s">
        <v>1</v>
      </c>
      <c r="N319" s="166" t="s">
        <v>40</v>
      </c>
      <c r="O319" s="62"/>
      <c r="P319" s="167">
        <f t="shared" si="41"/>
        <v>0</v>
      </c>
      <c r="Q319" s="167">
        <v>7.5000000000000002E-4</v>
      </c>
      <c r="R319" s="167">
        <f t="shared" si="42"/>
        <v>1.5E-3</v>
      </c>
      <c r="S319" s="167">
        <v>0</v>
      </c>
      <c r="T319" s="168">
        <f t="shared" si="4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9" t="s">
        <v>308</v>
      </c>
      <c r="AT319" s="169" t="s">
        <v>150</v>
      </c>
      <c r="AU319" s="169" t="s">
        <v>87</v>
      </c>
      <c r="AY319" s="18" t="s">
        <v>148</v>
      </c>
      <c r="BE319" s="170">
        <f t="shared" si="44"/>
        <v>0</v>
      </c>
      <c r="BF319" s="170">
        <f t="shared" si="45"/>
        <v>0</v>
      </c>
      <c r="BG319" s="170">
        <f t="shared" si="46"/>
        <v>0</v>
      </c>
      <c r="BH319" s="170">
        <f t="shared" si="47"/>
        <v>0</v>
      </c>
      <c r="BI319" s="170">
        <f t="shared" si="48"/>
        <v>0</v>
      </c>
      <c r="BJ319" s="18" t="s">
        <v>87</v>
      </c>
      <c r="BK319" s="170">
        <f t="shared" si="49"/>
        <v>0</v>
      </c>
      <c r="BL319" s="18" t="s">
        <v>308</v>
      </c>
      <c r="BM319" s="169" t="s">
        <v>2078</v>
      </c>
    </row>
    <row r="320" spans="1:65" s="2" customFormat="1" ht="21.75" customHeight="1">
      <c r="A320" s="33"/>
      <c r="B320" s="156"/>
      <c r="C320" s="157" t="s">
        <v>391</v>
      </c>
      <c r="D320" s="157" t="s">
        <v>150</v>
      </c>
      <c r="E320" s="158" t="s">
        <v>2079</v>
      </c>
      <c r="F320" s="159" t="s">
        <v>2080</v>
      </c>
      <c r="G320" s="160" t="s">
        <v>2068</v>
      </c>
      <c r="H320" s="161">
        <v>1</v>
      </c>
      <c r="I320" s="162"/>
      <c r="J320" s="163">
        <f t="shared" si="40"/>
        <v>0</v>
      </c>
      <c r="K320" s="164"/>
      <c r="L320" s="34"/>
      <c r="M320" s="165" t="s">
        <v>1</v>
      </c>
      <c r="N320" s="166" t="s">
        <v>40</v>
      </c>
      <c r="O320" s="62"/>
      <c r="P320" s="167">
        <f t="shared" si="41"/>
        <v>0</v>
      </c>
      <c r="Q320" s="167">
        <v>7.5000000000000002E-4</v>
      </c>
      <c r="R320" s="167">
        <f t="shared" si="42"/>
        <v>7.5000000000000002E-4</v>
      </c>
      <c r="S320" s="167">
        <v>0</v>
      </c>
      <c r="T320" s="168">
        <f t="shared" si="43"/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9" t="s">
        <v>308</v>
      </c>
      <c r="AT320" s="169" t="s">
        <v>150</v>
      </c>
      <c r="AU320" s="169" t="s">
        <v>87</v>
      </c>
      <c r="AY320" s="18" t="s">
        <v>148</v>
      </c>
      <c r="BE320" s="170">
        <f t="shared" si="44"/>
        <v>0</v>
      </c>
      <c r="BF320" s="170">
        <f t="shared" si="45"/>
        <v>0</v>
      </c>
      <c r="BG320" s="170">
        <f t="shared" si="46"/>
        <v>0</v>
      </c>
      <c r="BH320" s="170">
        <f t="shared" si="47"/>
        <v>0</v>
      </c>
      <c r="BI320" s="170">
        <f t="shared" si="48"/>
        <v>0</v>
      </c>
      <c r="BJ320" s="18" t="s">
        <v>87</v>
      </c>
      <c r="BK320" s="170">
        <f t="shared" si="49"/>
        <v>0</v>
      </c>
      <c r="BL320" s="18" t="s">
        <v>308</v>
      </c>
      <c r="BM320" s="169" t="s">
        <v>2081</v>
      </c>
    </row>
    <row r="321" spans="1:65" s="2" customFormat="1" ht="24.2" customHeight="1">
      <c r="A321" s="33"/>
      <c r="B321" s="156"/>
      <c r="C321" s="157" t="s">
        <v>1154</v>
      </c>
      <c r="D321" s="157" t="s">
        <v>150</v>
      </c>
      <c r="E321" s="158" t="s">
        <v>2063</v>
      </c>
      <c r="F321" s="159" t="s">
        <v>2064</v>
      </c>
      <c r="G321" s="160" t="s">
        <v>1907</v>
      </c>
      <c r="H321" s="161">
        <v>1</v>
      </c>
      <c r="I321" s="162"/>
      <c r="J321" s="163">
        <f t="shared" si="40"/>
        <v>0</v>
      </c>
      <c r="K321" s="164"/>
      <c r="L321" s="34"/>
      <c r="M321" s="165" t="s">
        <v>1</v>
      </c>
      <c r="N321" s="166" t="s">
        <v>40</v>
      </c>
      <c r="O321" s="62"/>
      <c r="P321" s="167">
        <f t="shared" si="41"/>
        <v>0</v>
      </c>
      <c r="Q321" s="167">
        <v>7.5000000000000002E-4</v>
      </c>
      <c r="R321" s="167">
        <f t="shared" si="42"/>
        <v>7.5000000000000002E-4</v>
      </c>
      <c r="S321" s="167">
        <v>0</v>
      </c>
      <c r="T321" s="168">
        <f t="shared" si="43"/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9" t="s">
        <v>308</v>
      </c>
      <c r="AT321" s="169" t="s">
        <v>150</v>
      </c>
      <c r="AU321" s="169" t="s">
        <v>87</v>
      </c>
      <c r="AY321" s="18" t="s">
        <v>148</v>
      </c>
      <c r="BE321" s="170">
        <f t="shared" si="44"/>
        <v>0</v>
      </c>
      <c r="BF321" s="170">
        <f t="shared" si="45"/>
        <v>0</v>
      </c>
      <c r="BG321" s="170">
        <f t="shared" si="46"/>
        <v>0</v>
      </c>
      <c r="BH321" s="170">
        <f t="shared" si="47"/>
        <v>0</v>
      </c>
      <c r="BI321" s="170">
        <f t="shared" si="48"/>
        <v>0</v>
      </c>
      <c r="BJ321" s="18" t="s">
        <v>87</v>
      </c>
      <c r="BK321" s="170">
        <f t="shared" si="49"/>
        <v>0</v>
      </c>
      <c r="BL321" s="18" t="s">
        <v>308</v>
      </c>
      <c r="BM321" s="169" t="s">
        <v>2082</v>
      </c>
    </row>
    <row r="322" spans="1:65" s="2" customFormat="1" ht="37.9" customHeight="1">
      <c r="A322" s="33"/>
      <c r="B322" s="156"/>
      <c r="C322" s="157" t="s">
        <v>413</v>
      </c>
      <c r="D322" s="157" t="s">
        <v>150</v>
      </c>
      <c r="E322" s="158" t="s">
        <v>2083</v>
      </c>
      <c r="F322" s="159" t="s">
        <v>2084</v>
      </c>
      <c r="G322" s="160" t="s">
        <v>325</v>
      </c>
      <c r="H322" s="161">
        <v>2</v>
      </c>
      <c r="I322" s="162"/>
      <c r="J322" s="163">
        <f t="shared" si="40"/>
        <v>0</v>
      </c>
      <c r="K322" s="164"/>
      <c r="L322" s="34"/>
      <c r="M322" s="165" t="s">
        <v>1</v>
      </c>
      <c r="N322" s="166" t="s">
        <v>40</v>
      </c>
      <c r="O322" s="62"/>
      <c r="P322" s="167">
        <f t="shared" si="41"/>
        <v>0</v>
      </c>
      <c r="Q322" s="167">
        <v>3.0000000000000001E-3</v>
      </c>
      <c r="R322" s="167">
        <f t="shared" si="42"/>
        <v>6.0000000000000001E-3</v>
      </c>
      <c r="S322" s="167">
        <v>0</v>
      </c>
      <c r="T322" s="168">
        <f t="shared" si="43"/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9" t="s">
        <v>308</v>
      </c>
      <c r="AT322" s="169" t="s">
        <v>150</v>
      </c>
      <c r="AU322" s="169" t="s">
        <v>87</v>
      </c>
      <c r="AY322" s="18" t="s">
        <v>148</v>
      </c>
      <c r="BE322" s="170">
        <f t="shared" si="44"/>
        <v>0</v>
      </c>
      <c r="BF322" s="170">
        <f t="shared" si="45"/>
        <v>0</v>
      </c>
      <c r="BG322" s="170">
        <f t="shared" si="46"/>
        <v>0</v>
      </c>
      <c r="BH322" s="170">
        <f t="shared" si="47"/>
        <v>0</v>
      </c>
      <c r="BI322" s="170">
        <f t="shared" si="48"/>
        <v>0</v>
      </c>
      <c r="BJ322" s="18" t="s">
        <v>87</v>
      </c>
      <c r="BK322" s="170">
        <f t="shared" si="49"/>
        <v>0</v>
      </c>
      <c r="BL322" s="18" t="s">
        <v>308</v>
      </c>
      <c r="BM322" s="169" t="s">
        <v>2085</v>
      </c>
    </row>
    <row r="323" spans="1:65" s="2" customFormat="1" ht="16.5" customHeight="1">
      <c r="A323" s="33"/>
      <c r="B323" s="156"/>
      <c r="C323" s="207" t="s">
        <v>319</v>
      </c>
      <c r="D323" s="207" t="s">
        <v>752</v>
      </c>
      <c r="E323" s="208" t="s">
        <v>2086</v>
      </c>
      <c r="F323" s="209" t="s">
        <v>2087</v>
      </c>
      <c r="G323" s="210" t="s">
        <v>325</v>
      </c>
      <c r="H323" s="211">
        <v>2</v>
      </c>
      <c r="I323" s="212"/>
      <c r="J323" s="213">
        <f t="shared" si="40"/>
        <v>0</v>
      </c>
      <c r="K323" s="214"/>
      <c r="L323" s="215"/>
      <c r="M323" s="216" t="s">
        <v>1</v>
      </c>
      <c r="N323" s="217" t="s">
        <v>40</v>
      </c>
      <c r="O323" s="62"/>
      <c r="P323" s="167">
        <f t="shared" si="41"/>
        <v>0</v>
      </c>
      <c r="Q323" s="167">
        <v>1.3679999999999999E-2</v>
      </c>
      <c r="R323" s="167">
        <f t="shared" si="42"/>
        <v>2.7359999999999999E-2</v>
      </c>
      <c r="S323" s="167">
        <v>0</v>
      </c>
      <c r="T323" s="168">
        <f t="shared" si="43"/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9" t="s">
        <v>431</v>
      </c>
      <c r="AT323" s="169" t="s">
        <v>752</v>
      </c>
      <c r="AU323" s="169" t="s">
        <v>87</v>
      </c>
      <c r="AY323" s="18" t="s">
        <v>148</v>
      </c>
      <c r="BE323" s="170">
        <f t="shared" si="44"/>
        <v>0</v>
      </c>
      <c r="BF323" s="170">
        <f t="shared" si="45"/>
        <v>0</v>
      </c>
      <c r="BG323" s="170">
        <f t="shared" si="46"/>
        <v>0</v>
      </c>
      <c r="BH323" s="170">
        <f t="shared" si="47"/>
        <v>0</v>
      </c>
      <c r="BI323" s="170">
        <f t="shared" si="48"/>
        <v>0</v>
      </c>
      <c r="BJ323" s="18" t="s">
        <v>87</v>
      </c>
      <c r="BK323" s="170">
        <f t="shared" si="49"/>
        <v>0</v>
      </c>
      <c r="BL323" s="18" t="s">
        <v>308</v>
      </c>
      <c r="BM323" s="169" t="s">
        <v>2088</v>
      </c>
    </row>
    <row r="324" spans="1:65" s="2" customFormat="1" ht="24.2" customHeight="1">
      <c r="A324" s="33"/>
      <c r="B324" s="156"/>
      <c r="C324" s="157" t="s">
        <v>1177</v>
      </c>
      <c r="D324" s="157" t="s">
        <v>150</v>
      </c>
      <c r="E324" s="158" t="s">
        <v>2089</v>
      </c>
      <c r="F324" s="159" t="s">
        <v>2090</v>
      </c>
      <c r="G324" s="160" t="s">
        <v>2068</v>
      </c>
      <c r="H324" s="161">
        <v>1</v>
      </c>
      <c r="I324" s="162"/>
      <c r="J324" s="163">
        <f t="shared" si="40"/>
        <v>0</v>
      </c>
      <c r="K324" s="164"/>
      <c r="L324" s="34"/>
      <c r="M324" s="165" t="s">
        <v>1</v>
      </c>
      <c r="N324" s="166" t="s">
        <v>40</v>
      </c>
      <c r="O324" s="62"/>
      <c r="P324" s="167">
        <f t="shared" si="41"/>
        <v>0</v>
      </c>
      <c r="Q324" s="167">
        <v>1.2999999999999999E-4</v>
      </c>
      <c r="R324" s="167">
        <f t="shared" si="42"/>
        <v>1.2999999999999999E-4</v>
      </c>
      <c r="S324" s="167">
        <v>0</v>
      </c>
      <c r="T324" s="168">
        <f t="shared" si="43"/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9" t="s">
        <v>308</v>
      </c>
      <c r="AT324" s="169" t="s">
        <v>150</v>
      </c>
      <c r="AU324" s="169" t="s">
        <v>87</v>
      </c>
      <c r="AY324" s="18" t="s">
        <v>148</v>
      </c>
      <c r="BE324" s="170">
        <f t="shared" si="44"/>
        <v>0</v>
      </c>
      <c r="BF324" s="170">
        <f t="shared" si="45"/>
        <v>0</v>
      </c>
      <c r="BG324" s="170">
        <f t="shared" si="46"/>
        <v>0</v>
      </c>
      <c r="BH324" s="170">
        <f t="shared" si="47"/>
        <v>0</v>
      </c>
      <c r="BI324" s="170">
        <f t="shared" si="48"/>
        <v>0</v>
      </c>
      <c r="BJ324" s="18" t="s">
        <v>87</v>
      </c>
      <c r="BK324" s="170">
        <f t="shared" si="49"/>
        <v>0</v>
      </c>
      <c r="BL324" s="18" t="s">
        <v>308</v>
      </c>
      <c r="BM324" s="169" t="s">
        <v>2091</v>
      </c>
    </row>
    <row r="325" spans="1:65" s="2" customFormat="1" ht="24.2" customHeight="1">
      <c r="A325" s="33"/>
      <c r="B325" s="156"/>
      <c r="C325" s="157" t="s">
        <v>1198</v>
      </c>
      <c r="D325" s="157" t="s">
        <v>150</v>
      </c>
      <c r="E325" s="158" t="s">
        <v>2092</v>
      </c>
      <c r="F325" s="159" t="s">
        <v>2093</v>
      </c>
      <c r="G325" s="160" t="s">
        <v>1907</v>
      </c>
      <c r="H325" s="161">
        <v>1</v>
      </c>
      <c r="I325" s="162"/>
      <c r="J325" s="163">
        <f t="shared" si="40"/>
        <v>0</v>
      </c>
      <c r="K325" s="164"/>
      <c r="L325" s="34"/>
      <c r="M325" s="165" t="s">
        <v>1</v>
      </c>
      <c r="N325" s="166" t="s">
        <v>40</v>
      </c>
      <c r="O325" s="62"/>
      <c r="P325" s="167">
        <f t="shared" si="41"/>
        <v>0</v>
      </c>
      <c r="Q325" s="167">
        <v>1.2999999999999999E-4</v>
      </c>
      <c r="R325" s="167">
        <f t="shared" si="42"/>
        <v>1.2999999999999999E-4</v>
      </c>
      <c r="S325" s="167">
        <v>0</v>
      </c>
      <c r="T325" s="168">
        <f t="shared" si="43"/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9" t="s">
        <v>308</v>
      </c>
      <c r="AT325" s="169" t="s">
        <v>150</v>
      </c>
      <c r="AU325" s="169" t="s">
        <v>87</v>
      </c>
      <c r="AY325" s="18" t="s">
        <v>148</v>
      </c>
      <c r="BE325" s="170">
        <f t="shared" si="44"/>
        <v>0</v>
      </c>
      <c r="BF325" s="170">
        <f t="shared" si="45"/>
        <v>0</v>
      </c>
      <c r="BG325" s="170">
        <f t="shared" si="46"/>
        <v>0</v>
      </c>
      <c r="BH325" s="170">
        <f t="shared" si="47"/>
        <v>0</v>
      </c>
      <c r="BI325" s="170">
        <f t="shared" si="48"/>
        <v>0</v>
      </c>
      <c r="BJ325" s="18" t="s">
        <v>87</v>
      </c>
      <c r="BK325" s="170">
        <f t="shared" si="49"/>
        <v>0</v>
      </c>
      <c r="BL325" s="18" t="s">
        <v>308</v>
      </c>
      <c r="BM325" s="169" t="s">
        <v>2094</v>
      </c>
    </row>
    <row r="326" spans="1:65" s="2" customFormat="1" ht="24.2" customHeight="1">
      <c r="A326" s="33"/>
      <c r="B326" s="156"/>
      <c r="C326" s="157" t="s">
        <v>1204</v>
      </c>
      <c r="D326" s="157" t="s">
        <v>150</v>
      </c>
      <c r="E326" s="158" t="s">
        <v>2095</v>
      </c>
      <c r="F326" s="159" t="s">
        <v>2096</v>
      </c>
      <c r="G326" s="160" t="s">
        <v>2068</v>
      </c>
      <c r="H326" s="161">
        <v>1</v>
      </c>
      <c r="I326" s="162"/>
      <c r="J326" s="163">
        <f t="shared" si="40"/>
        <v>0</v>
      </c>
      <c r="K326" s="164"/>
      <c r="L326" s="34"/>
      <c r="M326" s="165" t="s">
        <v>1</v>
      </c>
      <c r="N326" s="166" t="s">
        <v>40</v>
      </c>
      <c r="O326" s="62"/>
      <c r="P326" s="167">
        <f t="shared" si="41"/>
        <v>0</v>
      </c>
      <c r="Q326" s="167">
        <v>1.2999999999999999E-4</v>
      </c>
      <c r="R326" s="167">
        <f t="shared" si="42"/>
        <v>1.2999999999999999E-4</v>
      </c>
      <c r="S326" s="167">
        <v>0</v>
      </c>
      <c r="T326" s="168">
        <f t="shared" si="43"/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9" t="s">
        <v>308</v>
      </c>
      <c r="AT326" s="169" t="s">
        <v>150</v>
      </c>
      <c r="AU326" s="169" t="s">
        <v>87</v>
      </c>
      <c r="AY326" s="18" t="s">
        <v>148</v>
      </c>
      <c r="BE326" s="170">
        <f t="shared" si="44"/>
        <v>0</v>
      </c>
      <c r="BF326" s="170">
        <f t="shared" si="45"/>
        <v>0</v>
      </c>
      <c r="BG326" s="170">
        <f t="shared" si="46"/>
        <v>0</v>
      </c>
      <c r="BH326" s="170">
        <f t="shared" si="47"/>
        <v>0</v>
      </c>
      <c r="BI326" s="170">
        <f t="shared" si="48"/>
        <v>0</v>
      </c>
      <c r="BJ326" s="18" t="s">
        <v>87</v>
      </c>
      <c r="BK326" s="170">
        <f t="shared" si="49"/>
        <v>0</v>
      </c>
      <c r="BL326" s="18" t="s">
        <v>308</v>
      </c>
      <c r="BM326" s="169" t="s">
        <v>2097</v>
      </c>
    </row>
    <row r="327" spans="1:65" s="2" customFormat="1" ht="24.2" customHeight="1">
      <c r="A327" s="33"/>
      <c r="B327" s="156"/>
      <c r="C327" s="157" t="s">
        <v>1210</v>
      </c>
      <c r="D327" s="157" t="s">
        <v>150</v>
      </c>
      <c r="E327" s="158" t="s">
        <v>2098</v>
      </c>
      <c r="F327" s="159" t="s">
        <v>2099</v>
      </c>
      <c r="G327" s="160" t="s">
        <v>1907</v>
      </c>
      <c r="H327" s="161">
        <v>1</v>
      </c>
      <c r="I327" s="162"/>
      <c r="J327" s="163">
        <f t="shared" si="40"/>
        <v>0</v>
      </c>
      <c r="K327" s="164"/>
      <c r="L327" s="34"/>
      <c r="M327" s="165" t="s">
        <v>1</v>
      </c>
      <c r="N327" s="166" t="s">
        <v>40</v>
      </c>
      <c r="O327" s="62"/>
      <c r="P327" s="167">
        <f t="shared" si="41"/>
        <v>0</v>
      </c>
      <c r="Q327" s="167">
        <v>1.2999999999999999E-4</v>
      </c>
      <c r="R327" s="167">
        <f t="shared" si="42"/>
        <v>1.2999999999999999E-4</v>
      </c>
      <c r="S327" s="167">
        <v>0</v>
      </c>
      <c r="T327" s="168">
        <f t="shared" si="4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9" t="s">
        <v>308</v>
      </c>
      <c r="AT327" s="169" t="s">
        <v>150</v>
      </c>
      <c r="AU327" s="169" t="s">
        <v>87</v>
      </c>
      <c r="AY327" s="18" t="s">
        <v>148</v>
      </c>
      <c r="BE327" s="170">
        <f t="shared" si="44"/>
        <v>0</v>
      </c>
      <c r="BF327" s="170">
        <f t="shared" si="45"/>
        <v>0</v>
      </c>
      <c r="BG327" s="170">
        <f t="shared" si="46"/>
        <v>0</v>
      </c>
      <c r="BH327" s="170">
        <f t="shared" si="47"/>
        <v>0</v>
      </c>
      <c r="BI327" s="170">
        <f t="shared" si="48"/>
        <v>0</v>
      </c>
      <c r="BJ327" s="18" t="s">
        <v>87</v>
      </c>
      <c r="BK327" s="170">
        <f t="shared" si="49"/>
        <v>0</v>
      </c>
      <c r="BL327" s="18" t="s">
        <v>308</v>
      </c>
      <c r="BM327" s="169" t="s">
        <v>2100</v>
      </c>
    </row>
    <row r="328" spans="1:65" s="2" customFormat="1" ht="24.2" customHeight="1">
      <c r="A328" s="33"/>
      <c r="B328" s="156"/>
      <c r="C328" s="157" t="s">
        <v>1223</v>
      </c>
      <c r="D328" s="157" t="s">
        <v>150</v>
      </c>
      <c r="E328" s="158" t="s">
        <v>2101</v>
      </c>
      <c r="F328" s="159" t="s">
        <v>2102</v>
      </c>
      <c r="G328" s="160" t="s">
        <v>2068</v>
      </c>
      <c r="H328" s="161">
        <v>2</v>
      </c>
      <c r="I328" s="162"/>
      <c r="J328" s="163">
        <f t="shared" si="40"/>
        <v>0</v>
      </c>
      <c r="K328" s="164"/>
      <c r="L328" s="34"/>
      <c r="M328" s="165" t="s">
        <v>1</v>
      </c>
      <c r="N328" s="166" t="s">
        <v>40</v>
      </c>
      <c r="O328" s="62"/>
      <c r="P328" s="167">
        <f t="shared" si="41"/>
        <v>0</v>
      </c>
      <c r="Q328" s="167">
        <v>1.2999999999999999E-4</v>
      </c>
      <c r="R328" s="167">
        <f t="shared" si="42"/>
        <v>2.5999999999999998E-4</v>
      </c>
      <c r="S328" s="167">
        <v>0</v>
      </c>
      <c r="T328" s="168">
        <f t="shared" si="4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9" t="s">
        <v>308</v>
      </c>
      <c r="AT328" s="169" t="s">
        <v>150</v>
      </c>
      <c r="AU328" s="169" t="s">
        <v>87</v>
      </c>
      <c r="AY328" s="18" t="s">
        <v>148</v>
      </c>
      <c r="BE328" s="170">
        <f t="shared" si="44"/>
        <v>0</v>
      </c>
      <c r="BF328" s="170">
        <f t="shared" si="45"/>
        <v>0</v>
      </c>
      <c r="BG328" s="170">
        <f t="shared" si="46"/>
        <v>0</v>
      </c>
      <c r="BH328" s="170">
        <f t="shared" si="47"/>
        <v>0</v>
      </c>
      <c r="BI328" s="170">
        <f t="shared" si="48"/>
        <v>0</v>
      </c>
      <c r="BJ328" s="18" t="s">
        <v>87</v>
      </c>
      <c r="BK328" s="170">
        <f t="shared" si="49"/>
        <v>0</v>
      </c>
      <c r="BL328" s="18" t="s">
        <v>308</v>
      </c>
      <c r="BM328" s="169" t="s">
        <v>2103</v>
      </c>
    </row>
    <row r="329" spans="1:65" s="2" customFormat="1" ht="24.2" customHeight="1">
      <c r="A329" s="33"/>
      <c r="B329" s="156"/>
      <c r="C329" s="157" t="s">
        <v>1237</v>
      </c>
      <c r="D329" s="157" t="s">
        <v>150</v>
      </c>
      <c r="E329" s="158" t="s">
        <v>2104</v>
      </c>
      <c r="F329" s="159" t="s">
        <v>2105</v>
      </c>
      <c r="G329" s="160" t="s">
        <v>1907</v>
      </c>
      <c r="H329" s="161">
        <v>2</v>
      </c>
      <c r="I329" s="162"/>
      <c r="J329" s="163">
        <f t="shared" si="40"/>
        <v>0</v>
      </c>
      <c r="K329" s="164"/>
      <c r="L329" s="34"/>
      <c r="M329" s="165" t="s">
        <v>1</v>
      </c>
      <c r="N329" s="166" t="s">
        <v>40</v>
      </c>
      <c r="O329" s="62"/>
      <c r="P329" s="167">
        <f t="shared" si="41"/>
        <v>0</v>
      </c>
      <c r="Q329" s="167">
        <v>1.2999999999999999E-4</v>
      </c>
      <c r="R329" s="167">
        <f t="shared" si="42"/>
        <v>2.5999999999999998E-4</v>
      </c>
      <c r="S329" s="167">
        <v>0</v>
      </c>
      <c r="T329" s="168">
        <f t="shared" si="4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9" t="s">
        <v>308</v>
      </c>
      <c r="AT329" s="169" t="s">
        <v>150</v>
      </c>
      <c r="AU329" s="169" t="s">
        <v>87</v>
      </c>
      <c r="AY329" s="18" t="s">
        <v>148</v>
      </c>
      <c r="BE329" s="170">
        <f t="shared" si="44"/>
        <v>0</v>
      </c>
      <c r="BF329" s="170">
        <f t="shared" si="45"/>
        <v>0</v>
      </c>
      <c r="BG329" s="170">
        <f t="shared" si="46"/>
        <v>0</v>
      </c>
      <c r="BH329" s="170">
        <f t="shared" si="47"/>
        <v>0</v>
      </c>
      <c r="BI329" s="170">
        <f t="shared" si="48"/>
        <v>0</v>
      </c>
      <c r="BJ329" s="18" t="s">
        <v>87</v>
      </c>
      <c r="BK329" s="170">
        <f t="shared" si="49"/>
        <v>0</v>
      </c>
      <c r="BL329" s="18" t="s">
        <v>308</v>
      </c>
      <c r="BM329" s="169" t="s">
        <v>2106</v>
      </c>
    </row>
    <row r="330" spans="1:65" s="2" customFormat="1" ht="24.2" customHeight="1">
      <c r="A330" s="33"/>
      <c r="B330" s="156"/>
      <c r="C330" s="157" t="s">
        <v>1242</v>
      </c>
      <c r="D330" s="157" t="s">
        <v>150</v>
      </c>
      <c r="E330" s="158" t="s">
        <v>2107</v>
      </c>
      <c r="F330" s="159" t="s">
        <v>2108</v>
      </c>
      <c r="G330" s="160" t="s">
        <v>1907</v>
      </c>
      <c r="H330" s="161">
        <v>2</v>
      </c>
      <c r="I330" s="162"/>
      <c r="J330" s="163">
        <f t="shared" si="40"/>
        <v>0</v>
      </c>
      <c r="K330" s="164"/>
      <c r="L330" s="34"/>
      <c r="M330" s="165" t="s">
        <v>1</v>
      </c>
      <c r="N330" s="166" t="s">
        <v>40</v>
      </c>
      <c r="O330" s="62"/>
      <c r="P330" s="167">
        <f t="shared" si="41"/>
        <v>0</v>
      </c>
      <c r="Q330" s="167">
        <v>7.5000000000000002E-4</v>
      </c>
      <c r="R330" s="167">
        <f t="shared" si="42"/>
        <v>1.5E-3</v>
      </c>
      <c r="S330" s="167">
        <v>0</v>
      </c>
      <c r="T330" s="168">
        <f t="shared" si="4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9" t="s">
        <v>308</v>
      </c>
      <c r="AT330" s="169" t="s">
        <v>150</v>
      </c>
      <c r="AU330" s="169" t="s">
        <v>87</v>
      </c>
      <c r="AY330" s="18" t="s">
        <v>148</v>
      </c>
      <c r="BE330" s="170">
        <f t="shared" si="44"/>
        <v>0</v>
      </c>
      <c r="BF330" s="170">
        <f t="shared" si="45"/>
        <v>0</v>
      </c>
      <c r="BG330" s="170">
        <f t="shared" si="46"/>
        <v>0</v>
      </c>
      <c r="BH330" s="170">
        <f t="shared" si="47"/>
        <v>0</v>
      </c>
      <c r="BI330" s="170">
        <f t="shared" si="48"/>
        <v>0</v>
      </c>
      <c r="BJ330" s="18" t="s">
        <v>87</v>
      </c>
      <c r="BK330" s="170">
        <f t="shared" si="49"/>
        <v>0</v>
      </c>
      <c r="BL330" s="18" t="s">
        <v>308</v>
      </c>
      <c r="BM330" s="169" t="s">
        <v>2109</v>
      </c>
    </row>
    <row r="331" spans="1:65" s="2" customFormat="1" ht="33" customHeight="1">
      <c r="A331" s="33"/>
      <c r="B331" s="156"/>
      <c r="C331" s="157" t="s">
        <v>1246</v>
      </c>
      <c r="D331" s="157" t="s">
        <v>150</v>
      </c>
      <c r="E331" s="158" t="s">
        <v>2110</v>
      </c>
      <c r="F331" s="159" t="s">
        <v>2111</v>
      </c>
      <c r="G331" s="160" t="s">
        <v>1907</v>
      </c>
      <c r="H331" s="161">
        <v>2</v>
      </c>
      <c r="I331" s="162"/>
      <c r="J331" s="163">
        <f t="shared" si="40"/>
        <v>0</v>
      </c>
      <c r="K331" s="164"/>
      <c r="L331" s="34"/>
      <c r="M331" s="165" t="s">
        <v>1</v>
      </c>
      <c r="N331" s="166" t="s">
        <v>40</v>
      </c>
      <c r="O331" s="62"/>
      <c r="P331" s="167">
        <f t="shared" si="41"/>
        <v>0</v>
      </c>
      <c r="Q331" s="167">
        <v>1.9000000000000001E-4</v>
      </c>
      <c r="R331" s="167">
        <f t="shared" si="42"/>
        <v>3.8000000000000002E-4</v>
      </c>
      <c r="S331" s="167">
        <v>0</v>
      </c>
      <c r="T331" s="168">
        <f t="shared" si="4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9" t="s">
        <v>308</v>
      </c>
      <c r="AT331" s="169" t="s">
        <v>150</v>
      </c>
      <c r="AU331" s="169" t="s">
        <v>87</v>
      </c>
      <c r="AY331" s="18" t="s">
        <v>148</v>
      </c>
      <c r="BE331" s="170">
        <f t="shared" si="44"/>
        <v>0</v>
      </c>
      <c r="BF331" s="170">
        <f t="shared" si="45"/>
        <v>0</v>
      </c>
      <c r="BG331" s="170">
        <f t="shared" si="46"/>
        <v>0</v>
      </c>
      <c r="BH331" s="170">
        <f t="shared" si="47"/>
        <v>0</v>
      </c>
      <c r="BI331" s="170">
        <f t="shared" si="48"/>
        <v>0</v>
      </c>
      <c r="BJ331" s="18" t="s">
        <v>87</v>
      </c>
      <c r="BK331" s="170">
        <f t="shared" si="49"/>
        <v>0</v>
      </c>
      <c r="BL331" s="18" t="s">
        <v>308</v>
      </c>
      <c r="BM331" s="169" t="s">
        <v>2112</v>
      </c>
    </row>
    <row r="332" spans="1:65" s="2" customFormat="1" ht="24.2" customHeight="1">
      <c r="A332" s="33"/>
      <c r="B332" s="156"/>
      <c r="C332" s="157" t="s">
        <v>2113</v>
      </c>
      <c r="D332" s="157" t="s">
        <v>150</v>
      </c>
      <c r="E332" s="158" t="s">
        <v>2114</v>
      </c>
      <c r="F332" s="159" t="s">
        <v>2115</v>
      </c>
      <c r="G332" s="160" t="s">
        <v>752</v>
      </c>
      <c r="H332" s="161">
        <v>250</v>
      </c>
      <c r="I332" s="162"/>
      <c r="J332" s="163">
        <f t="shared" si="40"/>
        <v>0</v>
      </c>
      <c r="K332" s="164"/>
      <c r="L332" s="34"/>
      <c r="M332" s="165" t="s">
        <v>1</v>
      </c>
      <c r="N332" s="166" t="s">
        <v>40</v>
      </c>
      <c r="O332" s="62"/>
      <c r="P332" s="167">
        <f t="shared" si="41"/>
        <v>0</v>
      </c>
      <c r="Q332" s="167">
        <v>1.9000000000000001E-4</v>
      </c>
      <c r="R332" s="167">
        <f t="shared" si="42"/>
        <v>4.7500000000000001E-2</v>
      </c>
      <c r="S332" s="167">
        <v>0</v>
      </c>
      <c r="T332" s="168">
        <f t="shared" si="4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9" t="s">
        <v>308</v>
      </c>
      <c r="AT332" s="169" t="s">
        <v>150</v>
      </c>
      <c r="AU332" s="169" t="s">
        <v>87</v>
      </c>
      <c r="AY332" s="18" t="s">
        <v>148</v>
      </c>
      <c r="BE332" s="170">
        <f t="shared" si="44"/>
        <v>0</v>
      </c>
      <c r="BF332" s="170">
        <f t="shared" si="45"/>
        <v>0</v>
      </c>
      <c r="BG332" s="170">
        <f t="shared" si="46"/>
        <v>0</v>
      </c>
      <c r="BH332" s="170">
        <f t="shared" si="47"/>
        <v>0</v>
      </c>
      <c r="BI332" s="170">
        <f t="shared" si="48"/>
        <v>0</v>
      </c>
      <c r="BJ332" s="18" t="s">
        <v>87</v>
      </c>
      <c r="BK332" s="170">
        <f t="shared" si="49"/>
        <v>0</v>
      </c>
      <c r="BL332" s="18" t="s">
        <v>308</v>
      </c>
      <c r="BM332" s="169" t="s">
        <v>2116</v>
      </c>
    </row>
    <row r="333" spans="1:65" s="2" customFormat="1" ht="24.2" customHeight="1">
      <c r="A333" s="33"/>
      <c r="B333" s="156"/>
      <c r="C333" s="157" t="s">
        <v>2013</v>
      </c>
      <c r="D333" s="157" t="s">
        <v>150</v>
      </c>
      <c r="E333" s="158" t="s">
        <v>2117</v>
      </c>
      <c r="F333" s="159" t="s">
        <v>2118</v>
      </c>
      <c r="G333" s="160" t="s">
        <v>752</v>
      </c>
      <c r="H333" s="161">
        <v>30</v>
      </c>
      <c r="I333" s="162"/>
      <c r="J333" s="163">
        <f t="shared" si="40"/>
        <v>0</v>
      </c>
      <c r="K333" s="164"/>
      <c r="L333" s="34"/>
      <c r="M333" s="165" t="s">
        <v>1</v>
      </c>
      <c r="N333" s="166" t="s">
        <v>40</v>
      </c>
      <c r="O333" s="62"/>
      <c r="P333" s="167">
        <f t="shared" si="41"/>
        <v>0</v>
      </c>
      <c r="Q333" s="167">
        <v>1.9000000000000001E-4</v>
      </c>
      <c r="R333" s="167">
        <f t="shared" si="42"/>
        <v>5.7000000000000002E-3</v>
      </c>
      <c r="S333" s="167">
        <v>0</v>
      </c>
      <c r="T333" s="168">
        <f t="shared" si="4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9" t="s">
        <v>308</v>
      </c>
      <c r="AT333" s="169" t="s">
        <v>150</v>
      </c>
      <c r="AU333" s="169" t="s">
        <v>87</v>
      </c>
      <c r="AY333" s="18" t="s">
        <v>148</v>
      </c>
      <c r="BE333" s="170">
        <f t="shared" si="44"/>
        <v>0</v>
      </c>
      <c r="BF333" s="170">
        <f t="shared" si="45"/>
        <v>0</v>
      </c>
      <c r="BG333" s="170">
        <f t="shared" si="46"/>
        <v>0</v>
      </c>
      <c r="BH333" s="170">
        <f t="shared" si="47"/>
        <v>0</v>
      </c>
      <c r="BI333" s="170">
        <f t="shared" si="48"/>
        <v>0</v>
      </c>
      <c r="BJ333" s="18" t="s">
        <v>87</v>
      </c>
      <c r="BK333" s="170">
        <f t="shared" si="49"/>
        <v>0</v>
      </c>
      <c r="BL333" s="18" t="s">
        <v>308</v>
      </c>
      <c r="BM333" s="169" t="s">
        <v>2119</v>
      </c>
    </row>
    <row r="334" spans="1:65" s="2" customFormat="1" ht="24.2" customHeight="1">
      <c r="A334" s="33"/>
      <c r="B334" s="156"/>
      <c r="C334" s="157" t="s">
        <v>2120</v>
      </c>
      <c r="D334" s="157" t="s">
        <v>150</v>
      </c>
      <c r="E334" s="158" t="s">
        <v>2121</v>
      </c>
      <c r="F334" s="159" t="s">
        <v>2122</v>
      </c>
      <c r="G334" s="160" t="s">
        <v>752</v>
      </c>
      <c r="H334" s="161">
        <v>280</v>
      </c>
      <c r="I334" s="162"/>
      <c r="J334" s="163">
        <f t="shared" si="40"/>
        <v>0</v>
      </c>
      <c r="K334" s="164"/>
      <c r="L334" s="34"/>
      <c r="M334" s="165" t="s">
        <v>1</v>
      </c>
      <c r="N334" s="166" t="s">
        <v>40</v>
      </c>
      <c r="O334" s="62"/>
      <c r="P334" s="167">
        <f t="shared" si="41"/>
        <v>0</v>
      </c>
      <c r="Q334" s="167">
        <v>1.0000000000000001E-5</v>
      </c>
      <c r="R334" s="167">
        <f t="shared" si="42"/>
        <v>2.8000000000000004E-3</v>
      </c>
      <c r="S334" s="167">
        <v>0</v>
      </c>
      <c r="T334" s="168">
        <f t="shared" si="4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9" t="s">
        <v>308</v>
      </c>
      <c r="AT334" s="169" t="s">
        <v>150</v>
      </c>
      <c r="AU334" s="169" t="s">
        <v>87</v>
      </c>
      <c r="AY334" s="18" t="s">
        <v>148</v>
      </c>
      <c r="BE334" s="170">
        <f t="shared" si="44"/>
        <v>0</v>
      </c>
      <c r="BF334" s="170">
        <f t="shared" si="45"/>
        <v>0</v>
      </c>
      <c r="BG334" s="170">
        <f t="shared" si="46"/>
        <v>0</v>
      </c>
      <c r="BH334" s="170">
        <f t="shared" si="47"/>
        <v>0</v>
      </c>
      <c r="BI334" s="170">
        <f t="shared" si="48"/>
        <v>0</v>
      </c>
      <c r="BJ334" s="18" t="s">
        <v>87</v>
      </c>
      <c r="BK334" s="170">
        <f t="shared" si="49"/>
        <v>0</v>
      </c>
      <c r="BL334" s="18" t="s">
        <v>308</v>
      </c>
      <c r="BM334" s="169" t="s">
        <v>2123</v>
      </c>
    </row>
    <row r="335" spans="1:65" s="2" customFormat="1" ht="24.2" customHeight="1">
      <c r="A335" s="33"/>
      <c r="B335" s="156"/>
      <c r="C335" s="157" t="s">
        <v>2016</v>
      </c>
      <c r="D335" s="157" t="s">
        <v>150</v>
      </c>
      <c r="E335" s="158" t="s">
        <v>2124</v>
      </c>
      <c r="F335" s="159" t="s">
        <v>2125</v>
      </c>
      <c r="G335" s="160" t="s">
        <v>1886</v>
      </c>
      <c r="H335" s="161">
        <v>1</v>
      </c>
      <c r="I335" s="162"/>
      <c r="J335" s="163">
        <f t="shared" si="40"/>
        <v>0</v>
      </c>
      <c r="K335" s="164"/>
      <c r="L335" s="34"/>
      <c r="M335" s="165" t="s">
        <v>1</v>
      </c>
      <c r="N335" s="166" t="s">
        <v>40</v>
      </c>
      <c r="O335" s="62"/>
      <c r="P335" s="167">
        <f t="shared" si="41"/>
        <v>0</v>
      </c>
      <c r="Q335" s="167">
        <v>2.5999999999999998E-4</v>
      </c>
      <c r="R335" s="167">
        <f t="shared" si="42"/>
        <v>2.5999999999999998E-4</v>
      </c>
      <c r="S335" s="167">
        <v>0</v>
      </c>
      <c r="T335" s="168">
        <f t="shared" si="4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9" t="s">
        <v>308</v>
      </c>
      <c r="AT335" s="169" t="s">
        <v>150</v>
      </c>
      <c r="AU335" s="169" t="s">
        <v>87</v>
      </c>
      <c r="AY335" s="18" t="s">
        <v>148</v>
      </c>
      <c r="BE335" s="170">
        <f t="shared" si="44"/>
        <v>0</v>
      </c>
      <c r="BF335" s="170">
        <f t="shared" si="45"/>
        <v>0</v>
      </c>
      <c r="BG335" s="170">
        <f t="shared" si="46"/>
        <v>0</v>
      </c>
      <c r="BH335" s="170">
        <f t="shared" si="47"/>
        <v>0</v>
      </c>
      <c r="BI335" s="170">
        <f t="shared" si="48"/>
        <v>0</v>
      </c>
      <c r="BJ335" s="18" t="s">
        <v>87</v>
      </c>
      <c r="BK335" s="170">
        <f t="shared" si="49"/>
        <v>0</v>
      </c>
      <c r="BL335" s="18" t="s">
        <v>308</v>
      </c>
      <c r="BM335" s="169" t="s">
        <v>2126</v>
      </c>
    </row>
    <row r="336" spans="1:65" s="14" customFormat="1" ht="11.25">
      <c r="B336" s="179"/>
      <c r="D336" s="172" t="s">
        <v>156</v>
      </c>
      <c r="E336" s="180" t="s">
        <v>1</v>
      </c>
      <c r="F336" s="181" t="s">
        <v>2127</v>
      </c>
      <c r="H336" s="182">
        <v>1</v>
      </c>
      <c r="I336" s="183"/>
      <c r="L336" s="179"/>
      <c r="M336" s="184"/>
      <c r="N336" s="185"/>
      <c r="O336" s="185"/>
      <c r="P336" s="185"/>
      <c r="Q336" s="185"/>
      <c r="R336" s="185"/>
      <c r="S336" s="185"/>
      <c r="T336" s="186"/>
      <c r="AT336" s="180" t="s">
        <v>156</v>
      </c>
      <c r="AU336" s="180" t="s">
        <v>87</v>
      </c>
      <c r="AV336" s="14" t="s">
        <v>87</v>
      </c>
      <c r="AW336" s="14" t="s">
        <v>30</v>
      </c>
      <c r="AX336" s="14" t="s">
        <v>81</v>
      </c>
      <c r="AY336" s="180" t="s">
        <v>148</v>
      </c>
    </row>
    <row r="337" spans="1:65" s="2" customFormat="1" ht="37.9" customHeight="1">
      <c r="A337" s="33"/>
      <c r="B337" s="156"/>
      <c r="C337" s="207" t="s">
        <v>2128</v>
      </c>
      <c r="D337" s="207" t="s">
        <v>752</v>
      </c>
      <c r="E337" s="208" t="s">
        <v>2129</v>
      </c>
      <c r="F337" s="209" t="s">
        <v>2130</v>
      </c>
      <c r="G337" s="210" t="s">
        <v>325</v>
      </c>
      <c r="H337" s="211">
        <v>1</v>
      </c>
      <c r="I337" s="212"/>
      <c r="J337" s="213">
        <f>ROUND(I337*H337,2)</f>
        <v>0</v>
      </c>
      <c r="K337" s="214"/>
      <c r="L337" s="215"/>
      <c r="M337" s="216" t="s">
        <v>1</v>
      </c>
      <c r="N337" s="217" t="s">
        <v>40</v>
      </c>
      <c r="O337" s="62"/>
      <c r="P337" s="167">
        <f>O337*H337</f>
        <v>0</v>
      </c>
      <c r="Q337" s="167">
        <v>2.1000000000000001E-2</v>
      </c>
      <c r="R337" s="167">
        <f>Q337*H337</f>
        <v>2.1000000000000001E-2</v>
      </c>
      <c r="S337" s="167">
        <v>0</v>
      </c>
      <c r="T337" s="168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9" t="s">
        <v>431</v>
      </c>
      <c r="AT337" s="169" t="s">
        <v>752</v>
      </c>
      <c r="AU337" s="169" t="s">
        <v>87</v>
      </c>
      <c r="AY337" s="18" t="s">
        <v>148</v>
      </c>
      <c r="BE337" s="170">
        <f>IF(N337="základná",J337,0)</f>
        <v>0</v>
      </c>
      <c r="BF337" s="170">
        <f>IF(N337="znížená",J337,0)</f>
        <v>0</v>
      </c>
      <c r="BG337" s="170">
        <f>IF(N337="zákl. prenesená",J337,0)</f>
        <v>0</v>
      </c>
      <c r="BH337" s="170">
        <f>IF(N337="zníž. prenesená",J337,0)</f>
        <v>0</v>
      </c>
      <c r="BI337" s="170">
        <f>IF(N337="nulová",J337,0)</f>
        <v>0</v>
      </c>
      <c r="BJ337" s="18" t="s">
        <v>87</v>
      </c>
      <c r="BK337" s="170">
        <f>ROUND(I337*H337,2)</f>
        <v>0</v>
      </c>
      <c r="BL337" s="18" t="s">
        <v>308</v>
      </c>
      <c r="BM337" s="169" t="s">
        <v>2131</v>
      </c>
    </row>
    <row r="338" spans="1:65" s="14" customFormat="1" ht="11.25">
      <c r="B338" s="179"/>
      <c r="D338" s="172" t="s">
        <v>156</v>
      </c>
      <c r="E338" s="180" t="s">
        <v>1</v>
      </c>
      <c r="F338" s="181" t="s">
        <v>2132</v>
      </c>
      <c r="H338" s="182">
        <v>1</v>
      </c>
      <c r="I338" s="183"/>
      <c r="L338" s="179"/>
      <c r="M338" s="184"/>
      <c r="N338" s="185"/>
      <c r="O338" s="185"/>
      <c r="P338" s="185"/>
      <c r="Q338" s="185"/>
      <c r="R338" s="185"/>
      <c r="S338" s="185"/>
      <c r="T338" s="186"/>
      <c r="AT338" s="180" t="s">
        <v>156</v>
      </c>
      <c r="AU338" s="180" t="s">
        <v>87</v>
      </c>
      <c r="AV338" s="14" t="s">
        <v>87</v>
      </c>
      <c r="AW338" s="14" t="s">
        <v>30</v>
      </c>
      <c r="AX338" s="14" t="s">
        <v>81</v>
      </c>
      <c r="AY338" s="180" t="s">
        <v>148</v>
      </c>
    </row>
    <row r="339" spans="1:65" s="2" customFormat="1" ht="16.5" customHeight="1">
      <c r="A339" s="33"/>
      <c r="B339" s="156"/>
      <c r="C339" s="157" t="s">
        <v>2019</v>
      </c>
      <c r="D339" s="157" t="s">
        <v>150</v>
      </c>
      <c r="E339" s="158" t="s">
        <v>2133</v>
      </c>
      <c r="F339" s="159" t="s">
        <v>2134</v>
      </c>
      <c r="G339" s="160" t="s">
        <v>325</v>
      </c>
      <c r="H339" s="161">
        <v>1</v>
      </c>
      <c r="I339" s="162"/>
      <c r="J339" s="163">
        <f>ROUND(I339*H339,2)</f>
        <v>0</v>
      </c>
      <c r="K339" s="164"/>
      <c r="L339" s="34"/>
      <c r="M339" s="165" t="s">
        <v>1</v>
      </c>
      <c r="N339" s="166" t="s">
        <v>40</v>
      </c>
      <c r="O339" s="62"/>
      <c r="P339" s="167">
        <f>O339*H339</f>
        <v>0</v>
      </c>
      <c r="Q339" s="167">
        <v>2.0000000000000001E-4</v>
      </c>
      <c r="R339" s="167">
        <f>Q339*H339</f>
        <v>2.0000000000000001E-4</v>
      </c>
      <c r="S339" s="167">
        <v>0</v>
      </c>
      <c r="T339" s="168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9" t="s">
        <v>308</v>
      </c>
      <c r="AT339" s="169" t="s">
        <v>150</v>
      </c>
      <c r="AU339" s="169" t="s">
        <v>87</v>
      </c>
      <c r="AY339" s="18" t="s">
        <v>148</v>
      </c>
      <c r="BE339" s="170">
        <f>IF(N339="základná",J339,0)</f>
        <v>0</v>
      </c>
      <c r="BF339" s="170">
        <f>IF(N339="znížená",J339,0)</f>
        <v>0</v>
      </c>
      <c r="BG339" s="170">
        <f>IF(N339="zákl. prenesená",J339,0)</f>
        <v>0</v>
      </c>
      <c r="BH339" s="170">
        <f>IF(N339="zníž. prenesená",J339,0)</f>
        <v>0</v>
      </c>
      <c r="BI339" s="170">
        <f>IF(N339="nulová",J339,0)</f>
        <v>0</v>
      </c>
      <c r="BJ339" s="18" t="s">
        <v>87</v>
      </c>
      <c r="BK339" s="170">
        <f>ROUND(I339*H339,2)</f>
        <v>0</v>
      </c>
      <c r="BL339" s="18" t="s">
        <v>308</v>
      </c>
      <c r="BM339" s="169" t="s">
        <v>2135</v>
      </c>
    </row>
    <row r="340" spans="1:65" s="14" customFormat="1" ht="11.25">
      <c r="B340" s="179"/>
      <c r="D340" s="172" t="s">
        <v>156</v>
      </c>
      <c r="E340" s="180" t="s">
        <v>1</v>
      </c>
      <c r="F340" s="181" t="s">
        <v>81</v>
      </c>
      <c r="H340" s="182">
        <v>1</v>
      </c>
      <c r="I340" s="183"/>
      <c r="L340" s="179"/>
      <c r="M340" s="184"/>
      <c r="N340" s="185"/>
      <c r="O340" s="185"/>
      <c r="P340" s="185"/>
      <c r="Q340" s="185"/>
      <c r="R340" s="185"/>
      <c r="S340" s="185"/>
      <c r="T340" s="186"/>
      <c r="AT340" s="180" t="s">
        <v>156</v>
      </c>
      <c r="AU340" s="180" t="s">
        <v>87</v>
      </c>
      <c r="AV340" s="14" t="s">
        <v>87</v>
      </c>
      <c r="AW340" s="14" t="s">
        <v>30</v>
      </c>
      <c r="AX340" s="14" t="s">
        <v>81</v>
      </c>
      <c r="AY340" s="180" t="s">
        <v>148</v>
      </c>
    </row>
    <row r="341" spans="1:65" s="2" customFormat="1" ht="24.2" customHeight="1">
      <c r="A341" s="33"/>
      <c r="B341" s="156"/>
      <c r="C341" s="157" t="s">
        <v>2136</v>
      </c>
      <c r="D341" s="157" t="s">
        <v>150</v>
      </c>
      <c r="E341" s="158" t="s">
        <v>2137</v>
      </c>
      <c r="F341" s="159" t="s">
        <v>2138</v>
      </c>
      <c r="G341" s="160" t="s">
        <v>396</v>
      </c>
      <c r="H341" s="161">
        <v>2.2309999999999999</v>
      </c>
      <c r="I341" s="162"/>
      <c r="J341" s="163">
        <f>ROUND(I341*H341,2)</f>
        <v>0</v>
      </c>
      <c r="K341" s="164"/>
      <c r="L341" s="34"/>
      <c r="M341" s="165" t="s">
        <v>1</v>
      </c>
      <c r="N341" s="166" t="s">
        <v>40</v>
      </c>
      <c r="O341" s="62"/>
      <c r="P341" s="167">
        <f>O341*H341</f>
        <v>0</v>
      </c>
      <c r="Q341" s="167">
        <v>0</v>
      </c>
      <c r="R341" s="167">
        <f>Q341*H341</f>
        <v>0</v>
      </c>
      <c r="S341" s="167">
        <v>0</v>
      </c>
      <c r="T341" s="168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9" t="s">
        <v>308</v>
      </c>
      <c r="AT341" s="169" t="s">
        <v>150</v>
      </c>
      <c r="AU341" s="169" t="s">
        <v>87</v>
      </c>
      <c r="AY341" s="18" t="s">
        <v>148</v>
      </c>
      <c r="BE341" s="170">
        <f>IF(N341="základná",J341,0)</f>
        <v>0</v>
      </c>
      <c r="BF341" s="170">
        <f>IF(N341="znížená",J341,0)</f>
        <v>0</v>
      </c>
      <c r="BG341" s="170">
        <f>IF(N341="zákl. prenesená",J341,0)</f>
        <v>0</v>
      </c>
      <c r="BH341" s="170">
        <f>IF(N341="zníž. prenesená",J341,0)</f>
        <v>0</v>
      </c>
      <c r="BI341" s="170">
        <f>IF(N341="nulová",J341,0)</f>
        <v>0</v>
      </c>
      <c r="BJ341" s="18" t="s">
        <v>87</v>
      </c>
      <c r="BK341" s="170">
        <f>ROUND(I341*H341,2)</f>
        <v>0</v>
      </c>
      <c r="BL341" s="18" t="s">
        <v>308</v>
      </c>
      <c r="BM341" s="169" t="s">
        <v>2139</v>
      </c>
    </row>
    <row r="342" spans="1:65" s="2" customFormat="1" ht="24.2" customHeight="1">
      <c r="A342" s="33"/>
      <c r="B342" s="156"/>
      <c r="C342" s="157" t="s">
        <v>2022</v>
      </c>
      <c r="D342" s="157" t="s">
        <v>150</v>
      </c>
      <c r="E342" s="158" t="s">
        <v>2140</v>
      </c>
      <c r="F342" s="159" t="s">
        <v>2141</v>
      </c>
      <c r="G342" s="160" t="s">
        <v>396</v>
      </c>
      <c r="H342" s="161">
        <v>2.2309999999999999</v>
      </c>
      <c r="I342" s="162"/>
      <c r="J342" s="163">
        <f>ROUND(I342*H342,2)</f>
        <v>0</v>
      </c>
      <c r="K342" s="164"/>
      <c r="L342" s="34"/>
      <c r="M342" s="165" t="s">
        <v>1</v>
      </c>
      <c r="N342" s="166" t="s">
        <v>40</v>
      </c>
      <c r="O342" s="62"/>
      <c r="P342" s="167">
        <f>O342*H342</f>
        <v>0</v>
      </c>
      <c r="Q342" s="167">
        <v>0</v>
      </c>
      <c r="R342" s="167">
        <f>Q342*H342</f>
        <v>0</v>
      </c>
      <c r="S342" s="167">
        <v>0</v>
      </c>
      <c r="T342" s="168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9" t="s">
        <v>308</v>
      </c>
      <c r="AT342" s="169" t="s">
        <v>150</v>
      </c>
      <c r="AU342" s="169" t="s">
        <v>87</v>
      </c>
      <c r="AY342" s="18" t="s">
        <v>148</v>
      </c>
      <c r="BE342" s="170">
        <f>IF(N342="základná",J342,0)</f>
        <v>0</v>
      </c>
      <c r="BF342" s="170">
        <f>IF(N342="znížená",J342,0)</f>
        <v>0</v>
      </c>
      <c r="BG342" s="170">
        <f>IF(N342="zákl. prenesená",J342,0)</f>
        <v>0</v>
      </c>
      <c r="BH342" s="170">
        <f>IF(N342="zníž. prenesená",J342,0)</f>
        <v>0</v>
      </c>
      <c r="BI342" s="170">
        <f>IF(N342="nulová",J342,0)</f>
        <v>0</v>
      </c>
      <c r="BJ342" s="18" t="s">
        <v>87</v>
      </c>
      <c r="BK342" s="170">
        <f>ROUND(I342*H342,2)</f>
        <v>0</v>
      </c>
      <c r="BL342" s="18" t="s">
        <v>308</v>
      </c>
      <c r="BM342" s="169" t="s">
        <v>2142</v>
      </c>
    </row>
    <row r="343" spans="1:65" s="12" customFormat="1" ht="22.9" customHeight="1">
      <c r="B343" s="143"/>
      <c r="D343" s="144" t="s">
        <v>73</v>
      </c>
      <c r="E343" s="154" t="s">
        <v>2143</v>
      </c>
      <c r="F343" s="154" t="s">
        <v>2144</v>
      </c>
      <c r="I343" s="146"/>
      <c r="J343" s="155">
        <f>BK343</f>
        <v>0</v>
      </c>
      <c r="L343" s="143"/>
      <c r="M343" s="148"/>
      <c r="N343" s="149"/>
      <c r="O343" s="149"/>
      <c r="P343" s="150">
        <f>SUM(P344:P389)</f>
        <v>0</v>
      </c>
      <c r="Q343" s="149"/>
      <c r="R343" s="150">
        <f>SUM(R344:R389)</f>
        <v>0.22597000000000003</v>
      </c>
      <c r="S343" s="149"/>
      <c r="T343" s="151">
        <f>SUM(T344:T389)</f>
        <v>0</v>
      </c>
      <c r="AR343" s="144" t="s">
        <v>87</v>
      </c>
      <c r="AT343" s="152" t="s">
        <v>73</v>
      </c>
      <c r="AU343" s="152" t="s">
        <v>81</v>
      </c>
      <c r="AY343" s="144" t="s">
        <v>148</v>
      </c>
      <c r="BK343" s="153">
        <f>SUM(BK344:BK389)</f>
        <v>0</v>
      </c>
    </row>
    <row r="344" spans="1:65" s="2" customFormat="1" ht="37.9" customHeight="1">
      <c r="A344" s="33"/>
      <c r="B344" s="156"/>
      <c r="C344" s="157" t="s">
        <v>2145</v>
      </c>
      <c r="D344" s="157" t="s">
        <v>150</v>
      </c>
      <c r="E344" s="158" t="s">
        <v>2146</v>
      </c>
      <c r="F344" s="159" t="s">
        <v>2147</v>
      </c>
      <c r="G344" s="160" t="s">
        <v>1886</v>
      </c>
      <c r="H344" s="161">
        <v>1</v>
      </c>
      <c r="I344" s="162"/>
      <c r="J344" s="163">
        <f>ROUND(I344*H344,2)</f>
        <v>0</v>
      </c>
      <c r="K344" s="164"/>
      <c r="L344" s="34"/>
      <c r="M344" s="165" t="s">
        <v>1</v>
      </c>
      <c r="N344" s="166" t="s">
        <v>40</v>
      </c>
      <c r="O344" s="62"/>
      <c r="P344" s="167">
        <f>O344*H344</f>
        <v>0</v>
      </c>
      <c r="Q344" s="167">
        <v>0</v>
      </c>
      <c r="R344" s="167">
        <f>Q344*H344</f>
        <v>0</v>
      </c>
      <c r="S344" s="167">
        <v>0</v>
      </c>
      <c r="T344" s="168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9" t="s">
        <v>308</v>
      </c>
      <c r="AT344" s="169" t="s">
        <v>150</v>
      </c>
      <c r="AU344" s="169" t="s">
        <v>87</v>
      </c>
      <c r="AY344" s="18" t="s">
        <v>148</v>
      </c>
      <c r="BE344" s="170">
        <f>IF(N344="základná",J344,0)</f>
        <v>0</v>
      </c>
      <c r="BF344" s="170">
        <f>IF(N344="znížená",J344,0)</f>
        <v>0</v>
      </c>
      <c r="BG344" s="170">
        <f>IF(N344="zákl. prenesená",J344,0)</f>
        <v>0</v>
      </c>
      <c r="BH344" s="170">
        <f>IF(N344="zníž. prenesená",J344,0)</f>
        <v>0</v>
      </c>
      <c r="BI344" s="170">
        <f>IF(N344="nulová",J344,0)</f>
        <v>0</v>
      </c>
      <c r="BJ344" s="18" t="s">
        <v>87</v>
      </c>
      <c r="BK344" s="170">
        <f>ROUND(I344*H344,2)</f>
        <v>0</v>
      </c>
      <c r="BL344" s="18" t="s">
        <v>308</v>
      </c>
      <c r="BM344" s="169" t="s">
        <v>2148</v>
      </c>
    </row>
    <row r="345" spans="1:65" s="14" customFormat="1" ht="11.25">
      <c r="B345" s="179"/>
      <c r="D345" s="172" t="s">
        <v>156</v>
      </c>
      <c r="E345" s="180" t="s">
        <v>1</v>
      </c>
      <c r="F345" s="181" t="s">
        <v>2149</v>
      </c>
      <c r="H345" s="182">
        <v>1</v>
      </c>
      <c r="I345" s="183"/>
      <c r="L345" s="179"/>
      <c r="M345" s="184"/>
      <c r="N345" s="185"/>
      <c r="O345" s="185"/>
      <c r="P345" s="185"/>
      <c r="Q345" s="185"/>
      <c r="R345" s="185"/>
      <c r="S345" s="185"/>
      <c r="T345" s="186"/>
      <c r="AT345" s="180" t="s">
        <v>156</v>
      </c>
      <c r="AU345" s="180" t="s">
        <v>87</v>
      </c>
      <c r="AV345" s="14" t="s">
        <v>87</v>
      </c>
      <c r="AW345" s="14" t="s">
        <v>30</v>
      </c>
      <c r="AX345" s="14" t="s">
        <v>81</v>
      </c>
      <c r="AY345" s="180" t="s">
        <v>148</v>
      </c>
    </row>
    <row r="346" spans="1:65" s="2" customFormat="1" ht="37.9" customHeight="1">
      <c r="A346" s="33"/>
      <c r="B346" s="156"/>
      <c r="C346" s="207" t="s">
        <v>2025</v>
      </c>
      <c r="D346" s="207" t="s">
        <v>752</v>
      </c>
      <c r="E346" s="208" t="s">
        <v>2150</v>
      </c>
      <c r="F346" s="209" t="s">
        <v>2151</v>
      </c>
      <c r="G346" s="210" t="s">
        <v>325</v>
      </c>
      <c r="H346" s="211">
        <v>1</v>
      </c>
      <c r="I346" s="212"/>
      <c r="J346" s="213">
        <f>ROUND(I346*H346,2)</f>
        <v>0</v>
      </c>
      <c r="K346" s="214"/>
      <c r="L346" s="215"/>
      <c r="M346" s="216" t="s">
        <v>1</v>
      </c>
      <c r="N346" s="217" t="s">
        <v>40</v>
      </c>
      <c r="O346" s="62"/>
      <c r="P346" s="167">
        <f>O346*H346</f>
        <v>0</v>
      </c>
      <c r="Q346" s="167">
        <v>4.6039999999999998E-2</v>
      </c>
      <c r="R346" s="167">
        <f>Q346*H346</f>
        <v>4.6039999999999998E-2</v>
      </c>
      <c r="S346" s="167">
        <v>0</v>
      </c>
      <c r="T346" s="16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9" t="s">
        <v>431</v>
      </c>
      <c r="AT346" s="169" t="s">
        <v>752</v>
      </c>
      <c r="AU346" s="169" t="s">
        <v>87</v>
      </c>
      <c r="AY346" s="18" t="s">
        <v>148</v>
      </c>
      <c r="BE346" s="170">
        <f>IF(N346="základná",J346,0)</f>
        <v>0</v>
      </c>
      <c r="BF346" s="170">
        <f>IF(N346="znížená",J346,0)</f>
        <v>0</v>
      </c>
      <c r="BG346" s="170">
        <f>IF(N346="zákl. prenesená",J346,0)</f>
        <v>0</v>
      </c>
      <c r="BH346" s="170">
        <f>IF(N346="zníž. prenesená",J346,0)</f>
        <v>0</v>
      </c>
      <c r="BI346" s="170">
        <f>IF(N346="nulová",J346,0)</f>
        <v>0</v>
      </c>
      <c r="BJ346" s="18" t="s">
        <v>87</v>
      </c>
      <c r="BK346" s="170">
        <f>ROUND(I346*H346,2)</f>
        <v>0</v>
      </c>
      <c r="BL346" s="18" t="s">
        <v>308</v>
      </c>
      <c r="BM346" s="169" t="s">
        <v>2152</v>
      </c>
    </row>
    <row r="347" spans="1:65" s="14" customFormat="1" ht="11.25">
      <c r="B347" s="179"/>
      <c r="D347" s="172" t="s">
        <v>156</v>
      </c>
      <c r="E347" s="180" t="s">
        <v>1</v>
      </c>
      <c r="F347" s="181" t="s">
        <v>825</v>
      </c>
      <c r="H347" s="182">
        <v>1</v>
      </c>
      <c r="I347" s="183"/>
      <c r="L347" s="179"/>
      <c r="M347" s="184"/>
      <c r="N347" s="185"/>
      <c r="O347" s="185"/>
      <c r="P347" s="185"/>
      <c r="Q347" s="185"/>
      <c r="R347" s="185"/>
      <c r="S347" s="185"/>
      <c r="T347" s="186"/>
      <c r="AT347" s="180" t="s">
        <v>156</v>
      </c>
      <c r="AU347" s="180" t="s">
        <v>87</v>
      </c>
      <c r="AV347" s="14" t="s">
        <v>87</v>
      </c>
      <c r="AW347" s="14" t="s">
        <v>30</v>
      </c>
      <c r="AX347" s="14" t="s">
        <v>74</v>
      </c>
      <c r="AY347" s="180" t="s">
        <v>148</v>
      </c>
    </row>
    <row r="348" spans="1:65" s="15" customFormat="1" ht="11.25">
      <c r="B348" s="187"/>
      <c r="D348" s="172" t="s">
        <v>156</v>
      </c>
      <c r="E348" s="188" t="s">
        <v>1</v>
      </c>
      <c r="F348" s="189" t="s">
        <v>163</v>
      </c>
      <c r="H348" s="190">
        <v>1</v>
      </c>
      <c r="I348" s="191"/>
      <c r="L348" s="187"/>
      <c r="M348" s="192"/>
      <c r="N348" s="193"/>
      <c r="O348" s="193"/>
      <c r="P348" s="193"/>
      <c r="Q348" s="193"/>
      <c r="R348" s="193"/>
      <c r="S348" s="193"/>
      <c r="T348" s="194"/>
      <c r="AT348" s="188" t="s">
        <v>156</v>
      </c>
      <c r="AU348" s="188" t="s">
        <v>87</v>
      </c>
      <c r="AV348" s="15" t="s">
        <v>154</v>
      </c>
      <c r="AW348" s="15" t="s">
        <v>30</v>
      </c>
      <c r="AX348" s="15" t="s">
        <v>81</v>
      </c>
      <c r="AY348" s="188" t="s">
        <v>148</v>
      </c>
    </row>
    <row r="349" spans="1:65" s="2" customFormat="1" ht="24.2" customHeight="1">
      <c r="A349" s="33"/>
      <c r="B349" s="156"/>
      <c r="C349" s="157" t="s">
        <v>1571</v>
      </c>
      <c r="D349" s="157" t="s">
        <v>150</v>
      </c>
      <c r="E349" s="158" t="s">
        <v>2153</v>
      </c>
      <c r="F349" s="159" t="s">
        <v>2154</v>
      </c>
      <c r="G349" s="160" t="s">
        <v>325</v>
      </c>
      <c r="H349" s="161">
        <v>1</v>
      </c>
      <c r="I349" s="162"/>
      <c r="J349" s="163">
        <f>ROUND(I349*H349,2)</f>
        <v>0</v>
      </c>
      <c r="K349" s="164"/>
      <c r="L349" s="34"/>
      <c r="M349" s="165" t="s">
        <v>1</v>
      </c>
      <c r="N349" s="166" t="s">
        <v>40</v>
      </c>
      <c r="O349" s="62"/>
      <c r="P349" s="167">
        <f>O349*H349</f>
        <v>0</v>
      </c>
      <c r="Q349" s="167">
        <v>0</v>
      </c>
      <c r="R349" s="167">
        <f>Q349*H349</f>
        <v>0</v>
      </c>
      <c r="S349" s="167">
        <v>0</v>
      </c>
      <c r="T349" s="168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9" t="s">
        <v>308</v>
      </c>
      <c r="AT349" s="169" t="s">
        <v>150</v>
      </c>
      <c r="AU349" s="169" t="s">
        <v>87</v>
      </c>
      <c r="AY349" s="18" t="s">
        <v>148</v>
      </c>
      <c r="BE349" s="170">
        <f>IF(N349="základná",J349,0)</f>
        <v>0</v>
      </c>
      <c r="BF349" s="170">
        <f>IF(N349="znížená",J349,0)</f>
        <v>0</v>
      </c>
      <c r="BG349" s="170">
        <f>IF(N349="zákl. prenesená",J349,0)</f>
        <v>0</v>
      </c>
      <c r="BH349" s="170">
        <f>IF(N349="zníž. prenesená",J349,0)</f>
        <v>0</v>
      </c>
      <c r="BI349" s="170">
        <f>IF(N349="nulová",J349,0)</f>
        <v>0</v>
      </c>
      <c r="BJ349" s="18" t="s">
        <v>87</v>
      </c>
      <c r="BK349" s="170">
        <f>ROUND(I349*H349,2)</f>
        <v>0</v>
      </c>
      <c r="BL349" s="18" t="s">
        <v>308</v>
      </c>
      <c r="BM349" s="169" t="s">
        <v>2155</v>
      </c>
    </row>
    <row r="350" spans="1:65" s="14" customFormat="1" ht="11.25">
      <c r="B350" s="179"/>
      <c r="D350" s="172" t="s">
        <v>156</v>
      </c>
      <c r="E350" s="180" t="s">
        <v>1</v>
      </c>
      <c r="F350" s="181" t="s">
        <v>2156</v>
      </c>
      <c r="H350" s="182">
        <v>1</v>
      </c>
      <c r="I350" s="183"/>
      <c r="L350" s="179"/>
      <c r="M350" s="184"/>
      <c r="N350" s="185"/>
      <c r="O350" s="185"/>
      <c r="P350" s="185"/>
      <c r="Q350" s="185"/>
      <c r="R350" s="185"/>
      <c r="S350" s="185"/>
      <c r="T350" s="186"/>
      <c r="AT350" s="180" t="s">
        <v>156</v>
      </c>
      <c r="AU350" s="180" t="s">
        <v>87</v>
      </c>
      <c r="AV350" s="14" t="s">
        <v>87</v>
      </c>
      <c r="AW350" s="14" t="s">
        <v>30</v>
      </c>
      <c r="AX350" s="14" t="s">
        <v>81</v>
      </c>
      <c r="AY350" s="180" t="s">
        <v>148</v>
      </c>
    </row>
    <row r="351" spans="1:65" s="2" customFormat="1" ht="37.9" customHeight="1">
      <c r="A351" s="33"/>
      <c r="B351" s="156"/>
      <c r="C351" s="207" t="s">
        <v>2028</v>
      </c>
      <c r="D351" s="207" t="s">
        <v>752</v>
      </c>
      <c r="E351" s="208" t="s">
        <v>2157</v>
      </c>
      <c r="F351" s="209" t="s">
        <v>2158</v>
      </c>
      <c r="G351" s="210" t="s">
        <v>325</v>
      </c>
      <c r="H351" s="211">
        <v>1</v>
      </c>
      <c r="I351" s="212"/>
      <c r="J351" s="213">
        <f>ROUND(I351*H351,2)</f>
        <v>0</v>
      </c>
      <c r="K351" s="214"/>
      <c r="L351" s="215"/>
      <c r="M351" s="216" t="s">
        <v>1</v>
      </c>
      <c r="N351" s="217" t="s">
        <v>40</v>
      </c>
      <c r="O351" s="62"/>
      <c r="P351" s="167">
        <f>O351*H351</f>
        <v>0</v>
      </c>
      <c r="Q351" s="167">
        <v>2.2599999999999999E-2</v>
      </c>
      <c r="R351" s="167">
        <f>Q351*H351</f>
        <v>2.2599999999999999E-2</v>
      </c>
      <c r="S351" s="167">
        <v>0</v>
      </c>
      <c r="T351" s="168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9" t="s">
        <v>431</v>
      </c>
      <c r="AT351" s="169" t="s">
        <v>752</v>
      </c>
      <c r="AU351" s="169" t="s">
        <v>87</v>
      </c>
      <c r="AY351" s="18" t="s">
        <v>148</v>
      </c>
      <c r="BE351" s="170">
        <f>IF(N351="základná",J351,0)</f>
        <v>0</v>
      </c>
      <c r="BF351" s="170">
        <f>IF(N351="znížená",J351,0)</f>
        <v>0</v>
      </c>
      <c r="BG351" s="170">
        <f>IF(N351="zákl. prenesená",J351,0)</f>
        <v>0</v>
      </c>
      <c r="BH351" s="170">
        <f>IF(N351="zníž. prenesená",J351,0)</f>
        <v>0</v>
      </c>
      <c r="BI351" s="170">
        <f>IF(N351="nulová",J351,0)</f>
        <v>0</v>
      </c>
      <c r="BJ351" s="18" t="s">
        <v>87</v>
      </c>
      <c r="BK351" s="170">
        <f>ROUND(I351*H351,2)</f>
        <v>0</v>
      </c>
      <c r="BL351" s="18" t="s">
        <v>308</v>
      </c>
      <c r="BM351" s="169" t="s">
        <v>2159</v>
      </c>
    </row>
    <row r="352" spans="1:65" s="14" customFormat="1" ht="11.25">
      <c r="B352" s="179"/>
      <c r="D352" s="172" t="s">
        <v>156</v>
      </c>
      <c r="E352" s="180" t="s">
        <v>1</v>
      </c>
      <c r="F352" s="181" t="s">
        <v>81</v>
      </c>
      <c r="H352" s="182">
        <v>1</v>
      </c>
      <c r="I352" s="183"/>
      <c r="L352" s="179"/>
      <c r="M352" s="184"/>
      <c r="N352" s="185"/>
      <c r="O352" s="185"/>
      <c r="P352" s="185"/>
      <c r="Q352" s="185"/>
      <c r="R352" s="185"/>
      <c r="S352" s="185"/>
      <c r="T352" s="186"/>
      <c r="AT352" s="180" t="s">
        <v>156</v>
      </c>
      <c r="AU352" s="180" t="s">
        <v>87</v>
      </c>
      <c r="AV352" s="14" t="s">
        <v>87</v>
      </c>
      <c r="AW352" s="14" t="s">
        <v>30</v>
      </c>
      <c r="AX352" s="14" t="s">
        <v>81</v>
      </c>
      <c r="AY352" s="180" t="s">
        <v>148</v>
      </c>
    </row>
    <row r="353" spans="1:65" s="2" customFormat="1" ht="24.2" customHeight="1">
      <c r="A353" s="33"/>
      <c r="B353" s="156"/>
      <c r="C353" s="157" t="s">
        <v>2160</v>
      </c>
      <c r="D353" s="157" t="s">
        <v>150</v>
      </c>
      <c r="E353" s="158" t="s">
        <v>2161</v>
      </c>
      <c r="F353" s="159" t="s">
        <v>2162</v>
      </c>
      <c r="G353" s="160" t="s">
        <v>1886</v>
      </c>
      <c r="H353" s="161">
        <v>1</v>
      </c>
      <c r="I353" s="162"/>
      <c r="J353" s="163">
        <f>ROUND(I353*H353,2)</f>
        <v>0</v>
      </c>
      <c r="K353" s="164"/>
      <c r="L353" s="34"/>
      <c r="M353" s="165" t="s">
        <v>1</v>
      </c>
      <c r="N353" s="166" t="s">
        <v>40</v>
      </c>
      <c r="O353" s="62"/>
      <c r="P353" s="167">
        <f>O353*H353</f>
        <v>0</v>
      </c>
      <c r="Q353" s="167">
        <v>0</v>
      </c>
      <c r="R353" s="167">
        <f>Q353*H353</f>
        <v>0</v>
      </c>
      <c r="S353" s="167">
        <v>0</v>
      </c>
      <c r="T353" s="168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9" t="s">
        <v>308</v>
      </c>
      <c r="AT353" s="169" t="s">
        <v>150</v>
      </c>
      <c r="AU353" s="169" t="s">
        <v>87</v>
      </c>
      <c r="AY353" s="18" t="s">
        <v>148</v>
      </c>
      <c r="BE353" s="170">
        <f>IF(N353="základná",J353,0)</f>
        <v>0</v>
      </c>
      <c r="BF353" s="170">
        <f>IF(N353="znížená",J353,0)</f>
        <v>0</v>
      </c>
      <c r="BG353" s="170">
        <f>IF(N353="zákl. prenesená",J353,0)</f>
        <v>0</v>
      </c>
      <c r="BH353" s="170">
        <f>IF(N353="zníž. prenesená",J353,0)</f>
        <v>0</v>
      </c>
      <c r="BI353" s="170">
        <f>IF(N353="nulová",J353,0)</f>
        <v>0</v>
      </c>
      <c r="BJ353" s="18" t="s">
        <v>87</v>
      </c>
      <c r="BK353" s="170">
        <f>ROUND(I353*H353,2)</f>
        <v>0</v>
      </c>
      <c r="BL353" s="18" t="s">
        <v>308</v>
      </c>
      <c r="BM353" s="169" t="s">
        <v>2163</v>
      </c>
    </row>
    <row r="354" spans="1:65" s="14" customFormat="1" ht="11.25">
      <c r="B354" s="179"/>
      <c r="D354" s="172" t="s">
        <v>156</v>
      </c>
      <c r="E354" s="180" t="s">
        <v>1</v>
      </c>
      <c r="F354" s="181" t="s">
        <v>81</v>
      </c>
      <c r="H354" s="182">
        <v>1</v>
      </c>
      <c r="I354" s="183"/>
      <c r="L354" s="179"/>
      <c r="M354" s="184"/>
      <c r="N354" s="185"/>
      <c r="O354" s="185"/>
      <c r="P354" s="185"/>
      <c r="Q354" s="185"/>
      <c r="R354" s="185"/>
      <c r="S354" s="185"/>
      <c r="T354" s="186"/>
      <c r="AT354" s="180" t="s">
        <v>156</v>
      </c>
      <c r="AU354" s="180" t="s">
        <v>87</v>
      </c>
      <c r="AV354" s="14" t="s">
        <v>87</v>
      </c>
      <c r="AW354" s="14" t="s">
        <v>30</v>
      </c>
      <c r="AX354" s="14" t="s">
        <v>81</v>
      </c>
      <c r="AY354" s="180" t="s">
        <v>148</v>
      </c>
    </row>
    <row r="355" spans="1:65" s="2" customFormat="1" ht="33" customHeight="1">
      <c r="A355" s="33"/>
      <c r="B355" s="156"/>
      <c r="C355" s="207" t="s">
        <v>2031</v>
      </c>
      <c r="D355" s="207" t="s">
        <v>752</v>
      </c>
      <c r="E355" s="208" t="s">
        <v>2164</v>
      </c>
      <c r="F355" s="209" t="s">
        <v>2165</v>
      </c>
      <c r="G355" s="210" t="s">
        <v>325</v>
      </c>
      <c r="H355" s="211">
        <v>1</v>
      </c>
      <c r="I355" s="212"/>
      <c r="J355" s="213">
        <f>ROUND(I355*H355,2)</f>
        <v>0</v>
      </c>
      <c r="K355" s="214"/>
      <c r="L355" s="215"/>
      <c r="M355" s="216" t="s">
        <v>1</v>
      </c>
      <c r="N355" s="217" t="s">
        <v>40</v>
      </c>
      <c r="O355" s="62"/>
      <c r="P355" s="167">
        <f>O355*H355</f>
        <v>0</v>
      </c>
      <c r="Q355" s="167">
        <v>1.9E-3</v>
      </c>
      <c r="R355" s="167">
        <f>Q355*H355</f>
        <v>1.9E-3</v>
      </c>
      <c r="S355" s="167">
        <v>0</v>
      </c>
      <c r="T355" s="168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9" t="s">
        <v>431</v>
      </c>
      <c r="AT355" s="169" t="s">
        <v>752</v>
      </c>
      <c r="AU355" s="169" t="s">
        <v>87</v>
      </c>
      <c r="AY355" s="18" t="s">
        <v>148</v>
      </c>
      <c r="BE355" s="170">
        <f>IF(N355="základná",J355,0)</f>
        <v>0</v>
      </c>
      <c r="BF355" s="170">
        <f>IF(N355="znížená",J355,0)</f>
        <v>0</v>
      </c>
      <c r="BG355" s="170">
        <f>IF(N355="zákl. prenesená",J355,0)</f>
        <v>0</v>
      </c>
      <c r="BH355" s="170">
        <f>IF(N355="zníž. prenesená",J355,0)</f>
        <v>0</v>
      </c>
      <c r="BI355" s="170">
        <f>IF(N355="nulová",J355,0)</f>
        <v>0</v>
      </c>
      <c r="BJ355" s="18" t="s">
        <v>87</v>
      </c>
      <c r="BK355" s="170">
        <f>ROUND(I355*H355,2)</f>
        <v>0</v>
      </c>
      <c r="BL355" s="18" t="s">
        <v>308</v>
      </c>
      <c r="BM355" s="169" t="s">
        <v>2166</v>
      </c>
    </row>
    <row r="356" spans="1:65" s="14" customFormat="1" ht="11.25">
      <c r="B356" s="179"/>
      <c r="D356" s="172" t="s">
        <v>156</v>
      </c>
      <c r="E356" s="180" t="s">
        <v>1</v>
      </c>
      <c r="F356" s="181" t="s">
        <v>81</v>
      </c>
      <c r="H356" s="182">
        <v>1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156</v>
      </c>
      <c r="AU356" s="180" t="s">
        <v>87</v>
      </c>
      <c r="AV356" s="14" t="s">
        <v>87</v>
      </c>
      <c r="AW356" s="14" t="s">
        <v>30</v>
      </c>
      <c r="AX356" s="14" t="s">
        <v>81</v>
      </c>
      <c r="AY356" s="180" t="s">
        <v>148</v>
      </c>
    </row>
    <row r="357" spans="1:65" s="2" customFormat="1" ht="24.2" customHeight="1">
      <c r="A357" s="33"/>
      <c r="B357" s="156"/>
      <c r="C357" s="157" t="s">
        <v>2167</v>
      </c>
      <c r="D357" s="157" t="s">
        <v>150</v>
      </c>
      <c r="E357" s="158" t="s">
        <v>2168</v>
      </c>
      <c r="F357" s="159" t="s">
        <v>2169</v>
      </c>
      <c r="G357" s="160" t="s">
        <v>325</v>
      </c>
      <c r="H357" s="161">
        <v>1</v>
      </c>
      <c r="I357" s="162"/>
      <c r="J357" s="163">
        <f>ROUND(I357*H357,2)</f>
        <v>0</v>
      </c>
      <c r="K357" s="164"/>
      <c r="L357" s="34"/>
      <c r="M357" s="165" t="s">
        <v>1</v>
      </c>
      <c r="N357" s="166" t="s">
        <v>40</v>
      </c>
      <c r="O357" s="62"/>
      <c r="P357" s="167">
        <f>O357*H357</f>
        <v>0</v>
      </c>
      <c r="Q357" s="167">
        <v>1.1E-4</v>
      </c>
      <c r="R357" s="167">
        <f>Q357*H357</f>
        <v>1.1E-4</v>
      </c>
      <c r="S357" s="167">
        <v>0</v>
      </c>
      <c r="T357" s="168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9" t="s">
        <v>308</v>
      </c>
      <c r="AT357" s="169" t="s">
        <v>150</v>
      </c>
      <c r="AU357" s="169" t="s">
        <v>87</v>
      </c>
      <c r="AY357" s="18" t="s">
        <v>148</v>
      </c>
      <c r="BE357" s="170">
        <f>IF(N357="základná",J357,0)</f>
        <v>0</v>
      </c>
      <c r="BF357" s="170">
        <f>IF(N357="znížená",J357,0)</f>
        <v>0</v>
      </c>
      <c r="BG357" s="170">
        <f>IF(N357="zákl. prenesená",J357,0)</f>
        <v>0</v>
      </c>
      <c r="BH357" s="170">
        <f>IF(N357="zníž. prenesená",J357,0)</f>
        <v>0</v>
      </c>
      <c r="BI357" s="170">
        <f>IF(N357="nulová",J357,0)</f>
        <v>0</v>
      </c>
      <c r="BJ357" s="18" t="s">
        <v>87</v>
      </c>
      <c r="BK357" s="170">
        <f>ROUND(I357*H357,2)</f>
        <v>0</v>
      </c>
      <c r="BL357" s="18" t="s">
        <v>308</v>
      </c>
      <c r="BM357" s="169" t="s">
        <v>2170</v>
      </c>
    </row>
    <row r="358" spans="1:65" s="14" customFormat="1" ht="11.25">
      <c r="B358" s="179"/>
      <c r="D358" s="172" t="s">
        <v>156</v>
      </c>
      <c r="E358" s="180" t="s">
        <v>1</v>
      </c>
      <c r="F358" s="181" t="s">
        <v>2171</v>
      </c>
      <c r="H358" s="182">
        <v>1</v>
      </c>
      <c r="I358" s="183"/>
      <c r="L358" s="179"/>
      <c r="M358" s="184"/>
      <c r="N358" s="185"/>
      <c r="O358" s="185"/>
      <c r="P358" s="185"/>
      <c r="Q358" s="185"/>
      <c r="R358" s="185"/>
      <c r="S358" s="185"/>
      <c r="T358" s="186"/>
      <c r="AT358" s="180" t="s">
        <v>156</v>
      </c>
      <c r="AU358" s="180" t="s">
        <v>87</v>
      </c>
      <c r="AV358" s="14" t="s">
        <v>87</v>
      </c>
      <c r="AW358" s="14" t="s">
        <v>30</v>
      </c>
      <c r="AX358" s="14" t="s">
        <v>81</v>
      </c>
      <c r="AY358" s="180" t="s">
        <v>148</v>
      </c>
    </row>
    <row r="359" spans="1:65" s="2" customFormat="1" ht="37.9" customHeight="1">
      <c r="A359" s="33"/>
      <c r="B359" s="156"/>
      <c r="C359" s="207" t="s">
        <v>2034</v>
      </c>
      <c r="D359" s="207" t="s">
        <v>752</v>
      </c>
      <c r="E359" s="208" t="s">
        <v>2172</v>
      </c>
      <c r="F359" s="209" t="s">
        <v>2173</v>
      </c>
      <c r="G359" s="210" t="s">
        <v>325</v>
      </c>
      <c r="H359" s="211">
        <v>1</v>
      </c>
      <c r="I359" s="212"/>
      <c r="J359" s="213">
        <f>ROUND(I359*H359,2)</f>
        <v>0</v>
      </c>
      <c r="K359" s="214"/>
      <c r="L359" s="215"/>
      <c r="M359" s="216" t="s">
        <v>1</v>
      </c>
      <c r="N359" s="217" t="s">
        <v>40</v>
      </c>
      <c r="O359" s="62"/>
      <c r="P359" s="167">
        <f>O359*H359</f>
        <v>0</v>
      </c>
      <c r="Q359" s="167">
        <v>1.3500000000000001E-3</v>
      </c>
      <c r="R359" s="167">
        <f>Q359*H359</f>
        <v>1.3500000000000001E-3</v>
      </c>
      <c r="S359" s="167">
        <v>0</v>
      </c>
      <c r="T359" s="16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9" t="s">
        <v>431</v>
      </c>
      <c r="AT359" s="169" t="s">
        <v>752</v>
      </c>
      <c r="AU359" s="169" t="s">
        <v>87</v>
      </c>
      <c r="AY359" s="18" t="s">
        <v>148</v>
      </c>
      <c r="BE359" s="170">
        <f>IF(N359="základná",J359,0)</f>
        <v>0</v>
      </c>
      <c r="BF359" s="170">
        <f>IF(N359="znížená",J359,0)</f>
        <v>0</v>
      </c>
      <c r="BG359" s="170">
        <f>IF(N359="zákl. prenesená",J359,0)</f>
        <v>0</v>
      </c>
      <c r="BH359" s="170">
        <f>IF(N359="zníž. prenesená",J359,0)</f>
        <v>0</v>
      </c>
      <c r="BI359" s="170">
        <f>IF(N359="nulová",J359,0)</f>
        <v>0</v>
      </c>
      <c r="BJ359" s="18" t="s">
        <v>87</v>
      </c>
      <c r="BK359" s="170">
        <f>ROUND(I359*H359,2)</f>
        <v>0</v>
      </c>
      <c r="BL359" s="18" t="s">
        <v>308</v>
      </c>
      <c r="BM359" s="169" t="s">
        <v>2174</v>
      </c>
    </row>
    <row r="360" spans="1:65" s="14" customFormat="1" ht="11.25">
      <c r="B360" s="179"/>
      <c r="D360" s="172" t="s">
        <v>156</v>
      </c>
      <c r="E360" s="180" t="s">
        <v>1</v>
      </c>
      <c r="F360" s="181" t="s">
        <v>825</v>
      </c>
      <c r="H360" s="182">
        <v>1</v>
      </c>
      <c r="I360" s="183"/>
      <c r="L360" s="179"/>
      <c r="M360" s="184"/>
      <c r="N360" s="185"/>
      <c r="O360" s="185"/>
      <c r="P360" s="185"/>
      <c r="Q360" s="185"/>
      <c r="R360" s="185"/>
      <c r="S360" s="185"/>
      <c r="T360" s="186"/>
      <c r="AT360" s="180" t="s">
        <v>156</v>
      </c>
      <c r="AU360" s="180" t="s">
        <v>87</v>
      </c>
      <c r="AV360" s="14" t="s">
        <v>87</v>
      </c>
      <c r="AW360" s="14" t="s">
        <v>30</v>
      </c>
      <c r="AX360" s="14" t="s">
        <v>81</v>
      </c>
      <c r="AY360" s="180" t="s">
        <v>148</v>
      </c>
    </row>
    <row r="361" spans="1:65" s="2" customFormat="1" ht="44.25" customHeight="1">
      <c r="A361" s="33"/>
      <c r="B361" s="156"/>
      <c r="C361" s="157" t="s">
        <v>2175</v>
      </c>
      <c r="D361" s="157" t="s">
        <v>150</v>
      </c>
      <c r="E361" s="158" t="s">
        <v>2176</v>
      </c>
      <c r="F361" s="159" t="s">
        <v>2177</v>
      </c>
      <c r="G361" s="160" t="s">
        <v>325</v>
      </c>
      <c r="H361" s="161">
        <v>4</v>
      </c>
      <c r="I361" s="162"/>
      <c r="J361" s="163">
        <f>ROUND(I361*H361,2)</f>
        <v>0</v>
      </c>
      <c r="K361" s="164"/>
      <c r="L361" s="34"/>
      <c r="M361" s="165" t="s">
        <v>1</v>
      </c>
      <c r="N361" s="166" t="s">
        <v>40</v>
      </c>
      <c r="O361" s="62"/>
      <c r="P361" s="167">
        <f>O361*H361</f>
        <v>0</v>
      </c>
      <c r="Q361" s="167">
        <v>0</v>
      </c>
      <c r="R361" s="167">
        <f>Q361*H361</f>
        <v>0</v>
      </c>
      <c r="S361" s="167">
        <v>0</v>
      </c>
      <c r="T361" s="168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9" t="s">
        <v>308</v>
      </c>
      <c r="AT361" s="169" t="s">
        <v>150</v>
      </c>
      <c r="AU361" s="169" t="s">
        <v>87</v>
      </c>
      <c r="AY361" s="18" t="s">
        <v>148</v>
      </c>
      <c r="BE361" s="170">
        <f>IF(N361="základná",J361,0)</f>
        <v>0</v>
      </c>
      <c r="BF361" s="170">
        <f>IF(N361="znížená",J361,0)</f>
        <v>0</v>
      </c>
      <c r="BG361" s="170">
        <f>IF(N361="zákl. prenesená",J361,0)</f>
        <v>0</v>
      </c>
      <c r="BH361" s="170">
        <f>IF(N361="zníž. prenesená",J361,0)</f>
        <v>0</v>
      </c>
      <c r="BI361" s="170">
        <f>IF(N361="nulová",J361,0)</f>
        <v>0</v>
      </c>
      <c r="BJ361" s="18" t="s">
        <v>87</v>
      </c>
      <c r="BK361" s="170">
        <f>ROUND(I361*H361,2)</f>
        <v>0</v>
      </c>
      <c r="BL361" s="18" t="s">
        <v>308</v>
      </c>
      <c r="BM361" s="169" t="s">
        <v>2178</v>
      </c>
    </row>
    <row r="362" spans="1:65" s="13" customFormat="1" ht="11.25">
      <c r="B362" s="171"/>
      <c r="D362" s="172" t="s">
        <v>156</v>
      </c>
      <c r="E362" s="173" t="s">
        <v>1</v>
      </c>
      <c r="F362" s="174" t="s">
        <v>2179</v>
      </c>
      <c r="H362" s="173" t="s">
        <v>1</v>
      </c>
      <c r="I362" s="175"/>
      <c r="L362" s="171"/>
      <c r="M362" s="176"/>
      <c r="N362" s="177"/>
      <c r="O362" s="177"/>
      <c r="P362" s="177"/>
      <c r="Q362" s="177"/>
      <c r="R362" s="177"/>
      <c r="S362" s="177"/>
      <c r="T362" s="178"/>
      <c r="AT362" s="173" t="s">
        <v>156</v>
      </c>
      <c r="AU362" s="173" t="s">
        <v>87</v>
      </c>
      <c r="AV362" s="13" t="s">
        <v>81</v>
      </c>
      <c r="AW362" s="13" t="s">
        <v>30</v>
      </c>
      <c r="AX362" s="13" t="s">
        <v>74</v>
      </c>
      <c r="AY362" s="173" t="s">
        <v>148</v>
      </c>
    </row>
    <row r="363" spans="1:65" s="14" customFormat="1" ht="11.25">
      <c r="B363" s="179"/>
      <c r="D363" s="172" t="s">
        <v>156</v>
      </c>
      <c r="E363" s="180" t="s">
        <v>1</v>
      </c>
      <c r="F363" s="181" t="s">
        <v>2180</v>
      </c>
      <c r="H363" s="182">
        <v>1</v>
      </c>
      <c r="I363" s="183"/>
      <c r="L363" s="179"/>
      <c r="M363" s="184"/>
      <c r="N363" s="185"/>
      <c r="O363" s="185"/>
      <c r="P363" s="185"/>
      <c r="Q363" s="185"/>
      <c r="R363" s="185"/>
      <c r="S363" s="185"/>
      <c r="T363" s="186"/>
      <c r="AT363" s="180" t="s">
        <v>156</v>
      </c>
      <c r="AU363" s="180" t="s">
        <v>87</v>
      </c>
      <c r="AV363" s="14" t="s">
        <v>87</v>
      </c>
      <c r="AW363" s="14" t="s">
        <v>30</v>
      </c>
      <c r="AX363" s="14" t="s">
        <v>74</v>
      </c>
      <c r="AY363" s="180" t="s">
        <v>148</v>
      </c>
    </row>
    <row r="364" spans="1:65" s="14" customFormat="1" ht="11.25">
      <c r="B364" s="179"/>
      <c r="D364" s="172" t="s">
        <v>156</v>
      </c>
      <c r="E364" s="180" t="s">
        <v>1</v>
      </c>
      <c r="F364" s="181" t="s">
        <v>2181</v>
      </c>
      <c r="H364" s="182">
        <v>1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156</v>
      </c>
      <c r="AU364" s="180" t="s">
        <v>87</v>
      </c>
      <c r="AV364" s="14" t="s">
        <v>87</v>
      </c>
      <c r="AW364" s="14" t="s">
        <v>30</v>
      </c>
      <c r="AX364" s="14" t="s">
        <v>74</v>
      </c>
      <c r="AY364" s="180" t="s">
        <v>148</v>
      </c>
    </row>
    <row r="365" spans="1:65" s="14" customFormat="1" ht="11.25">
      <c r="B365" s="179"/>
      <c r="D365" s="172" t="s">
        <v>156</v>
      </c>
      <c r="E365" s="180" t="s">
        <v>1</v>
      </c>
      <c r="F365" s="181" t="s">
        <v>2182</v>
      </c>
      <c r="H365" s="182">
        <v>1</v>
      </c>
      <c r="I365" s="183"/>
      <c r="L365" s="179"/>
      <c r="M365" s="184"/>
      <c r="N365" s="185"/>
      <c r="O365" s="185"/>
      <c r="P365" s="185"/>
      <c r="Q365" s="185"/>
      <c r="R365" s="185"/>
      <c r="S365" s="185"/>
      <c r="T365" s="186"/>
      <c r="AT365" s="180" t="s">
        <v>156</v>
      </c>
      <c r="AU365" s="180" t="s">
        <v>87</v>
      </c>
      <c r="AV365" s="14" t="s">
        <v>87</v>
      </c>
      <c r="AW365" s="14" t="s">
        <v>30</v>
      </c>
      <c r="AX365" s="14" t="s">
        <v>74</v>
      </c>
      <c r="AY365" s="180" t="s">
        <v>148</v>
      </c>
    </row>
    <row r="366" spans="1:65" s="14" customFormat="1" ht="11.25">
      <c r="B366" s="179"/>
      <c r="D366" s="172" t="s">
        <v>156</v>
      </c>
      <c r="E366" s="180" t="s">
        <v>1</v>
      </c>
      <c r="F366" s="181" t="s">
        <v>2183</v>
      </c>
      <c r="H366" s="182">
        <v>1</v>
      </c>
      <c r="I366" s="183"/>
      <c r="L366" s="179"/>
      <c r="M366" s="184"/>
      <c r="N366" s="185"/>
      <c r="O366" s="185"/>
      <c r="P366" s="185"/>
      <c r="Q366" s="185"/>
      <c r="R366" s="185"/>
      <c r="S366" s="185"/>
      <c r="T366" s="186"/>
      <c r="AT366" s="180" t="s">
        <v>156</v>
      </c>
      <c r="AU366" s="180" t="s">
        <v>87</v>
      </c>
      <c r="AV366" s="14" t="s">
        <v>87</v>
      </c>
      <c r="AW366" s="14" t="s">
        <v>30</v>
      </c>
      <c r="AX366" s="14" t="s">
        <v>74</v>
      </c>
      <c r="AY366" s="180" t="s">
        <v>148</v>
      </c>
    </row>
    <row r="367" spans="1:65" s="15" customFormat="1" ht="11.25">
      <c r="B367" s="187"/>
      <c r="D367" s="172" t="s">
        <v>156</v>
      </c>
      <c r="E367" s="188" t="s">
        <v>1</v>
      </c>
      <c r="F367" s="189" t="s">
        <v>163</v>
      </c>
      <c r="H367" s="190">
        <v>4</v>
      </c>
      <c r="I367" s="191"/>
      <c r="L367" s="187"/>
      <c r="M367" s="192"/>
      <c r="N367" s="193"/>
      <c r="O367" s="193"/>
      <c r="P367" s="193"/>
      <c r="Q367" s="193"/>
      <c r="R367" s="193"/>
      <c r="S367" s="193"/>
      <c r="T367" s="194"/>
      <c r="AT367" s="188" t="s">
        <v>156</v>
      </c>
      <c r="AU367" s="188" t="s">
        <v>87</v>
      </c>
      <c r="AV367" s="15" t="s">
        <v>154</v>
      </c>
      <c r="AW367" s="15" t="s">
        <v>30</v>
      </c>
      <c r="AX367" s="15" t="s">
        <v>81</v>
      </c>
      <c r="AY367" s="188" t="s">
        <v>148</v>
      </c>
    </row>
    <row r="368" spans="1:65" s="2" customFormat="1" ht="16.5" customHeight="1">
      <c r="A368" s="33"/>
      <c r="B368" s="156"/>
      <c r="C368" s="207" t="s">
        <v>2037</v>
      </c>
      <c r="D368" s="207" t="s">
        <v>752</v>
      </c>
      <c r="E368" s="208" t="s">
        <v>2184</v>
      </c>
      <c r="F368" s="209" t="s">
        <v>2185</v>
      </c>
      <c r="G368" s="210" t="s">
        <v>325</v>
      </c>
      <c r="H368" s="211">
        <v>1</v>
      </c>
      <c r="I368" s="212"/>
      <c r="J368" s="213">
        <f>ROUND(I368*H368,2)</f>
        <v>0</v>
      </c>
      <c r="K368" s="214"/>
      <c r="L368" s="215"/>
      <c r="M368" s="216" t="s">
        <v>1</v>
      </c>
      <c r="N368" s="217" t="s">
        <v>40</v>
      </c>
      <c r="O368" s="62"/>
      <c r="P368" s="167">
        <f>O368*H368</f>
        <v>0</v>
      </c>
      <c r="Q368" s="167">
        <v>0</v>
      </c>
      <c r="R368" s="167">
        <f>Q368*H368</f>
        <v>0</v>
      </c>
      <c r="S368" s="167">
        <v>0</v>
      </c>
      <c r="T368" s="168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9" t="s">
        <v>431</v>
      </c>
      <c r="AT368" s="169" t="s">
        <v>752</v>
      </c>
      <c r="AU368" s="169" t="s">
        <v>87</v>
      </c>
      <c r="AY368" s="18" t="s">
        <v>148</v>
      </c>
      <c r="BE368" s="170">
        <f>IF(N368="základná",J368,0)</f>
        <v>0</v>
      </c>
      <c r="BF368" s="170">
        <f>IF(N368="znížená",J368,0)</f>
        <v>0</v>
      </c>
      <c r="BG368" s="170">
        <f>IF(N368="zákl. prenesená",J368,0)</f>
        <v>0</v>
      </c>
      <c r="BH368" s="170">
        <f>IF(N368="zníž. prenesená",J368,0)</f>
        <v>0</v>
      </c>
      <c r="BI368" s="170">
        <f>IF(N368="nulová",J368,0)</f>
        <v>0</v>
      </c>
      <c r="BJ368" s="18" t="s">
        <v>87</v>
      </c>
      <c r="BK368" s="170">
        <f>ROUND(I368*H368,2)</f>
        <v>0</v>
      </c>
      <c r="BL368" s="18" t="s">
        <v>308</v>
      </c>
      <c r="BM368" s="169" t="s">
        <v>2186</v>
      </c>
    </row>
    <row r="369" spans="1:65" s="2" customFormat="1" ht="16.5" customHeight="1">
      <c r="A369" s="33"/>
      <c r="B369" s="156"/>
      <c r="C369" s="207" t="s">
        <v>2187</v>
      </c>
      <c r="D369" s="207" t="s">
        <v>752</v>
      </c>
      <c r="E369" s="208" t="s">
        <v>2188</v>
      </c>
      <c r="F369" s="209" t="s">
        <v>2189</v>
      </c>
      <c r="G369" s="210" t="s">
        <v>325</v>
      </c>
      <c r="H369" s="211">
        <v>1</v>
      </c>
      <c r="I369" s="212"/>
      <c r="J369" s="213">
        <f>ROUND(I369*H369,2)</f>
        <v>0</v>
      </c>
      <c r="K369" s="214"/>
      <c r="L369" s="215"/>
      <c r="M369" s="216" t="s">
        <v>1</v>
      </c>
      <c r="N369" s="217" t="s">
        <v>40</v>
      </c>
      <c r="O369" s="62"/>
      <c r="P369" s="167">
        <f>O369*H369</f>
        <v>0</v>
      </c>
      <c r="Q369" s="167">
        <v>0</v>
      </c>
      <c r="R369" s="167">
        <f>Q369*H369</f>
        <v>0</v>
      </c>
      <c r="S369" s="167">
        <v>0</v>
      </c>
      <c r="T369" s="168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9" t="s">
        <v>431</v>
      </c>
      <c r="AT369" s="169" t="s">
        <v>752</v>
      </c>
      <c r="AU369" s="169" t="s">
        <v>87</v>
      </c>
      <c r="AY369" s="18" t="s">
        <v>148</v>
      </c>
      <c r="BE369" s="170">
        <f>IF(N369="základná",J369,0)</f>
        <v>0</v>
      </c>
      <c r="BF369" s="170">
        <f>IF(N369="znížená",J369,0)</f>
        <v>0</v>
      </c>
      <c r="BG369" s="170">
        <f>IF(N369="zákl. prenesená",J369,0)</f>
        <v>0</v>
      </c>
      <c r="BH369" s="170">
        <f>IF(N369="zníž. prenesená",J369,0)</f>
        <v>0</v>
      </c>
      <c r="BI369" s="170">
        <f>IF(N369="nulová",J369,0)</f>
        <v>0</v>
      </c>
      <c r="BJ369" s="18" t="s">
        <v>87</v>
      </c>
      <c r="BK369" s="170">
        <f>ROUND(I369*H369,2)</f>
        <v>0</v>
      </c>
      <c r="BL369" s="18" t="s">
        <v>308</v>
      </c>
      <c r="BM369" s="169" t="s">
        <v>2190</v>
      </c>
    </row>
    <row r="370" spans="1:65" s="2" customFormat="1" ht="16.5" customHeight="1">
      <c r="A370" s="33"/>
      <c r="B370" s="156"/>
      <c r="C370" s="207" t="s">
        <v>1910</v>
      </c>
      <c r="D370" s="207" t="s">
        <v>752</v>
      </c>
      <c r="E370" s="208" t="s">
        <v>2191</v>
      </c>
      <c r="F370" s="209" t="s">
        <v>2192</v>
      </c>
      <c r="G370" s="210" t="s">
        <v>325</v>
      </c>
      <c r="H370" s="211">
        <v>1</v>
      </c>
      <c r="I370" s="212"/>
      <c r="J370" s="213">
        <f>ROUND(I370*H370,2)</f>
        <v>0</v>
      </c>
      <c r="K370" s="214"/>
      <c r="L370" s="215"/>
      <c r="M370" s="216" t="s">
        <v>1</v>
      </c>
      <c r="N370" s="217" t="s">
        <v>40</v>
      </c>
      <c r="O370" s="62"/>
      <c r="P370" s="167">
        <f>O370*H370</f>
        <v>0</v>
      </c>
      <c r="Q370" s="167">
        <v>0</v>
      </c>
      <c r="R370" s="167">
        <f>Q370*H370</f>
        <v>0</v>
      </c>
      <c r="S370" s="167">
        <v>0</v>
      </c>
      <c r="T370" s="168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9" t="s">
        <v>431</v>
      </c>
      <c r="AT370" s="169" t="s">
        <v>752</v>
      </c>
      <c r="AU370" s="169" t="s">
        <v>87</v>
      </c>
      <c r="AY370" s="18" t="s">
        <v>148</v>
      </c>
      <c r="BE370" s="170">
        <f>IF(N370="základná",J370,0)</f>
        <v>0</v>
      </c>
      <c r="BF370" s="170">
        <f>IF(N370="znížená",J370,0)</f>
        <v>0</v>
      </c>
      <c r="BG370" s="170">
        <f>IF(N370="zákl. prenesená",J370,0)</f>
        <v>0</v>
      </c>
      <c r="BH370" s="170">
        <f>IF(N370="zníž. prenesená",J370,0)</f>
        <v>0</v>
      </c>
      <c r="BI370" s="170">
        <f>IF(N370="nulová",J370,0)</f>
        <v>0</v>
      </c>
      <c r="BJ370" s="18" t="s">
        <v>87</v>
      </c>
      <c r="BK370" s="170">
        <f>ROUND(I370*H370,2)</f>
        <v>0</v>
      </c>
      <c r="BL370" s="18" t="s">
        <v>308</v>
      </c>
      <c r="BM370" s="169" t="s">
        <v>2193</v>
      </c>
    </row>
    <row r="371" spans="1:65" s="2" customFormat="1" ht="16.5" customHeight="1">
      <c r="A371" s="33"/>
      <c r="B371" s="156"/>
      <c r="C371" s="207" t="s">
        <v>2194</v>
      </c>
      <c r="D371" s="207" t="s">
        <v>752</v>
      </c>
      <c r="E371" s="208" t="s">
        <v>2195</v>
      </c>
      <c r="F371" s="209" t="s">
        <v>2196</v>
      </c>
      <c r="G371" s="210" t="s">
        <v>325</v>
      </c>
      <c r="H371" s="211">
        <v>1</v>
      </c>
      <c r="I371" s="212"/>
      <c r="J371" s="213">
        <f>ROUND(I371*H371,2)</f>
        <v>0</v>
      </c>
      <c r="K371" s="214"/>
      <c r="L371" s="215"/>
      <c r="M371" s="216" t="s">
        <v>1</v>
      </c>
      <c r="N371" s="217" t="s">
        <v>40</v>
      </c>
      <c r="O371" s="62"/>
      <c r="P371" s="167">
        <f>O371*H371</f>
        <v>0</v>
      </c>
      <c r="Q371" s="167">
        <v>6.3000000000000003E-4</v>
      </c>
      <c r="R371" s="167">
        <f>Q371*H371</f>
        <v>6.3000000000000003E-4</v>
      </c>
      <c r="S371" s="167">
        <v>0</v>
      </c>
      <c r="T371" s="168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9" t="s">
        <v>431</v>
      </c>
      <c r="AT371" s="169" t="s">
        <v>752</v>
      </c>
      <c r="AU371" s="169" t="s">
        <v>87</v>
      </c>
      <c r="AY371" s="18" t="s">
        <v>148</v>
      </c>
      <c r="BE371" s="170">
        <f>IF(N371="základná",J371,0)</f>
        <v>0</v>
      </c>
      <c r="BF371" s="170">
        <f>IF(N371="znížená",J371,0)</f>
        <v>0</v>
      </c>
      <c r="BG371" s="170">
        <f>IF(N371="zákl. prenesená",J371,0)</f>
        <v>0</v>
      </c>
      <c r="BH371" s="170">
        <f>IF(N371="zníž. prenesená",J371,0)</f>
        <v>0</v>
      </c>
      <c r="BI371" s="170">
        <f>IF(N371="nulová",J371,0)</f>
        <v>0</v>
      </c>
      <c r="BJ371" s="18" t="s">
        <v>87</v>
      </c>
      <c r="BK371" s="170">
        <f>ROUND(I371*H371,2)</f>
        <v>0</v>
      </c>
      <c r="BL371" s="18" t="s">
        <v>308</v>
      </c>
      <c r="BM371" s="169" t="s">
        <v>2197</v>
      </c>
    </row>
    <row r="372" spans="1:65" s="2" customFormat="1" ht="24.2" customHeight="1">
      <c r="A372" s="33"/>
      <c r="B372" s="156"/>
      <c r="C372" s="157" t="s">
        <v>1913</v>
      </c>
      <c r="D372" s="157" t="s">
        <v>150</v>
      </c>
      <c r="E372" s="158" t="s">
        <v>2198</v>
      </c>
      <c r="F372" s="159" t="s">
        <v>2199</v>
      </c>
      <c r="G372" s="160" t="s">
        <v>1487</v>
      </c>
      <c r="H372" s="161">
        <v>2</v>
      </c>
      <c r="I372" s="162"/>
      <c r="J372" s="163">
        <f>ROUND(I372*H372,2)</f>
        <v>0</v>
      </c>
      <c r="K372" s="164"/>
      <c r="L372" s="34"/>
      <c r="M372" s="165" t="s">
        <v>1</v>
      </c>
      <c r="N372" s="166" t="s">
        <v>40</v>
      </c>
      <c r="O372" s="62"/>
      <c r="P372" s="167">
        <f>O372*H372</f>
        <v>0</v>
      </c>
      <c r="Q372" s="167">
        <v>0.01</v>
      </c>
      <c r="R372" s="167">
        <f>Q372*H372</f>
        <v>0.02</v>
      </c>
      <c r="S372" s="167">
        <v>0</v>
      </c>
      <c r="T372" s="168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9" t="s">
        <v>308</v>
      </c>
      <c r="AT372" s="169" t="s">
        <v>150</v>
      </c>
      <c r="AU372" s="169" t="s">
        <v>87</v>
      </c>
      <c r="AY372" s="18" t="s">
        <v>148</v>
      </c>
      <c r="BE372" s="170">
        <f>IF(N372="základná",J372,0)</f>
        <v>0</v>
      </c>
      <c r="BF372" s="170">
        <f>IF(N372="znížená",J372,0)</f>
        <v>0</v>
      </c>
      <c r="BG372" s="170">
        <f>IF(N372="zákl. prenesená",J372,0)</f>
        <v>0</v>
      </c>
      <c r="BH372" s="170">
        <f>IF(N372="zníž. prenesená",J372,0)</f>
        <v>0</v>
      </c>
      <c r="BI372" s="170">
        <f>IF(N372="nulová",J372,0)</f>
        <v>0</v>
      </c>
      <c r="BJ372" s="18" t="s">
        <v>87</v>
      </c>
      <c r="BK372" s="170">
        <f>ROUND(I372*H372,2)</f>
        <v>0</v>
      </c>
      <c r="BL372" s="18" t="s">
        <v>308</v>
      </c>
      <c r="BM372" s="169" t="s">
        <v>2200</v>
      </c>
    </row>
    <row r="373" spans="1:65" s="14" customFormat="1" ht="11.25">
      <c r="B373" s="179"/>
      <c r="D373" s="172" t="s">
        <v>156</v>
      </c>
      <c r="E373" s="180" t="s">
        <v>1</v>
      </c>
      <c r="F373" s="181" t="s">
        <v>2201</v>
      </c>
      <c r="H373" s="182">
        <v>2</v>
      </c>
      <c r="I373" s="183"/>
      <c r="L373" s="179"/>
      <c r="M373" s="184"/>
      <c r="N373" s="185"/>
      <c r="O373" s="185"/>
      <c r="P373" s="185"/>
      <c r="Q373" s="185"/>
      <c r="R373" s="185"/>
      <c r="S373" s="185"/>
      <c r="T373" s="186"/>
      <c r="AT373" s="180" t="s">
        <v>156</v>
      </c>
      <c r="AU373" s="180" t="s">
        <v>87</v>
      </c>
      <c r="AV373" s="14" t="s">
        <v>87</v>
      </c>
      <c r="AW373" s="14" t="s">
        <v>30</v>
      </c>
      <c r="AX373" s="14" t="s">
        <v>81</v>
      </c>
      <c r="AY373" s="180" t="s">
        <v>148</v>
      </c>
    </row>
    <row r="374" spans="1:65" s="2" customFormat="1" ht="24.2" customHeight="1">
      <c r="A374" s="33"/>
      <c r="B374" s="156"/>
      <c r="C374" s="157" t="s">
        <v>2202</v>
      </c>
      <c r="D374" s="157" t="s">
        <v>150</v>
      </c>
      <c r="E374" s="158" t="s">
        <v>2203</v>
      </c>
      <c r="F374" s="159" t="s">
        <v>2204</v>
      </c>
      <c r="G374" s="160" t="s">
        <v>1487</v>
      </c>
      <c r="H374" s="161">
        <v>1</v>
      </c>
      <c r="I374" s="162"/>
      <c r="J374" s="163">
        <f>ROUND(I374*H374,2)</f>
        <v>0</v>
      </c>
      <c r="K374" s="164"/>
      <c r="L374" s="34"/>
      <c r="M374" s="165" t="s">
        <v>1</v>
      </c>
      <c r="N374" s="166" t="s">
        <v>40</v>
      </c>
      <c r="O374" s="62"/>
      <c r="P374" s="167">
        <f>O374*H374</f>
        <v>0</v>
      </c>
      <c r="Q374" s="167">
        <v>0.05</v>
      </c>
      <c r="R374" s="167">
        <f>Q374*H374</f>
        <v>0.05</v>
      </c>
      <c r="S374" s="167">
        <v>0</v>
      </c>
      <c r="T374" s="168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9" t="s">
        <v>308</v>
      </c>
      <c r="AT374" s="169" t="s">
        <v>150</v>
      </c>
      <c r="AU374" s="169" t="s">
        <v>87</v>
      </c>
      <c r="AY374" s="18" t="s">
        <v>148</v>
      </c>
      <c r="BE374" s="170">
        <f>IF(N374="základná",J374,0)</f>
        <v>0</v>
      </c>
      <c r="BF374" s="170">
        <f>IF(N374="znížená",J374,0)</f>
        <v>0</v>
      </c>
      <c r="BG374" s="170">
        <f>IF(N374="zákl. prenesená",J374,0)</f>
        <v>0</v>
      </c>
      <c r="BH374" s="170">
        <f>IF(N374="zníž. prenesená",J374,0)</f>
        <v>0</v>
      </c>
      <c r="BI374" s="170">
        <f>IF(N374="nulová",J374,0)</f>
        <v>0</v>
      </c>
      <c r="BJ374" s="18" t="s">
        <v>87</v>
      </c>
      <c r="BK374" s="170">
        <f>ROUND(I374*H374,2)</f>
        <v>0</v>
      </c>
      <c r="BL374" s="18" t="s">
        <v>308</v>
      </c>
      <c r="BM374" s="169" t="s">
        <v>2205</v>
      </c>
    </row>
    <row r="375" spans="1:65" s="14" customFormat="1" ht="11.25">
      <c r="B375" s="179"/>
      <c r="D375" s="172" t="s">
        <v>156</v>
      </c>
      <c r="E375" s="180" t="s">
        <v>1</v>
      </c>
      <c r="F375" s="181" t="s">
        <v>2206</v>
      </c>
      <c r="H375" s="182">
        <v>1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156</v>
      </c>
      <c r="AU375" s="180" t="s">
        <v>87</v>
      </c>
      <c r="AV375" s="14" t="s">
        <v>87</v>
      </c>
      <c r="AW375" s="14" t="s">
        <v>30</v>
      </c>
      <c r="AX375" s="14" t="s">
        <v>81</v>
      </c>
      <c r="AY375" s="180" t="s">
        <v>148</v>
      </c>
    </row>
    <row r="376" spans="1:65" s="2" customFormat="1" ht="24.2" customHeight="1">
      <c r="A376" s="33"/>
      <c r="B376" s="156"/>
      <c r="C376" s="157" t="s">
        <v>2040</v>
      </c>
      <c r="D376" s="157" t="s">
        <v>150</v>
      </c>
      <c r="E376" s="158" t="s">
        <v>2207</v>
      </c>
      <c r="F376" s="159" t="s">
        <v>2208</v>
      </c>
      <c r="G376" s="160" t="s">
        <v>325</v>
      </c>
      <c r="H376" s="161">
        <v>1</v>
      </c>
      <c r="I376" s="162"/>
      <c r="J376" s="163">
        <f>ROUND(I376*H376,2)</f>
        <v>0</v>
      </c>
      <c r="K376" s="164"/>
      <c r="L376" s="34"/>
      <c r="M376" s="165" t="s">
        <v>1</v>
      </c>
      <c r="N376" s="166" t="s">
        <v>40</v>
      </c>
      <c r="O376" s="62"/>
      <c r="P376" s="167">
        <f>O376*H376</f>
        <v>0</v>
      </c>
      <c r="Q376" s="167">
        <v>0</v>
      </c>
      <c r="R376" s="167">
        <f>Q376*H376</f>
        <v>0</v>
      </c>
      <c r="S376" s="167">
        <v>0</v>
      </c>
      <c r="T376" s="16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9" t="s">
        <v>308</v>
      </c>
      <c r="AT376" s="169" t="s">
        <v>150</v>
      </c>
      <c r="AU376" s="169" t="s">
        <v>87</v>
      </c>
      <c r="AY376" s="18" t="s">
        <v>148</v>
      </c>
      <c r="BE376" s="170">
        <f>IF(N376="základná",J376,0)</f>
        <v>0</v>
      </c>
      <c r="BF376" s="170">
        <f>IF(N376="znížená",J376,0)</f>
        <v>0</v>
      </c>
      <c r="BG376" s="170">
        <f>IF(N376="zákl. prenesená",J376,0)</f>
        <v>0</v>
      </c>
      <c r="BH376" s="170">
        <f>IF(N376="zníž. prenesená",J376,0)</f>
        <v>0</v>
      </c>
      <c r="BI376" s="170">
        <f>IF(N376="nulová",J376,0)</f>
        <v>0</v>
      </c>
      <c r="BJ376" s="18" t="s">
        <v>87</v>
      </c>
      <c r="BK376" s="170">
        <f>ROUND(I376*H376,2)</f>
        <v>0</v>
      </c>
      <c r="BL376" s="18" t="s">
        <v>308</v>
      </c>
      <c r="BM376" s="169" t="s">
        <v>2209</v>
      </c>
    </row>
    <row r="377" spans="1:65" s="14" customFormat="1" ht="11.25">
      <c r="B377" s="179"/>
      <c r="D377" s="172" t="s">
        <v>156</v>
      </c>
      <c r="E377" s="180" t="s">
        <v>1</v>
      </c>
      <c r="F377" s="181" t="s">
        <v>2210</v>
      </c>
      <c r="H377" s="182">
        <v>1</v>
      </c>
      <c r="I377" s="183"/>
      <c r="L377" s="179"/>
      <c r="M377" s="184"/>
      <c r="N377" s="185"/>
      <c r="O377" s="185"/>
      <c r="P377" s="185"/>
      <c r="Q377" s="185"/>
      <c r="R377" s="185"/>
      <c r="S377" s="185"/>
      <c r="T377" s="186"/>
      <c r="AT377" s="180" t="s">
        <v>156</v>
      </c>
      <c r="AU377" s="180" t="s">
        <v>87</v>
      </c>
      <c r="AV377" s="14" t="s">
        <v>87</v>
      </c>
      <c r="AW377" s="14" t="s">
        <v>30</v>
      </c>
      <c r="AX377" s="14" t="s">
        <v>81</v>
      </c>
      <c r="AY377" s="180" t="s">
        <v>148</v>
      </c>
    </row>
    <row r="378" spans="1:65" s="2" customFormat="1" ht="24.2" customHeight="1">
      <c r="A378" s="33"/>
      <c r="B378" s="156"/>
      <c r="C378" s="207" t="s">
        <v>2211</v>
      </c>
      <c r="D378" s="207" t="s">
        <v>752</v>
      </c>
      <c r="E378" s="208" t="s">
        <v>2212</v>
      </c>
      <c r="F378" s="209" t="s">
        <v>2213</v>
      </c>
      <c r="G378" s="210" t="s">
        <v>325</v>
      </c>
      <c r="H378" s="211">
        <v>1</v>
      </c>
      <c r="I378" s="212"/>
      <c r="J378" s="213">
        <f>ROUND(I378*H378,2)</f>
        <v>0</v>
      </c>
      <c r="K378" s="214"/>
      <c r="L378" s="215"/>
      <c r="M378" s="216" t="s">
        <v>1</v>
      </c>
      <c r="N378" s="217" t="s">
        <v>40</v>
      </c>
      <c r="O378" s="62"/>
      <c r="P378" s="167">
        <f>O378*H378</f>
        <v>0</v>
      </c>
      <c r="Q378" s="167">
        <v>1.0500000000000001E-2</v>
      </c>
      <c r="R378" s="167">
        <f>Q378*H378</f>
        <v>1.0500000000000001E-2</v>
      </c>
      <c r="S378" s="167">
        <v>0</v>
      </c>
      <c r="T378" s="168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9" t="s">
        <v>431</v>
      </c>
      <c r="AT378" s="169" t="s">
        <v>752</v>
      </c>
      <c r="AU378" s="169" t="s">
        <v>87</v>
      </c>
      <c r="AY378" s="18" t="s">
        <v>148</v>
      </c>
      <c r="BE378" s="170">
        <f>IF(N378="základná",J378,0)</f>
        <v>0</v>
      </c>
      <c r="BF378" s="170">
        <f>IF(N378="znížená",J378,0)</f>
        <v>0</v>
      </c>
      <c r="BG378" s="170">
        <f>IF(N378="zákl. prenesená",J378,0)</f>
        <v>0</v>
      </c>
      <c r="BH378" s="170">
        <f>IF(N378="zníž. prenesená",J378,0)</f>
        <v>0</v>
      </c>
      <c r="BI378" s="170">
        <f>IF(N378="nulová",J378,0)</f>
        <v>0</v>
      </c>
      <c r="BJ378" s="18" t="s">
        <v>87</v>
      </c>
      <c r="BK378" s="170">
        <f>ROUND(I378*H378,2)</f>
        <v>0</v>
      </c>
      <c r="BL378" s="18" t="s">
        <v>308</v>
      </c>
      <c r="BM378" s="169" t="s">
        <v>2214</v>
      </c>
    </row>
    <row r="379" spans="1:65" s="2" customFormat="1" ht="33" customHeight="1">
      <c r="A379" s="33"/>
      <c r="B379" s="156"/>
      <c r="C379" s="157" t="s">
        <v>2044</v>
      </c>
      <c r="D379" s="157" t="s">
        <v>150</v>
      </c>
      <c r="E379" s="158" t="s">
        <v>2215</v>
      </c>
      <c r="F379" s="159" t="s">
        <v>2216</v>
      </c>
      <c r="G379" s="160" t="s">
        <v>1487</v>
      </c>
      <c r="H379" s="161">
        <v>1</v>
      </c>
      <c r="I379" s="162"/>
      <c r="J379" s="163">
        <f>ROUND(I379*H379,2)</f>
        <v>0</v>
      </c>
      <c r="K379" s="164"/>
      <c r="L379" s="34"/>
      <c r="M379" s="165" t="s">
        <v>1</v>
      </c>
      <c r="N379" s="166" t="s">
        <v>40</v>
      </c>
      <c r="O379" s="62"/>
      <c r="P379" s="167">
        <f>O379*H379</f>
        <v>0</v>
      </c>
      <c r="Q379" s="167">
        <v>2.8570000000000002E-2</v>
      </c>
      <c r="R379" s="167">
        <f>Q379*H379</f>
        <v>2.8570000000000002E-2</v>
      </c>
      <c r="S379" s="167">
        <v>0</v>
      </c>
      <c r="T379" s="168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9" t="s">
        <v>308</v>
      </c>
      <c r="AT379" s="169" t="s">
        <v>150</v>
      </c>
      <c r="AU379" s="169" t="s">
        <v>87</v>
      </c>
      <c r="AY379" s="18" t="s">
        <v>148</v>
      </c>
      <c r="BE379" s="170">
        <f>IF(N379="základná",J379,0)</f>
        <v>0</v>
      </c>
      <c r="BF379" s="170">
        <f>IF(N379="znížená",J379,0)</f>
        <v>0</v>
      </c>
      <c r="BG379" s="170">
        <f>IF(N379="zákl. prenesená",J379,0)</f>
        <v>0</v>
      </c>
      <c r="BH379" s="170">
        <f>IF(N379="zníž. prenesená",J379,0)</f>
        <v>0</v>
      </c>
      <c r="BI379" s="170">
        <f>IF(N379="nulová",J379,0)</f>
        <v>0</v>
      </c>
      <c r="BJ379" s="18" t="s">
        <v>87</v>
      </c>
      <c r="BK379" s="170">
        <f>ROUND(I379*H379,2)</f>
        <v>0</v>
      </c>
      <c r="BL379" s="18" t="s">
        <v>308</v>
      </c>
      <c r="BM379" s="169" t="s">
        <v>2217</v>
      </c>
    </row>
    <row r="380" spans="1:65" s="14" customFormat="1" ht="11.25">
      <c r="B380" s="179"/>
      <c r="D380" s="172" t="s">
        <v>156</v>
      </c>
      <c r="E380" s="180" t="s">
        <v>1</v>
      </c>
      <c r="F380" s="181" t="s">
        <v>2218</v>
      </c>
      <c r="H380" s="182">
        <v>1</v>
      </c>
      <c r="I380" s="183"/>
      <c r="L380" s="179"/>
      <c r="M380" s="184"/>
      <c r="N380" s="185"/>
      <c r="O380" s="185"/>
      <c r="P380" s="185"/>
      <c r="Q380" s="185"/>
      <c r="R380" s="185"/>
      <c r="S380" s="185"/>
      <c r="T380" s="186"/>
      <c r="AT380" s="180" t="s">
        <v>156</v>
      </c>
      <c r="AU380" s="180" t="s">
        <v>87</v>
      </c>
      <c r="AV380" s="14" t="s">
        <v>87</v>
      </c>
      <c r="AW380" s="14" t="s">
        <v>30</v>
      </c>
      <c r="AX380" s="14" t="s">
        <v>81</v>
      </c>
      <c r="AY380" s="180" t="s">
        <v>148</v>
      </c>
    </row>
    <row r="381" spans="1:65" s="2" customFormat="1" ht="24.2" customHeight="1">
      <c r="A381" s="33"/>
      <c r="B381" s="156"/>
      <c r="C381" s="207" t="s">
        <v>2219</v>
      </c>
      <c r="D381" s="207" t="s">
        <v>752</v>
      </c>
      <c r="E381" s="208" t="s">
        <v>2220</v>
      </c>
      <c r="F381" s="209" t="s">
        <v>2221</v>
      </c>
      <c r="G381" s="210" t="s">
        <v>325</v>
      </c>
      <c r="H381" s="211">
        <v>1</v>
      </c>
      <c r="I381" s="212"/>
      <c r="J381" s="213">
        <f>ROUND(I381*H381,2)</f>
        <v>0</v>
      </c>
      <c r="K381" s="214"/>
      <c r="L381" s="215"/>
      <c r="M381" s="216" t="s">
        <v>1</v>
      </c>
      <c r="N381" s="217" t="s">
        <v>40</v>
      </c>
      <c r="O381" s="62"/>
      <c r="P381" s="167">
        <f>O381*H381</f>
        <v>0</v>
      </c>
      <c r="Q381" s="167">
        <v>1.3100000000000001E-2</v>
      </c>
      <c r="R381" s="167">
        <f>Q381*H381</f>
        <v>1.3100000000000001E-2</v>
      </c>
      <c r="S381" s="167">
        <v>0</v>
      </c>
      <c r="T381" s="16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9" t="s">
        <v>431</v>
      </c>
      <c r="AT381" s="169" t="s">
        <v>752</v>
      </c>
      <c r="AU381" s="169" t="s">
        <v>87</v>
      </c>
      <c r="AY381" s="18" t="s">
        <v>148</v>
      </c>
      <c r="BE381" s="170">
        <f>IF(N381="základná",J381,0)</f>
        <v>0</v>
      </c>
      <c r="BF381" s="170">
        <f>IF(N381="znížená",J381,0)</f>
        <v>0</v>
      </c>
      <c r="BG381" s="170">
        <f>IF(N381="zákl. prenesená",J381,0)</f>
        <v>0</v>
      </c>
      <c r="BH381" s="170">
        <f>IF(N381="zníž. prenesená",J381,0)</f>
        <v>0</v>
      </c>
      <c r="BI381" s="170">
        <f>IF(N381="nulová",J381,0)</f>
        <v>0</v>
      </c>
      <c r="BJ381" s="18" t="s">
        <v>87</v>
      </c>
      <c r="BK381" s="170">
        <f>ROUND(I381*H381,2)</f>
        <v>0</v>
      </c>
      <c r="BL381" s="18" t="s">
        <v>308</v>
      </c>
      <c r="BM381" s="169" t="s">
        <v>2222</v>
      </c>
    </row>
    <row r="382" spans="1:65" s="14" customFormat="1" ht="11.25">
      <c r="B382" s="179"/>
      <c r="D382" s="172" t="s">
        <v>156</v>
      </c>
      <c r="E382" s="180" t="s">
        <v>1</v>
      </c>
      <c r="F382" s="181" t="s">
        <v>2223</v>
      </c>
      <c r="H382" s="182">
        <v>1</v>
      </c>
      <c r="I382" s="183"/>
      <c r="L382" s="179"/>
      <c r="M382" s="184"/>
      <c r="N382" s="185"/>
      <c r="O382" s="185"/>
      <c r="P382" s="185"/>
      <c r="Q382" s="185"/>
      <c r="R382" s="185"/>
      <c r="S382" s="185"/>
      <c r="T382" s="186"/>
      <c r="AT382" s="180" t="s">
        <v>156</v>
      </c>
      <c r="AU382" s="180" t="s">
        <v>87</v>
      </c>
      <c r="AV382" s="14" t="s">
        <v>87</v>
      </c>
      <c r="AW382" s="14" t="s">
        <v>30</v>
      </c>
      <c r="AX382" s="14" t="s">
        <v>81</v>
      </c>
      <c r="AY382" s="180" t="s">
        <v>148</v>
      </c>
    </row>
    <row r="383" spans="1:65" s="2" customFormat="1" ht="24.2" customHeight="1">
      <c r="A383" s="33"/>
      <c r="B383" s="156"/>
      <c r="C383" s="157" t="s">
        <v>2047</v>
      </c>
      <c r="D383" s="157" t="s">
        <v>150</v>
      </c>
      <c r="E383" s="158" t="s">
        <v>2224</v>
      </c>
      <c r="F383" s="159" t="s">
        <v>2225</v>
      </c>
      <c r="G383" s="160" t="s">
        <v>1487</v>
      </c>
      <c r="H383" s="161">
        <v>1</v>
      </c>
      <c r="I383" s="162"/>
      <c r="J383" s="163">
        <f>ROUND(I383*H383,2)</f>
        <v>0</v>
      </c>
      <c r="K383" s="164"/>
      <c r="L383" s="34"/>
      <c r="M383" s="165" t="s">
        <v>1</v>
      </c>
      <c r="N383" s="166" t="s">
        <v>40</v>
      </c>
      <c r="O383" s="62"/>
      <c r="P383" s="167">
        <f>O383*H383</f>
        <v>0</v>
      </c>
      <c r="Q383" s="167">
        <v>2.8570000000000002E-2</v>
      </c>
      <c r="R383" s="167">
        <f>Q383*H383</f>
        <v>2.8570000000000002E-2</v>
      </c>
      <c r="S383" s="167">
        <v>0</v>
      </c>
      <c r="T383" s="168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9" t="s">
        <v>308</v>
      </c>
      <c r="AT383" s="169" t="s">
        <v>150</v>
      </c>
      <c r="AU383" s="169" t="s">
        <v>87</v>
      </c>
      <c r="AY383" s="18" t="s">
        <v>148</v>
      </c>
      <c r="BE383" s="170">
        <f>IF(N383="základná",J383,0)</f>
        <v>0</v>
      </c>
      <c r="BF383" s="170">
        <f>IF(N383="znížená",J383,0)</f>
        <v>0</v>
      </c>
      <c r="BG383" s="170">
        <f>IF(N383="zákl. prenesená",J383,0)</f>
        <v>0</v>
      </c>
      <c r="BH383" s="170">
        <f>IF(N383="zníž. prenesená",J383,0)</f>
        <v>0</v>
      </c>
      <c r="BI383" s="170">
        <f>IF(N383="nulová",J383,0)</f>
        <v>0</v>
      </c>
      <c r="BJ383" s="18" t="s">
        <v>87</v>
      </c>
      <c r="BK383" s="170">
        <f>ROUND(I383*H383,2)</f>
        <v>0</v>
      </c>
      <c r="BL383" s="18" t="s">
        <v>308</v>
      </c>
      <c r="BM383" s="169" t="s">
        <v>2226</v>
      </c>
    </row>
    <row r="384" spans="1:65" s="14" customFormat="1" ht="11.25">
      <c r="B384" s="179"/>
      <c r="D384" s="172" t="s">
        <v>156</v>
      </c>
      <c r="E384" s="180" t="s">
        <v>1</v>
      </c>
      <c r="F384" s="181" t="s">
        <v>81</v>
      </c>
      <c r="H384" s="182">
        <v>1</v>
      </c>
      <c r="I384" s="183"/>
      <c r="L384" s="179"/>
      <c r="M384" s="184"/>
      <c r="N384" s="185"/>
      <c r="O384" s="185"/>
      <c r="P384" s="185"/>
      <c r="Q384" s="185"/>
      <c r="R384" s="185"/>
      <c r="S384" s="185"/>
      <c r="T384" s="186"/>
      <c r="AT384" s="180" t="s">
        <v>156</v>
      </c>
      <c r="AU384" s="180" t="s">
        <v>87</v>
      </c>
      <c r="AV384" s="14" t="s">
        <v>87</v>
      </c>
      <c r="AW384" s="14" t="s">
        <v>30</v>
      </c>
      <c r="AX384" s="14" t="s">
        <v>81</v>
      </c>
      <c r="AY384" s="180" t="s">
        <v>148</v>
      </c>
    </row>
    <row r="385" spans="1:65" s="2" customFormat="1" ht="33" customHeight="1">
      <c r="A385" s="33"/>
      <c r="B385" s="156"/>
      <c r="C385" s="157" t="s">
        <v>2227</v>
      </c>
      <c r="D385" s="157" t="s">
        <v>150</v>
      </c>
      <c r="E385" s="158" t="s">
        <v>2228</v>
      </c>
      <c r="F385" s="159" t="s">
        <v>2229</v>
      </c>
      <c r="G385" s="160" t="s">
        <v>325</v>
      </c>
      <c r="H385" s="161">
        <v>1</v>
      </c>
      <c r="I385" s="162"/>
      <c r="J385" s="163">
        <f>ROUND(I385*H385,2)</f>
        <v>0</v>
      </c>
      <c r="K385" s="164"/>
      <c r="L385" s="34"/>
      <c r="M385" s="165" t="s">
        <v>1</v>
      </c>
      <c r="N385" s="166" t="s">
        <v>40</v>
      </c>
      <c r="O385" s="62"/>
      <c r="P385" s="167">
        <f>O385*H385</f>
        <v>0</v>
      </c>
      <c r="Q385" s="167">
        <v>0</v>
      </c>
      <c r="R385" s="167">
        <f>Q385*H385</f>
        <v>0</v>
      </c>
      <c r="S385" s="167">
        <v>0</v>
      </c>
      <c r="T385" s="168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9" t="s">
        <v>308</v>
      </c>
      <c r="AT385" s="169" t="s">
        <v>150</v>
      </c>
      <c r="AU385" s="169" t="s">
        <v>87</v>
      </c>
      <c r="AY385" s="18" t="s">
        <v>148</v>
      </c>
      <c r="BE385" s="170">
        <f>IF(N385="základná",J385,0)</f>
        <v>0</v>
      </c>
      <c r="BF385" s="170">
        <f>IF(N385="znížená",J385,0)</f>
        <v>0</v>
      </c>
      <c r="BG385" s="170">
        <f>IF(N385="zákl. prenesená",J385,0)</f>
        <v>0</v>
      </c>
      <c r="BH385" s="170">
        <f>IF(N385="zníž. prenesená",J385,0)</f>
        <v>0</v>
      </c>
      <c r="BI385" s="170">
        <f>IF(N385="nulová",J385,0)</f>
        <v>0</v>
      </c>
      <c r="BJ385" s="18" t="s">
        <v>87</v>
      </c>
      <c r="BK385" s="170">
        <f>ROUND(I385*H385,2)</f>
        <v>0</v>
      </c>
      <c r="BL385" s="18" t="s">
        <v>308</v>
      </c>
      <c r="BM385" s="169" t="s">
        <v>2230</v>
      </c>
    </row>
    <row r="386" spans="1:65" s="2" customFormat="1" ht="24.2" customHeight="1">
      <c r="A386" s="33"/>
      <c r="B386" s="156"/>
      <c r="C386" s="207" t="s">
        <v>2050</v>
      </c>
      <c r="D386" s="207" t="s">
        <v>752</v>
      </c>
      <c r="E386" s="208" t="s">
        <v>2231</v>
      </c>
      <c r="F386" s="209" t="s">
        <v>2232</v>
      </c>
      <c r="G386" s="210" t="s">
        <v>325</v>
      </c>
      <c r="H386" s="211">
        <v>1</v>
      </c>
      <c r="I386" s="212"/>
      <c r="J386" s="213">
        <f>ROUND(I386*H386,2)</f>
        <v>0</v>
      </c>
      <c r="K386" s="214"/>
      <c r="L386" s="215"/>
      <c r="M386" s="216" t="s">
        <v>1</v>
      </c>
      <c r="N386" s="217" t="s">
        <v>40</v>
      </c>
      <c r="O386" s="62"/>
      <c r="P386" s="167">
        <f>O386*H386</f>
        <v>0</v>
      </c>
      <c r="Q386" s="167">
        <v>2.2699999999999999E-3</v>
      </c>
      <c r="R386" s="167">
        <f>Q386*H386</f>
        <v>2.2699999999999999E-3</v>
      </c>
      <c r="S386" s="167">
        <v>0</v>
      </c>
      <c r="T386" s="168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9" t="s">
        <v>431</v>
      </c>
      <c r="AT386" s="169" t="s">
        <v>752</v>
      </c>
      <c r="AU386" s="169" t="s">
        <v>87</v>
      </c>
      <c r="AY386" s="18" t="s">
        <v>148</v>
      </c>
      <c r="BE386" s="170">
        <f>IF(N386="základná",J386,0)</f>
        <v>0</v>
      </c>
      <c r="BF386" s="170">
        <f>IF(N386="znížená",J386,0)</f>
        <v>0</v>
      </c>
      <c r="BG386" s="170">
        <f>IF(N386="zákl. prenesená",J386,0)</f>
        <v>0</v>
      </c>
      <c r="BH386" s="170">
        <f>IF(N386="zníž. prenesená",J386,0)</f>
        <v>0</v>
      </c>
      <c r="BI386" s="170">
        <f>IF(N386="nulová",J386,0)</f>
        <v>0</v>
      </c>
      <c r="BJ386" s="18" t="s">
        <v>87</v>
      </c>
      <c r="BK386" s="170">
        <f>ROUND(I386*H386,2)</f>
        <v>0</v>
      </c>
      <c r="BL386" s="18" t="s">
        <v>308</v>
      </c>
      <c r="BM386" s="169" t="s">
        <v>2233</v>
      </c>
    </row>
    <row r="387" spans="1:65" s="2" customFormat="1" ht="24.2" customHeight="1">
      <c r="A387" s="33"/>
      <c r="B387" s="156"/>
      <c r="C387" s="157" t="s">
        <v>2234</v>
      </c>
      <c r="D387" s="157" t="s">
        <v>150</v>
      </c>
      <c r="E387" s="158" t="s">
        <v>2235</v>
      </c>
      <c r="F387" s="159" t="s">
        <v>2236</v>
      </c>
      <c r="G387" s="160" t="s">
        <v>325</v>
      </c>
      <c r="H387" s="161">
        <v>1</v>
      </c>
      <c r="I387" s="162"/>
      <c r="J387" s="163">
        <f>ROUND(I387*H387,2)</f>
        <v>0</v>
      </c>
      <c r="K387" s="164"/>
      <c r="L387" s="34"/>
      <c r="M387" s="165" t="s">
        <v>1</v>
      </c>
      <c r="N387" s="166" t="s">
        <v>40</v>
      </c>
      <c r="O387" s="62"/>
      <c r="P387" s="167">
        <f>O387*H387</f>
        <v>0</v>
      </c>
      <c r="Q387" s="167">
        <v>0</v>
      </c>
      <c r="R387" s="167">
        <f>Q387*H387</f>
        <v>0</v>
      </c>
      <c r="S387" s="167">
        <v>0</v>
      </c>
      <c r="T387" s="16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9" t="s">
        <v>308</v>
      </c>
      <c r="AT387" s="169" t="s">
        <v>150</v>
      </c>
      <c r="AU387" s="169" t="s">
        <v>87</v>
      </c>
      <c r="AY387" s="18" t="s">
        <v>148</v>
      </c>
      <c r="BE387" s="170">
        <f>IF(N387="základná",J387,0)</f>
        <v>0</v>
      </c>
      <c r="BF387" s="170">
        <f>IF(N387="znížená",J387,0)</f>
        <v>0</v>
      </c>
      <c r="BG387" s="170">
        <f>IF(N387="zákl. prenesená",J387,0)</f>
        <v>0</v>
      </c>
      <c r="BH387" s="170">
        <f>IF(N387="zníž. prenesená",J387,0)</f>
        <v>0</v>
      </c>
      <c r="BI387" s="170">
        <f>IF(N387="nulová",J387,0)</f>
        <v>0</v>
      </c>
      <c r="BJ387" s="18" t="s">
        <v>87</v>
      </c>
      <c r="BK387" s="170">
        <f>ROUND(I387*H387,2)</f>
        <v>0</v>
      </c>
      <c r="BL387" s="18" t="s">
        <v>308</v>
      </c>
      <c r="BM387" s="169" t="s">
        <v>2237</v>
      </c>
    </row>
    <row r="388" spans="1:65" s="14" customFormat="1" ht="11.25">
      <c r="B388" s="179"/>
      <c r="D388" s="172" t="s">
        <v>156</v>
      </c>
      <c r="E388" s="180" t="s">
        <v>1</v>
      </c>
      <c r="F388" s="181" t="s">
        <v>81</v>
      </c>
      <c r="H388" s="182">
        <v>1</v>
      </c>
      <c r="I388" s="183"/>
      <c r="L388" s="179"/>
      <c r="M388" s="184"/>
      <c r="N388" s="185"/>
      <c r="O388" s="185"/>
      <c r="P388" s="185"/>
      <c r="Q388" s="185"/>
      <c r="R388" s="185"/>
      <c r="S388" s="185"/>
      <c r="T388" s="186"/>
      <c r="AT388" s="180" t="s">
        <v>156</v>
      </c>
      <c r="AU388" s="180" t="s">
        <v>87</v>
      </c>
      <c r="AV388" s="14" t="s">
        <v>87</v>
      </c>
      <c r="AW388" s="14" t="s">
        <v>30</v>
      </c>
      <c r="AX388" s="14" t="s">
        <v>81</v>
      </c>
      <c r="AY388" s="180" t="s">
        <v>148</v>
      </c>
    </row>
    <row r="389" spans="1:65" s="2" customFormat="1" ht="21.75" customHeight="1">
      <c r="A389" s="33"/>
      <c r="B389" s="156"/>
      <c r="C389" s="207" t="s">
        <v>2053</v>
      </c>
      <c r="D389" s="207" t="s">
        <v>752</v>
      </c>
      <c r="E389" s="208" t="s">
        <v>2238</v>
      </c>
      <c r="F389" s="209" t="s">
        <v>2239</v>
      </c>
      <c r="G389" s="210" t="s">
        <v>325</v>
      </c>
      <c r="H389" s="211">
        <v>1</v>
      </c>
      <c r="I389" s="212"/>
      <c r="J389" s="213">
        <f>ROUND(I389*H389,2)</f>
        <v>0</v>
      </c>
      <c r="K389" s="214"/>
      <c r="L389" s="215"/>
      <c r="M389" s="216" t="s">
        <v>1</v>
      </c>
      <c r="N389" s="217" t="s">
        <v>40</v>
      </c>
      <c r="O389" s="62"/>
      <c r="P389" s="167">
        <f>O389*H389</f>
        <v>0</v>
      </c>
      <c r="Q389" s="167">
        <v>3.3E-4</v>
      </c>
      <c r="R389" s="167">
        <f>Q389*H389</f>
        <v>3.3E-4</v>
      </c>
      <c r="S389" s="167">
        <v>0</v>
      </c>
      <c r="T389" s="168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9" t="s">
        <v>431</v>
      </c>
      <c r="AT389" s="169" t="s">
        <v>752</v>
      </c>
      <c r="AU389" s="169" t="s">
        <v>87</v>
      </c>
      <c r="AY389" s="18" t="s">
        <v>148</v>
      </c>
      <c r="BE389" s="170">
        <f>IF(N389="základná",J389,0)</f>
        <v>0</v>
      </c>
      <c r="BF389" s="170">
        <f>IF(N389="znížená",J389,0)</f>
        <v>0</v>
      </c>
      <c r="BG389" s="170">
        <f>IF(N389="zákl. prenesená",J389,0)</f>
        <v>0</v>
      </c>
      <c r="BH389" s="170">
        <f>IF(N389="zníž. prenesená",J389,0)</f>
        <v>0</v>
      </c>
      <c r="BI389" s="170">
        <f>IF(N389="nulová",J389,0)</f>
        <v>0</v>
      </c>
      <c r="BJ389" s="18" t="s">
        <v>87</v>
      </c>
      <c r="BK389" s="170">
        <f>ROUND(I389*H389,2)</f>
        <v>0</v>
      </c>
      <c r="BL389" s="18" t="s">
        <v>308</v>
      </c>
      <c r="BM389" s="169" t="s">
        <v>2240</v>
      </c>
    </row>
    <row r="390" spans="1:65" s="12" customFormat="1" ht="22.9" customHeight="1">
      <c r="B390" s="143"/>
      <c r="D390" s="144" t="s">
        <v>73</v>
      </c>
      <c r="E390" s="154" t="s">
        <v>2241</v>
      </c>
      <c r="F390" s="154" t="s">
        <v>2242</v>
      </c>
      <c r="I390" s="146"/>
      <c r="J390" s="155">
        <f>BK390</f>
        <v>0</v>
      </c>
      <c r="L390" s="143"/>
      <c r="M390" s="148"/>
      <c r="N390" s="149"/>
      <c r="O390" s="149"/>
      <c r="P390" s="150">
        <f>SUM(P391:P502)</f>
        <v>0</v>
      </c>
      <c r="Q390" s="149"/>
      <c r="R390" s="150">
        <f>SUM(R391:R502)</f>
        <v>1.1802200000000005</v>
      </c>
      <c r="S390" s="149"/>
      <c r="T390" s="151">
        <f>SUM(T391:T502)</f>
        <v>0</v>
      </c>
      <c r="AR390" s="144" t="s">
        <v>87</v>
      </c>
      <c r="AT390" s="152" t="s">
        <v>73</v>
      </c>
      <c r="AU390" s="152" t="s">
        <v>81</v>
      </c>
      <c r="AY390" s="144" t="s">
        <v>148</v>
      </c>
      <c r="BK390" s="153">
        <f>SUM(BK391:BK502)</f>
        <v>0</v>
      </c>
    </row>
    <row r="391" spans="1:65" s="2" customFormat="1" ht="37.9" customHeight="1">
      <c r="A391" s="33"/>
      <c r="B391" s="156"/>
      <c r="C391" s="157" t="s">
        <v>2243</v>
      </c>
      <c r="D391" s="157" t="s">
        <v>150</v>
      </c>
      <c r="E391" s="158" t="s">
        <v>2244</v>
      </c>
      <c r="F391" s="159" t="s">
        <v>2245</v>
      </c>
      <c r="G391" s="160" t="s">
        <v>325</v>
      </c>
      <c r="H391" s="161">
        <v>3</v>
      </c>
      <c r="I391" s="162"/>
      <c r="J391" s="163">
        <f>ROUND(I391*H391,2)</f>
        <v>0</v>
      </c>
      <c r="K391" s="164"/>
      <c r="L391" s="34"/>
      <c r="M391" s="165" t="s">
        <v>1</v>
      </c>
      <c r="N391" s="166" t="s">
        <v>40</v>
      </c>
      <c r="O391" s="62"/>
      <c r="P391" s="167">
        <f>O391*H391</f>
        <v>0</v>
      </c>
      <c r="Q391" s="167">
        <v>1.1E-4</v>
      </c>
      <c r="R391" s="167">
        <f>Q391*H391</f>
        <v>3.3E-4</v>
      </c>
      <c r="S391" s="167">
        <v>0</v>
      </c>
      <c r="T391" s="168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9" t="s">
        <v>308</v>
      </c>
      <c r="AT391" s="169" t="s">
        <v>150</v>
      </c>
      <c r="AU391" s="169" t="s">
        <v>87</v>
      </c>
      <c r="AY391" s="18" t="s">
        <v>148</v>
      </c>
      <c r="BE391" s="170">
        <f>IF(N391="základná",J391,0)</f>
        <v>0</v>
      </c>
      <c r="BF391" s="170">
        <f>IF(N391="znížená",J391,0)</f>
        <v>0</v>
      </c>
      <c r="BG391" s="170">
        <f>IF(N391="zákl. prenesená",J391,0)</f>
        <v>0</v>
      </c>
      <c r="BH391" s="170">
        <f>IF(N391="zníž. prenesená",J391,0)</f>
        <v>0</v>
      </c>
      <c r="BI391" s="170">
        <f>IF(N391="nulová",J391,0)</f>
        <v>0</v>
      </c>
      <c r="BJ391" s="18" t="s">
        <v>87</v>
      </c>
      <c r="BK391" s="170">
        <f>ROUND(I391*H391,2)</f>
        <v>0</v>
      </c>
      <c r="BL391" s="18" t="s">
        <v>308</v>
      </c>
      <c r="BM391" s="169" t="s">
        <v>2246</v>
      </c>
    </row>
    <row r="392" spans="1:65" s="14" customFormat="1" ht="22.5">
      <c r="B392" s="179"/>
      <c r="D392" s="172" t="s">
        <v>156</v>
      </c>
      <c r="E392" s="180" t="s">
        <v>1</v>
      </c>
      <c r="F392" s="181" t="s">
        <v>2247</v>
      </c>
      <c r="H392" s="182">
        <v>3</v>
      </c>
      <c r="I392" s="183"/>
      <c r="L392" s="179"/>
      <c r="M392" s="184"/>
      <c r="N392" s="185"/>
      <c r="O392" s="185"/>
      <c r="P392" s="185"/>
      <c r="Q392" s="185"/>
      <c r="R392" s="185"/>
      <c r="S392" s="185"/>
      <c r="T392" s="186"/>
      <c r="AT392" s="180" t="s">
        <v>156</v>
      </c>
      <c r="AU392" s="180" t="s">
        <v>87</v>
      </c>
      <c r="AV392" s="14" t="s">
        <v>87</v>
      </c>
      <c r="AW392" s="14" t="s">
        <v>30</v>
      </c>
      <c r="AX392" s="14" t="s">
        <v>74</v>
      </c>
      <c r="AY392" s="180" t="s">
        <v>148</v>
      </c>
    </row>
    <row r="393" spans="1:65" s="16" customFormat="1" ht="11.25">
      <c r="B393" s="195"/>
      <c r="D393" s="172" t="s">
        <v>156</v>
      </c>
      <c r="E393" s="196" t="s">
        <v>1</v>
      </c>
      <c r="F393" s="197" t="s">
        <v>193</v>
      </c>
      <c r="H393" s="198">
        <v>3</v>
      </c>
      <c r="I393" s="199"/>
      <c r="L393" s="195"/>
      <c r="M393" s="200"/>
      <c r="N393" s="201"/>
      <c r="O393" s="201"/>
      <c r="P393" s="201"/>
      <c r="Q393" s="201"/>
      <c r="R393" s="201"/>
      <c r="S393" s="201"/>
      <c r="T393" s="202"/>
      <c r="AT393" s="196" t="s">
        <v>156</v>
      </c>
      <c r="AU393" s="196" t="s">
        <v>87</v>
      </c>
      <c r="AV393" s="16" t="s">
        <v>167</v>
      </c>
      <c r="AW393" s="16" t="s">
        <v>30</v>
      </c>
      <c r="AX393" s="16" t="s">
        <v>74</v>
      </c>
      <c r="AY393" s="196" t="s">
        <v>148</v>
      </c>
    </row>
    <row r="394" spans="1:65" s="15" customFormat="1" ht="11.25">
      <c r="B394" s="187"/>
      <c r="D394" s="172" t="s">
        <v>156</v>
      </c>
      <c r="E394" s="188" t="s">
        <v>1</v>
      </c>
      <c r="F394" s="189" t="s">
        <v>163</v>
      </c>
      <c r="H394" s="190">
        <v>3</v>
      </c>
      <c r="I394" s="191"/>
      <c r="L394" s="187"/>
      <c r="M394" s="192"/>
      <c r="N394" s="193"/>
      <c r="O394" s="193"/>
      <c r="P394" s="193"/>
      <c r="Q394" s="193"/>
      <c r="R394" s="193"/>
      <c r="S394" s="193"/>
      <c r="T394" s="194"/>
      <c r="AT394" s="188" t="s">
        <v>156</v>
      </c>
      <c r="AU394" s="188" t="s">
        <v>87</v>
      </c>
      <c r="AV394" s="15" t="s">
        <v>154</v>
      </c>
      <c r="AW394" s="15" t="s">
        <v>30</v>
      </c>
      <c r="AX394" s="15" t="s">
        <v>81</v>
      </c>
      <c r="AY394" s="188" t="s">
        <v>148</v>
      </c>
    </row>
    <row r="395" spans="1:65" s="2" customFormat="1" ht="24.2" customHeight="1">
      <c r="A395" s="33"/>
      <c r="B395" s="156"/>
      <c r="C395" s="157" t="s">
        <v>2056</v>
      </c>
      <c r="D395" s="157" t="s">
        <v>150</v>
      </c>
      <c r="E395" s="158" t="s">
        <v>2248</v>
      </c>
      <c r="F395" s="159" t="s">
        <v>2249</v>
      </c>
      <c r="G395" s="160" t="s">
        <v>325</v>
      </c>
      <c r="H395" s="161">
        <v>3</v>
      </c>
      <c r="I395" s="162"/>
      <c r="J395" s="163">
        <f>ROUND(I395*H395,2)</f>
        <v>0</v>
      </c>
      <c r="K395" s="164"/>
      <c r="L395" s="34"/>
      <c r="M395" s="165" t="s">
        <v>1</v>
      </c>
      <c r="N395" s="166" t="s">
        <v>40</v>
      </c>
      <c r="O395" s="62"/>
      <c r="P395" s="167">
        <f>O395*H395</f>
        <v>0</v>
      </c>
      <c r="Q395" s="167">
        <v>7.2999999999999996E-4</v>
      </c>
      <c r="R395" s="167">
        <f>Q395*H395</f>
        <v>2.1900000000000001E-3</v>
      </c>
      <c r="S395" s="167">
        <v>0</v>
      </c>
      <c r="T395" s="168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9" t="s">
        <v>308</v>
      </c>
      <c r="AT395" s="169" t="s">
        <v>150</v>
      </c>
      <c r="AU395" s="169" t="s">
        <v>87</v>
      </c>
      <c r="AY395" s="18" t="s">
        <v>148</v>
      </c>
      <c r="BE395" s="170">
        <f>IF(N395="základná",J395,0)</f>
        <v>0</v>
      </c>
      <c r="BF395" s="170">
        <f>IF(N395="znížená",J395,0)</f>
        <v>0</v>
      </c>
      <c r="BG395" s="170">
        <f>IF(N395="zákl. prenesená",J395,0)</f>
        <v>0</v>
      </c>
      <c r="BH395" s="170">
        <f>IF(N395="zníž. prenesená",J395,0)</f>
        <v>0</v>
      </c>
      <c r="BI395" s="170">
        <f>IF(N395="nulová",J395,0)</f>
        <v>0</v>
      </c>
      <c r="BJ395" s="18" t="s">
        <v>87</v>
      </c>
      <c r="BK395" s="170">
        <f>ROUND(I395*H395,2)</f>
        <v>0</v>
      </c>
      <c r="BL395" s="18" t="s">
        <v>308</v>
      </c>
      <c r="BM395" s="169" t="s">
        <v>2250</v>
      </c>
    </row>
    <row r="396" spans="1:65" s="14" customFormat="1" ht="11.25">
      <c r="B396" s="179"/>
      <c r="D396" s="172" t="s">
        <v>156</v>
      </c>
      <c r="E396" s="180" t="s">
        <v>1</v>
      </c>
      <c r="F396" s="181" t="s">
        <v>2251</v>
      </c>
      <c r="H396" s="182">
        <v>3</v>
      </c>
      <c r="I396" s="183"/>
      <c r="L396" s="179"/>
      <c r="M396" s="184"/>
      <c r="N396" s="185"/>
      <c r="O396" s="185"/>
      <c r="P396" s="185"/>
      <c r="Q396" s="185"/>
      <c r="R396" s="185"/>
      <c r="S396" s="185"/>
      <c r="T396" s="186"/>
      <c r="AT396" s="180" t="s">
        <v>156</v>
      </c>
      <c r="AU396" s="180" t="s">
        <v>87</v>
      </c>
      <c r="AV396" s="14" t="s">
        <v>87</v>
      </c>
      <c r="AW396" s="14" t="s">
        <v>30</v>
      </c>
      <c r="AX396" s="14" t="s">
        <v>74</v>
      </c>
      <c r="AY396" s="180" t="s">
        <v>148</v>
      </c>
    </row>
    <row r="397" spans="1:65" s="15" customFormat="1" ht="11.25">
      <c r="B397" s="187"/>
      <c r="D397" s="172" t="s">
        <v>156</v>
      </c>
      <c r="E397" s="188" t="s">
        <v>1</v>
      </c>
      <c r="F397" s="189" t="s">
        <v>163</v>
      </c>
      <c r="H397" s="190">
        <v>3</v>
      </c>
      <c r="I397" s="191"/>
      <c r="L397" s="187"/>
      <c r="M397" s="192"/>
      <c r="N397" s="193"/>
      <c r="O397" s="193"/>
      <c r="P397" s="193"/>
      <c r="Q397" s="193"/>
      <c r="R397" s="193"/>
      <c r="S397" s="193"/>
      <c r="T397" s="194"/>
      <c r="AT397" s="188" t="s">
        <v>156</v>
      </c>
      <c r="AU397" s="188" t="s">
        <v>87</v>
      </c>
      <c r="AV397" s="15" t="s">
        <v>154</v>
      </c>
      <c r="AW397" s="15" t="s">
        <v>30</v>
      </c>
      <c r="AX397" s="15" t="s">
        <v>81</v>
      </c>
      <c r="AY397" s="188" t="s">
        <v>148</v>
      </c>
    </row>
    <row r="398" spans="1:65" s="2" customFormat="1" ht="33" customHeight="1">
      <c r="A398" s="33"/>
      <c r="B398" s="156"/>
      <c r="C398" s="157" t="s">
        <v>2252</v>
      </c>
      <c r="D398" s="157" t="s">
        <v>150</v>
      </c>
      <c r="E398" s="158" t="s">
        <v>2215</v>
      </c>
      <c r="F398" s="159" t="s">
        <v>2216</v>
      </c>
      <c r="G398" s="160" t="s">
        <v>1487</v>
      </c>
      <c r="H398" s="161">
        <v>11</v>
      </c>
      <c r="I398" s="162"/>
      <c r="J398" s="163">
        <f>ROUND(I398*H398,2)</f>
        <v>0</v>
      </c>
      <c r="K398" s="164"/>
      <c r="L398" s="34"/>
      <c r="M398" s="165" t="s">
        <v>1</v>
      </c>
      <c r="N398" s="166" t="s">
        <v>40</v>
      </c>
      <c r="O398" s="62"/>
      <c r="P398" s="167">
        <f>O398*H398</f>
        <v>0</v>
      </c>
      <c r="Q398" s="167">
        <v>2.8570000000000002E-2</v>
      </c>
      <c r="R398" s="167">
        <f>Q398*H398</f>
        <v>0.31426999999999999</v>
      </c>
      <c r="S398" s="167">
        <v>0</v>
      </c>
      <c r="T398" s="168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9" t="s">
        <v>308</v>
      </c>
      <c r="AT398" s="169" t="s">
        <v>150</v>
      </c>
      <c r="AU398" s="169" t="s">
        <v>87</v>
      </c>
      <c r="AY398" s="18" t="s">
        <v>148</v>
      </c>
      <c r="BE398" s="170">
        <f>IF(N398="základná",J398,0)</f>
        <v>0</v>
      </c>
      <c r="BF398" s="170">
        <f>IF(N398="znížená",J398,0)</f>
        <v>0</v>
      </c>
      <c r="BG398" s="170">
        <f>IF(N398="zákl. prenesená",J398,0)</f>
        <v>0</v>
      </c>
      <c r="BH398" s="170">
        <f>IF(N398="zníž. prenesená",J398,0)</f>
        <v>0</v>
      </c>
      <c r="BI398" s="170">
        <f>IF(N398="nulová",J398,0)</f>
        <v>0</v>
      </c>
      <c r="BJ398" s="18" t="s">
        <v>87</v>
      </c>
      <c r="BK398" s="170">
        <f>ROUND(I398*H398,2)</f>
        <v>0</v>
      </c>
      <c r="BL398" s="18" t="s">
        <v>308</v>
      </c>
      <c r="BM398" s="169" t="s">
        <v>2253</v>
      </c>
    </row>
    <row r="399" spans="1:65" s="14" customFormat="1" ht="11.25">
      <c r="B399" s="179"/>
      <c r="D399" s="172" t="s">
        <v>156</v>
      </c>
      <c r="E399" s="180" t="s">
        <v>1</v>
      </c>
      <c r="F399" s="181" t="s">
        <v>2254</v>
      </c>
      <c r="H399" s="182">
        <v>2</v>
      </c>
      <c r="I399" s="183"/>
      <c r="L399" s="179"/>
      <c r="M399" s="184"/>
      <c r="N399" s="185"/>
      <c r="O399" s="185"/>
      <c r="P399" s="185"/>
      <c r="Q399" s="185"/>
      <c r="R399" s="185"/>
      <c r="S399" s="185"/>
      <c r="T399" s="186"/>
      <c r="AT399" s="180" t="s">
        <v>156</v>
      </c>
      <c r="AU399" s="180" t="s">
        <v>87</v>
      </c>
      <c r="AV399" s="14" t="s">
        <v>87</v>
      </c>
      <c r="AW399" s="14" t="s">
        <v>30</v>
      </c>
      <c r="AX399" s="14" t="s">
        <v>74</v>
      </c>
      <c r="AY399" s="180" t="s">
        <v>148</v>
      </c>
    </row>
    <row r="400" spans="1:65" s="14" customFormat="1" ht="11.25">
      <c r="B400" s="179"/>
      <c r="D400" s="172" t="s">
        <v>156</v>
      </c>
      <c r="E400" s="180" t="s">
        <v>1</v>
      </c>
      <c r="F400" s="181" t="s">
        <v>2255</v>
      </c>
      <c r="H400" s="182">
        <v>2</v>
      </c>
      <c r="I400" s="183"/>
      <c r="L400" s="179"/>
      <c r="M400" s="184"/>
      <c r="N400" s="185"/>
      <c r="O400" s="185"/>
      <c r="P400" s="185"/>
      <c r="Q400" s="185"/>
      <c r="R400" s="185"/>
      <c r="S400" s="185"/>
      <c r="T400" s="186"/>
      <c r="AT400" s="180" t="s">
        <v>156</v>
      </c>
      <c r="AU400" s="180" t="s">
        <v>87</v>
      </c>
      <c r="AV400" s="14" t="s">
        <v>87</v>
      </c>
      <c r="AW400" s="14" t="s">
        <v>30</v>
      </c>
      <c r="AX400" s="14" t="s">
        <v>74</v>
      </c>
      <c r="AY400" s="180" t="s">
        <v>148</v>
      </c>
    </row>
    <row r="401" spans="1:65" s="14" customFormat="1" ht="11.25">
      <c r="B401" s="179"/>
      <c r="D401" s="172" t="s">
        <v>156</v>
      </c>
      <c r="E401" s="180" t="s">
        <v>1</v>
      </c>
      <c r="F401" s="181" t="s">
        <v>2256</v>
      </c>
      <c r="H401" s="182">
        <v>2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156</v>
      </c>
      <c r="AU401" s="180" t="s">
        <v>87</v>
      </c>
      <c r="AV401" s="14" t="s">
        <v>87</v>
      </c>
      <c r="AW401" s="14" t="s">
        <v>30</v>
      </c>
      <c r="AX401" s="14" t="s">
        <v>74</v>
      </c>
      <c r="AY401" s="180" t="s">
        <v>148</v>
      </c>
    </row>
    <row r="402" spans="1:65" s="14" customFormat="1" ht="11.25">
      <c r="B402" s="179"/>
      <c r="D402" s="172" t="s">
        <v>156</v>
      </c>
      <c r="E402" s="180" t="s">
        <v>1</v>
      </c>
      <c r="F402" s="181" t="s">
        <v>2257</v>
      </c>
      <c r="H402" s="182">
        <v>2</v>
      </c>
      <c r="I402" s="183"/>
      <c r="L402" s="179"/>
      <c r="M402" s="184"/>
      <c r="N402" s="185"/>
      <c r="O402" s="185"/>
      <c r="P402" s="185"/>
      <c r="Q402" s="185"/>
      <c r="R402" s="185"/>
      <c r="S402" s="185"/>
      <c r="T402" s="186"/>
      <c r="AT402" s="180" t="s">
        <v>156</v>
      </c>
      <c r="AU402" s="180" t="s">
        <v>87</v>
      </c>
      <c r="AV402" s="14" t="s">
        <v>87</v>
      </c>
      <c r="AW402" s="14" t="s">
        <v>30</v>
      </c>
      <c r="AX402" s="14" t="s">
        <v>74</v>
      </c>
      <c r="AY402" s="180" t="s">
        <v>148</v>
      </c>
    </row>
    <row r="403" spans="1:65" s="14" customFormat="1" ht="11.25">
      <c r="B403" s="179"/>
      <c r="D403" s="172" t="s">
        <v>156</v>
      </c>
      <c r="E403" s="180" t="s">
        <v>1</v>
      </c>
      <c r="F403" s="181" t="s">
        <v>374</v>
      </c>
      <c r="H403" s="182">
        <v>1</v>
      </c>
      <c r="I403" s="183"/>
      <c r="L403" s="179"/>
      <c r="M403" s="184"/>
      <c r="N403" s="185"/>
      <c r="O403" s="185"/>
      <c r="P403" s="185"/>
      <c r="Q403" s="185"/>
      <c r="R403" s="185"/>
      <c r="S403" s="185"/>
      <c r="T403" s="186"/>
      <c r="AT403" s="180" t="s">
        <v>156</v>
      </c>
      <c r="AU403" s="180" t="s">
        <v>87</v>
      </c>
      <c r="AV403" s="14" t="s">
        <v>87</v>
      </c>
      <c r="AW403" s="14" t="s">
        <v>30</v>
      </c>
      <c r="AX403" s="14" t="s">
        <v>74</v>
      </c>
      <c r="AY403" s="180" t="s">
        <v>148</v>
      </c>
    </row>
    <row r="404" spans="1:65" s="14" customFormat="1" ht="11.25">
      <c r="B404" s="179"/>
      <c r="D404" s="172" t="s">
        <v>156</v>
      </c>
      <c r="E404" s="180" t="s">
        <v>1</v>
      </c>
      <c r="F404" s="181" t="s">
        <v>376</v>
      </c>
      <c r="H404" s="182">
        <v>1</v>
      </c>
      <c r="I404" s="183"/>
      <c r="L404" s="179"/>
      <c r="M404" s="184"/>
      <c r="N404" s="185"/>
      <c r="O404" s="185"/>
      <c r="P404" s="185"/>
      <c r="Q404" s="185"/>
      <c r="R404" s="185"/>
      <c r="S404" s="185"/>
      <c r="T404" s="186"/>
      <c r="AT404" s="180" t="s">
        <v>156</v>
      </c>
      <c r="AU404" s="180" t="s">
        <v>87</v>
      </c>
      <c r="AV404" s="14" t="s">
        <v>87</v>
      </c>
      <c r="AW404" s="14" t="s">
        <v>30</v>
      </c>
      <c r="AX404" s="14" t="s">
        <v>74</v>
      </c>
      <c r="AY404" s="180" t="s">
        <v>148</v>
      </c>
    </row>
    <row r="405" spans="1:65" s="14" customFormat="1" ht="11.25">
      <c r="B405" s="179"/>
      <c r="D405" s="172" t="s">
        <v>156</v>
      </c>
      <c r="E405" s="180" t="s">
        <v>1</v>
      </c>
      <c r="F405" s="181" t="s">
        <v>2258</v>
      </c>
      <c r="H405" s="182">
        <v>1</v>
      </c>
      <c r="I405" s="183"/>
      <c r="L405" s="179"/>
      <c r="M405" s="184"/>
      <c r="N405" s="185"/>
      <c r="O405" s="185"/>
      <c r="P405" s="185"/>
      <c r="Q405" s="185"/>
      <c r="R405" s="185"/>
      <c r="S405" s="185"/>
      <c r="T405" s="186"/>
      <c r="AT405" s="180" t="s">
        <v>156</v>
      </c>
      <c r="AU405" s="180" t="s">
        <v>87</v>
      </c>
      <c r="AV405" s="14" t="s">
        <v>87</v>
      </c>
      <c r="AW405" s="14" t="s">
        <v>30</v>
      </c>
      <c r="AX405" s="14" t="s">
        <v>74</v>
      </c>
      <c r="AY405" s="180" t="s">
        <v>148</v>
      </c>
    </row>
    <row r="406" spans="1:65" s="16" customFormat="1" ht="11.25">
      <c r="B406" s="195"/>
      <c r="D406" s="172" t="s">
        <v>156</v>
      </c>
      <c r="E406" s="196" t="s">
        <v>1</v>
      </c>
      <c r="F406" s="197" t="s">
        <v>193</v>
      </c>
      <c r="H406" s="198">
        <v>11</v>
      </c>
      <c r="I406" s="199"/>
      <c r="L406" s="195"/>
      <c r="M406" s="200"/>
      <c r="N406" s="201"/>
      <c r="O406" s="201"/>
      <c r="P406" s="201"/>
      <c r="Q406" s="201"/>
      <c r="R406" s="201"/>
      <c r="S406" s="201"/>
      <c r="T406" s="202"/>
      <c r="AT406" s="196" t="s">
        <v>156</v>
      </c>
      <c r="AU406" s="196" t="s">
        <v>87</v>
      </c>
      <c r="AV406" s="16" t="s">
        <v>167</v>
      </c>
      <c r="AW406" s="16" t="s">
        <v>30</v>
      </c>
      <c r="AX406" s="16" t="s">
        <v>74</v>
      </c>
      <c r="AY406" s="196" t="s">
        <v>148</v>
      </c>
    </row>
    <row r="407" spans="1:65" s="13" customFormat="1" ht="11.25">
      <c r="B407" s="171"/>
      <c r="D407" s="172" t="s">
        <v>156</v>
      </c>
      <c r="E407" s="173" t="s">
        <v>1</v>
      </c>
      <c r="F407" s="174" t="s">
        <v>2259</v>
      </c>
      <c r="H407" s="173" t="s">
        <v>1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3" t="s">
        <v>156</v>
      </c>
      <c r="AU407" s="173" t="s">
        <v>87</v>
      </c>
      <c r="AV407" s="13" t="s">
        <v>81</v>
      </c>
      <c r="AW407" s="13" t="s">
        <v>30</v>
      </c>
      <c r="AX407" s="13" t="s">
        <v>74</v>
      </c>
      <c r="AY407" s="173" t="s">
        <v>148</v>
      </c>
    </row>
    <row r="408" spans="1:65" s="16" customFormat="1" ht="11.25">
      <c r="B408" s="195"/>
      <c r="D408" s="172" t="s">
        <v>156</v>
      </c>
      <c r="E408" s="196" t="s">
        <v>1</v>
      </c>
      <c r="F408" s="197" t="s">
        <v>193</v>
      </c>
      <c r="H408" s="198">
        <v>0</v>
      </c>
      <c r="I408" s="199"/>
      <c r="L408" s="195"/>
      <c r="M408" s="200"/>
      <c r="N408" s="201"/>
      <c r="O408" s="201"/>
      <c r="P408" s="201"/>
      <c r="Q408" s="201"/>
      <c r="R408" s="201"/>
      <c r="S408" s="201"/>
      <c r="T408" s="202"/>
      <c r="AT408" s="196" t="s">
        <v>156</v>
      </c>
      <c r="AU408" s="196" t="s">
        <v>87</v>
      </c>
      <c r="AV408" s="16" t="s">
        <v>167</v>
      </c>
      <c r="AW408" s="16" t="s">
        <v>30</v>
      </c>
      <c r="AX408" s="16" t="s">
        <v>74</v>
      </c>
      <c r="AY408" s="196" t="s">
        <v>148</v>
      </c>
    </row>
    <row r="409" spans="1:65" s="15" customFormat="1" ht="11.25">
      <c r="B409" s="187"/>
      <c r="D409" s="172" t="s">
        <v>156</v>
      </c>
      <c r="E409" s="188" t="s">
        <v>1</v>
      </c>
      <c r="F409" s="189" t="s">
        <v>163</v>
      </c>
      <c r="H409" s="190">
        <v>11</v>
      </c>
      <c r="I409" s="191"/>
      <c r="L409" s="187"/>
      <c r="M409" s="192"/>
      <c r="N409" s="193"/>
      <c r="O409" s="193"/>
      <c r="P409" s="193"/>
      <c r="Q409" s="193"/>
      <c r="R409" s="193"/>
      <c r="S409" s="193"/>
      <c r="T409" s="194"/>
      <c r="AT409" s="188" t="s">
        <v>156</v>
      </c>
      <c r="AU409" s="188" t="s">
        <v>87</v>
      </c>
      <c r="AV409" s="15" t="s">
        <v>154</v>
      </c>
      <c r="AW409" s="15" t="s">
        <v>30</v>
      </c>
      <c r="AX409" s="15" t="s">
        <v>81</v>
      </c>
      <c r="AY409" s="188" t="s">
        <v>148</v>
      </c>
    </row>
    <row r="410" spans="1:65" s="2" customFormat="1" ht="16.5" customHeight="1">
      <c r="A410" s="33"/>
      <c r="B410" s="156"/>
      <c r="C410" s="157" t="s">
        <v>2059</v>
      </c>
      <c r="D410" s="157" t="s">
        <v>150</v>
      </c>
      <c r="E410" s="158" t="s">
        <v>2260</v>
      </c>
      <c r="F410" s="159" t="s">
        <v>2261</v>
      </c>
      <c r="G410" s="160" t="s">
        <v>1487</v>
      </c>
      <c r="H410" s="161">
        <v>11</v>
      </c>
      <c r="I410" s="162"/>
      <c r="J410" s="163">
        <f>ROUND(I410*H410,2)</f>
        <v>0</v>
      </c>
      <c r="K410" s="164"/>
      <c r="L410" s="34"/>
      <c r="M410" s="165" t="s">
        <v>1</v>
      </c>
      <c r="N410" s="166" t="s">
        <v>40</v>
      </c>
      <c r="O410" s="62"/>
      <c r="P410" s="167">
        <f>O410*H410</f>
        <v>0</v>
      </c>
      <c r="Q410" s="167">
        <v>1.533E-2</v>
      </c>
      <c r="R410" s="167">
        <f>Q410*H410</f>
        <v>0.16863</v>
      </c>
      <c r="S410" s="167">
        <v>0</v>
      </c>
      <c r="T410" s="168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9" t="s">
        <v>308</v>
      </c>
      <c r="AT410" s="169" t="s">
        <v>150</v>
      </c>
      <c r="AU410" s="169" t="s">
        <v>87</v>
      </c>
      <c r="AY410" s="18" t="s">
        <v>148</v>
      </c>
      <c r="BE410" s="170">
        <f>IF(N410="základná",J410,0)</f>
        <v>0</v>
      </c>
      <c r="BF410" s="170">
        <f>IF(N410="znížená",J410,0)</f>
        <v>0</v>
      </c>
      <c r="BG410" s="170">
        <f>IF(N410="zákl. prenesená",J410,0)</f>
        <v>0</v>
      </c>
      <c r="BH410" s="170">
        <f>IF(N410="zníž. prenesená",J410,0)</f>
        <v>0</v>
      </c>
      <c r="BI410" s="170">
        <f>IF(N410="nulová",J410,0)</f>
        <v>0</v>
      </c>
      <c r="BJ410" s="18" t="s">
        <v>87</v>
      </c>
      <c r="BK410" s="170">
        <f>ROUND(I410*H410,2)</f>
        <v>0</v>
      </c>
      <c r="BL410" s="18" t="s">
        <v>308</v>
      </c>
      <c r="BM410" s="169" t="s">
        <v>2262</v>
      </c>
    </row>
    <row r="411" spans="1:65" s="14" customFormat="1" ht="11.25">
      <c r="B411" s="179"/>
      <c r="D411" s="172" t="s">
        <v>156</v>
      </c>
      <c r="E411" s="180" t="s">
        <v>1</v>
      </c>
      <c r="F411" s="181" t="s">
        <v>2254</v>
      </c>
      <c r="H411" s="182">
        <v>2</v>
      </c>
      <c r="I411" s="183"/>
      <c r="L411" s="179"/>
      <c r="M411" s="184"/>
      <c r="N411" s="185"/>
      <c r="O411" s="185"/>
      <c r="P411" s="185"/>
      <c r="Q411" s="185"/>
      <c r="R411" s="185"/>
      <c r="S411" s="185"/>
      <c r="T411" s="186"/>
      <c r="AT411" s="180" t="s">
        <v>156</v>
      </c>
      <c r="AU411" s="180" t="s">
        <v>87</v>
      </c>
      <c r="AV411" s="14" t="s">
        <v>87</v>
      </c>
      <c r="AW411" s="14" t="s">
        <v>30</v>
      </c>
      <c r="AX411" s="14" t="s">
        <v>74</v>
      </c>
      <c r="AY411" s="180" t="s">
        <v>148</v>
      </c>
    </row>
    <row r="412" spans="1:65" s="14" customFormat="1" ht="11.25">
      <c r="B412" s="179"/>
      <c r="D412" s="172" t="s">
        <v>156</v>
      </c>
      <c r="E412" s="180" t="s">
        <v>1</v>
      </c>
      <c r="F412" s="181" t="s">
        <v>2255</v>
      </c>
      <c r="H412" s="182">
        <v>2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156</v>
      </c>
      <c r="AU412" s="180" t="s">
        <v>87</v>
      </c>
      <c r="AV412" s="14" t="s">
        <v>87</v>
      </c>
      <c r="AW412" s="14" t="s">
        <v>30</v>
      </c>
      <c r="AX412" s="14" t="s">
        <v>74</v>
      </c>
      <c r="AY412" s="180" t="s">
        <v>148</v>
      </c>
    </row>
    <row r="413" spans="1:65" s="14" customFormat="1" ht="11.25">
      <c r="B413" s="179"/>
      <c r="D413" s="172" t="s">
        <v>156</v>
      </c>
      <c r="E413" s="180" t="s">
        <v>1</v>
      </c>
      <c r="F413" s="181" t="s">
        <v>2256</v>
      </c>
      <c r="H413" s="182">
        <v>2</v>
      </c>
      <c r="I413" s="183"/>
      <c r="L413" s="179"/>
      <c r="M413" s="184"/>
      <c r="N413" s="185"/>
      <c r="O413" s="185"/>
      <c r="P413" s="185"/>
      <c r="Q413" s="185"/>
      <c r="R413" s="185"/>
      <c r="S413" s="185"/>
      <c r="T413" s="186"/>
      <c r="AT413" s="180" t="s">
        <v>156</v>
      </c>
      <c r="AU413" s="180" t="s">
        <v>87</v>
      </c>
      <c r="AV413" s="14" t="s">
        <v>87</v>
      </c>
      <c r="AW413" s="14" t="s">
        <v>30</v>
      </c>
      <c r="AX413" s="14" t="s">
        <v>74</v>
      </c>
      <c r="AY413" s="180" t="s">
        <v>148</v>
      </c>
    </row>
    <row r="414" spans="1:65" s="14" customFormat="1" ht="11.25">
      <c r="B414" s="179"/>
      <c r="D414" s="172" t="s">
        <v>156</v>
      </c>
      <c r="E414" s="180" t="s">
        <v>1</v>
      </c>
      <c r="F414" s="181" t="s">
        <v>2257</v>
      </c>
      <c r="H414" s="182">
        <v>2</v>
      </c>
      <c r="I414" s="183"/>
      <c r="L414" s="179"/>
      <c r="M414" s="184"/>
      <c r="N414" s="185"/>
      <c r="O414" s="185"/>
      <c r="P414" s="185"/>
      <c r="Q414" s="185"/>
      <c r="R414" s="185"/>
      <c r="S414" s="185"/>
      <c r="T414" s="186"/>
      <c r="AT414" s="180" t="s">
        <v>156</v>
      </c>
      <c r="AU414" s="180" t="s">
        <v>87</v>
      </c>
      <c r="AV414" s="14" t="s">
        <v>87</v>
      </c>
      <c r="AW414" s="14" t="s">
        <v>30</v>
      </c>
      <c r="AX414" s="14" t="s">
        <v>74</v>
      </c>
      <c r="AY414" s="180" t="s">
        <v>148</v>
      </c>
    </row>
    <row r="415" spans="1:65" s="14" customFormat="1" ht="11.25">
      <c r="B415" s="179"/>
      <c r="D415" s="172" t="s">
        <v>156</v>
      </c>
      <c r="E415" s="180" t="s">
        <v>1</v>
      </c>
      <c r="F415" s="181" t="s">
        <v>374</v>
      </c>
      <c r="H415" s="182">
        <v>1</v>
      </c>
      <c r="I415" s="183"/>
      <c r="L415" s="179"/>
      <c r="M415" s="184"/>
      <c r="N415" s="185"/>
      <c r="O415" s="185"/>
      <c r="P415" s="185"/>
      <c r="Q415" s="185"/>
      <c r="R415" s="185"/>
      <c r="S415" s="185"/>
      <c r="T415" s="186"/>
      <c r="AT415" s="180" t="s">
        <v>156</v>
      </c>
      <c r="AU415" s="180" t="s">
        <v>87</v>
      </c>
      <c r="AV415" s="14" t="s">
        <v>87</v>
      </c>
      <c r="AW415" s="14" t="s">
        <v>30</v>
      </c>
      <c r="AX415" s="14" t="s">
        <v>74</v>
      </c>
      <c r="AY415" s="180" t="s">
        <v>148</v>
      </c>
    </row>
    <row r="416" spans="1:65" s="14" customFormat="1" ht="11.25">
      <c r="B416" s="179"/>
      <c r="D416" s="172" t="s">
        <v>156</v>
      </c>
      <c r="E416" s="180" t="s">
        <v>1</v>
      </c>
      <c r="F416" s="181" t="s">
        <v>376</v>
      </c>
      <c r="H416" s="182">
        <v>1</v>
      </c>
      <c r="I416" s="183"/>
      <c r="L416" s="179"/>
      <c r="M416" s="184"/>
      <c r="N416" s="185"/>
      <c r="O416" s="185"/>
      <c r="P416" s="185"/>
      <c r="Q416" s="185"/>
      <c r="R416" s="185"/>
      <c r="S416" s="185"/>
      <c r="T416" s="186"/>
      <c r="AT416" s="180" t="s">
        <v>156</v>
      </c>
      <c r="AU416" s="180" t="s">
        <v>87</v>
      </c>
      <c r="AV416" s="14" t="s">
        <v>87</v>
      </c>
      <c r="AW416" s="14" t="s">
        <v>30</v>
      </c>
      <c r="AX416" s="14" t="s">
        <v>74</v>
      </c>
      <c r="AY416" s="180" t="s">
        <v>148</v>
      </c>
    </row>
    <row r="417" spans="1:65" s="14" customFormat="1" ht="11.25">
      <c r="B417" s="179"/>
      <c r="D417" s="172" t="s">
        <v>156</v>
      </c>
      <c r="E417" s="180" t="s">
        <v>1</v>
      </c>
      <c r="F417" s="181" t="s">
        <v>2258</v>
      </c>
      <c r="H417" s="182">
        <v>1</v>
      </c>
      <c r="I417" s="183"/>
      <c r="L417" s="179"/>
      <c r="M417" s="184"/>
      <c r="N417" s="185"/>
      <c r="O417" s="185"/>
      <c r="P417" s="185"/>
      <c r="Q417" s="185"/>
      <c r="R417" s="185"/>
      <c r="S417" s="185"/>
      <c r="T417" s="186"/>
      <c r="AT417" s="180" t="s">
        <v>156</v>
      </c>
      <c r="AU417" s="180" t="s">
        <v>87</v>
      </c>
      <c r="AV417" s="14" t="s">
        <v>87</v>
      </c>
      <c r="AW417" s="14" t="s">
        <v>30</v>
      </c>
      <c r="AX417" s="14" t="s">
        <v>74</v>
      </c>
      <c r="AY417" s="180" t="s">
        <v>148</v>
      </c>
    </row>
    <row r="418" spans="1:65" s="16" customFormat="1" ht="11.25">
      <c r="B418" s="195"/>
      <c r="D418" s="172" t="s">
        <v>156</v>
      </c>
      <c r="E418" s="196" t="s">
        <v>1</v>
      </c>
      <c r="F418" s="197" t="s">
        <v>193</v>
      </c>
      <c r="H418" s="198">
        <v>11</v>
      </c>
      <c r="I418" s="199"/>
      <c r="L418" s="195"/>
      <c r="M418" s="200"/>
      <c r="N418" s="201"/>
      <c r="O418" s="201"/>
      <c r="P418" s="201"/>
      <c r="Q418" s="201"/>
      <c r="R418" s="201"/>
      <c r="S418" s="201"/>
      <c r="T418" s="202"/>
      <c r="AT418" s="196" t="s">
        <v>156</v>
      </c>
      <c r="AU418" s="196" t="s">
        <v>87</v>
      </c>
      <c r="AV418" s="16" t="s">
        <v>167</v>
      </c>
      <c r="AW418" s="16" t="s">
        <v>30</v>
      </c>
      <c r="AX418" s="16" t="s">
        <v>74</v>
      </c>
      <c r="AY418" s="196" t="s">
        <v>148</v>
      </c>
    </row>
    <row r="419" spans="1:65" s="13" customFormat="1" ht="11.25">
      <c r="B419" s="171"/>
      <c r="D419" s="172" t="s">
        <v>156</v>
      </c>
      <c r="E419" s="173" t="s">
        <v>1</v>
      </c>
      <c r="F419" s="174" t="s">
        <v>2259</v>
      </c>
      <c r="H419" s="173" t="s">
        <v>1</v>
      </c>
      <c r="I419" s="175"/>
      <c r="L419" s="171"/>
      <c r="M419" s="176"/>
      <c r="N419" s="177"/>
      <c r="O419" s="177"/>
      <c r="P419" s="177"/>
      <c r="Q419" s="177"/>
      <c r="R419" s="177"/>
      <c r="S419" s="177"/>
      <c r="T419" s="178"/>
      <c r="AT419" s="173" t="s">
        <v>156</v>
      </c>
      <c r="AU419" s="173" t="s">
        <v>87</v>
      </c>
      <c r="AV419" s="13" t="s">
        <v>81</v>
      </c>
      <c r="AW419" s="13" t="s">
        <v>30</v>
      </c>
      <c r="AX419" s="13" t="s">
        <v>74</v>
      </c>
      <c r="AY419" s="173" t="s">
        <v>148</v>
      </c>
    </row>
    <row r="420" spans="1:65" s="16" customFormat="1" ht="11.25">
      <c r="B420" s="195"/>
      <c r="D420" s="172" t="s">
        <v>156</v>
      </c>
      <c r="E420" s="196" t="s">
        <v>1</v>
      </c>
      <c r="F420" s="197" t="s">
        <v>193</v>
      </c>
      <c r="H420" s="198">
        <v>0</v>
      </c>
      <c r="I420" s="199"/>
      <c r="L420" s="195"/>
      <c r="M420" s="200"/>
      <c r="N420" s="201"/>
      <c r="O420" s="201"/>
      <c r="P420" s="201"/>
      <c r="Q420" s="201"/>
      <c r="R420" s="201"/>
      <c r="S420" s="201"/>
      <c r="T420" s="202"/>
      <c r="AT420" s="196" t="s">
        <v>156</v>
      </c>
      <c r="AU420" s="196" t="s">
        <v>87</v>
      </c>
      <c r="AV420" s="16" t="s">
        <v>167</v>
      </c>
      <c r="AW420" s="16" t="s">
        <v>30</v>
      </c>
      <c r="AX420" s="16" t="s">
        <v>74</v>
      </c>
      <c r="AY420" s="196" t="s">
        <v>148</v>
      </c>
    </row>
    <row r="421" spans="1:65" s="15" customFormat="1" ht="11.25">
      <c r="B421" s="187"/>
      <c r="D421" s="172" t="s">
        <v>156</v>
      </c>
      <c r="E421" s="188" t="s">
        <v>1</v>
      </c>
      <c r="F421" s="189" t="s">
        <v>163</v>
      </c>
      <c r="H421" s="190">
        <v>11</v>
      </c>
      <c r="I421" s="191"/>
      <c r="L421" s="187"/>
      <c r="M421" s="192"/>
      <c r="N421" s="193"/>
      <c r="O421" s="193"/>
      <c r="P421" s="193"/>
      <c r="Q421" s="193"/>
      <c r="R421" s="193"/>
      <c r="S421" s="193"/>
      <c r="T421" s="194"/>
      <c r="AT421" s="188" t="s">
        <v>156</v>
      </c>
      <c r="AU421" s="188" t="s">
        <v>87</v>
      </c>
      <c r="AV421" s="15" t="s">
        <v>154</v>
      </c>
      <c r="AW421" s="15" t="s">
        <v>30</v>
      </c>
      <c r="AX421" s="15" t="s">
        <v>81</v>
      </c>
      <c r="AY421" s="188" t="s">
        <v>148</v>
      </c>
    </row>
    <row r="422" spans="1:65" s="2" customFormat="1" ht="16.5" customHeight="1">
      <c r="A422" s="33"/>
      <c r="B422" s="156"/>
      <c r="C422" s="157" t="s">
        <v>2263</v>
      </c>
      <c r="D422" s="157" t="s">
        <v>150</v>
      </c>
      <c r="E422" s="158" t="s">
        <v>2264</v>
      </c>
      <c r="F422" s="159" t="s">
        <v>2265</v>
      </c>
      <c r="G422" s="160" t="s">
        <v>1487</v>
      </c>
      <c r="H422" s="161">
        <v>11</v>
      </c>
      <c r="I422" s="162"/>
      <c r="J422" s="163">
        <f>ROUND(I422*H422,2)</f>
        <v>0</v>
      </c>
      <c r="K422" s="164"/>
      <c r="L422" s="34"/>
      <c r="M422" s="165" t="s">
        <v>1</v>
      </c>
      <c r="N422" s="166" t="s">
        <v>40</v>
      </c>
      <c r="O422" s="62"/>
      <c r="P422" s="167">
        <f>O422*H422</f>
        <v>0</v>
      </c>
      <c r="Q422" s="167">
        <v>1.533E-2</v>
      </c>
      <c r="R422" s="167">
        <f>Q422*H422</f>
        <v>0.16863</v>
      </c>
      <c r="S422" s="167">
        <v>0</v>
      </c>
      <c r="T422" s="168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9" t="s">
        <v>308</v>
      </c>
      <c r="AT422" s="169" t="s">
        <v>150</v>
      </c>
      <c r="AU422" s="169" t="s">
        <v>87</v>
      </c>
      <c r="AY422" s="18" t="s">
        <v>148</v>
      </c>
      <c r="BE422" s="170">
        <f>IF(N422="základná",J422,0)</f>
        <v>0</v>
      </c>
      <c r="BF422" s="170">
        <f>IF(N422="znížená",J422,0)</f>
        <v>0</v>
      </c>
      <c r="BG422" s="170">
        <f>IF(N422="zákl. prenesená",J422,0)</f>
        <v>0</v>
      </c>
      <c r="BH422" s="170">
        <f>IF(N422="zníž. prenesená",J422,0)</f>
        <v>0</v>
      </c>
      <c r="BI422" s="170">
        <f>IF(N422="nulová",J422,0)</f>
        <v>0</v>
      </c>
      <c r="BJ422" s="18" t="s">
        <v>87</v>
      </c>
      <c r="BK422" s="170">
        <f>ROUND(I422*H422,2)</f>
        <v>0</v>
      </c>
      <c r="BL422" s="18" t="s">
        <v>308</v>
      </c>
      <c r="BM422" s="169" t="s">
        <v>2266</v>
      </c>
    </row>
    <row r="423" spans="1:65" s="14" customFormat="1" ht="11.25">
      <c r="B423" s="179"/>
      <c r="D423" s="172" t="s">
        <v>156</v>
      </c>
      <c r="E423" s="180" t="s">
        <v>1</v>
      </c>
      <c r="F423" s="181" t="s">
        <v>264</v>
      </c>
      <c r="H423" s="182">
        <v>11</v>
      </c>
      <c r="I423" s="183"/>
      <c r="L423" s="179"/>
      <c r="M423" s="184"/>
      <c r="N423" s="185"/>
      <c r="O423" s="185"/>
      <c r="P423" s="185"/>
      <c r="Q423" s="185"/>
      <c r="R423" s="185"/>
      <c r="S423" s="185"/>
      <c r="T423" s="186"/>
      <c r="AT423" s="180" t="s">
        <v>156</v>
      </c>
      <c r="AU423" s="180" t="s">
        <v>87</v>
      </c>
      <c r="AV423" s="14" t="s">
        <v>87</v>
      </c>
      <c r="AW423" s="14" t="s">
        <v>30</v>
      </c>
      <c r="AX423" s="14" t="s">
        <v>81</v>
      </c>
      <c r="AY423" s="180" t="s">
        <v>148</v>
      </c>
    </row>
    <row r="424" spans="1:65" s="2" customFormat="1" ht="24.2" customHeight="1">
      <c r="A424" s="33"/>
      <c r="B424" s="156"/>
      <c r="C424" s="157" t="s">
        <v>2062</v>
      </c>
      <c r="D424" s="157" t="s">
        <v>150</v>
      </c>
      <c r="E424" s="158" t="s">
        <v>2267</v>
      </c>
      <c r="F424" s="159" t="s">
        <v>2268</v>
      </c>
      <c r="G424" s="160" t="s">
        <v>1487</v>
      </c>
      <c r="H424" s="161">
        <v>11</v>
      </c>
      <c r="I424" s="162"/>
      <c r="J424" s="163">
        <f>ROUND(I424*H424,2)</f>
        <v>0</v>
      </c>
      <c r="K424" s="164"/>
      <c r="L424" s="34"/>
      <c r="M424" s="165" t="s">
        <v>1</v>
      </c>
      <c r="N424" s="166" t="s">
        <v>40</v>
      </c>
      <c r="O424" s="62"/>
      <c r="P424" s="167">
        <f>O424*H424</f>
        <v>0</v>
      </c>
      <c r="Q424" s="167">
        <v>0</v>
      </c>
      <c r="R424" s="167">
        <f>Q424*H424</f>
        <v>0</v>
      </c>
      <c r="S424" s="167">
        <v>0</v>
      </c>
      <c r="T424" s="168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9" t="s">
        <v>308</v>
      </c>
      <c r="AT424" s="169" t="s">
        <v>150</v>
      </c>
      <c r="AU424" s="169" t="s">
        <v>87</v>
      </c>
      <c r="AY424" s="18" t="s">
        <v>148</v>
      </c>
      <c r="BE424" s="170">
        <f>IF(N424="základná",J424,0)</f>
        <v>0</v>
      </c>
      <c r="BF424" s="170">
        <f>IF(N424="znížená",J424,0)</f>
        <v>0</v>
      </c>
      <c r="BG424" s="170">
        <f>IF(N424="zákl. prenesená",J424,0)</f>
        <v>0</v>
      </c>
      <c r="BH424" s="170">
        <f>IF(N424="zníž. prenesená",J424,0)</f>
        <v>0</v>
      </c>
      <c r="BI424" s="170">
        <f>IF(N424="nulová",J424,0)</f>
        <v>0</v>
      </c>
      <c r="BJ424" s="18" t="s">
        <v>87</v>
      </c>
      <c r="BK424" s="170">
        <f>ROUND(I424*H424,2)</f>
        <v>0</v>
      </c>
      <c r="BL424" s="18" t="s">
        <v>308</v>
      </c>
      <c r="BM424" s="169" t="s">
        <v>2269</v>
      </c>
    </row>
    <row r="425" spans="1:65" s="14" customFormat="1" ht="11.25">
      <c r="B425" s="179"/>
      <c r="D425" s="172" t="s">
        <v>156</v>
      </c>
      <c r="E425" s="180" t="s">
        <v>1</v>
      </c>
      <c r="F425" s="181" t="s">
        <v>2254</v>
      </c>
      <c r="H425" s="182">
        <v>2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156</v>
      </c>
      <c r="AU425" s="180" t="s">
        <v>87</v>
      </c>
      <c r="AV425" s="14" t="s">
        <v>87</v>
      </c>
      <c r="AW425" s="14" t="s">
        <v>30</v>
      </c>
      <c r="AX425" s="14" t="s">
        <v>74</v>
      </c>
      <c r="AY425" s="180" t="s">
        <v>148</v>
      </c>
    </row>
    <row r="426" spans="1:65" s="14" customFormat="1" ht="11.25">
      <c r="B426" s="179"/>
      <c r="D426" s="172" t="s">
        <v>156</v>
      </c>
      <c r="E426" s="180" t="s">
        <v>1</v>
      </c>
      <c r="F426" s="181" t="s">
        <v>2255</v>
      </c>
      <c r="H426" s="182">
        <v>2</v>
      </c>
      <c r="I426" s="183"/>
      <c r="L426" s="179"/>
      <c r="M426" s="184"/>
      <c r="N426" s="185"/>
      <c r="O426" s="185"/>
      <c r="P426" s="185"/>
      <c r="Q426" s="185"/>
      <c r="R426" s="185"/>
      <c r="S426" s="185"/>
      <c r="T426" s="186"/>
      <c r="AT426" s="180" t="s">
        <v>156</v>
      </c>
      <c r="AU426" s="180" t="s">
        <v>87</v>
      </c>
      <c r="AV426" s="14" t="s">
        <v>87</v>
      </c>
      <c r="AW426" s="14" t="s">
        <v>30</v>
      </c>
      <c r="AX426" s="14" t="s">
        <v>74</v>
      </c>
      <c r="AY426" s="180" t="s">
        <v>148</v>
      </c>
    </row>
    <row r="427" spans="1:65" s="14" customFormat="1" ht="11.25">
      <c r="B427" s="179"/>
      <c r="D427" s="172" t="s">
        <v>156</v>
      </c>
      <c r="E427" s="180" t="s">
        <v>1</v>
      </c>
      <c r="F427" s="181" t="s">
        <v>2256</v>
      </c>
      <c r="H427" s="182">
        <v>2</v>
      </c>
      <c r="I427" s="183"/>
      <c r="L427" s="179"/>
      <c r="M427" s="184"/>
      <c r="N427" s="185"/>
      <c r="O427" s="185"/>
      <c r="P427" s="185"/>
      <c r="Q427" s="185"/>
      <c r="R427" s="185"/>
      <c r="S427" s="185"/>
      <c r="T427" s="186"/>
      <c r="AT427" s="180" t="s">
        <v>156</v>
      </c>
      <c r="AU427" s="180" t="s">
        <v>87</v>
      </c>
      <c r="AV427" s="14" t="s">
        <v>87</v>
      </c>
      <c r="AW427" s="14" t="s">
        <v>30</v>
      </c>
      <c r="AX427" s="14" t="s">
        <v>74</v>
      </c>
      <c r="AY427" s="180" t="s">
        <v>148</v>
      </c>
    </row>
    <row r="428" spans="1:65" s="14" customFormat="1" ht="11.25">
      <c r="B428" s="179"/>
      <c r="D428" s="172" t="s">
        <v>156</v>
      </c>
      <c r="E428" s="180" t="s">
        <v>1</v>
      </c>
      <c r="F428" s="181" t="s">
        <v>2257</v>
      </c>
      <c r="H428" s="182">
        <v>2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156</v>
      </c>
      <c r="AU428" s="180" t="s">
        <v>87</v>
      </c>
      <c r="AV428" s="14" t="s">
        <v>87</v>
      </c>
      <c r="AW428" s="14" t="s">
        <v>30</v>
      </c>
      <c r="AX428" s="14" t="s">
        <v>74</v>
      </c>
      <c r="AY428" s="180" t="s">
        <v>148</v>
      </c>
    </row>
    <row r="429" spans="1:65" s="14" customFormat="1" ht="11.25">
      <c r="B429" s="179"/>
      <c r="D429" s="172" t="s">
        <v>156</v>
      </c>
      <c r="E429" s="180" t="s">
        <v>1</v>
      </c>
      <c r="F429" s="181" t="s">
        <v>374</v>
      </c>
      <c r="H429" s="182">
        <v>1</v>
      </c>
      <c r="I429" s="183"/>
      <c r="L429" s="179"/>
      <c r="M429" s="184"/>
      <c r="N429" s="185"/>
      <c r="O429" s="185"/>
      <c r="P429" s="185"/>
      <c r="Q429" s="185"/>
      <c r="R429" s="185"/>
      <c r="S429" s="185"/>
      <c r="T429" s="186"/>
      <c r="AT429" s="180" t="s">
        <v>156</v>
      </c>
      <c r="AU429" s="180" t="s">
        <v>87</v>
      </c>
      <c r="AV429" s="14" t="s">
        <v>87</v>
      </c>
      <c r="AW429" s="14" t="s">
        <v>30</v>
      </c>
      <c r="AX429" s="14" t="s">
        <v>74</v>
      </c>
      <c r="AY429" s="180" t="s">
        <v>148</v>
      </c>
    </row>
    <row r="430" spans="1:65" s="14" customFormat="1" ht="11.25">
      <c r="B430" s="179"/>
      <c r="D430" s="172" t="s">
        <v>156</v>
      </c>
      <c r="E430" s="180" t="s">
        <v>1</v>
      </c>
      <c r="F430" s="181" t="s">
        <v>376</v>
      </c>
      <c r="H430" s="182">
        <v>1</v>
      </c>
      <c r="I430" s="183"/>
      <c r="L430" s="179"/>
      <c r="M430" s="184"/>
      <c r="N430" s="185"/>
      <c r="O430" s="185"/>
      <c r="P430" s="185"/>
      <c r="Q430" s="185"/>
      <c r="R430" s="185"/>
      <c r="S430" s="185"/>
      <c r="T430" s="186"/>
      <c r="AT430" s="180" t="s">
        <v>156</v>
      </c>
      <c r="AU430" s="180" t="s">
        <v>87</v>
      </c>
      <c r="AV430" s="14" t="s">
        <v>87</v>
      </c>
      <c r="AW430" s="14" t="s">
        <v>30</v>
      </c>
      <c r="AX430" s="14" t="s">
        <v>74</v>
      </c>
      <c r="AY430" s="180" t="s">
        <v>148</v>
      </c>
    </row>
    <row r="431" spans="1:65" s="14" customFormat="1" ht="11.25">
      <c r="B431" s="179"/>
      <c r="D431" s="172" t="s">
        <v>156</v>
      </c>
      <c r="E431" s="180" t="s">
        <v>1</v>
      </c>
      <c r="F431" s="181" t="s">
        <v>2258</v>
      </c>
      <c r="H431" s="182">
        <v>1</v>
      </c>
      <c r="I431" s="183"/>
      <c r="L431" s="179"/>
      <c r="M431" s="184"/>
      <c r="N431" s="185"/>
      <c r="O431" s="185"/>
      <c r="P431" s="185"/>
      <c r="Q431" s="185"/>
      <c r="R431" s="185"/>
      <c r="S431" s="185"/>
      <c r="T431" s="186"/>
      <c r="AT431" s="180" t="s">
        <v>156</v>
      </c>
      <c r="AU431" s="180" t="s">
        <v>87</v>
      </c>
      <c r="AV431" s="14" t="s">
        <v>87</v>
      </c>
      <c r="AW431" s="14" t="s">
        <v>30</v>
      </c>
      <c r="AX431" s="14" t="s">
        <v>74</v>
      </c>
      <c r="AY431" s="180" t="s">
        <v>148</v>
      </c>
    </row>
    <row r="432" spans="1:65" s="16" customFormat="1" ht="11.25">
      <c r="B432" s="195"/>
      <c r="D432" s="172" t="s">
        <v>156</v>
      </c>
      <c r="E432" s="196" t="s">
        <v>1</v>
      </c>
      <c r="F432" s="197" t="s">
        <v>193</v>
      </c>
      <c r="H432" s="198">
        <v>11</v>
      </c>
      <c r="I432" s="199"/>
      <c r="L432" s="195"/>
      <c r="M432" s="200"/>
      <c r="N432" s="201"/>
      <c r="O432" s="201"/>
      <c r="P432" s="201"/>
      <c r="Q432" s="201"/>
      <c r="R432" s="201"/>
      <c r="S432" s="201"/>
      <c r="T432" s="202"/>
      <c r="AT432" s="196" t="s">
        <v>156</v>
      </c>
      <c r="AU432" s="196" t="s">
        <v>87</v>
      </c>
      <c r="AV432" s="16" t="s">
        <v>167</v>
      </c>
      <c r="AW432" s="16" t="s">
        <v>30</v>
      </c>
      <c r="AX432" s="16" t="s">
        <v>74</v>
      </c>
      <c r="AY432" s="196" t="s">
        <v>148</v>
      </c>
    </row>
    <row r="433" spans="1:65" s="13" customFormat="1" ht="11.25">
      <c r="B433" s="171"/>
      <c r="D433" s="172" t="s">
        <v>156</v>
      </c>
      <c r="E433" s="173" t="s">
        <v>1</v>
      </c>
      <c r="F433" s="174" t="s">
        <v>2259</v>
      </c>
      <c r="H433" s="173" t="s">
        <v>1</v>
      </c>
      <c r="I433" s="175"/>
      <c r="L433" s="171"/>
      <c r="M433" s="176"/>
      <c r="N433" s="177"/>
      <c r="O433" s="177"/>
      <c r="P433" s="177"/>
      <c r="Q433" s="177"/>
      <c r="R433" s="177"/>
      <c r="S433" s="177"/>
      <c r="T433" s="178"/>
      <c r="AT433" s="173" t="s">
        <v>156</v>
      </c>
      <c r="AU433" s="173" t="s">
        <v>87</v>
      </c>
      <c r="AV433" s="13" t="s">
        <v>81</v>
      </c>
      <c r="AW433" s="13" t="s">
        <v>30</v>
      </c>
      <c r="AX433" s="13" t="s">
        <v>74</v>
      </c>
      <c r="AY433" s="173" t="s">
        <v>148</v>
      </c>
    </row>
    <row r="434" spans="1:65" s="16" customFormat="1" ht="11.25">
      <c r="B434" s="195"/>
      <c r="D434" s="172" t="s">
        <v>156</v>
      </c>
      <c r="E434" s="196" t="s">
        <v>1</v>
      </c>
      <c r="F434" s="197" t="s">
        <v>193</v>
      </c>
      <c r="H434" s="198">
        <v>0</v>
      </c>
      <c r="I434" s="199"/>
      <c r="L434" s="195"/>
      <c r="M434" s="200"/>
      <c r="N434" s="201"/>
      <c r="O434" s="201"/>
      <c r="P434" s="201"/>
      <c r="Q434" s="201"/>
      <c r="R434" s="201"/>
      <c r="S434" s="201"/>
      <c r="T434" s="202"/>
      <c r="AT434" s="196" t="s">
        <v>156</v>
      </c>
      <c r="AU434" s="196" t="s">
        <v>87</v>
      </c>
      <c r="AV434" s="16" t="s">
        <v>167</v>
      </c>
      <c r="AW434" s="16" t="s">
        <v>30</v>
      </c>
      <c r="AX434" s="16" t="s">
        <v>74</v>
      </c>
      <c r="AY434" s="196" t="s">
        <v>148</v>
      </c>
    </row>
    <row r="435" spans="1:65" s="15" customFormat="1" ht="11.25">
      <c r="B435" s="187"/>
      <c r="D435" s="172" t="s">
        <v>156</v>
      </c>
      <c r="E435" s="188" t="s">
        <v>1</v>
      </c>
      <c r="F435" s="189" t="s">
        <v>163</v>
      </c>
      <c r="H435" s="190">
        <v>11</v>
      </c>
      <c r="I435" s="191"/>
      <c r="L435" s="187"/>
      <c r="M435" s="192"/>
      <c r="N435" s="193"/>
      <c r="O435" s="193"/>
      <c r="P435" s="193"/>
      <c r="Q435" s="193"/>
      <c r="R435" s="193"/>
      <c r="S435" s="193"/>
      <c r="T435" s="194"/>
      <c r="AT435" s="188" t="s">
        <v>156</v>
      </c>
      <c r="AU435" s="188" t="s">
        <v>87</v>
      </c>
      <c r="AV435" s="15" t="s">
        <v>154</v>
      </c>
      <c r="AW435" s="15" t="s">
        <v>30</v>
      </c>
      <c r="AX435" s="15" t="s">
        <v>81</v>
      </c>
      <c r="AY435" s="188" t="s">
        <v>148</v>
      </c>
    </row>
    <row r="436" spans="1:65" s="2" customFormat="1" ht="33" customHeight="1">
      <c r="A436" s="33"/>
      <c r="B436" s="156"/>
      <c r="C436" s="207" t="s">
        <v>2270</v>
      </c>
      <c r="D436" s="207" t="s">
        <v>752</v>
      </c>
      <c r="E436" s="208" t="s">
        <v>2271</v>
      </c>
      <c r="F436" s="209" t="s">
        <v>2272</v>
      </c>
      <c r="G436" s="210" t="s">
        <v>325</v>
      </c>
      <c r="H436" s="211">
        <v>11</v>
      </c>
      <c r="I436" s="212"/>
      <c r="J436" s="213">
        <f>ROUND(I436*H436,2)</f>
        <v>0</v>
      </c>
      <c r="K436" s="214"/>
      <c r="L436" s="215"/>
      <c r="M436" s="216" t="s">
        <v>1</v>
      </c>
      <c r="N436" s="217" t="s">
        <v>40</v>
      </c>
      <c r="O436" s="62"/>
      <c r="P436" s="167">
        <f>O436*H436</f>
        <v>0</v>
      </c>
      <c r="Q436" s="167">
        <v>1.32E-3</v>
      </c>
      <c r="R436" s="167">
        <f>Q436*H436</f>
        <v>1.452E-2</v>
      </c>
      <c r="S436" s="167">
        <v>0</v>
      </c>
      <c r="T436" s="168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9" t="s">
        <v>431</v>
      </c>
      <c r="AT436" s="169" t="s">
        <v>752</v>
      </c>
      <c r="AU436" s="169" t="s">
        <v>87</v>
      </c>
      <c r="AY436" s="18" t="s">
        <v>148</v>
      </c>
      <c r="BE436" s="170">
        <f>IF(N436="základná",J436,0)</f>
        <v>0</v>
      </c>
      <c r="BF436" s="170">
        <f>IF(N436="znížená",J436,0)</f>
        <v>0</v>
      </c>
      <c r="BG436" s="170">
        <f>IF(N436="zákl. prenesená",J436,0)</f>
        <v>0</v>
      </c>
      <c r="BH436" s="170">
        <f>IF(N436="zníž. prenesená",J436,0)</f>
        <v>0</v>
      </c>
      <c r="BI436" s="170">
        <f>IF(N436="nulová",J436,0)</f>
        <v>0</v>
      </c>
      <c r="BJ436" s="18" t="s">
        <v>87</v>
      </c>
      <c r="BK436" s="170">
        <f>ROUND(I436*H436,2)</f>
        <v>0</v>
      </c>
      <c r="BL436" s="18" t="s">
        <v>308</v>
      </c>
      <c r="BM436" s="169" t="s">
        <v>2273</v>
      </c>
    </row>
    <row r="437" spans="1:65" s="14" customFormat="1" ht="11.25">
      <c r="B437" s="179"/>
      <c r="D437" s="172" t="s">
        <v>156</v>
      </c>
      <c r="E437" s="180" t="s">
        <v>1</v>
      </c>
      <c r="F437" s="181" t="s">
        <v>264</v>
      </c>
      <c r="H437" s="182">
        <v>11</v>
      </c>
      <c r="I437" s="183"/>
      <c r="L437" s="179"/>
      <c r="M437" s="184"/>
      <c r="N437" s="185"/>
      <c r="O437" s="185"/>
      <c r="P437" s="185"/>
      <c r="Q437" s="185"/>
      <c r="R437" s="185"/>
      <c r="S437" s="185"/>
      <c r="T437" s="186"/>
      <c r="AT437" s="180" t="s">
        <v>156</v>
      </c>
      <c r="AU437" s="180" t="s">
        <v>87</v>
      </c>
      <c r="AV437" s="14" t="s">
        <v>87</v>
      </c>
      <c r="AW437" s="14" t="s">
        <v>30</v>
      </c>
      <c r="AX437" s="14" t="s">
        <v>81</v>
      </c>
      <c r="AY437" s="180" t="s">
        <v>148</v>
      </c>
    </row>
    <row r="438" spans="1:65" s="2" customFormat="1" ht="24.2" customHeight="1">
      <c r="A438" s="33"/>
      <c r="B438" s="156"/>
      <c r="C438" s="157" t="s">
        <v>2065</v>
      </c>
      <c r="D438" s="157" t="s">
        <v>150</v>
      </c>
      <c r="E438" s="158" t="s">
        <v>2274</v>
      </c>
      <c r="F438" s="159" t="s">
        <v>2275</v>
      </c>
      <c r="G438" s="160" t="s">
        <v>1487</v>
      </c>
      <c r="H438" s="161">
        <v>11</v>
      </c>
      <c r="I438" s="162"/>
      <c r="J438" s="163">
        <f>ROUND(I438*H438,2)</f>
        <v>0</v>
      </c>
      <c r="K438" s="164"/>
      <c r="L438" s="34"/>
      <c r="M438" s="165" t="s">
        <v>1</v>
      </c>
      <c r="N438" s="166" t="s">
        <v>40</v>
      </c>
      <c r="O438" s="62"/>
      <c r="P438" s="167">
        <f>O438*H438</f>
        <v>0</v>
      </c>
      <c r="Q438" s="167">
        <v>3.0000000000000001E-3</v>
      </c>
      <c r="R438" s="167">
        <f>Q438*H438</f>
        <v>3.3000000000000002E-2</v>
      </c>
      <c r="S438" s="167">
        <v>0</v>
      </c>
      <c r="T438" s="16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9" t="s">
        <v>308</v>
      </c>
      <c r="AT438" s="169" t="s">
        <v>150</v>
      </c>
      <c r="AU438" s="169" t="s">
        <v>87</v>
      </c>
      <c r="AY438" s="18" t="s">
        <v>148</v>
      </c>
      <c r="BE438" s="170">
        <f>IF(N438="základná",J438,0)</f>
        <v>0</v>
      </c>
      <c r="BF438" s="170">
        <f>IF(N438="znížená",J438,0)</f>
        <v>0</v>
      </c>
      <c r="BG438" s="170">
        <f>IF(N438="zákl. prenesená",J438,0)</f>
        <v>0</v>
      </c>
      <c r="BH438" s="170">
        <f>IF(N438="zníž. prenesená",J438,0)</f>
        <v>0</v>
      </c>
      <c r="BI438" s="170">
        <f>IF(N438="nulová",J438,0)</f>
        <v>0</v>
      </c>
      <c r="BJ438" s="18" t="s">
        <v>87</v>
      </c>
      <c r="BK438" s="170">
        <f>ROUND(I438*H438,2)</f>
        <v>0</v>
      </c>
      <c r="BL438" s="18" t="s">
        <v>308</v>
      </c>
      <c r="BM438" s="169" t="s">
        <v>2276</v>
      </c>
    </row>
    <row r="439" spans="1:65" s="14" customFormat="1" ht="11.25">
      <c r="B439" s="179"/>
      <c r="D439" s="172" t="s">
        <v>156</v>
      </c>
      <c r="E439" s="180" t="s">
        <v>1</v>
      </c>
      <c r="F439" s="181" t="s">
        <v>264</v>
      </c>
      <c r="H439" s="182">
        <v>11</v>
      </c>
      <c r="I439" s="183"/>
      <c r="L439" s="179"/>
      <c r="M439" s="184"/>
      <c r="N439" s="185"/>
      <c r="O439" s="185"/>
      <c r="P439" s="185"/>
      <c r="Q439" s="185"/>
      <c r="R439" s="185"/>
      <c r="S439" s="185"/>
      <c r="T439" s="186"/>
      <c r="AT439" s="180" t="s">
        <v>156</v>
      </c>
      <c r="AU439" s="180" t="s">
        <v>87</v>
      </c>
      <c r="AV439" s="14" t="s">
        <v>87</v>
      </c>
      <c r="AW439" s="14" t="s">
        <v>30</v>
      </c>
      <c r="AX439" s="14" t="s">
        <v>81</v>
      </c>
      <c r="AY439" s="180" t="s">
        <v>148</v>
      </c>
    </row>
    <row r="440" spans="1:65" s="2" customFormat="1" ht="21.75" customHeight="1">
      <c r="A440" s="33"/>
      <c r="B440" s="156"/>
      <c r="C440" s="157" t="s">
        <v>2277</v>
      </c>
      <c r="D440" s="157" t="s">
        <v>150</v>
      </c>
      <c r="E440" s="158" t="s">
        <v>2278</v>
      </c>
      <c r="F440" s="159" t="s">
        <v>2279</v>
      </c>
      <c r="G440" s="160" t="s">
        <v>1487</v>
      </c>
      <c r="H440" s="161">
        <v>11</v>
      </c>
      <c r="I440" s="162"/>
      <c r="J440" s="163">
        <f>ROUND(I440*H440,2)</f>
        <v>0</v>
      </c>
      <c r="K440" s="164"/>
      <c r="L440" s="34"/>
      <c r="M440" s="165" t="s">
        <v>1</v>
      </c>
      <c r="N440" s="166" t="s">
        <v>40</v>
      </c>
      <c r="O440" s="62"/>
      <c r="P440" s="167">
        <f>O440*H440</f>
        <v>0</v>
      </c>
      <c r="Q440" s="167">
        <v>1.533E-2</v>
      </c>
      <c r="R440" s="167">
        <f>Q440*H440</f>
        <v>0.16863</v>
      </c>
      <c r="S440" s="167">
        <v>0</v>
      </c>
      <c r="T440" s="168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9" t="s">
        <v>308</v>
      </c>
      <c r="AT440" s="169" t="s">
        <v>150</v>
      </c>
      <c r="AU440" s="169" t="s">
        <v>87</v>
      </c>
      <c r="AY440" s="18" t="s">
        <v>148</v>
      </c>
      <c r="BE440" s="170">
        <f>IF(N440="základná",J440,0)</f>
        <v>0</v>
      </c>
      <c r="BF440" s="170">
        <f>IF(N440="znížená",J440,0)</f>
        <v>0</v>
      </c>
      <c r="BG440" s="170">
        <f>IF(N440="zákl. prenesená",J440,0)</f>
        <v>0</v>
      </c>
      <c r="BH440" s="170">
        <f>IF(N440="zníž. prenesená",J440,0)</f>
        <v>0</v>
      </c>
      <c r="BI440" s="170">
        <f>IF(N440="nulová",J440,0)</f>
        <v>0</v>
      </c>
      <c r="BJ440" s="18" t="s">
        <v>87</v>
      </c>
      <c r="BK440" s="170">
        <f>ROUND(I440*H440,2)</f>
        <v>0</v>
      </c>
      <c r="BL440" s="18" t="s">
        <v>308</v>
      </c>
      <c r="BM440" s="169" t="s">
        <v>2280</v>
      </c>
    </row>
    <row r="441" spans="1:65" s="14" customFormat="1" ht="11.25">
      <c r="B441" s="179"/>
      <c r="D441" s="172" t="s">
        <v>156</v>
      </c>
      <c r="E441" s="180" t="s">
        <v>1</v>
      </c>
      <c r="F441" s="181" t="s">
        <v>264</v>
      </c>
      <c r="H441" s="182">
        <v>11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156</v>
      </c>
      <c r="AU441" s="180" t="s">
        <v>87</v>
      </c>
      <c r="AV441" s="14" t="s">
        <v>87</v>
      </c>
      <c r="AW441" s="14" t="s">
        <v>30</v>
      </c>
      <c r="AX441" s="14" t="s">
        <v>81</v>
      </c>
      <c r="AY441" s="180" t="s">
        <v>148</v>
      </c>
    </row>
    <row r="442" spans="1:65" s="2" customFormat="1" ht="16.5" customHeight="1">
      <c r="A442" s="33"/>
      <c r="B442" s="156"/>
      <c r="C442" s="157" t="s">
        <v>2069</v>
      </c>
      <c r="D442" s="157" t="s">
        <v>150</v>
      </c>
      <c r="E442" s="158" t="s">
        <v>2281</v>
      </c>
      <c r="F442" s="159" t="s">
        <v>2282</v>
      </c>
      <c r="G442" s="160" t="s">
        <v>1487</v>
      </c>
      <c r="H442" s="161">
        <v>5</v>
      </c>
      <c r="I442" s="162"/>
      <c r="J442" s="163">
        <f>ROUND(I442*H442,2)</f>
        <v>0</v>
      </c>
      <c r="K442" s="164"/>
      <c r="L442" s="34"/>
      <c r="M442" s="165" t="s">
        <v>1</v>
      </c>
      <c r="N442" s="166" t="s">
        <v>40</v>
      </c>
      <c r="O442" s="62"/>
      <c r="P442" s="167">
        <f>O442*H442</f>
        <v>0</v>
      </c>
      <c r="Q442" s="167">
        <v>4.3800000000000002E-3</v>
      </c>
      <c r="R442" s="167">
        <f>Q442*H442</f>
        <v>2.1900000000000003E-2</v>
      </c>
      <c r="S442" s="167">
        <v>0</v>
      </c>
      <c r="T442" s="16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9" t="s">
        <v>308</v>
      </c>
      <c r="AT442" s="169" t="s">
        <v>150</v>
      </c>
      <c r="AU442" s="169" t="s">
        <v>87</v>
      </c>
      <c r="AY442" s="18" t="s">
        <v>148</v>
      </c>
      <c r="BE442" s="170">
        <f>IF(N442="základná",J442,0)</f>
        <v>0</v>
      </c>
      <c r="BF442" s="170">
        <f>IF(N442="znížená",J442,0)</f>
        <v>0</v>
      </c>
      <c r="BG442" s="170">
        <f>IF(N442="zákl. prenesená",J442,0)</f>
        <v>0</v>
      </c>
      <c r="BH442" s="170">
        <f>IF(N442="zníž. prenesená",J442,0)</f>
        <v>0</v>
      </c>
      <c r="BI442" s="170">
        <f>IF(N442="nulová",J442,0)</f>
        <v>0</v>
      </c>
      <c r="BJ442" s="18" t="s">
        <v>87</v>
      </c>
      <c r="BK442" s="170">
        <f>ROUND(I442*H442,2)</f>
        <v>0</v>
      </c>
      <c r="BL442" s="18" t="s">
        <v>308</v>
      </c>
      <c r="BM442" s="169" t="s">
        <v>2283</v>
      </c>
    </row>
    <row r="443" spans="1:65" s="14" customFormat="1" ht="11.25">
      <c r="B443" s="179"/>
      <c r="D443" s="172" t="s">
        <v>156</v>
      </c>
      <c r="E443" s="180" t="s">
        <v>1</v>
      </c>
      <c r="F443" s="181" t="s">
        <v>2284</v>
      </c>
      <c r="H443" s="182">
        <v>2</v>
      </c>
      <c r="I443" s="183"/>
      <c r="L443" s="179"/>
      <c r="M443" s="184"/>
      <c r="N443" s="185"/>
      <c r="O443" s="185"/>
      <c r="P443" s="185"/>
      <c r="Q443" s="185"/>
      <c r="R443" s="185"/>
      <c r="S443" s="185"/>
      <c r="T443" s="186"/>
      <c r="AT443" s="180" t="s">
        <v>156</v>
      </c>
      <c r="AU443" s="180" t="s">
        <v>87</v>
      </c>
      <c r="AV443" s="14" t="s">
        <v>87</v>
      </c>
      <c r="AW443" s="14" t="s">
        <v>30</v>
      </c>
      <c r="AX443" s="14" t="s">
        <v>74</v>
      </c>
      <c r="AY443" s="180" t="s">
        <v>148</v>
      </c>
    </row>
    <row r="444" spans="1:65" s="16" customFormat="1" ht="11.25">
      <c r="B444" s="195"/>
      <c r="D444" s="172" t="s">
        <v>156</v>
      </c>
      <c r="E444" s="196" t="s">
        <v>1</v>
      </c>
      <c r="F444" s="197" t="s">
        <v>193</v>
      </c>
      <c r="H444" s="198">
        <v>2</v>
      </c>
      <c r="I444" s="199"/>
      <c r="L444" s="195"/>
      <c r="M444" s="200"/>
      <c r="N444" s="201"/>
      <c r="O444" s="201"/>
      <c r="P444" s="201"/>
      <c r="Q444" s="201"/>
      <c r="R444" s="201"/>
      <c r="S444" s="201"/>
      <c r="T444" s="202"/>
      <c r="AT444" s="196" t="s">
        <v>156</v>
      </c>
      <c r="AU444" s="196" t="s">
        <v>87</v>
      </c>
      <c r="AV444" s="16" t="s">
        <v>167</v>
      </c>
      <c r="AW444" s="16" t="s">
        <v>30</v>
      </c>
      <c r="AX444" s="16" t="s">
        <v>74</v>
      </c>
      <c r="AY444" s="196" t="s">
        <v>148</v>
      </c>
    </row>
    <row r="445" spans="1:65" s="14" customFormat="1" ht="11.25">
      <c r="B445" s="179"/>
      <c r="D445" s="172" t="s">
        <v>156</v>
      </c>
      <c r="E445" s="180" t="s">
        <v>1</v>
      </c>
      <c r="F445" s="181" t="s">
        <v>2285</v>
      </c>
      <c r="H445" s="182">
        <v>3</v>
      </c>
      <c r="I445" s="183"/>
      <c r="L445" s="179"/>
      <c r="M445" s="184"/>
      <c r="N445" s="185"/>
      <c r="O445" s="185"/>
      <c r="P445" s="185"/>
      <c r="Q445" s="185"/>
      <c r="R445" s="185"/>
      <c r="S445" s="185"/>
      <c r="T445" s="186"/>
      <c r="AT445" s="180" t="s">
        <v>156</v>
      </c>
      <c r="AU445" s="180" t="s">
        <v>87</v>
      </c>
      <c r="AV445" s="14" t="s">
        <v>87</v>
      </c>
      <c r="AW445" s="14" t="s">
        <v>30</v>
      </c>
      <c r="AX445" s="14" t="s">
        <v>74</v>
      </c>
      <c r="AY445" s="180" t="s">
        <v>148</v>
      </c>
    </row>
    <row r="446" spans="1:65" s="16" customFormat="1" ht="11.25">
      <c r="B446" s="195"/>
      <c r="D446" s="172" t="s">
        <v>156</v>
      </c>
      <c r="E446" s="196" t="s">
        <v>1</v>
      </c>
      <c r="F446" s="197" t="s">
        <v>193</v>
      </c>
      <c r="H446" s="198">
        <v>3</v>
      </c>
      <c r="I446" s="199"/>
      <c r="L446" s="195"/>
      <c r="M446" s="200"/>
      <c r="N446" s="201"/>
      <c r="O446" s="201"/>
      <c r="P446" s="201"/>
      <c r="Q446" s="201"/>
      <c r="R446" s="201"/>
      <c r="S446" s="201"/>
      <c r="T446" s="202"/>
      <c r="AT446" s="196" t="s">
        <v>156</v>
      </c>
      <c r="AU446" s="196" t="s">
        <v>87</v>
      </c>
      <c r="AV446" s="16" t="s">
        <v>167</v>
      </c>
      <c r="AW446" s="16" t="s">
        <v>30</v>
      </c>
      <c r="AX446" s="16" t="s">
        <v>74</v>
      </c>
      <c r="AY446" s="196" t="s">
        <v>148</v>
      </c>
    </row>
    <row r="447" spans="1:65" s="15" customFormat="1" ht="11.25">
      <c r="B447" s="187"/>
      <c r="D447" s="172" t="s">
        <v>156</v>
      </c>
      <c r="E447" s="188" t="s">
        <v>1</v>
      </c>
      <c r="F447" s="189" t="s">
        <v>163</v>
      </c>
      <c r="H447" s="190">
        <v>5</v>
      </c>
      <c r="I447" s="191"/>
      <c r="L447" s="187"/>
      <c r="M447" s="192"/>
      <c r="N447" s="193"/>
      <c r="O447" s="193"/>
      <c r="P447" s="193"/>
      <c r="Q447" s="193"/>
      <c r="R447" s="193"/>
      <c r="S447" s="193"/>
      <c r="T447" s="194"/>
      <c r="AT447" s="188" t="s">
        <v>156</v>
      </c>
      <c r="AU447" s="188" t="s">
        <v>87</v>
      </c>
      <c r="AV447" s="15" t="s">
        <v>154</v>
      </c>
      <c r="AW447" s="15" t="s">
        <v>30</v>
      </c>
      <c r="AX447" s="15" t="s">
        <v>81</v>
      </c>
      <c r="AY447" s="188" t="s">
        <v>148</v>
      </c>
    </row>
    <row r="448" spans="1:65" s="2" customFormat="1" ht="16.5" customHeight="1">
      <c r="A448" s="33"/>
      <c r="B448" s="156"/>
      <c r="C448" s="157" t="s">
        <v>2286</v>
      </c>
      <c r="D448" s="157" t="s">
        <v>150</v>
      </c>
      <c r="E448" s="158" t="s">
        <v>2287</v>
      </c>
      <c r="F448" s="159" t="s">
        <v>2288</v>
      </c>
      <c r="G448" s="160" t="s">
        <v>1487</v>
      </c>
      <c r="H448" s="161">
        <v>2</v>
      </c>
      <c r="I448" s="162"/>
      <c r="J448" s="163">
        <f>ROUND(I448*H448,2)</f>
        <v>0</v>
      </c>
      <c r="K448" s="164"/>
      <c r="L448" s="34"/>
      <c r="M448" s="165" t="s">
        <v>1</v>
      </c>
      <c r="N448" s="166" t="s">
        <v>40</v>
      </c>
      <c r="O448" s="62"/>
      <c r="P448" s="167">
        <f>O448*H448</f>
        <v>0</v>
      </c>
      <c r="Q448" s="167">
        <v>1.58E-3</v>
      </c>
      <c r="R448" s="167">
        <f>Q448*H448</f>
        <v>3.16E-3</v>
      </c>
      <c r="S448" s="167">
        <v>0</v>
      </c>
      <c r="T448" s="16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9" t="s">
        <v>308</v>
      </c>
      <c r="AT448" s="169" t="s">
        <v>150</v>
      </c>
      <c r="AU448" s="169" t="s">
        <v>87</v>
      </c>
      <c r="AY448" s="18" t="s">
        <v>148</v>
      </c>
      <c r="BE448" s="170">
        <f>IF(N448="základná",J448,0)</f>
        <v>0</v>
      </c>
      <c r="BF448" s="170">
        <f>IF(N448="znížená",J448,0)</f>
        <v>0</v>
      </c>
      <c r="BG448" s="170">
        <f>IF(N448="zákl. prenesená",J448,0)</f>
        <v>0</v>
      </c>
      <c r="BH448" s="170">
        <f>IF(N448="zníž. prenesená",J448,0)</f>
        <v>0</v>
      </c>
      <c r="BI448" s="170">
        <f>IF(N448="nulová",J448,0)</f>
        <v>0</v>
      </c>
      <c r="BJ448" s="18" t="s">
        <v>87</v>
      </c>
      <c r="BK448" s="170">
        <f>ROUND(I448*H448,2)</f>
        <v>0</v>
      </c>
      <c r="BL448" s="18" t="s">
        <v>308</v>
      </c>
      <c r="BM448" s="169" t="s">
        <v>2289</v>
      </c>
    </row>
    <row r="449" spans="1:65" s="14" customFormat="1" ht="11.25">
      <c r="B449" s="179"/>
      <c r="D449" s="172" t="s">
        <v>156</v>
      </c>
      <c r="E449" s="180" t="s">
        <v>1</v>
      </c>
      <c r="F449" s="181" t="s">
        <v>2290</v>
      </c>
      <c r="H449" s="182">
        <v>2</v>
      </c>
      <c r="I449" s="183"/>
      <c r="L449" s="179"/>
      <c r="M449" s="184"/>
      <c r="N449" s="185"/>
      <c r="O449" s="185"/>
      <c r="P449" s="185"/>
      <c r="Q449" s="185"/>
      <c r="R449" s="185"/>
      <c r="S449" s="185"/>
      <c r="T449" s="186"/>
      <c r="AT449" s="180" t="s">
        <v>156</v>
      </c>
      <c r="AU449" s="180" t="s">
        <v>87</v>
      </c>
      <c r="AV449" s="14" t="s">
        <v>87</v>
      </c>
      <c r="AW449" s="14" t="s">
        <v>30</v>
      </c>
      <c r="AX449" s="14" t="s">
        <v>81</v>
      </c>
      <c r="AY449" s="180" t="s">
        <v>148</v>
      </c>
    </row>
    <row r="450" spans="1:65" s="2" customFormat="1" ht="16.5" customHeight="1">
      <c r="A450" s="33"/>
      <c r="B450" s="156"/>
      <c r="C450" s="157" t="s">
        <v>2072</v>
      </c>
      <c r="D450" s="157" t="s">
        <v>150</v>
      </c>
      <c r="E450" s="158" t="s">
        <v>2291</v>
      </c>
      <c r="F450" s="159" t="s">
        <v>2292</v>
      </c>
      <c r="G450" s="160" t="s">
        <v>1487</v>
      </c>
      <c r="H450" s="161">
        <v>5</v>
      </c>
      <c r="I450" s="162"/>
      <c r="J450" s="163">
        <f>ROUND(I450*H450,2)</f>
        <v>0</v>
      </c>
      <c r="K450" s="164"/>
      <c r="L450" s="34"/>
      <c r="M450" s="165" t="s">
        <v>1</v>
      </c>
      <c r="N450" s="166" t="s">
        <v>40</v>
      </c>
      <c r="O450" s="62"/>
      <c r="P450" s="167">
        <f>O450*H450</f>
        <v>0</v>
      </c>
      <c r="Q450" s="167">
        <v>4.0000000000000003E-5</v>
      </c>
      <c r="R450" s="167">
        <f>Q450*H450</f>
        <v>2.0000000000000001E-4</v>
      </c>
      <c r="S450" s="167">
        <v>0</v>
      </c>
      <c r="T450" s="168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9" t="s">
        <v>308</v>
      </c>
      <c r="AT450" s="169" t="s">
        <v>150</v>
      </c>
      <c r="AU450" s="169" t="s">
        <v>87</v>
      </c>
      <c r="AY450" s="18" t="s">
        <v>148</v>
      </c>
      <c r="BE450" s="170">
        <f>IF(N450="základná",J450,0)</f>
        <v>0</v>
      </c>
      <c r="BF450" s="170">
        <f>IF(N450="znížená",J450,0)</f>
        <v>0</v>
      </c>
      <c r="BG450" s="170">
        <f>IF(N450="zákl. prenesená",J450,0)</f>
        <v>0</v>
      </c>
      <c r="BH450" s="170">
        <f>IF(N450="zníž. prenesená",J450,0)</f>
        <v>0</v>
      </c>
      <c r="BI450" s="170">
        <f>IF(N450="nulová",J450,0)</f>
        <v>0</v>
      </c>
      <c r="BJ450" s="18" t="s">
        <v>87</v>
      </c>
      <c r="BK450" s="170">
        <f>ROUND(I450*H450,2)</f>
        <v>0</v>
      </c>
      <c r="BL450" s="18" t="s">
        <v>308</v>
      </c>
      <c r="BM450" s="169" t="s">
        <v>2293</v>
      </c>
    </row>
    <row r="451" spans="1:65" s="14" customFormat="1" ht="11.25">
      <c r="B451" s="179"/>
      <c r="D451" s="172" t="s">
        <v>156</v>
      </c>
      <c r="E451" s="180" t="s">
        <v>1</v>
      </c>
      <c r="F451" s="181" t="s">
        <v>2294</v>
      </c>
      <c r="H451" s="182">
        <v>2</v>
      </c>
      <c r="I451" s="183"/>
      <c r="L451" s="179"/>
      <c r="M451" s="184"/>
      <c r="N451" s="185"/>
      <c r="O451" s="185"/>
      <c r="P451" s="185"/>
      <c r="Q451" s="185"/>
      <c r="R451" s="185"/>
      <c r="S451" s="185"/>
      <c r="T451" s="186"/>
      <c r="AT451" s="180" t="s">
        <v>156</v>
      </c>
      <c r="AU451" s="180" t="s">
        <v>87</v>
      </c>
      <c r="AV451" s="14" t="s">
        <v>87</v>
      </c>
      <c r="AW451" s="14" t="s">
        <v>30</v>
      </c>
      <c r="AX451" s="14" t="s">
        <v>74</v>
      </c>
      <c r="AY451" s="180" t="s">
        <v>148</v>
      </c>
    </row>
    <row r="452" spans="1:65" s="14" customFormat="1" ht="11.25">
      <c r="B452" s="179"/>
      <c r="D452" s="172" t="s">
        <v>156</v>
      </c>
      <c r="E452" s="180" t="s">
        <v>1</v>
      </c>
      <c r="F452" s="181" t="s">
        <v>2295</v>
      </c>
      <c r="H452" s="182">
        <v>3</v>
      </c>
      <c r="I452" s="183"/>
      <c r="L452" s="179"/>
      <c r="M452" s="184"/>
      <c r="N452" s="185"/>
      <c r="O452" s="185"/>
      <c r="P452" s="185"/>
      <c r="Q452" s="185"/>
      <c r="R452" s="185"/>
      <c r="S452" s="185"/>
      <c r="T452" s="186"/>
      <c r="AT452" s="180" t="s">
        <v>156</v>
      </c>
      <c r="AU452" s="180" t="s">
        <v>87</v>
      </c>
      <c r="AV452" s="14" t="s">
        <v>87</v>
      </c>
      <c r="AW452" s="14" t="s">
        <v>30</v>
      </c>
      <c r="AX452" s="14" t="s">
        <v>74</v>
      </c>
      <c r="AY452" s="180" t="s">
        <v>148</v>
      </c>
    </row>
    <row r="453" spans="1:65" s="15" customFormat="1" ht="11.25">
      <c r="B453" s="187"/>
      <c r="D453" s="172" t="s">
        <v>156</v>
      </c>
      <c r="E453" s="188" t="s">
        <v>1</v>
      </c>
      <c r="F453" s="189" t="s">
        <v>163</v>
      </c>
      <c r="H453" s="190">
        <v>5</v>
      </c>
      <c r="I453" s="191"/>
      <c r="L453" s="187"/>
      <c r="M453" s="192"/>
      <c r="N453" s="193"/>
      <c r="O453" s="193"/>
      <c r="P453" s="193"/>
      <c r="Q453" s="193"/>
      <c r="R453" s="193"/>
      <c r="S453" s="193"/>
      <c r="T453" s="194"/>
      <c r="AT453" s="188" t="s">
        <v>156</v>
      </c>
      <c r="AU453" s="188" t="s">
        <v>87</v>
      </c>
      <c r="AV453" s="15" t="s">
        <v>154</v>
      </c>
      <c r="AW453" s="15" t="s">
        <v>30</v>
      </c>
      <c r="AX453" s="15" t="s">
        <v>81</v>
      </c>
      <c r="AY453" s="188" t="s">
        <v>148</v>
      </c>
    </row>
    <row r="454" spans="1:65" s="2" customFormat="1" ht="16.5" customHeight="1">
      <c r="A454" s="33"/>
      <c r="B454" s="156"/>
      <c r="C454" s="157" t="s">
        <v>2296</v>
      </c>
      <c r="D454" s="157" t="s">
        <v>150</v>
      </c>
      <c r="E454" s="158" t="s">
        <v>2297</v>
      </c>
      <c r="F454" s="159" t="s">
        <v>2298</v>
      </c>
      <c r="G454" s="160" t="s">
        <v>1487</v>
      </c>
      <c r="H454" s="161">
        <v>2</v>
      </c>
      <c r="I454" s="162"/>
      <c r="J454" s="163">
        <f>ROUND(I454*H454,2)</f>
        <v>0</v>
      </c>
      <c r="K454" s="164"/>
      <c r="L454" s="34"/>
      <c r="M454" s="165" t="s">
        <v>1</v>
      </c>
      <c r="N454" s="166" t="s">
        <v>40</v>
      </c>
      <c r="O454" s="62"/>
      <c r="P454" s="167">
        <f>O454*H454</f>
        <v>0</v>
      </c>
      <c r="Q454" s="167">
        <v>8.0000000000000004E-4</v>
      </c>
      <c r="R454" s="167">
        <f>Q454*H454</f>
        <v>1.6000000000000001E-3</v>
      </c>
      <c r="S454" s="167">
        <v>0</v>
      </c>
      <c r="T454" s="168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9" t="s">
        <v>308</v>
      </c>
      <c r="AT454" s="169" t="s">
        <v>150</v>
      </c>
      <c r="AU454" s="169" t="s">
        <v>87</v>
      </c>
      <c r="AY454" s="18" t="s">
        <v>148</v>
      </c>
      <c r="BE454" s="170">
        <f>IF(N454="základná",J454,0)</f>
        <v>0</v>
      </c>
      <c r="BF454" s="170">
        <f>IF(N454="znížená",J454,0)</f>
        <v>0</v>
      </c>
      <c r="BG454" s="170">
        <f>IF(N454="zákl. prenesená",J454,0)</f>
        <v>0</v>
      </c>
      <c r="BH454" s="170">
        <f>IF(N454="zníž. prenesená",J454,0)</f>
        <v>0</v>
      </c>
      <c r="BI454" s="170">
        <f>IF(N454="nulová",J454,0)</f>
        <v>0</v>
      </c>
      <c r="BJ454" s="18" t="s">
        <v>87</v>
      </c>
      <c r="BK454" s="170">
        <f>ROUND(I454*H454,2)</f>
        <v>0</v>
      </c>
      <c r="BL454" s="18" t="s">
        <v>308</v>
      </c>
      <c r="BM454" s="169" t="s">
        <v>2299</v>
      </c>
    </row>
    <row r="455" spans="1:65" s="14" customFormat="1" ht="11.25">
      <c r="B455" s="179"/>
      <c r="D455" s="172" t="s">
        <v>156</v>
      </c>
      <c r="E455" s="180" t="s">
        <v>1</v>
      </c>
      <c r="F455" s="181" t="s">
        <v>2300</v>
      </c>
      <c r="H455" s="182">
        <v>2</v>
      </c>
      <c r="I455" s="183"/>
      <c r="L455" s="179"/>
      <c r="M455" s="184"/>
      <c r="N455" s="185"/>
      <c r="O455" s="185"/>
      <c r="P455" s="185"/>
      <c r="Q455" s="185"/>
      <c r="R455" s="185"/>
      <c r="S455" s="185"/>
      <c r="T455" s="186"/>
      <c r="AT455" s="180" t="s">
        <v>156</v>
      </c>
      <c r="AU455" s="180" t="s">
        <v>87</v>
      </c>
      <c r="AV455" s="14" t="s">
        <v>87</v>
      </c>
      <c r="AW455" s="14" t="s">
        <v>30</v>
      </c>
      <c r="AX455" s="14" t="s">
        <v>81</v>
      </c>
      <c r="AY455" s="180" t="s">
        <v>148</v>
      </c>
    </row>
    <row r="456" spans="1:65" s="2" customFormat="1" ht="33" customHeight="1">
      <c r="A456" s="33"/>
      <c r="B456" s="156"/>
      <c r="C456" s="157" t="s">
        <v>2075</v>
      </c>
      <c r="D456" s="157" t="s">
        <v>150</v>
      </c>
      <c r="E456" s="158" t="s">
        <v>2301</v>
      </c>
      <c r="F456" s="159" t="s">
        <v>2302</v>
      </c>
      <c r="G456" s="160" t="s">
        <v>325</v>
      </c>
      <c r="H456" s="161">
        <v>16</v>
      </c>
      <c r="I456" s="162"/>
      <c r="J456" s="163">
        <f>ROUND(I456*H456,2)</f>
        <v>0</v>
      </c>
      <c r="K456" s="164"/>
      <c r="L456" s="34"/>
      <c r="M456" s="165" t="s">
        <v>1</v>
      </c>
      <c r="N456" s="166" t="s">
        <v>40</v>
      </c>
      <c r="O456" s="62"/>
      <c r="P456" s="167">
        <f>O456*H456</f>
        <v>0</v>
      </c>
      <c r="Q456" s="167">
        <v>6.0000000000000002E-5</v>
      </c>
      <c r="R456" s="167">
        <f>Q456*H456</f>
        <v>9.6000000000000002E-4</v>
      </c>
      <c r="S456" s="167">
        <v>0</v>
      </c>
      <c r="T456" s="168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9" t="s">
        <v>308</v>
      </c>
      <c r="AT456" s="169" t="s">
        <v>150</v>
      </c>
      <c r="AU456" s="169" t="s">
        <v>87</v>
      </c>
      <c r="AY456" s="18" t="s">
        <v>148</v>
      </c>
      <c r="BE456" s="170">
        <f>IF(N456="základná",J456,0)</f>
        <v>0</v>
      </c>
      <c r="BF456" s="170">
        <f>IF(N456="znížená",J456,0)</f>
        <v>0</v>
      </c>
      <c r="BG456" s="170">
        <f>IF(N456="zákl. prenesená",J456,0)</f>
        <v>0</v>
      </c>
      <c r="BH456" s="170">
        <f>IF(N456="zníž. prenesená",J456,0)</f>
        <v>0</v>
      </c>
      <c r="BI456" s="170">
        <f>IF(N456="nulová",J456,0)</f>
        <v>0</v>
      </c>
      <c r="BJ456" s="18" t="s">
        <v>87</v>
      </c>
      <c r="BK456" s="170">
        <f>ROUND(I456*H456,2)</f>
        <v>0</v>
      </c>
      <c r="BL456" s="18" t="s">
        <v>308</v>
      </c>
      <c r="BM456" s="169" t="s">
        <v>2303</v>
      </c>
    </row>
    <row r="457" spans="1:65" s="14" customFormat="1" ht="11.25">
      <c r="B457" s="179"/>
      <c r="D457" s="172" t="s">
        <v>156</v>
      </c>
      <c r="E457" s="180" t="s">
        <v>1</v>
      </c>
      <c r="F457" s="181" t="s">
        <v>2304</v>
      </c>
      <c r="H457" s="182">
        <v>3</v>
      </c>
      <c r="I457" s="183"/>
      <c r="L457" s="179"/>
      <c r="M457" s="184"/>
      <c r="N457" s="185"/>
      <c r="O457" s="185"/>
      <c r="P457" s="185"/>
      <c r="Q457" s="185"/>
      <c r="R457" s="185"/>
      <c r="S457" s="185"/>
      <c r="T457" s="186"/>
      <c r="AT457" s="180" t="s">
        <v>156</v>
      </c>
      <c r="AU457" s="180" t="s">
        <v>87</v>
      </c>
      <c r="AV457" s="14" t="s">
        <v>87</v>
      </c>
      <c r="AW457" s="14" t="s">
        <v>30</v>
      </c>
      <c r="AX457" s="14" t="s">
        <v>74</v>
      </c>
      <c r="AY457" s="180" t="s">
        <v>148</v>
      </c>
    </row>
    <row r="458" spans="1:65" s="14" customFormat="1" ht="11.25">
      <c r="B458" s="179"/>
      <c r="D458" s="172" t="s">
        <v>156</v>
      </c>
      <c r="E458" s="180" t="s">
        <v>1</v>
      </c>
      <c r="F458" s="181" t="s">
        <v>2305</v>
      </c>
      <c r="H458" s="182">
        <v>3</v>
      </c>
      <c r="I458" s="183"/>
      <c r="L458" s="179"/>
      <c r="M458" s="184"/>
      <c r="N458" s="185"/>
      <c r="O458" s="185"/>
      <c r="P458" s="185"/>
      <c r="Q458" s="185"/>
      <c r="R458" s="185"/>
      <c r="S458" s="185"/>
      <c r="T458" s="186"/>
      <c r="AT458" s="180" t="s">
        <v>156</v>
      </c>
      <c r="AU458" s="180" t="s">
        <v>87</v>
      </c>
      <c r="AV458" s="14" t="s">
        <v>87</v>
      </c>
      <c r="AW458" s="14" t="s">
        <v>30</v>
      </c>
      <c r="AX458" s="14" t="s">
        <v>74</v>
      </c>
      <c r="AY458" s="180" t="s">
        <v>148</v>
      </c>
    </row>
    <row r="459" spans="1:65" s="14" customFormat="1" ht="11.25">
      <c r="B459" s="179"/>
      <c r="D459" s="172" t="s">
        <v>156</v>
      </c>
      <c r="E459" s="180" t="s">
        <v>1</v>
      </c>
      <c r="F459" s="181" t="s">
        <v>2306</v>
      </c>
      <c r="H459" s="182">
        <v>3</v>
      </c>
      <c r="I459" s="183"/>
      <c r="L459" s="179"/>
      <c r="M459" s="184"/>
      <c r="N459" s="185"/>
      <c r="O459" s="185"/>
      <c r="P459" s="185"/>
      <c r="Q459" s="185"/>
      <c r="R459" s="185"/>
      <c r="S459" s="185"/>
      <c r="T459" s="186"/>
      <c r="AT459" s="180" t="s">
        <v>156</v>
      </c>
      <c r="AU459" s="180" t="s">
        <v>87</v>
      </c>
      <c r="AV459" s="14" t="s">
        <v>87</v>
      </c>
      <c r="AW459" s="14" t="s">
        <v>30</v>
      </c>
      <c r="AX459" s="14" t="s">
        <v>74</v>
      </c>
      <c r="AY459" s="180" t="s">
        <v>148</v>
      </c>
    </row>
    <row r="460" spans="1:65" s="14" customFormat="1" ht="11.25">
      <c r="B460" s="179"/>
      <c r="D460" s="172" t="s">
        <v>156</v>
      </c>
      <c r="E460" s="180" t="s">
        <v>1</v>
      </c>
      <c r="F460" s="181" t="s">
        <v>2307</v>
      </c>
      <c r="H460" s="182">
        <v>3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156</v>
      </c>
      <c r="AU460" s="180" t="s">
        <v>87</v>
      </c>
      <c r="AV460" s="14" t="s">
        <v>87</v>
      </c>
      <c r="AW460" s="14" t="s">
        <v>30</v>
      </c>
      <c r="AX460" s="14" t="s">
        <v>74</v>
      </c>
      <c r="AY460" s="180" t="s">
        <v>148</v>
      </c>
    </row>
    <row r="461" spans="1:65" s="16" customFormat="1" ht="11.25">
      <c r="B461" s="195"/>
      <c r="D461" s="172" t="s">
        <v>156</v>
      </c>
      <c r="E461" s="196" t="s">
        <v>1</v>
      </c>
      <c r="F461" s="197" t="s">
        <v>193</v>
      </c>
      <c r="H461" s="198">
        <v>12</v>
      </c>
      <c r="I461" s="199"/>
      <c r="L461" s="195"/>
      <c r="M461" s="200"/>
      <c r="N461" s="201"/>
      <c r="O461" s="201"/>
      <c r="P461" s="201"/>
      <c r="Q461" s="201"/>
      <c r="R461" s="201"/>
      <c r="S461" s="201"/>
      <c r="T461" s="202"/>
      <c r="AT461" s="196" t="s">
        <v>156</v>
      </c>
      <c r="AU461" s="196" t="s">
        <v>87</v>
      </c>
      <c r="AV461" s="16" t="s">
        <v>167</v>
      </c>
      <c r="AW461" s="16" t="s">
        <v>30</v>
      </c>
      <c r="AX461" s="16" t="s">
        <v>74</v>
      </c>
      <c r="AY461" s="196" t="s">
        <v>148</v>
      </c>
    </row>
    <row r="462" spans="1:65" s="14" customFormat="1" ht="11.25">
      <c r="B462" s="179"/>
      <c r="D462" s="172" t="s">
        <v>156</v>
      </c>
      <c r="E462" s="180" t="s">
        <v>1</v>
      </c>
      <c r="F462" s="181" t="s">
        <v>2308</v>
      </c>
      <c r="H462" s="182">
        <v>2</v>
      </c>
      <c r="I462" s="183"/>
      <c r="L462" s="179"/>
      <c r="M462" s="184"/>
      <c r="N462" s="185"/>
      <c r="O462" s="185"/>
      <c r="P462" s="185"/>
      <c r="Q462" s="185"/>
      <c r="R462" s="185"/>
      <c r="S462" s="185"/>
      <c r="T462" s="186"/>
      <c r="AT462" s="180" t="s">
        <v>156</v>
      </c>
      <c r="AU462" s="180" t="s">
        <v>87</v>
      </c>
      <c r="AV462" s="14" t="s">
        <v>87</v>
      </c>
      <c r="AW462" s="14" t="s">
        <v>30</v>
      </c>
      <c r="AX462" s="14" t="s">
        <v>74</v>
      </c>
      <c r="AY462" s="180" t="s">
        <v>148</v>
      </c>
    </row>
    <row r="463" spans="1:65" s="14" customFormat="1" ht="11.25">
      <c r="B463" s="179"/>
      <c r="D463" s="172" t="s">
        <v>156</v>
      </c>
      <c r="E463" s="180" t="s">
        <v>1</v>
      </c>
      <c r="F463" s="181" t="s">
        <v>2309</v>
      </c>
      <c r="H463" s="182">
        <v>2</v>
      </c>
      <c r="I463" s="183"/>
      <c r="L463" s="179"/>
      <c r="M463" s="184"/>
      <c r="N463" s="185"/>
      <c r="O463" s="185"/>
      <c r="P463" s="185"/>
      <c r="Q463" s="185"/>
      <c r="R463" s="185"/>
      <c r="S463" s="185"/>
      <c r="T463" s="186"/>
      <c r="AT463" s="180" t="s">
        <v>156</v>
      </c>
      <c r="AU463" s="180" t="s">
        <v>87</v>
      </c>
      <c r="AV463" s="14" t="s">
        <v>87</v>
      </c>
      <c r="AW463" s="14" t="s">
        <v>30</v>
      </c>
      <c r="AX463" s="14" t="s">
        <v>74</v>
      </c>
      <c r="AY463" s="180" t="s">
        <v>148</v>
      </c>
    </row>
    <row r="464" spans="1:65" s="16" customFormat="1" ht="11.25">
      <c r="B464" s="195"/>
      <c r="D464" s="172" t="s">
        <v>156</v>
      </c>
      <c r="E464" s="196" t="s">
        <v>1</v>
      </c>
      <c r="F464" s="197" t="s">
        <v>193</v>
      </c>
      <c r="H464" s="198">
        <v>4</v>
      </c>
      <c r="I464" s="199"/>
      <c r="L464" s="195"/>
      <c r="M464" s="200"/>
      <c r="N464" s="201"/>
      <c r="O464" s="201"/>
      <c r="P464" s="201"/>
      <c r="Q464" s="201"/>
      <c r="R464" s="201"/>
      <c r="S464" s="201"/>
      <c r="T464" s="202"/>
      <c r="AT464" s="196" t="s">
        <v>156</v>
      </c>
      <c r="AU464" s="196" t="s">
        <v>87</v>
      </c>
      <c r="AV464" s="16" t="s">
        <v>167</v>
      </c>
      <c r="AW464" s="16" t="s">
        <v>30</v>
      </c>
      <c r="AX464" s="16" t="s">
        <v>74</v>
      </c>
      <c r="AY464" s="196" t="s">
        <v>148</v>
      </c>
    </row>
    <row r="465" spans="1:65" s="15" customFormat="1" ht="11.25">
      <c r="B465" s="187"/>
      <c r="D465" s="172" t="s">
        <v>156</v>
      </c>
      <c r="E465" s="188" t="s">
        <v>1</v>
      </c>
      <c r="F465" s="189" t="s">
        <v>163</v>
      </c>
      <c r="H465" s="190">
        <v>16</v>
      </c>
      <c r="I465" s="191"/>
      <c r="L465" s="187"/>
      <c r="M465" s="192"/>
      <c r="N465" s="193"/>
      <c r="O465" s="193"/>
      <c r="P465" s="193"/>
      <c r="Q465" s="193"/>
      <c r="R465" s="193"/>
      <c r="S465" s="193"/>
      <c r="T465" s="194"/>
      <c r="AT465" s="188" t="s">
        <v>156</v>
      </c>
      <c r="AU465" s="188" t="s">
        <v>87</v>
      </c>
      <c r="AV465" s="15" t="s">
        <v>154</v>
      </c>
      <c r="AW465" s="15" t="s">
        <v>30</v>
      </c>
      <c r="AX465" s="15" t="s">
        <v>81</v>
      </c>
      <c r="AY465" s="188" t="s">
        <v>148</v>
      </c>
    </row>
    <row r="466" spans="1:65" s="2" customFormat="1" ht="33" customHeight="1">
      <c r="A466" s="33"/>
      <c r="B466" s="156"/>
      <c r="C466" s="207" t="s">
        <v>2310</v>
      </c>
      <c r="D466" s="207" t="s">
        <v>752</v>
      </c>
      <c r="E466" s="208" t="s">
        <v>2311</v>
      </c>
      <c r="F466" s="209" t="s">
        <v>2312</v>
      </c>
      <c r="G466" s="210" t="s">
        <v>325</v>
      </c>
      <c r="H466" s="211">
        <v>16</v>
      </c>
      <c r="I466" s="212"/>
      <c r="J466" s="213">
        <f>ROUND(I466*H466,2)</f>
        <v>0</v>
      </c>
      <c r="K466" s="214"/>
      <c r="L466" s="215"/>
      <c r="M466" s="216" t="s">
        <v>1</v>
      </c>
      <c r="N466" s="217" t="s">
        <v>40</v>
      </c>
      <c r="O466" s="62"/>
      <c r="P466" s="167">
        <f>O466*H466</f>
        <v>0</v>
      </c>
      <c r="Q466" s="167">
        <v>2.15E-3</v>
      </c>
      <c r="R466" s="167">
        <f>Q466*H466</f>
        <v>3.44E-2</v>
      </c>
      <c r="S466" s="167">
        <v>0</v>
      </c>
      <c r="T466" s="168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9" t="s">
        <v>431</v>
      </c>
      <c r="AT466" s="169" t="s">
        <v>752</v>
      </c>
      <c r="AU466" s="169" t="s">
        <v>87</v>
      </c>
      <c r="AY466" s="18" t="s">
        <v>148</v>
      </c>
      <c r="BE466" s="170">
        <f>IF(N466="základná",J466,0)</f>
        <v>0</v>
      </c>
      <c r="BF466" s="170">
        <f>IF(N466="znížená",J466,0)</f>
        <v>0</v>
      </c>
      <c r="BG466" s="170">
        <f>IF(N466="zákl. prenesená",J466,0)</f>
        <v>0</v>
      </c>
      <c r="BH466" s="170">
        <f>IF(N466="zníž. prenesená",J466,0)</f>
        <v>0</v>
      </c>
      <c r="BI466" s="170">
        <f>IF(N466="nulová",J466,0)</f>
        <v>0</v>
      </c>
      <c r="BJ466" s="18" t="s">
        <v>87</v>
      </c>
      <c r="BK466" s="170">
        <f>ROUND(I466*H466,2)</f>
        <v>0</v>
      </c>
      <c r="BL466" s="18" t="s">
        <v>308</v>
      </c>
      <c r="BM466" s="169" t="s">
        <v>2313</v>
      </c>
    </row>
    <row r="467" spans="1:65" s="14" customFormat="1" ht="11.25">
      <c r="B467" s="179"/>
      <c r="D467" s="172" t="s">
        <v>156</v>
      </c>
      <c r="E467" s="180" t="s">
        <v>1</v>
      </c>
      <c r="F467" s="181" t="s">
        <v>2304</v>
      </c>
      <c r="H467" s="182">
        <v>3</v>
      </c>
      <c r="I467" s="183"/>
      <c r="L467" s="179"/>
      <c r="M467" s="184"/>
      <c r="N467" s="185"/>
      <c r="O467" s="185"/>
      <c r="P467" s="185"/>
      <c r="Q467" s="185"/>
      <c r="R467" s="185"/>
      <c r="S467" s="185"/>
      <c r="T467" s="186"/>
      <c r="AT467" s="180" t="s">
        <v>156</v>
      </c>
      <c r="AU467" s="180" t="s">
        <v>87</v>
      </c>
      <c r="AV467" s="14" t="s">
        <v>87</v>
      </c>
      <c r="AW467" s="14" t="s">
        <v>30</v>
      </c>
      <c r="AX467" s="14" t="s">
        <v>74</v>
      </c>
      <c r="AY467" s="180" t="s">
        <v>148</v>
      </c>
    </row>
    <row r="468" spans="1:65" s="14" customFormat="1" ht="11.25">
      <c r="B468" s="179"/>
      <c r="D468" s="172" t="s">
        <v>156</v>
      </c>
      <c r="E468" s="180" t="s">
        <v>1</v>
      </c>
      <c r="F468" s="181" t="s">
        <v>2305</v>
      </c>
      <c r="H468" s="182">
        <v>3</v>
      </c>
      <c r="I468" s="183"/>
      <c r="L468" s="179"/>
      <c r="M468" s="184"/>
      <c r="N468" s="185"/>
      <c r="O468" s="185"/>
      <c r="P468" s="185"/>
      <c r="Q468" s="185"/>
      <c r="R468" s="185"/>
      <c r="S468" s="185"/>
      <c r="T468" s="186"/>
      <c r="AT468" s="180" t="s">
        <v>156</v>
      </c>
      <c r="AU468" s="180" t="s">
        <v>87</v>
      </c>
      <c r="AV468" s="14" t="s">
        <v>87</v>
      </c>
      <c r="AW468" s="14" t="s">
        <v>30</v>
      </c>
      <c r="AX468" s="14" t="s">
        <v>74</v>
      </c>
      <c r="AY468" s="180" t="s">
        <v>148</v>
      </c>
    </row>
    <row r="469" spans="1:65" s="14" customFormat="1" ht="11.25">
      <c r="B469" s="179"/>
      <c r="D469" s="172" t="s">
        <v>156</v>
      </c>
      <c r="E469" s="180" t="s">
        <v>1</v>
      </c>
      <c r="F469" s="181" t="s">
        <v>2306</v>
      </c>
      <c r="H469" s="182">
        <v>3</v>
      </c>
      <c r="I469" s="183"/>
      <c r="L469" s="179"/>
      <c r="M469" s="184"/>
      <c r="N469" s="185"/>
      <c r="O469" s="185"/>
      <c r="P469" s="185"/>
      <c r="Q469" s="185"/>
      <c r="R469" s="185"/>
      <c r="S469" s="185"/>
      <c r="T469" s="186"/>
      <c r="AT469" s="180" t="s">
        <v>156</v>
      </c>
      <c r="AU469" s="180" t="s">
        <v>87</v>
      </c>
      <c r="AV469" s="14" t="s">
        <v>87</v>
      </c>
      <c r="AW469" s="14" t="s">
        <v>30</v>
      </c>
      <c r="AX469" s="14" t="s">
        <v>74</v>
      </c>
      <c r="AY469" s="180" t="s">
        <v>148</v>
      </c>
    </row>
    <row r="470" spans="1:65" s="14" customFormat="1" ht="11.25">
      <c r="B470" s="179"/>
      <c r="D470" s="172" t="s">
        <v>156</v>
      </c>
      <c r="E470" s="180" t="s">
        <v>1</v>
      </c>
      <c r="F470" s="181" t="s">
        <v>2307</v>
      </c>
      <c r="H470" s="182">
        <v>3</v>
      </c>
      <c r="I470" s="183"/>
      <c r="L470" s="179"/>
      <c r="M470" s="184"/>
      <c r="N470" s="185"/>
      <c r="O470" s="185"/>
      <c r="P470" s="185"/>
      <c r="Q470" s="185"/>
      <c r="R470" s="185"/>
      <c r="S470" s="185"/>
      <c r="T470" s="186"/>
      <c r="AT470" s="180" t="s">
        <v>156</v>
      </c>
      <c r="AU470" s="180" t="s">
        <v>87</v>
      </c>
      <c r="AV470" s="14" t="s">
        <v>87</v>
      </c>
      <c r="AW470" s="14" t="s">
        <v>30</v>
      </c>
      <c r="AX470" s="14" t="s">
        <v>74</v>
      </c>
      <c r="AY470" s="180" t="s">
        <v>148</v>
      </c>
    </row>
    <row r="471" spans="1:65" s="16" customFormat="1" ht="11.25">
      <c r="B471" s="195"/>
      <c r="D471" s="172" t="s">
        <v>156</v>
      </c>
      <c r="E471" s="196" t="s">
        <v>1</v>
      </c>
      <c r="F471" s="197" t="s">
        <v>193</v>
      </c>
      <c r="H471" s="198">
        <v>12</v>
      </c>
      <c r="I471" s="199"/>
      <c r="L471" s="195"/>
      <c r="M471" s="200"/>
      <c r="N471" s="201"/>
      <c r="O471" s="201"/>
      <c r="P471" s="201"/>
      <c r="Q471" s="201"/>
      <c r="R471" s="201"/>
      <c r="S471" s="201"/>
      <c r="T471" s="202"/>
      <c r="AT471" s="196" t="s">
        <v>156</v>
      </c>
      <c r="AU471" s="196" t="s">
        <v>87</v>
      </c>
      <c r="AV471" s="16" t="s">
        <v>167</v>
      </c>
      <c r="AW471" s="16" t="s">
        <v>30</v>
      </c>
      <c r="AX471" s="16" t="s">
        <v>74</v>
      </c>
      <c r="AY471" s="196" t="s">
        <v>148</v>
      </c>
    </row>
    <row r="472" spans="1:65" s="14" customFormat="1" ht="11.25">
      <c r="B472" s="179"/>
      <c r="D472" s="172" t="s">
        <v>156</v>
      </c>
      <c r="E472" s="180" t="s">
        <v>1</v>
      </c>
      <c r="F472" s="181" t="s">
        <v>2308</v>
      </c>
      <c r="H472" s="182">
        <v>2</v>
      </c>
      <c r="I472" s="183"/>
      <c r="L472" s="179"/>
      <c r="M472" s="184"/>
      <c r="N472" s="185"/>
      <c r="O472" s="185"/>
      <c r="P472" s="185"/>
      <c r="Q472" s="185"/>
      <c r="R472" s="185"/>
      <c r="S472" s="185"/>
      <c r="T472" s="186"/>
      <c r="AT472" s="180" t="s">
        <v>156</v>
      </c>
      <c r="AU472" s="180" t="s">
        <v>87</v>
      </c>
      <c r="AV472" s="14" t="s">
        <v>87</v>
      </c>
      <c r="AW472" s="14" t="s">
        <v>30</v>
      </c>
      <c r="AX472" s="14" t="s">
        <v>74</v>
      </c>
      <c r="AY472" s="180" t="s">
        <v>148</v>
      </c>
    </row>
    <row r="473" spans="1:65" s="14" customFormat="1" ht="11.25">
      <c r="B473" s="179"/>
      <c r="D473" s="172" t="s">
        <v>156</v>
      </c>
      <c r="E473" s="180" t="s">
        <v>1</v>
      </c>
      <c r="F473" s="181" t="s">
        <v>2309</v>
      </c>
      <c r="H473" s="182">
        <v>2</v>
      </c>
      <c r="I473" s="183"/>
      <c r="L473" s="179"/>
      <c r="M473" s="184"/>
      <c r="N473" s="185"/>
      <c r="O473" s="185"/>
      <c r="P473" s="185"/>
      <c r="Q473" s="185"/>
      <c r="R473" s="185"/>
      <c r="S473" s="185"/>
      <c r="T473" s="186"/>
      <c r="AT473" s="180" t="s">
        <v>156</v>
      </c>
      <c r="AU473" s="180" t="s">
        <v>87</v>
      </c>
      <c r="AV473" s="14" t="s">
        <v>87</v>
      </c>
      <c r="AW473" s="14" t="s">
        <v>30</v>
      </c>
      <c r="AX473" s="14" t="s">
        <v>74</v>
      </c>
      <c r="AY473" s="180" t="s">
        <v>148</v>
      </c>
    </row>
    <row r="474" spans="1:65" s="16" customFormat="1" ht="11.25">
      <c r="B474" s="195"/>
      <c r="D474" s="172" t="s">
        <v>156</v>
      </c>
      <c r="E474" s="196" t="s">
        <v>1</v>
      </c>
      <c r="F474" s="197" t="s">
        <v>193</v>
      </c>
      <c r="H474" s="198">
        <v>4</v>
      </c>
      <c r="I474" s="199"/>
      <c r="L474" s="195"/>
      <c r="M474" s="200"/>
      <c r="N474" s="201"/>
      <c r="O474" s="201"/>
      <c r="P474" s="201"/>
      <c r="Q474" s="201"/>
      <c r="R474" s="201"/>
      <c r="S474" s="201"/>
      <c r="T474" s="202"/>
      <c r="AT474" s="196" t="s">
        <v>156</v>
      </c>
      <c r="AU474" s="196" t="s">
        <v>87</v>
      </c>
      <c r="AV474" s="16" t="s">
        <v>167</v>
      </c>
      <c r="AW474" s="16" t="s">
        <v>30</v>
      </c>
      <c r="AX474" s="16" t="s">
        <v>74</v>
      </c>
      <c r="AY474" s="196" t="s">
        <v>148</v>
      </c>
    </row>
    <row r="475" spans="1:65" s="15" customFormat="1" ht="11.25">
      <c r="B475" s="187"/>
      <c r="D475" s="172" t="s">
        <v>156</v>
      </c>
      <c r="E475" s="188" t="s">
        <v>1</v>
      </c>
      <c r="F475" s="189" t="s">
        <v>163</v>
      </c>
      <c r="H475" s="190">
        <v>16</v>
      </c>
      <c r="I475" s="191"/>
      <c r="L475" s="187"/>
      <c r="M475" s="192"/>
      <c r="N475" s="193"/>
      <c r="O475" s="193"/>
      <c r="P475" s="193"/>
      <c r="Q475" s="193"/>
      <c r="R475" s="193"/>
      <c r="S475" s="193"/>
      <c r="T475" s="194"/>
      <c r="AT475" s="188" t="s">
        <v>156</v>
      </c>
      <c r="AU475" s="188" t="s">
        <v>87</v>
      </c>
      <c r="AV475" s="15" t="s">
        <v>154</v>
      </c>
      <c r="AW475" s="15" t="s">
        <v>30</v>
      </c>
      <c r="AX475" s="15" t="s">
        <v>81</v>
      </c>
      <c r="AY475" s="188" t="s">
        <v>148</v>
      </c>
    </row>
    <row r="476" spans="1:65" s="2" customFormat="1" ht="24.2" customHeight="1">
      <c r="A476" s="33"/>
      <c r="B476" s="156"/>
      <c r="C476" s="157" t="s">
        <v>2078</v>
      </c>
      <c r="D476" s="157" t="s">
        <v>150</v>
      </c>
      <c r="E476" s="158" t="s">
        <v>2314</v>
      </c>
      <c r="F476" s="159" t="s">
        <v>2315</v>
      </c>
      <c r="G476" s="160" t="s">
        <v>325</v>
      </c>
      <c r="H476" s="161">
        <v>1</v>
      </c>
      <c r="I476" s="162"/>
      <c r="J476" s="163">
        <f>ROUND(I476*H476,2)</f>
        <v>0</v>
      </c>
      <c r="K476" s="164"/>
      <c r="L476" s="34"/>
      <c r="M476" s="165" t="s">
        <v>1</v>
      </c>
      <c r="N476" s="166" t="s">
        <v>40</v>
      </c>
      <c r="O476" s="62"/>
      <c r="P476" s="167">
        <f>O476*H476</f>
        <v>0</v>
      </c>
      <c r="Q476" s="167">
        <v>7.2999999999999996E-4</v>
      </c>
      <c r="R476" s="167">
        <f>Q476*H476</f>
        <v>7.2999999999999996E-4</v>
      </c>
      <c r="S476" s="167">
        <v>0</v>
      </c>
      <c r="T476" s="168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9" t="s">
        <v>308</v>
      </c>
      <c r="AT476" s="169" t="s">
        <v>150</v>
      </c>
      <c r="AU476" s="169" t="s">
        <v>87</v>
      </c>
      <c r="AY476" s="18" t="s">
        <v>148</v>
      </c>
      <c r="BE476" s="170">
        <f>IF(N476="základná",J476,0)</f>
        <v>0</v>
      </c>
      <c r="BF476" s="170">
        <f>IF(N476="znížená",J476,0)</f>
        <v>0</v>
      </c>
      <c r="BG476" s="170">
        <f>IF(N476="zákl. prenesená",J476,0)</f>
        <v>0</v>
      </c>
      <c r="BH476" s="170">
        <f>IF(N476="zníž. prenesená",J476,0)</f>
        <v>0</v>
      </c>
      <c r="BI476" s="170">
        <f>IF(N476="nulová",J476,0)</f>
        <v>0</v>
      </c>
      <c r="BJ476" s="18" t="s">
        <v>87</v>
      </c>
      <c r="BK476" s="170">
        <f>ROUND(I476*H476,2)</f>
        <v>0</v>
      </c>
      <c r="BL476" s="18" t="s">
        <v>308</v>
      </c>
      <c r="BM476" s="169" t="s">
        <v>2316</v>
      </c>
    </row>
    <row r="477" spans="1:65" s="14" customFormat="1" ht="11.25">
      <c r="B477" s="179"/>
      <c r="D477" s="172" t="s">
        <v>156</v>
      </c>
      <c r="E477" s="180" t="s">
        <v>1</v>
      </c>
      <c r="F477" s="181" t="s">
        <v>376</v>
      </c>
      <c r="H477" s="182">
        <v>1</v>
      </c>
      <c r="I477" s="183"/>
      <c r="L477" s="179"/>
      <c r="M477" s="184"/>
      <c r="N477" s="185"/>
      <c r="O477" s="185"/>
      <c r="P477" s="185"/>
      <c r="Q477" s="185"/>
      <c r="R477" s="185"/>
      <c r="S477" s="185"/>
      <c r="T477" s="186"/>
      <c r="AT477" s="180" t="s">
        <v>156</v>
      </c>
      <c r="AU477" s="180" t="s">
        <v>87</v>
      </c>
      <c r="AV477" s="14" t="s">
        <v>87</v>
      </c>
      <c r="AW477" s="14" t="s">
        <v>30</v>
      </c>
      <c r="AX477" s="14" t="s">
        <v>81</v>
      </c>
      <c r="AY477" s="180" t="s">
        <v>148</v>
      </c>
    </row>
    <row r="478" spans="1:65" s="2" customFormat="1" ht="24.2" customHeight="1">
      <c r="A478" s="33"/>
      <c r="B478" s="156"/>
      <c r="C478" s="207" t="s">
        <v>2317</v>
      </c>
      <c r="D478" s="207" t="s">
        <v>752</v>
      </c>
      <c r="E478" s="208" t="s">
        <v>2318</v>
      </c>
      <c r="F478" s="209" t="s">
        <v>2319</v>
      </c>
      <c r="G478" s="210" t="s">
        <v>325</v>
      </c>
      <c r="H478" s="211">
        <v>1</v>
      </c>
      <c r="I478" s="212"/>
      <c r="J478" s="213">
        <f>ROUND(I478*H478,2)</f>
        <v>0</v>
      </c>
      <c r="K478" s="214"/>
      <c r="L478" s="215"/>
      <c r="M478" s="216" t="s">
        <v>1</v>
      </c>
      <c r="N478" s="217" t="s">
        <v>40</v>
      </c>
      <c r="O478" s="62"/>
      <c r="P478" s="167">
        <f>O478*H478</f>
        <v>0</v>
      </c>
      <c r="Q478" s="167">
        <v>1.6199999999999999E-2</v>
      </c>
      <c r="R478" s="167">
        <f>Q478*H478</f>
        <v>1.6199999999999999E-2</v>
      </c>
      <c r="S478" s="167">
        <v>0</v>
      </c>
      <c r="T478" s="168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9" t="s">
        <v>431</v>
      </c>
      <c r="AT478" s="169" t="s">
        <v>752</v>
      </c>
      <c r="AU478" s="169" t="s">
        <v>87</v>
      </c>
      <c r="AY478" s="18" t="s">
        <v>148</v>
      </c>
      <c r="BE478" s="170">
        <f>IF(N478="základná",J478,0)</f>
        <v>0</v>
      </c>
      <c r="BF478" s="170">
        <f>IF(N478="znížená",J478,0)</f>
        <v>0</v>
      </c>
      <c r="BG478" s="170">
        <f>IF(N478="zákl. prenesená",J478,0)</f>
        <v>0</v>
      </c>
      <c r="BH478" s="170">
        <f>IF(N478="zníž. prenesená",J478,0)</f>
        <v>0</v>
      </c>
      <c r="BI478" s="170">
        <f>IF(N478="nulová",J478,0)</f>
        <v>0</v>
      </c>
      <c r="BJ478" s="18" t="s">
        <v>87</v>
      </c>
      <c r="BK478" s="170">
        <f>ROUND(I478*H478,2)</f>
        <v>0</v>
      </c>
      <c r="BL478" s="18" t="s">
        <v>308</v>
      </c>
      <c r="BM478" s="169" t="s">
        <v>2320</v>
      </c>
    </row>
    <row r="479" spans="1:65" s="14" customFormat="1" ht="11.25">
      <c r="B479" s="179"/>
      <c r="D479" s="172" t="s">
        <v>156</v>
      </c>
      <c r="E479" s="180" t="s">
        <v>1</v>
      </c>
      <c r="F479" s="181" t="s">
        <v>376</v>
      </c>
      <c r="H479" s="182">
        <v>1</v>
      </c>
      <c r="I479" s="183"/>
      <c r="L479" s="179"/>
      <c r="M479" s="184"/>
      <c r="N479" s="185"/>
      <c r="O479" s="185"/>
      <c r="P479" s="185"/>
      <c r="Q479" s="185"/>
      <c r="R479" s="185"/>
      <c r="S479" s="185"/>
      <c r="T479" s="186"/>
      <c r="AT479" s="180" t="s">
        <v>156</v>
      </c>
      <c r="AU479" s="180" t="s">
        <v>87</v>
      </c>
      <c r="AV479" s="14" t="s">
        <v>87</v>
      </c>
      <c r="AW479" s="14" t="s">
        <v>30</v>
      </c>
      <c r="AX479" s="14" t="s">
        <v>81</v>
      </c>
      <c r="AY479" s="180" t="s">
        <v>148</v>
      </c>
    </row>
    <row r="480" spans="1:65" s="2" customFormat="1" ht="16.5" customHeight="1">
      <c r="A480" s="33"/>
      <c r="B480" s="156"/>
      <c r="C480" s="157" t="s">
        <v>2081</v>
      </c>
      <c r="D480" s="157" t="s">
        <v>150</v>
      </c>
      <c r="E480" s="158" t="s">
        <v>2321</v>
      </c>
      <c r="F480" s="159" t="s">
        <v>2322</v>
      </c>
      <c r="G480" s="160" t="s">
        <v>1487</v>
      </c>
      <c r="H480" s="161">
        <v>1</v>
      </c>
      <c r="I480" s="162"/>
      <c r="J480" s="163">
        <f>ROUND(I480*H480,2)</f>
        <v>0</v>
      </c>
      <c r="K480" s="164"/>
      <c r="L480" s="34"/>
      <c r="M480" s="165" t="s">
        <v>1</v>
      </c>
      <c r="N480" s="166" t="s">
        <v>40</v>
      </c>
      <c r="O480" s="62"/>
      <c r="P480" s="167">
        <f>O480*H480</f>
        <v>0</v>
      </c>
      <c r="Q480" s="167">
        <v>2.5999999999999999E-2</v>
      </c>
      <c r="R480" s="167">
        <f>Q480*H480</f>
        <v>2.5999999999999999E-2</v>
      </c>
      <c r="S480" s="167">
        <v>0</v>
      </c>
      <c r="T480" s="168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9" t="s">
        <v>308</v>
      </c>
      <c r="AT480" s="169" t="s">
        <v>150</v>
      </c>
      <c r="AU480" s="169" t="s">
        <v>87</v>
      </c>
      <c r="AY480" s="18" t="s">
        <v>148</v>
      </c>
      <c r="BE480" s="170">
        <f>IF(N480="základná",J480,0)</f>
        <v>0</v>
      </c>
      <c r="BF480" s="170">
        <f>IF(N480="znížená",J480,0)</f>
        <v>0</v>
      </c>
      <c r="BG480" s="170">
        <f>IF(N480="zákl. prenesená",J480,0)</f>
        <v>0</v>
      </c>
      <c r="BH480" s="170">
        <f>IF(N480="zníž. prenesená",J480,0)</f>
        <v>0</v>
      </c>
      <c r="BI480" s="170">
        <f>IF(N480="nulová",J480,0)</f>
        <v>0</v>
      </c>
      <c r="BJ480" s="18" t="s">
        <v>87</v>
      </c>
      <c r="BK480" s="170">
        <f>ROUND(I480*H480,2)</f>
        <v>0</v>
      </c>
      <c r="BL480" s="18" t="s">
        <v>308</v>
      </c>
      <c r="BM480" s="169" t="s">
        <v>2323</v>
      </c>
    </row>
    <row r="481" spans="1:65" s="14" customFormat="1" ht="11.25">
      <c r="B481" s="179"/>
      <c r="D481" s="172" t="s">
        <v>156</v>
      </c>
      <c r="E481" s="180" t="s">
        <v>1</v>
      </c>
      <c r="F481" s="181" t="s">
        <v>376</v>
      </c>
      <c r="H481" s="182">
        <v>1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156</v>
      </c>
      <c r="AU481" s="180" t="s">
        <v>87</v>
      </c>
      <c r="AV481" s="14" t="s">
        <v>87</v>
      </c>
      <c r="AW481" s="14" t="s">
        <v>30</v>
      </c>
      <c r="AX481" s="14" t="s">
        <v>81</v>
      </c>
      <c r="AY481" s="180" t="s">
        <v>148</v>
      </c>
    </row>
    <row r="482" spans="1:65" s="2" customFormat="1" ht="24.2" customHeight="1">
      <c r="A482" s="33"/>
      <c r="B482" s="156"/>
      <c r="C482" s="157" t="s">
        <v>2324</v>
      </c>
      <c r="D482" s="157" t="s">
        <v>150</v>
      </c>
      <c r="E482" s="158" t="s">
        <v>2325</v>
      </c>
      <c r="F482" s="159" t="s">
        <v>2326</v>
      </c>
      <c r="G482" s="160" t="s">
        <v>325</v>
      </c>
      <c r="H482" s="161">
        <v>1</v>
      </c>
      <c r="I482" s="162"/>
      <c r="J482" s="163">
        <f>ROUND(I482*H482,2)</f>
        <v>0</v>
      </c>
      <c r="K482" s="164"/>
      <c r="L482" s="34"/>
      <c r="M482" s="165" t="s">
        <v>1</v>
      </c>
      <c r="N482" s="166" t="s">
        <v>40</v>
      </c>
      <c r="O482" s="62"/>
      <c r="P482" s="167">
        <f>O482*H482</f>
        <v>0</v>
      </c>
      <c r="Q482" s="167">
        <v>0</v>
      </c>
      <c r="R482" s="167">
        <f>Q482*H482</f>
        <v>0</v>
      </c>
      <c r="S482" s="167">
        <v>0</v>
      </c>
      <c r="T482" s="168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69" t="s">
        <v>308</v>
      </c>
      <c r="AT482" s="169" t="s">
        <v>150</v>
      </c>
      <c r="AU482" s="169" t="s">
        <v>87</v>
      </c>
      <c r="AY482" s="18" t="s">
        <v>148</v>
      </c>
      <c r="BE482" s="170">
        <f>IF(N482="základná",J482,0)</f>
        <v>0</v>
      </c>
      <c r="BF482" s="170">
        <f>IF(N482="znížená",J482,0)</f>
        <v>0</v>
      </c>
      <c r="BG482" s="170">
        <f>IF(N482="zákl. prenesená",J482,0)</f>
        <v>0</v>
      </c>
      <c r="BH482" s="170">
        <f>IF(N482="zníž. prenesená",J482,0)</f>
        <v>0</v>
      </c>
      <c r="BI482" s="170">
        <f>IF(N482="nulová",J482,0)</f>
        <v>0</v>
      </c>
      <c r="BJ482" s="18" t="s">
        <v>87</v>
      </c>
      <c r="BK482" s="170">
        <f>ROUND(I482*H482,2)</f>
        <v>0</v>
      </c>
      <c r="BL482" s="18" t="s">
        <v>308</v>
      </c>
      <c r="BM482" s="169" t="s">
        <v>2327</v>
      </c>
    </row>
    <row r="483" spans="1:65" s="14" customFormat="1" ht="11.25">
      <c r="B483" s="179"/>
      <c r="D483" s="172" t="s">
        <v>156</v>
      </c>
      <c r="E483" s="180" t="s">
        <v>1</v>
      </c>
      <c r="F483" s="181" t="s">
        <v>81</v>
      </c>
      <c r="H483" s="182">
        <v>1</v>
      </c>
      <c r="I483" s="183"/>
      <c r="L483" s="179"/>
      <c r="M483" s="184"/>
      <c r="N483" s="185"/>
      <c r="O483" s="185"/>
      <c r="P483" s="185"/>
      <c r="Q483" s="185"/>
      <c r="R483" s="185"/>
      <c r="S483" s="185"/>
      <c r="T483" s="186"/>
      <c r="AT483" s="180" t="s">
        <v>156</v>
      </c>
      <c r="AU483" s="180" t="s">
        <v>87</v>
      </c>
      <c r="AV483" s="14" t="s">
        <v>87</v>
      </c>
      <c r="AW483" s="14" t="s">
        <v>30</v>
      </c>
      <c r="AX483" s="14" t="s">
        <v>81</v>
      </c>
      <c r="AY483" s="180" t="s">
        <v>148</v>
      </c>
    </row>
    <row r="484" spans="1:65" s="2" customFormat="1" ht="24.2" customHeight="1">
      <c r="A484" s="33"/>
      <c r="B484" s="156"/>
      <c r="C484" s="207" t="s">
        <v>2082</v>
      </c>
      <c r="D484" s="207" t="s">
        <v>752</v>
      </c>
      <c r="E484" s="208" t="s">
        <v>2328</v>
      </c>
      <c r="F484" s="209" t="s">
        <v>2329</v>
      </c>
      <c r="G484" s="210" t="s">
        <v>325</v>
      </c>
      <c r="H484" s="211">
        <v>1</v>
      </c>
      <c r="I484" s="212"/>
      <c r="J484" s="213">
        <f>ROUND(I484*H484,2)</f>
        <v>0</v>
      </c>
      <c r="K484" s="214"/>
      <c r="L484" s="215"/>
      <c r="M484" s="216" t="s">
        <v>1</v>
      </c>
      <c r="N484" s="217" t="s">
        <v>40</v>
      </c>
      <c r="O484" s="62"/>
      <c r="P484" s="167">
        <f>O484*H484</f>
        <v>0</v>
      </c>
      <c r="Q484" s="167">
        <v>0</v>
      </c>
      <c r="R484" s="167">
        <f>Q484*H484</f>
        <v>0</v>
      </c>
      <c r="S484" s="167">
        <v>0</v>
      </c>
      <c r="T484" s="168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9" t="s">
        <v>431</v>
      </c>
      <c r="AT484" s="169" t="s">
        <v>752</v>
      </c>
      <c r="AU484" s="169" t="s">
        <v>87</v>
      </c>
      <c r="AY484" s="18" t="s">
        <v>148</v>
      </c>
      <c r="BE484" s="170">
        <f>IF(N484="základná",J484,0)</f>
        <v>0</v>
      </c>
      <c r="BF484" s="170">
        <f>IF(N484="znížená",J484,0)</f>
        <v>0</v>
      </c>
      <c r="BG484" s="170">
        <f>IF(N484="zákl. prenesená",J484,0)</f>
        <v>0</v>
      </c>
      <c r="BH484" s="170">
        <f>IF(N484="zníž. prenesená",J484,0)</f>
        <v>0</v>
      </c>
      <c r="BI484" s="170">
        <f>IF(N484="nulová",J484,0)</f>
        <v>0</v>
      </c>
      <c r="BJ484" s="18" t="s">
        <v>87</v>
      </c>
      <c r="BK484" s="170">
        <f>ROUND(I484*H484,2)</f>
        <v>0</v>
      </c>
      <c r="BL484" s="18" t="s">
        <v>308</v>
      </c>
      <c r="BM484" s="169" t="s">
        <v>2330</v>
      </c>
    </row>
    <row r="485" spans="1:65" s="14" customFormat="1" ht="11.25">
      <c r="B485" s="179"/>
      <c r="D485" s="172" t="s">
        <v>156</v>
      </c>
      <c r="E485" s="180" t="s">
        <v>1</v>
      </c>
      <c r="F485" s="181" t="s">
        <v>81</v>
      </c>
      <c r="H485" s="182">
        <v>1</v>
      </c>
      <c r="I485" s="183"/>
      <c r="L485" s="179"/>
      <c r="M485" s="184"/>
      <c r="N485" s="185"/>
      <c r="O485" s="185"/>
      <c r="P485" s="185"/>
      <c r="Q485" s="185"/>
      <c r="R485" s="185"/>
      <c r="S485" s="185"/>
      <c r="T485" s="186"/>
      <c r="AT485" s="180" t="s">
        <v>156</v>
      </c>
      <c r="AU485" s="180" t="s">
        <v>87</v>
      </c>
      <c r="AV485" s="14" t="s">
        <v>87</v>
      </c>
      <c r="AW485" s="14" t="s">
        <v>30</v>
      </c>
      <c r="AX485" s="14" t="s">
        <v>81</v>
      </c>
      <c r="AY485" s="180" t="s">
        <v>148</v>
      </c>
    </row>
    <row r="486" spans="1:65" s="2" customFormat="1" ht="24.2" customHeight="1">
      <c r="A486" s="33"/>
      <c r="B486" s="156"/>
      <c r="C486" s="157" t="s">
        <v>2331</v>
      </c>
      <c r="D486" s="157" t="s">
        <v>150</v>
      </c>
      <c r="E486" s="158" t="s">
        <v>2332</v>
      </c>
      <c r="F486" s="159" t="s">
        <v>2333</v>
      </c>
      <c r="G486" s="160" t="s">
        <v>325</v>
      </c>
      <c r="H486" s="161">
        <v>1</v>
      </c>
      <c r="I486" s="162"/>
      <c r="J486" s="163">
        <f>ROUND(I486*H486,2)</f>
        <v>0</v>
      </c>
      <c r="K486" s="164"/>
      <c r="L486" s="34"/>
      <c r="M486" s="165" t="s">
        <v>1</v>
      </c>
      <c r="N486" s="166" t="s">
        <v>40</v>
      </c>
      <c r="O486" s="62"/>
      <c r="P486" s="167">
        <f>O486*H486</f>
        <v>0</v>
      </c>
      <c r="Q486" s="167">
        <v>0</v>
      </c>
      <c r="R486" s="167">
        <f>Q486*H486</f>
        <v>0</v>
      </c>
      <c r="S486" s="167">
        <v>0</v>
      </c>
      <c r="T486" s="168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9" t="s">
        <v>308</v>
      </c>
      <c r="AT486" s="169" t="s">
        <v>150</v>
      </c>
      <c r="AU486" s="169" t="s">
        <v>87</v>
      </c>
      <c r="AY486" s="18" t="s">
        <v>148</v>
      </c>
      <c r="BE486" s="170">
        <f>IF(N486="základná",J486,0)</f>
        <v>0</v>
      </c>
      <c r="BF486" s="170">
        <f>IF(N486="znížená",J486,0)</f>
        <v>0</v>
      </c>
      <c r="BG486" s="170">
        <f>IF(N486="zákl. prenesená",J486,0)</f>
        <v>0</v>
      </c>
      <c r="BH486" s="170">
        <f>IF(N486="zníž. prenesená",J486,0)</f>
        <v>0</v>
      </c>
      <c r="BI486" s="170">
        <f>IF(N486="nulová",J486,0)</f>
        <v>0</v>
      </c>
      <c r="BJ486" s="18" t="s">
        <v>87</v>
      </c>
      <c r="BK486" s="170">
        <f>ROUND(I486*H486,2)</f>
        <v>0</v>
      </c>
      <c r="BL486" s="18" t="s">
        <v>308</v>
      </c>
      <c r="BM486" s="169" t="s">
        <v>2334</v>
      </c>
    </row>
    <row r="487" spans="1:65" s="14" customFormat="1" ht="11.25">
      <c r="B487" s="179"/>
      <c r="D487" s="172" t="s">
        <v>156</v>
      </c>
      <c r="E487" s="180" t="s">
        <v>1</v>
      </c>
      <c r="F487" s="181" t="s">
        <v>81</v>
      </c>
      <c r="H487" s="182">
        <v>1</v>
      </c>
      <c r="I487" s="183"/>
      <c r="L487" s="179"/>
      <c r="M487" s="184"/>
      <c r="N487" s="185"/>
      <c r="O487" s="185"/>
      <c r="P487" s="185"/>
      <c r="Q487" s="185"/>
      <c r="R487" s="185"/>
      <c r="S487" s="185"/>
      <c r="T487" s="186"/>
      <c r="AT487" s="180" t="s">
        <v>156</v>
      </c>
      <c r="AU487" s="180" t="s">
        <v>87</v>
      </c>
      <c r="AV487" s="14" t="s">
        <v>87</v>
      </c>
      <c r="AW487" s="14" t="s">
        <v>30</v>
      </c>
      <c r="AX487" s="14" t="s">
        <v>81</v>
      </c>
      <c r="AY487" s="180" t="s">
        <v>148</v>
      </c>
    </row>
    <row r="488" spans="1:65" s="2" customFormat="1" ht="33" customHeight="1">
      <c r="A488" s="33"/>
      <c r="B488" s="156"/>
      <c r="C488" s="207" t="s">
        <v>2085</v>
      </c>
      <c r="D488" s="207" t="s">
        <v>752</v>
      </c>
      <c r="E488" s="208" t="s">
        <v>2335</v>
      </c>
      <c r="F488" s="209" t="s">
        <v>2336</v>
      </c>
      <c r="G488" s="210" t="s">
        <v>325</v>
      </c>
      <c r="H488" s="211">
        <v>1</v>
      </c>
      <c r="I488" s="212"/>
      <c r="J488" s="213">
        <f>ROUND(I488*H488,2)</f>
        <v>0</v>
      </c>
      <c r="K488" s="214"/>
      <c r="L488" s="215"/>
      <c r="M488" s="216" t="s">
        <v>1</v>
      </c>
      <c r="N488" s="217" t="s">
        <v>40</v>
      </c>
      <c r="O488" s="62"/>
      <c r="P488" s="167">
        <f>O488*H488</f>
        <v>0</v>
      </c>
      <c r="Q488" s="167">
        <v>2.4000000000000001E-4</v>
      </c>
      <c r="R488" s="167">
        <f>Q488*H488</f>
        <v>2.4000000000000001E-4</v>
      </c>
      <c r="S488" s="167">
        <v>0</v>
      </c>
      <c r="T488" s="168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9" t="s">
        <v>431</v>
      </c>
      <c r="AT488" s="169" t="s">
        <v>752</v>
      </c>
      <c r="AU488" s="169" t="s">
        <v>87</v>
      </c>
      <c r="AY488" s="18" t="s">
        <v>148</v>
      </c>
      <c r="BE488" s="170">
        <f>IF(N488="základná",J488,0)</f>
        <v>0</v>
      </c>
      <c r="BF488" s="170">
        <f>IF(N488="znížená",J488,0)</f>
        <v>0</v>
      </c>
      <c r="BG488" s="170">
        <f>IF(N488="zákl. prenesená",J488,0)</f>
        <v>0</v>
      </c>
      <c r="BH488" s="170">
        <f>IF(N488="zníž. prenesená",J488,0)</f>
        <v>0</v>
      </c>
      <c r="BI488" s="170">
        <f>IF(N488="nulová",J488,0)</f>
        <v>0</v>
      </c>
      <c r="BJ488" s="18" t="s">
        <v>87</v>
      </c>
      <c r="BK488" s="170">
        <f>ROUND(I488*H488,2)</f>
        <v>0</v>
      </c>
      <c r="BL488" s="18" t="s">
        <v>308</v>
      </c>
      <c r="BM488" s="169" t="s">
        <v>2337</v>
      </c>
    </row>
    <row r="489" spans="1:65" s="2" customFormat="1" ht="21.75" customHeight="1">
      <c r="A489" s="33"/>
      <c r="B489" s="156"/>
      <c r="C489" s="157" t="s">
        <v>2338</v>
      </c>
      <c r="D489" s="157" t="s">
        <v>150</v>
      </c>
      <c r="E489" s="158" t="s">
        <v>2339</v>
      </c>
      <c r="F489" s="159" t="s">
        <v>2340</v>
      </c>
      <c r="G489" s="160" t="s">
        <v>1487</v>
      </c>
      <c r="H489" s="161">
        <v>10</v>
      </c>
      <c r="I489" s="162"/>
      <c r="J489" s="163">
        <f>ROUND(I489*H489,2)</f>
        <v>0</v>
      </c>
      <c r="K489" s="164"/>
      <c r="L489" s="34"/>
      <c r="M489" s="165" t="s">
        <v>1</v>
      </c>
      <c r="N489" s="166" t="s">
        <v>40</v>
      </c>
      <c r="O489" s="62"/>
      <c r="P489" s="167">
        <f>O489*H489</f>
        <v>0</v>
      </c>
      <c r="Q489" s="167">
        <v>3.0000000000000001E-3</v>
      </c>
      <c r="R489" s="167">
        <f>Q489*H489</f>
        <v>0.03</v>
      </c>
      <c r="S489" s="167">
        <v>0</v>
      </c>
      <c r="T489" s="168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9" t="s">
        <v>308</v>
      </c>
      <c r="AT489" s="169" t="s">
        <v>150</v>
      </c>
      <c r="AU489" s="169" t="s">
        <v>87</v>
      </c>
      <c r="AY489" s="18" t="s">
        <v>148</v>
      </c>
      <c r="BE489" s="170">
        <f>IF(N489="základná",J489,0)</f>
        <v>0</v>
      </c>
      <c r="BF489" s="170">
        <f>IF(N489="znížená",J489,0)</f>
        <v>0</v>
      </c>
      <c r="BG489" s="170">
        <f>IF(N489="zákl. prenesená",J489,0)</f>
        <v>0</v>
      </c>
      <c r="BH489" s="170">
        <f>IF(N489="zníž. prenesená",J489,0)</f>
        <v>0</v>
      </c>
      <c r="BI489" s="170">
        <f>IF(N489="nulová",J489,0)</f>
        <v>0</v>
      </c>
      <c r="BJ489" s="18" t="s">
        <v>87</v>
      </c>
      <c r="BK489" s="170">
        <f>ROUND(I489*H489,2)</f>
        <v>0</v>
      </c>
      <c r="BL489" s="18" t="s">
        <v>308</v>
      </c>
      <c r="BM489" s="169" t="s">
        <v>2341</v>
      </c>
    </row>
    <row r="490" spans="1:65" s="14" customFormat="1" ht="11.25">
      <c r="B490" s="179"/>
      <c r="D490" s="172" t="s">
        <v>156</v>
      </c>
      <c r="E490" s="180" t="s">
        <v>1</v>
      </c>
      <c r="F490" s="181" t="s">
        <v>257</v>
      </c>
      <c r="H490" s="182">
        <v>10</v>
      </c>
      <c r="I490" s="183"/>
      <c r="L490" s="179"/>
      <c r="M490" s="184"/>
      <c r="N490" s="185"/>
      <c r="O490" s="185"/>
      <c r="P490" s="185"/>
      <c r="Q490" s="185"/>
      <c r="R490" s="185"/>
      <c r="S490" s="185"/>
      <c r="T490" s="186"/>
      <c r="AT490" s="180" t="s">
        <v>156</v>
      </c>
      <c r="AU490" s="180" t="s">
        <v>87</v>
      </c>
      <c r="AV490" s="14" t="s">
        <v>87</v>
      </c>
      <c r="AW490" s="14" t="s">
        <v>30</v>
      </c>
      <c r="AX490" s="14" t="s">
        <v>81</v>
      </c>
      <c r="AY490" s="180" t="s">
        <v>148</v>
      </c>
    </row>
    <row r="491" spans="1:65" s="2" customFormat="1" ht="21.75" customHeight="1">
      <c r="A491" s="33"/>
      <c r="B491" s="156"/>
      <c r="C491" s="157" t="s">
        <v>2088</v>
      </c>
      <c r="D491" s="157" t="s">
        <v>150</v>
      </c>
      <c r="E491" s="158" t="s">
        <v>2342</v>
      </c>
      <c r="F491" s="159" t="s">
        <v>2343</v>
      </c>
      <c r="G491" s="160" t="s">
        <v>1487</v>
      </c>
      <c r="H491" s="161">
        <v>4</v>
      </c>
      <c r="I491" s="162"/>
      <c r="J491" s="163">
        <f>ROUND(I491*H491,2)</f>
        <v>0</v>
      </c>
      <c r="K491" s="164"/>
      <c r="L491" s="34"/>
      <c r="M491" s="165" t="s">
        <v>1</v>
      </c>
      <c r="N491" s="166" t="s">
        <v>40</v>
      </c>
      <c r="O491" s="62"/>
      <c r="P491" s="167">
        <f>O491*H491</f>
        <v>0</v>
      </c>
      <c r="Q491" s="167">
        <v>1.533E-2</v>
      </c>
      <c r="R491" s="167">
        <f>Q491*H491</f>
        <v>6.132E-2</v>
      </c>
      <c r="S491" s="167">
        <v>0</v>
      </c>
      <c r="T491" s="168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9" t="s">
        <v>308</v>
      </c>
      <c r="AT491" s="169" t="s">
        <v>150</v>
      </c>
      <c r="AU491" s="169" t="s">
        <v>87</v>
      </c>
      <c r="AY491" s="18" t="s">
        <v>148</v>
      </c>
      <c r="BE491" s="170">
        <f>IF(N491="základná",J491,0)</f>
        <v>0</v>
      </c>
      <c r="BF491" s="170">
        <f>IF(N491="znížená",J491,0)</f>
        <v>0</v>
      </c>
      <c r="BG491" s="170">
        <f>IF(N491="zákl. prenesená",J491,0)</f>
        <v>0</v>
      </c>
      <c r="BH491" s="170">
        <f>IF(N491="zníž. prenesená",J491,0)</f>
        <v>0</v>
      </c>
      <c r="BI491" s="170">
        <f>IF(N491="nulová",J491,0)</f>
        <v>0</v>
      </c>
      <c r="BJ491" s="18" t="s">
        <v>87</v>
      </c>
      <c r="BK491" s="170">
        <f>ROUND(I491*H491,2)</f>
        <v>0</v>
      </c>
      <c r="BL491" s="18" t="s">
        <v>308</v>
      </c>
      <c r="BM491" s="169" t="s">
        <v>2344</v>
      </c>
    </row>
    <row r="492" spans="1:65" s="14" customFormat="1" ht="11.25">
      <c r="B492" s="179"/>
      <c r="D492" s="172" t="s">
        <v>156</v>
      </c>
      <c r="E492" s="180" t="s">
        <v>1</v>
      </c>
      <c r="F492" s="181" t="s">
        <v>154</v>
      </c>
      <c r="H492" s="182">
        <v>4</v>
      </c>
      <c r="I492" s="183"/>
      <c r="L492" s="179"/>
      <c r="M492" s="184"/>
      <c r="N492" s="185"/>
      <c r="O492" s="185"/>
      <c r="P492" s="185"/>
      <c r="Q492" s="185"/>
      <c r="R492" s="185"/>
      <c r="S492" s="185"/>
      <c r="T492" s="186"/>
      <c r="AT492" s="180" t="s">
        <v>156</v>
      </c>
      <c r="AU492" s="180" t="s">
        <v>87</v>
      </c>
      <c r="AV492" s="14" t="s">
        <v>87</v>
      </c>
      <c r="AW492" s="14" t="s">
        <v>30</v>
      </c>
      <c r="AX492" s="14" t="s">
        <v>81</v>
      </c>
      <c r="AY492" s="180" t="s">
        <v>148</v>
      </c>
    </row>
    <row r="493" spans="1:65" s="2" customFormat="1" ht="21.75" customHeight="1">
      <c r="A493" s="33"/>
      <c r="B493" s="156"/>
      <c r="C493" s="157" t="s">
        <v>2345</v>
      </c>
      <c r="D493" s="157" t="s">
        <v>150</v>
      </c>
      <c r="E493" s="158" t="s">
        <v>2346</v>
      </c>
      <c r="F493" s="159" t="s">
        <v>2347</v>
      </c>
      <c r="G493" s="160" t="s">
        <v>1487</v>
      </c>
      <c r="H493" s="161">
        <v>5</v>
      </c>
      <c r="I493" s="162"/>
      <c r="J493" s="163">
        <f>ROUND(I493*H493,2)</f>
        <v>0</v>
      </c>
      <c r="K493" s="164"/>
      <c r="L493" s="34"/>
      <c r="M493" s="165" t="s">
        <v>1</v>
      </c>
      <c r="N493" s="166" t="s">
        <v>40</v>
      </c>
      <c r="O493" s="62"/>
      <c r="P493" s="167">
        <f>O493*H493</f>
        <v>0</v>
      </c>
      <c r="Q493" s="167">
        <v>1.533E-2</v>
      </c>
      <c r="R493" s="167">
        <f>Q493*H493</f>
        <v>7.6649999999999996E-2</v>
      </c>
      <c r="S493" s="167">
        <v>0</v>
      </c>
      <c r="T493" s="168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69" t="s">
        <v>308</v>
      </c>
      <c r="AT493" s="169" t="s">
        <v>150</v>
      </c>
      <c r="AU493" s="169" t="s">
        <v>87</v>
      </c>
      <c r="AY493" s="18" t="s">
        <v>148</v>
      </c>
      <c r="BE493" s="170">
        <f>IF(N493="základná",J493,0)</f>
        <v>0</v>
      </c>
      <c r="BF493" s="170">
        <f>IF(N493="znížená",J493,0)</f>
        <v>0</v>
      </c>
      <c r="BG493" s="170">
        <f>IF(N493="zákl. prenesená",J493,0)</f>
        <v>0</v>
      </c>
      <c r="BH493" s="170">
        <f>IF(N493="zníž. prenesená",J493,0)</f>
        <v>0</v>
      </c>
      <c r="BI493" s="170">
        <f>IF(N493="nulová",J493,0)</f>
        <v>0</v>
      </c>
      <c r="BJ493" s="18" t="s">
        <v>87</v>
      </c>
      <c r="BK493" s="170">
        <f>ROUND(I493*H493,2)</f>
        <v>0</v>
      </c>
      <c r="BL493" s="18" t="s">
        <v>308</v>
      </c>
      <c r="BM493" s="169" t="s">
        <v>2348</v>
      </c>
    </row>
    <row r="494" spans="1:65" s="14" customFormat="1" ht="11.25">
      <c r="B494" s="179"/>
      <c r="D494" s="172" t="s">
        <v>156</v>
      </c>
      <c r="E494" s="180" t="s">
        <v>1</v>
      </c>
      <c r="F494" s="181" t="s">
        <v>183</v>
      </c>
      <c r="H494" s="182">
        <v>5</v>
      </c>
      <c r="I494" s="183"/>
      <c r="L494" s="179"/>
      <c r="M494" s="184"/>
      <c r="N494" s="185"/>
      <c r="O494" s="185"/>
      <c r="P494" s="185"/>
      <c r="Q494" s="185"/>
      <c r="R494" s="185"/>
      <c r="S494" s="185"/>
      <c r="T494" s="186"/>
      <c r="AT494" s="180" t="s">
        <v>156</v>
      </c>
      <c r="AU494" s="180" t="s">
        <v>87</v>
      </c>
      <c r="AV494" s="14" t="s">
        <v>87</v>
      </c>
      <c r="AW494" s="14" t="s">
        <v>30</v>
      </c>
      <c r="AX494" s="14" t="s">
        <v>81</v>
      </c>
      <c r="AY494" s="180" t="s">
        <v>148</v>
      </c>
    </row>
    <row r="495" spans="1:65" s="2" customFormat="1" ht="16.5" customHeight="1">
      <c r="A495" s="33"/>
      <c r="B495" s="156"/>
      <c r="C495" s="157" t="s">
        <v>2091</v>
      </c>
      <c r="D495" s="157" t="s">
        <v>150</v>
      </c>
      <c r="E495" s="158" t="s">
        <v>2349</v>
      </c>
      <c r="F495" s="159" t="s">
        <v>2350</v>
      </c>
      <c r="G495" s="160" t="s">
        <v>1487</v>
      </c>
      <c r="H495" s="161">
        <v>2</v>
      </c>
      <c r="I495" s="162"/>
      <c r="J495" s="163">
        <f>ROUND(I495*H495,2)</f>
        <v>0</v>
      </c>
      <c r="K495" s="164"/>
      <c r="L495" s="34"/>
      <c r="M495" s="165" t="s">
        <v>1</v>
      </c>
      <c r="N495" s="166" t="s">
        <v>40</v>
      </c>
      <c r="O495" s="62"/>
      <c r="P495" s="167">
        <f>O495*H495</f>
        <v>0</v>
      </c>
      <c r="Q495" s="167">
        <v>3.0000000000000001E-3</v>
      </c>
      <c r="R495" s="167">
        <f>Q495*H495</f>
        <v>6.0000000000000001E-3</v>
      </c>
      <c r="S495" s="167">
        <v>0</v>
      </c>
      <c r="T495" s="168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9" t="s">
        <v>308</v>
      </c>
      <c r="AT495" s="169" t="s">
        <v>150</v>
      </c>
      <c r="AU495" s="169" t="s">
        <v>87</v>
      </c>
      <c r="AY495" s="18" t="s">
        <v>148</v>
      </c>
      <c r="BE495" s="170">
        <f>IF(N495="základná",J495,0)</f>
        <v>0</v>
      </c>
      <c r="BF495" s="170">
        <f>IF(N495="znížená",J495,0)</f>
        <v>0</v>
      </c>
      <c r="BG495" s="170">
        <f>IF(N495="zákl. prenesená",J495,0)</f>
        <v>0</v>
      </c>
      <c r="BH495" s="170">
        <f>IF(N495="zníž. prenesená",J495,0)</f>
        <v>0</v>
      </c>
      <c r="BI495" s="170">
        <f>IF(N495="nulová",J495,0)</f>
        <v>0</v>
      </c>
      <c r="BJ495" s="18" t="s">
        <v>87</v>
      </c>
      <c r="BK495" s="170">
        <f>ROUND(I495*H495,2)</f>
        <v>0</v>
      </c>
      <c r="BL495" s="18" t="s">
        <v>308</v>
      </c>
      <c r="BM495" s="169" t="s">
        <v>2351</v>
      </c>
    </row>
    <row r="496" spans="1:65" s="14" customFormat="1" ht="11.25">
      <c r="B496" s="179"/>
      <c r="D496" s="172" t="s">
        <v>156</v>
      </c>
      <c r="E496" s="180" t="s">
        <v>1</v>
      </c>
      <c r="F496" s="181" t="s">
        <v>87</v>
      </c>
      <c r="H496" s="182">
        <v>2</v>
      </c>
      <c r="I496" s="183"/>
      <c r="L496" s="179"/>
      <c r="M496" s="184"/>
      <c r="N496" s="185"/>
      <c r="O496" s="185"/>
      <c r="P496" s="185"/>
      <c r="Q496" s="185"/>
      <c r="R496" s="185"/>
      <c r="S496" s="185"/>
      <c r="T496" s="186"/>
      <c r="AT496" s="180" t="s">
        <v>156</v>
      </c>
      <c r="AU496" s="180" t="s">
        <v>87</v>
      </c>
      <c r="AV496" s="14" t="s">
        <v>87</v>
      </c>
      <c r="AW496" s="14" t="s">
        <v>30</v>
      </c>
      <c r="AX496" s="14" t="s">
        <v>81</v>
      </c>
      <c r="AY496" s="180" t="s">
        <v>148</v>
      </c>
    </row>
    <row r="497" spans="1:65" s="2" customFormat="1" ht="16.5" customHeight="1">
      <c r="A497" s="33"/>
      <c r="B497" s="156"/>
      <c r="C497" s="157" t="s">
        <v>2352</v>
      </c>
      <c r="D497" s="157" t="s">
        <v>150</v>
      </c>
      <c r="E497" s="158" t="s">
        <v>2353</v>
      </c>
      <c r="F497" s="159" t="s">
        <v>2354</v>
      </c>
      <c r="G497" s="160" t="s">
        <v>1487</v>
      </c>
      <c r="H497" s="161">
        <v>1</v>
      </c>
      <c r="I497" s="162"/>
      <c r="J497" s="163">
        <f>ROUND(I497*H497,2)</f>
        <v>0</v>
      </c>
      <c r="K497" s="164"/>
      <c r="L497" s="34"/>
      <c r="M497" s="165" t="s">
        <v>1</v>
      </c>
      <c r="N497" s="166" t="s">
        <v>40</v>
      </c>
      <c r="O497" s="62"/>
      <c r="P497" s="167">
        <f>O497*H497</f>
        <v>0</v>
      </c>
      <c r="Q497" s="167">
        <v>1.533E-2</v>
      </c>
      <c r="R497" s="167">
        <f>Q497*H497</f>
        <v>1.533E-2</v>
      </c>
      <c r="S497" s="167">
        <v>0</v>
      </c>
      <c r="T497" s="168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9" t="s">
        <v>308</v>
      </c>
      <c r="AT497" s="169" t="s">
        <v>150</v>
      </c>
      <c r="AU497" s="169" t="s">
        <v>87</v>
      </c>
      <c r="AY497" s="18" t="s">
        <v>148</v>
      </c>
      <c r="BE497" s="170">
        <f>IF(N497="základná",J497,0)</f>
        <v>0</v>
      </c>
      <c r="BF497" s="170">
        <f>IF(N497="znížená",J497,0)</f>
        <v>0</v>
      </c>
      <c r="BG497" s="170">
        <f>IF(N497="zákl. prenesená",J497,0)</f>
        <v>0</v>
      </c>
      <c r="BH497" s="170">
        <f>IF(N497="zníž. prenesená",J497,0)</f>
        <v>0</v>
      </c>
      <c r="BI497" s="170">
        <f>IF(N497="nulová",J497,0)</f>
        <v>0</v>
      </c>
      <c r="BJ497" s="18" t="s">
        <v>87</v>
      </c>
      <c r="BK497" s="170">
        <f>ROUND(I497*H497,2)</f>
        <v>0</v>
      </c>
      <c r="BL497" s="18" t="s">
        <v>308</v>
      </c>
      <c r="BM497" s="169" t="s">
        <v>2355</v>
      </c>
    </row>
    <row r="498" spans="1:65" s="14" customFormat="1" ht="11.25">
      <c r="B498" s="179"/>
      <c r="D498" s="172" t="s">
        <v>156</v>
      </c>
      <c r="E498" s="180" t="s">
        <v>1</v>
      </c>
      <c r="F498" s="181" t="s">
        <v>81</v>
      </c>
      <c r="H498" s="182">
        <v>1</v>
      </c>
      <c r="I498" s="183"/>
      <c r="L498" s="179"/>
      <c r="M498" s="184"/>
      <c r="N498" s="185"/>
      <c r="O498" s="185"/>
      <c r="P498" s="185"/>
      <c r="Q498" s="185"/>
      <c r="R498" s="185"/>
      <c r="S498" s="185"/>
      <c r="T498" s="186"/>
      <c r="AT498" s="180" t="s">
        <v>156</v>
      </c>
      <c r="AU498" s="180" t="s">
        <v>87</v>
      </c>
      <c r="AV498" s="14" t="s">
        <v>87</v>
      </c>
      <c r="AW498" s="14" t="s">
        <v>30</v>
      </c>
      <c r="AX498" s="14" t="s">
        <v>81</v>
      </c>
      <c r="AY498" s="180" t="s">
        <v>148</v>
      </c>
    </row>
    <row r="499" spans="1:65" s="2" customFormat="1" ht="16.5" customHeight="1">
      <c r="A499" s="33"/>
      <c r="B499" s="156"/>
      <c r="C499" s="157" t="s">
        <v>2094</v>
      </c>
      <c r="D499" s="157" t="s">
        <v>150</v>
      </c>
      <c r="E499" s="158" t="s">
        <v>2356</v>
      </c>
      <c r="F499" s="159" t="s">
        <v>2357</v>
      </c>
      <c r="G499" s="160" t="s">
        <v>1487</v>
      </c>
      <c r="H499" s="161">
        <v>1</v>
      </c>
      <c r="I499" s="162"/>
      <c r="J499" s="163">
        <f>ROUND(I499*H499,2)</f>
        <v>0</v>
      </c>
      <c r="K499" s="164"/>
      <c r="L499" s="34"/>
      <c r="M499" s="165" t="s">
        <v>1</v>
      </c>
      <c r="N499" s="166" t="s">
        <v>40</v>
      </c>
      <c r="O499" s="62"/>
      <c r="P499" s="167">
        <f>O499*H499</f>
        <v>0</v>
      </c>
      <c r="Q499" s="167">
        <v>1.533E-2</v>
      </c>
      <c r="R499" s="167">
        <f>Q499*H499</f>
        <v>1.533E-2</v>
      </c>
      <c r="S499" s="167">
        <v>0</v>
      </c>
      <c r="T499" s="168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9" t="s">
        <v>308</v>
      </c>
      <c r="AT499" s="169" t="s">
        <v>150</v>
      </c>
      <c r="AU499" s="169" t="s">
        <v>87</v>
      </c>
      <c r="AY499" s="18" t="s">
        <v>148</v>
      </c>
      <c r="BE499" s="170">
        <f>IF(N499="základná",J499,0)</f>
        <v>0</v>
      </c>
      <c r="BF499" s="170">
        <f>IF(N499="znížená",J499,0)</f>
        <v>0</v>
      </c>
      <c r="BG499" s="170">
        <f>IF(N499="zákl. prenesená",J499,0)</f>
        <v>0</v>
      </c>
      <c r="BH499" s="170">
        <f>IF(N499="zníž. prenesená",J499,0)</f>
        <v>0</v>
      </c>
      <c r="BI499" s="170">
        <f>IF(N499="nulová",J499,0)</f>
        <v>0</v>
      </c>
      <c r="BJ499" s="18" t="s">
        <v>87</v>
      </c>
      <c r="BK499" s="170">
        <f>ROUND(I499*H499,2)</f>
        <v>0</v>
      </c>
      <c r="BL499" s="18" t="s">
        <v>308</v>
      </c>
      <c r="BM499" s="169" t="s">
        <v>2358</v>
      </c>
    </row>
    <row r="500" spans="1:65" s="14" customFormat="1" ht="11.25">
      <c r="B500" s="179"/>
      <c r="D500" s="172" t="s">
        <v>156</v>
      </c>
      <c r="E500" s="180" t="s">
        <v>1</v>
      </c>
      <c r="F500" s="181" t="s">
        <v>81</v>
      </c>
      <c r="H500" s="182">
        <v>1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156</v>
      </c>
      <c r="AU500" s="180" t="s">
        <v>87</v>
      </c>
      <c r="AV500" s="14" t="s">
        <v>87</v>
      </c>
      <c r="AW500" s="14" t="s">
        <v>30</v>
      </c>
      <c r="AX500" s="14" t="s">
        <v>81</v>
      </c>
      <c r="AY500" s="180" t="s">
        <v>148</v>
      </c>
    </row>
    <row r="501" spans="1:65" s="2" customFormat="1" ht="24.2" customHeight="1">
      <c r="A501" s="33"/>
      <c r="B501" s="156"/>
      <c r="C501" s="157" t="s">
        <v>2359</v>
      </c>
      <c r="D501" s="157" t="s">
        <v>150</v>
      </c>
      <c r="E501" s="158" t="s">
        <v>2360</v>
      </c>
      <c r="F501" s="159" t="s">
        <v>2361</v>
      </c>
      <c r="G501" s="160" t="s">
        <v>396</v>
      </c>
      <c r="H501" s="161">
        <v>1.18</v>
      </c>
      <c r="I501" s="162"/>
      <c r="J501" s="163">
        <f>ROUND(I501*H501,2)</f>
        <v>0</v>
      </c>
      <c r="K501" s="164"/>
      <c r="L501" s="34"/>
      <c r="M501" s="165" t="s">
        <v>1</v>
      </c>
      <c r="N501" s="166" t="s">
        <v>40</v>
      </c>
      <c r="O501" s="62"/>
      <c r="P501" s="167">
        <f>O501*H501</f>
        <v>0</v>
      </c>
      <c r="Q501" s="167">
        <v>0</v>
      </c>
      <c r="R501" s="167">
        <f>Q501*H501</f>
        <v>0</v>
      </c>
      <c r="S501" s="167">
        <v>0</v>
      </c>
      <c r="T501" s="168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9" t="s">
        <v>308</v>
      </c>
      <c r="AT501" s="169" t="s">
        <v>150</v>
      </c>
      <c r="AU501" s="169" t="s">
        <v>87</v>
      </c>
      <c r="AY501" s="18" t="s">
        <v>148</v>
      </c>
      <c r="BE501" s="170">
        <f>IF(N501="základná",J501,0)</f>
        <v>0</v>
      </c>
      <c r="BF501" s="170">
        <f>IF(N501="znížená",J501,0)</f>
        <v>0</v>
      </c>
      <c r="BG501" s="170">
        <f>IF(N501="zákl. prenesená",J501,0)</f>
        <v>0</v>
      </c>
      <c r="BH501" s="170">
        <f>IF(N501="zníž. prenesená",J501,0)</f>
        <v>0</v>
      </c>
      <c r="BI501" s="170">
        <f>IF(N501="nulová",J501,0)</f>
        <v>0</v>
      </c>
      <c r="BJ501" s="18" t="s">
        <v>87</v>
      </c>
      <c r="BK501" s="170">
        <f>ROUND(I501*H501,2)</f>
        <v>0</v>
      </c>
      <c r="BL501" s="18" t="s">
        <v>308</v>
      </c>
      <c r="BM501" s="169" t="s">
        <v>2362</v>
      </c>
    </row>
    <row r="502" spans="1:65" s="2" customFormat="1" ht="24.2" customHeight="1">
      <c r="A502" s="33"/>
      <c r="B502" s="156"/>
      <c r="C502" s="157" t="s">
        <v>2097</v>
      </c>
      <c r="D502" s="157" t="s">
        <v>150</v>
      </c>
      <c r="E502" s="158" t="s">
        <v>2363</v>
      </c>
      <c r="F502" s="159" t="s">
        <v>2364</v>
      </c>
      <c r="G502" s="160" t="s">
        <v>396</v>
      </c>
      <c r="H502" s="161">
        <v>1.18</v>
      </c>
      <c r="I502" s="162"/>
      <c r="J502" s="163">
        <f>ROUND(I502*H502,2)</f>
        <v>0</v>
      </c>
      <c r="K502" s="164"/>
      <c r="L502" s="34"/>
      <c r="M502" s="165" t="s">
        <v>1</v>
      </c>
      <c r="N502" s="166" t="s">
        <v>40</v>
      </c>
      <c r="O502" s="62"/>
      <c r="P502" s="167">
        <f>O502*H502</f>
        <v>0</v>
      </c>
      <c r="Q502" s="167">
        <v>0</v>
      </c>
      <c r="R502" s="167">
        <f>Q502*H502</f>
        <v>0</v>
      </c>
      <c r="S502" s="167">
        <v>0</v>
      </c>
      <c r="T502" s="168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69" t="s">
        <v>308</v>
      </c>
      <c r="AT502" s="169" t="s">
        <v>150</v>
      </c>
      <c r="AU502" s="169" t="s">
        <v>87</v>
      </c>
      <c r="AY502" s="18" t="s">
        <v>148</v>
      </c>
      <c r="BE502" s="170">
        <f>IF(N502="základná",J502,0)</f>
        <v>0</v>
      </c>
      <c r="BF502" s="170">
        <f>IF(N502="znížená",J502,0)</f>
        <v>0</v>
      </c>
      <c r="BG502" s="170">
        <f>IF(N502="zákl. prenesená",J502,0)</f>
        <v>0</v>
      </c>
      <c r="BH502" s="170">
        <f>IF(N502="zníž. prenesená",J502,0)</f>
        <v>0</v>
      </c>
      <c r="BI502" s="170">
        <f>IF(N502="nulová",J502,0)</f>
        <v>0</v>
      </c>
      <c r="BJ502" s="18" t="s">
        <v>87</v>
      </c>
      <c r="BK502" s="170">
        <f>ROUND(I502*H502,2)</f>
        <v>0</v>
      </c>
      <c r="BL502" s="18" t="s">
        <v>308</v>
      </c>
      <c r="BM502" s="169" t="s">
        <v>2365</v>
      </c>
    </row>
    <row r="503" spans="1:65" s="12" customFormat="1" ht="22.9" customHeight="1">
      <c r="B503" s="143"/>
      <c r="D503" s="144" t="s">
        <v>73</v>
      </c>
      <c r="E503" s="154" t="s">
        <v>2366</v>
      </c>
      <c r="F503" s="154" t="s">
        <v>2367</v>
      </c>
      <c r="I503" s="146"/>
      <c r="J503" s="155">
        <f>BK503</f>
        <v>0</v>
      </c>
      <c r="L503" s="143"/>
      <c r="M503" s="148"/>
      <c r="N503" s="149"/>
      <c r="O503" s="149"/>
      <c r="P503" s="150">
        <f>SUM(P504:P513)</f>
        <v>0</v>
      </c>
      <c r="Q503" s="149"/>
      <c r="R503" s="150">
        <f>SUM(R504:R513)</f>
        <v>8.9889999999999998E-2</v>
      </c>
      <c r="S503" s="149"/>
      <c r="T503" s="151">
        <f>SUM(T504:T513)</f>
        <v>0</v>
      </c>
      <c r="AR503" s="144" t="s">
        <v>87</v>
      </c>
      <c r="AT503" s="152" t="s">
        <v>73</v>
      </c>
      <c r="AU503" s="152" t="s">
        <v>81</v>
      </c>
      <c r="AY503" s="144" t="s">
        <v>148</v>
      </c>
      <c r="BK503" s="153">
        <f>SUM(BK504:BK513)</f>
        <v>0</v>
      </c>
    </row>
    <row r="504" spans="1:65" s="2" customFormat="1" ht="24.2" customHeight="1">
      <c r="A504" s="33"/>
      <c r="B504" s="156"/>
      <c r="C504" s="157" t="s">
        <v>2368</v>
      </c>
      <c r="D504" s="157" t="s">
        <v>150</v>
      </c>
      <c r="E504" s="158" t="s">
        <v>2369</v>
      </c>
      <c r="F504" s="159" t="s">
        <v>2370</v>
      </c>
      <c r="G504" s="160" t="s">
        <v>2068</v>
      </c>
      <c r="H504" s="161">
        <v>1</v>
      </c>
      <c r="I504" s="162"/>
      <c r="J504" s="163">
        <f t="shared" ref="J504:J513" si="50">ROUND(I504*H504,2)</f>
        <v>0</v>
      </c>
      <c r="K504" s="164"/>
      <c r="L504" s="34"/>
      <c r="M504" s="165" t="s">
        <v>1</v>
      </c>
      <c r="N504" s="166" t="s">
        <v>40</v>
      </c>
      <c r="O504" s="62"/>
      <c r="P504" s="167">
        <f t="shared" ref="P504:P513" si="51">O504*H504</f>
        <v>0</v>
      </c>
      <c r="Q504" s="167">
        <v>2.8570000000000002E-2</v>
      </c>
      <c r="R504" s="167">
        <f t="shared" ref="R504:R513" si="52">Q504*H504</f>
        <v>2.8570000000000002E-2</v>
      </c>
      <c r="S504" s="167">
        <v>0</v>
      </c>
      <c r="T504" s="168">
        <f t="shared" ref="T504:T513" si="53"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9" t="s">
        <v>308</v>
      </c>
      <c r="AT504" s="169" t="s">
        <v>150</v>
      </c>
      <c r="AU504" s="169" t="s">
        <v>87</v>
      </c>
      <c r="AY504" s="18" t="s">
        <v>148</v>
      </c>
      <c r="BE504" s="170">
        <f t="shared" ref="BE504:BE513" si="54">IF(N504="základná",J504,0)</f>
        <v>0</v>
      </c>
      <c r="BF504" s="170">
        <f t="shared" ref="BF504:BF513" si="55">IF(N504="znížená",J504,0)</f>
        <v>0</v>
      </c>
      <c r="BG504" s="170">
        <f t="shared" ref="BG504:BG513" si="56">IF(N504="zákl. prenesená",J504,0)</f>
        <v>0</v>
      </c>
      <c r="BH504" s="170">
        <f t="shared" ref="BH504:BH513" si="57">IF(N504="zníž. prenesená",J504,0)</f>
        <v>0</v>
      </c>
      <c r="BI504" s="170">
        <f t="shared" ref="BI504:BI513" si="58">IF(N504="nulová",J504,0)</f>
        <v>0</v>
      </c>
      <c r="BJ504" s="18" t="s">
        <v>87</v>
      </c>
      <c r="BK504" s="170">
        <f t="shared" ref="BK504:BK513" si="59">ROUND(I504*H504,2)</f>
        <v>0</v>
      </c>
      <c r="BL504" s="18" t="s">
        <v>308</v>
      </c>
      <c r="BM504" s="169" t="s">
        <v>2371</v>
      </c>
    </row>
    <row r="505" spans="1:65" s="2" customFormat="1" ht="24.2" customHeight="1">
      <c r="A505" s="33"/>
      <c r="B505" s="156"/>
      <c r="C505" s="157" t="s">
        <v>2100</v>
      </c>
      <c r="D505" s="157" t="s">
        <v>150</v>
      </c>
      <c r="E505" s="158" t="s">
        <v>2372</v>
      </c>
      <c r="F505" s="159" t="s">
        <v>2373</v>
      </c>
      <c r="G505" s="160" t="s">
        <v>2068</v>
      </c>
      <c r="H505" s="161">
        <v>1</v>
      </c>
      <c r="I505" s="162"/>
      <c r="J505" s="163">
        <f t="shared" si="50"/>
        <v>0</v>
      </c>
      <c r="K505" s="164"/>
      <c r="L505" s="34"/>
      <c r="M505" s="165" t="s">
        <v>1</v>
      </c>
      <c r="N505" s="166" t="s">
        <v>40</v>
      </c>
      <c r="O505" s="62"/>
      <c r="P505" s="167">
        <f t="shared" si="51"/>
        <v>0</v>
      </c>
      <c r="Q505" s="167">
        <v>1.533E-2</v>
      </c>
      <c r="R505" s="167">
        <f t="shared" si="52"/>
        <v>1.533E-2</v>
      </c>
      <c r="S505" s="167">
        <v>0</v>
      </c>
      <c r="T505" s="168">
        <f t="shared" si="53"/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9" t="s">
        <v>308</v>
      </c>
      <c r="AT505" s="169" t="s">
        <v>150</v>
      </c>
      <c r="AU505" s="169" t="s">
        <v>87</v>
      </c>
      <c r="AY505" s="18" t="s">
        <v>148</v>
      </c>
      <c r="BE505" s="170">
        <f t="shared" si="54"/>
        <v>0</v>
      </c>
      <c r="BF505" s="170">
        <f t="shared" si="55"/>
        <v>0</v>
      </c>
      <c r="BG505" s="170">
        <f t="shared" si="56"/>
        <v>0</v>
      </c>
      <c r="BH505" s="170">
        <f t="shared" si="57"/>
        <v>0</v>
      </c>
      <c r="BI505" s="170">
        <f t="shared" si="58"/>
        <v>0</v>
      </c>
      <c r="BJ505" s="18" t="s">
        <v>87</v>
      </c>
      <c r="BK505" s="170">
        <f t="shared" si="59"/>
        <v>0</v>
      </c>
      <c r="BL505" s="18" t="s">
        <v>308</v>
      </c>
      <c r="BM505" s="169" t="s">
        <v>2374</v>
      </c>
    </row>
    <row r="506" spans="1:65" s="2" customFormat="1" ht="16.5" customHeight="1">
      <c r="A506" s="33"/>
      <c r="B506" s="156"/>
      <c r="C506" s="157" t="s">
        <v>2375</v>
      </c>
      <c r="D506" s="157" t="s">
        <v>150</v>
      </c>
      <c r="E506" s="158" t="s">
        <v>2376</v>
      </c>
      <c r="F506" s="159" t="s">
        <v>2377</v>
      </c>
      <c r="G506" s="160" t="s">
        <v>2068</v>
      </c>
      <c r="H506" s="161">
        <v>1</v>
      </c>
      <c r="I506" s="162"/>
      <c r="J506" s="163">
        <f t="shared" si="50"/>
        <v>0</v>
      </c>
      <c r="K506" s="164"/>
      <c r="L506" s="34"/>
      <c r="M506" s="165" t="s">
        <v>1</v>
      </c>
      <c r="N506" s="166" t="s">
        <v>40</v>
      </c>
      <c r="O506" s="62"/>
      <c r="P506" s="167">
        <f t="shared" si="51"/>
        <v>0</v>
      </c>
      <c r="Q506" s="167">
        <v>1.533E-2</v>
      </c>
      <c r="R506" s="167">
        <f t="shared" si="52"/>
        <v>1.533E-2</v>
      </c>
      <c r="S506" s="167">
        <v>0</v>
      </c>
      <c r="T506" s="168">
        <f t="shared" si="53"/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69" t="s">
        <v>308</v>
      </c>
      <c r="AT506" s="169" t="s">
        <v>150</v>
      </c>
      <c r="AU506" s="169" t="s">
        <v>87</v>
      </c>
      <c r="AY506" s="18" t="s">
        <v>148</v>
      </c>
      <c r="BE506" s="170">
        <f t="shared" si="54"/>
        <v>0</v>
      </c>
      <c r="BF506" s="170">
        <f t="shared" si="55"/>
        <v>0</v>
      </c>
      <c r="BG506" s="170">
        <f t="shared" si="56"/>
        <v>0</v>
      </c>
      <c r="BH506" s="170">
        <f t="shared" si="57"/>
        <v>0</v>
      </c>
      <c r="BI506" s="170">
        <f t="shared" si="58"/>
        <v>0</v>
      </c>
      <c r="BJ506" s="18" t="s">
        <v>87</v>
      </c>
      <c r="BK506" s="170">
        <f t="shared" si="59"/>
        <v>0</v>
      </c>
      <c r="BL506" s="18" t="s">
        <v>308</v>
      </c>
      <c r="BM506" s="169" t="s">
        <v>2378</v>
      </c>
    </row>
    <row r="507" spans="1:65" s="2" customFormat="1" ht="16.5" customHeight="1">
      <c r="A507" s="33"/>
      <c r="B507" s="156"/>
      <c r="C507" s="157" t="s">
        <v>2103</v>
      </c>
      <c r="D507" s="157" t="s">
        <v>150</v>
      </c>
      <c r="E507" s="158" t="s">
        <v>2379</v>
      </c>
      <c r="F507" s="159" t="s">
        <v>2380</v>
      </c>
      <c r="G507" s="160" t="s">
        <v>2068</v>
      </c>
      <c r="H507" s="161">
        <v>1</v>
      </c>
      <c r="I507" s="162"/>
      <c r="J507" s="163">
        <f t="shared" si="50"/>
        <v>0</v>
      </c>
      <c r="K507" s="164"/>
      <c r="L507" s="34"/>
      <c r="M507" s="165" t="s">
        <v>1</v>
      </c>
      <c r="N507" s="166" t="s">
        <v>40</v>
      </c>
      <c r="O507" s="62"/>
      <c r="P507" s="167">
        <f t="shared" si="51"/>
        <v>0</v>
      </c>
      <c r="Q507" s="167">
        <v>0</v>
      </c>
      <c r="R507" s="167">
        <f t="shared" si="52"/>
        <v>0</v>
      </c>
      <c r="S507" s="167">
        <v>0</v>
      </c>
      <c r="T507" s="168">
        <f t="shared" si="53"/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9" t="s">
        <v>308</v>
      </c>
      <c r="AT507" s="169" t="s">
        <v>150</v>
      </c>
      <c r="AU507" s="169" t="s">
        <v>87</v>
      </c>
      <c r="AY507" s="18" t="s">
        <v>148</v>
      </c>
      <c r="BE507" s="170">
        <f t="shared" si="54"/>
        <v>0</v>
      </c>
      <c r="BF507" s="170">
        <f t="shared" si="55"/>
        <v>0</v>
      </c>
      <c r="BG507" s="170">
        <f t="shared" si="56"/>
        <v>0</v>
      </c>
      <c r="BH507" s="170">
        <f t="shared" si="57"/>
        <v>0</v>
      </c>
      <c r="BI507" s="170">
        <f t="shared" si="58"/>
        <v>0</v>
      </c>
      <c r="BJ507" s="18" t="s">
        <v>87</v>
      </c>
      <c r="BK507" s="170">
        <f t="shared" si="59"/>
        <v>0</v>
      </c>
      <c r="BL507" s="18" t="s">
        <v>308</v>
      </c>
      <c r="BM507" s="169" t="s">
        <v>2381</v>
      </c>
    </row>
    <row r="508" spans="1:65" s="2" customFormat="1" ht="16.5" customHeight="1">
      <c r="A508" s="33"/>
      <c r="B508" s="156"/>
      <c r="C508" s="207" t="s">
        <v>2382</v>
      </c>
      <c r="D508" s="207" t="s">
        <v>752</v>
      </c>
      <c r="E508" s="208" t="s">
        <v>2383</v>
      </c>
      <c r="F508" s="209" t="s">
        <v>2384</v>
      </c>
      <c r="G508" s="210" t="s">
        <v>1487</v>
      </c>
      <c r="H508" s="211">
        <v>1</v>
      </c>
      <c r="I508" s="212"/>
      <c r="J508" s="213">
        <f t="shared" si="50"/>
        <v>0</v>
      </c>
      <c r="K508" s="214"/>
      <c r="L508" s="215"/>
      <c r="M508" s="216" t="s">
        <v>1</v>
      </c>
      <c r="N508" s="217" t="s">
        <v>40</v>
      </c>
      <c r="O508" s="62"/>
      <c r="P508" s="167">
        <f t="shared" si="51"/>
        <v>0</v>
      </c>
      <c r="Q508" s="167">
        <v>1.533E-2</v>
      </c>
      <c r="R508" s="167">
        <f t="shared" si="52"/>
        <v>1.533E-2</v>
      </c>
      <c r="S508" s="167">
        <v>0</v>
      </c>
      <c r="T508" s="168">
        <f t="shared" si="5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9" t="s">
        <v>431</v>
      </c>
      <c r="AT508" s="169" t="s">
        <v>752</v>
      </c>
      <c r="AU508" s="169" t="s">
        <v>87</v>
      </c>
      <c r="AY508" s="18" t="s">
        <v>148</v>
      </c>
      <c r="BE508" s="170">
        <f t="shared" si="54"/>
        <v>0</v>
      </c>
      <c r="BF508" s="170">
        <f t="shared" si="55"/>
        <v>0</v>
      </c>
      <c r="BG508" s="170">
        <f t="shared" si="56"/>
        <v>0</v>
      </c>
      <c r="BH508" s="170">
        <f t="shared" si="57"/>
        <v>0</v>
      </c>
      <c r="BI508" s="170">
        <f t="shared" si="58"/>
        <v>0</v>
      </c>
      <c r="BJ508" s="18" t="s">
        <v>87</v>
      </c>
      <c r="BK508" s="170">
        <f t="shared" si="59"/>
        <v>0</v>
      </c>
      <c r="BL508" s="18" t="s">
        <v>308</v>
      </c>
      <c r="BM508" s="169" t="s">
        <v>2385</v>
      </c>
    </row>
    <row r="509" spans="1:65" s="2" customFormat="1" ht="24.2" customHeight="1">
      <c r="A509" s="33"/>
      <c r="B509" s="156"/>
      <c r="C509" s="207" t="s">
        <v>2106</v>
      </c>
      <c r="D509" s="207" t="s">
        <v>752</v>
      </c>
      <c r="E509" s="208" t="s">
        <v>2386</v>
      </c>
      <c r="F509" s="209" t="s">
        <v>2387</v>
      </c>
      <c r="G509" s="210" t="s">
        <v>1487</v>
      </c>
      <c r="H509" s="211">
        <v>1</v>
      </c>
      <c r="I509" s="212"/>
      <c r="J509" s="213">
        <f t="shared" si="50"/>
        <v>0</v>
      </c>
      <c r="K509" s="214"/>
      <c r="L509" s="215"/>
      <c r="M509" s="216" t="s">
        <v>1</v>
      </c>
      <c r="N509" s="217" t="s">
        <v>40</v>
      </c>
      <c r="O509" s="62"/>
      <c r="P509" s="167">
        <f t="shared" si="51"/>
        <v>0</v>
      </c>
      <c r="Q509" s="167">
        <v>1.533E-2</v>
      </c>
      <c r="R509" s="167">
        <f t="shared" si="52"/>
        <v>1.533E-2</v>
      </c>
      <c r="S509" s="167">
        <v>0</v>
      </c>
      <c r="T509" s="168">
        <f t="shared" si="5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9" t="s">
        <v>431</v>
      </c>
      <c r="AT509" s="169" t="s">
        <v>752</v>
      </c>
      <c r="AU509" s="169" t="s">
        <v>87</v>
      </c>
      <c r="AY509" s="18" t="s">
        <v>148</v>
      </c>
      <c r="BE509" s="170">
        <f t="shared" si="54"/>
        <v>0</v>
      </c>
      <c r="BF509" s="170">
        <f t="shared" si="55"/>
        <v>0</v>
      </c>
      <c r="BG509" s="170">
        <f t="shared" si="56"/>
        <v>0</v>
      </c>
      <c r="BH509" s="170">
        <f t="shared" si="57"/>
        <v>0</v>
      </c>
      <c r="BI509" s="170">
        <f t="shared" si="58"/>
        <v>0</v>
      </c>
      <c r="BJ509" s="18" t="s">
        <v>87</v>
      </c>
      <c r="BK509" s="170">
        <f t="shared" si="59"/>
        <v>0</v>
      </c>
      <c r="BL509" s="18" t="s">
        <v>308</v>
      </c>
      <c r="BM509" s="169" t="s">
        <v>2388</v>
      </c>
    </row>
    <row r="510" spans="1:65" s="2" customFormat="1" ht="21.75" customHeight="1">
      <c r="A510" s="33"/>
      <c r="B510" s="156"/>
      <c r="C510" s="157" t="s">
        <v>2389</v>
      </c>
      <c r="D510" s="157" t="s">
        <v>150</v>
      </c>
      <c r="E510" s="158" t="s">
        <v>2390</v>
      </c>
      <c r="F510" s="159" t="s">
        <v>2391</v>
      </c>
      <c r="G510" s="160" t="s">
        <v>1487</v>
      </c>
      <c r="H510" s="161">
        <v>1</v>
      </c>
      <c r="I510" s="162"/>
      <c r="J510" s="163">
        <f t="shared" si="50"/>
        <v>0</v>
      </c>
      <c r="K510" s="164"/>
      <c r="L510" s="34"/>
      <c r="M510" s="165" t="s">
        <v>1</v>
      </c>
      <c r="N510" s="166" t="s">
        <v>40</v>
      </c>
      <c r="O510" s="62"/>
      <c r="P510" s="167">
        <f t="shared" si="51"/>
        <v>0</v>
      </c>
      <c r="Q510" s="167">
        <v>0</v>
      </c>
      <c r="R510" s="167">
        <f t="shared" si="52"/>
        <v>0</v>
      </c>
      <c r="S510" s="167">
        <v>0</v>
      </c>
      <c r="T510" s="168">
        <f t="shared" si="5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9" t="s">
        <v>308</v>
      </c>
      <c r="AT510" s="169" t="s">
        <v>150</v>
      </c>
      <c r="AU510" s="169" t="s">
        <v>87</v>
      </c>
      <c r="AY510" s="18" t="s">
        <v>148</v>
      </c>
      <c r="BE510" s="170">
        <f t="shared" si="54"/>
        <v>0</v>
      </c>
      <c r="BF510" s="170">
        <f t="shared" si="55"/>
        <v>0</v>
      </c>
      <c r="BG510" s="170">
        <f t="shared" si="56"/>
        <v>0</v>
      </c>
      <c r="BH510" s="170">
        <f t="shared" si="57"/>
        <v>0</v>
      </c>
      <c r="BI510" s="170">
        <f t="shared" si="58"/>
        <v>0</v>
      </c>
      <c r="BJ510" s="18" t="s">
        <v>87</v>
      </c>
      <c r="BK510" s="170">
        <f t="shared" si="59"/>
        <v>0</v>
      </c>
      <c r="BL510" s="18" t="s">
        <v>308</v>
      </c>
      <c r="BM510" s="169" t="s">
        <v>2392</v>
      </c>
    </row>
    <row r="511" spans="1:65" s="2" customFormat="1" ht="16.5" customHeight="1">
      <c r="A511" s="33"/>
      <c r="B511" s="156"/>
      <c r="C511" s="157" t="s">
        <v>2109</v>
      </c>
      <c r="D511" s="157" t="s">
        <v>150</v>
      </c>
      <c r="E511" s="158" t="s">
        <v>2393</v>
      </c>
      <c r="F511" s="159" t="s">
        <v>2394</v>
      </c>
      <c r="G511" s="160" t="s">
        <v>1487</v>
      </c>
      <c r="H511" s="161">
        <v>1</v>
      </c>
      <c r="I511" s="162"/>
      <c r="J511" s="163">
        <f t="shared" si="50"/>
        <v>0</v>
      </c>
      <c r="K511" s="164"/>
      <c r="L511" s="34"/>
      <c r="M511" s="165" t="s">
        <v>1</v>
      </c>
      <c r="N511" s="166" t="s">
        <v>40</v>
      </c>
      <c r="O511" s="62"/>
      <c r="P511" s="167">
        <f t="shared" si="51"/>
        <v>0</v>
      </c>
      <c r="Q511" s="167">
        <v>0</v>
      </c>
      <c r="R511" s="167">
        <f t="shared" si="52"/>
        <v>0</v>
      </c>
      <c r="S511" s="167">
        <v>0</v>
      </c>
      <c r="T511" s="168">
        <f t="shared" si="5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9" t="s">
        <v>308</v>
      </c>
      <c r="AT511" s="169" t="s">
        <v>150</v>
      </c>
      <c r="AU511" s="169" t="s">
        <v>87</v>
      </c>
      <c r="AY511" s="18" t="s">
        <v>148</v>
      </c>
      <c r="BE511" s="170">
        <f t="shared" si="54"/>
        <v>0</v>
      </c>
      <c r="BF511" s="170">
        <f t="shared" si="55"/>
        <v>0</v>
      </c>
      <c r="BG511" s="170">
        <f t="shared" si="56"/>
        <v>0</v>
      </c>
      <c r="BH511" s="170">
        <f t="shared" si="57"/>
        <v>0</v>
      </c>
      <c r="BI511" s="170">
        <f t="shared" si="58"/>
        <v>0</v>
      </c>
      <c r="BJ511" s="18" t="s">
        <v>87</v>
      </c>
      <c r="BK511" s="170">
        <f t="shared" si="59"/>
        <v>0</v>
      </c>
      <c r="BL511" s="18" t="s">
        <v>308</v>
      </c>
      <c r="BM511" s="169" t="s">
        <v>2395</v>
      </c>
    </row>
    <row r="512" spans="1:65" s="2" customFormat="1" ht="21.75" customHeight="1">
      <c r="A512" s="33"/>
      <c r="B512" s="156"/>
      <c r="C512" s="157" t="s">
        <v>2396</v>
      </c>
      <c r="D512" s="157" t="s">
        <v>150</v>
      </c>
      <c r="E512" s="158" t="s">
        <v>2397</v>
      </c>
      <c r="F512" s="159" t="s">
        <v>2398</v>
      </c>
      <c r="G512" s="160" t="s">
        <v>396</v>
      </c>
      <c r="H512" s="161">
        <v>0.09</v>
      </c>
      <c r="I512" s="162"/>
      <c r="J512" s="163">
        <f t="shared" si="50"/>
        <v>0</v>
      </c>
      <c r="K512" s="164"/>
      <c r="L512" s="34"/>
      <c r="M512" s="165" t="s">
        <v>1</v>
      </c>
      <c r="N512" s="166" t="s">
        <v>40</v>
      </c>
      <c r="O512" s="62"/>
      <c r="P512" s="167">
        <f t="shared" si="51"/>
        <v>0</v>
      </c>
      <c r="Q512" s="167">
        <v>0</v>
      </c>
      <c r="R512" s="167">
        <f t="shared" si="52"/>
        <v>0</v>
      </c>
      <c r="S512" s="167">
        <v>0</v>
      </c>
      <c r="T512" s="168">
        <f t="shared" si="5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9" t="s">
        <v>308</v>
      </c>
      <c r="AT512" s="169" t="s">
        <v>150</v>
      </c>
      <c r="AU512" s="169" t="s">
        <v>87</v>
      </c>
      <c r="AY512" s="18" t="s">
        <v>148</v>
      </c>
      <c r="BE512" s="170">
        <f t="shared" si="54"/>
        <v>0</v>
      </c>
      <c r="BF512" s="170">
        <f t="shared" si="55"/>
        <v>0</v>
      </c>
      <c r="BG512" s="170">
        <f t="shared" si="56"/>
        <v>0</v>
      </c>
      <c r="BH512" s="170">
        <f t="shared" si="57"/>
        <v>0</v>
      </c>
      <c r="BI512" s="170">
        <f t="shared" si="58"/>
        <v>0</v>
      </c>
      <c r="BJ512" s="18" t="s">
        <v>87</v>
      </c>
      <c r="BK512" s="170">
        <f t="shared" si="59"/>
        <v>0</v>
      </c>
      <c r="BL512" s="18" t="s">
        <v>308</v>
      </c>
      <c r="BM512" s="169" t="s">
        <v>2399</v>
      </c>
    </row>
    <row r="513" spans="1:65" s="2" customFormat="1" ht="24.2" customHeight="1">
      <c r="A513" s="33"/>
      <c r="B513" s="156"/>
      <c r="C513" s="157" t="s">
        <v>2112</v>
      </c>
      <c r="D513" s="157" t="s">
        <v>150</v>
      </c>
      <c r="E513" s="158" t="s">
        <v>2400</v>
      </c>
      <c r="F513" s="159" t="s">
        <v>2401</v>
      </c>
      <c r="G513" s="160" t="s">
        <v>396</v>
      </c>
      <c r="H513" s="161">
        <v>0.09</v>
      </c>
      <c r="I513" s="162"/>
      <c r="J513" s="163">
        <f t="shared" si="50"/>
        <v>0</v>
      </c>
      <c r="K513" s="164"/>
      <c r="L513" s="34"/>
      <c r="M513" s="218" t="s">
        <v>1</v>
      </c>
      <c r="N513" s="219" t="s">
        <v>40</v>
      </c>
      <c r="O513" s="220"/>
      <c r="P513" s="221">
        <f t="shared" si="51"/>
        <v>0</v>
      </c>
      <c r="Q513" s="221">
        <v>0</v>
      </c>
      <c r="R513" s="221">
        <f t="shared" si="52"/>
        <v>0</v>
      </c>
      <c r="S513" s="221">
        <v>0</v>
      </c>
      <c r="T513" s="222">
        <f t="shared" si="53"/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9" t="s">
        <v>308</v>
      </c>
      <c r="AT513" s="169" t="s">
        <v>150</v>
      </c>
      <c r="AU513" s="169" t="s">
        <v>87</v>
      </c>
      <c r="AY513" s="18" t="s">
        <v>148</v>
      </c>
      <c r="BE513" s="170">
        <f t="shared" si="54"/>
        <v>0</v>
      </c>
      <c r="BF513" s="170">
        <f t="shared" si="55"/>
        <v>0</v>
      </c>
      <c r="BG513" s="170">
        <f t="shared" si="56"/>
        <v>0</v>
      </c>
      <c r="BH513" s="170">
        <f t="shared" si="57"/>
        <v>0</v>
      </c>
      <c r="BI513" s="170">
        <f t="shared" si="58"/>
        <v>0</v>
      </c>
      <c r="BJ513" s="18" t="s">
        <v>87</v>
      </c>
      <c r="BK513" s="170">
        <f t="shared" si="59"/>
        <v>0</v>
      </c>
      <c r="BL513" s="18" t="s">
        <v>308</v>
      </c>
      <c r="BM513" s="169" t="s">
        <v>2402</v>
      </c>
    </row>
    <row r="514" spans="1:65" s="2" customFormat="1" ht="6.95" customHeight="1">
      <c r="A514" s="33"/>
      <c r="B514" s="51"/>
      <c r="C514" s="52"/>
      <c r="D514" s="52"/>
      <c r="E514" s="52"/>
      <c r="F514" s="52"/>
      <c r="G514" s="52"/>
      <c r="H514" s="52"/>
      <c r="I514" s="52"/>
      <c r="J514" s="52"/>
      <c r="K514" s="52"/>
      <c r="L514" s="34"/>
      <c r="M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</row>
  </sheetData>
  <autoFilter ref="C133:K513" xr:uid="{00000000-0009-0000-0000-000005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</row>
    <row r="8" spans="1:46" s="1" customFormat="1" ht="12" customHeight="1">
      <c r="B8" s="21"/>
      <c r="D8" s="28" t="s">
        <v>108</v>
      </c>
      <c r="L8" s="21"/>
    </row>
    <row r="9" spans="1:4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5" t="s">
        <v>2403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2404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ROUND((SUM(BE131:BE224)),  2)</f>
        <v>0</v>
      </c>
      <c r="G35" s="109"/>
      <c r="H35" s="109"/>
      <c r="I35" s="110">
        <v>0.2</v>
      </c>
      <c r="J35" s="108">
        <f>ROUND(((SUM(BE131:BE224))*I35),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ROUND((SUM(BF131:BF224)),  2)</f>
        <v>0</v>
      </c>
      <c r="G36" s="109"/>
      <c r="H36" s="109"/>
      <c r="I36" s="110">
        <v>0.2</v>
      </c>
      <c r="J36" s="108">
        <f>ROUND(((SUM(BF131:BF224))*I36),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ROUND((SUM(BG131:BG224)),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ROUND((SUM(BH131:BH224)),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ROUND((SUM(BI131:BI224)),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5" t="str">
        <f>E11</f>
        <v xml:space="preserve">SO01.4 - SO01.4 Ústredné vykurovanie 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Ing.Valent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J131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117</v>
      </c>
      <c r="E99" s="126"/>
      <c r="F99" s="126"/>
      <c r="G99" s="126"/>
      <c r="H99" s="126"/>
      <c r="I99" s="126"/>
      <c r="J99" s="127">
        <f>J132</f>
        <v>0</v>
      </c>
      <c r="L99" s="124"/>
    </row>
    <row r="100" spans="1:47" s="10" customFormat="1" ht="19.899999999999999" customHeight="1">
      <c r="B100" s="128"/>
      <c r="D100" s="129" t="s">
        <v>121</v>
      </c>
      <c r="E100" s="130"/>
      <c r="F100" s="130"/>
      <c r="G100" s="130"/>
      <c r="H100" s="130"/>
      <c r="I100" s="130"/>
      <c r="J100" s="131">
        <f>J133</f>
        <v>0</v>
      </c>
      <c r="L100" s="128"/>
    </row>
    <row r="101" spans="1:47" s="9" customFormat="1" ht="24.95" customHeight="1">
      <c r="B101" s="124"/>
      <c r="D101" s="125" t="s">
        <v>2405</v>
      </c>
      <c r="E101" s="126"/>
      <c r="F101" s="126"/>
      <c r="G101" s="126"/>
      <c r="H101" s="126"/>
      <c r="I101" s="126"/>
      <c r="J101" s="127">
        <f>J135</f>
        <v>0</v>
      </c>
      <c r="L101" s="124"/>
    </row>
    <row r="102" spans="1:47" s="10" customFormat="1" ht="19.899999999999999" customHeight="1">
      <c r="B102" s="128"/>
      <c r="D102" s="129" t="s">
        <v>2406</v>
      </c>
      <c r="E102" s="130"/>
      <c r="F102" s="130"/>
      <c r="G102" s="130"/>
      <c r="H102" s="130"/>
      <c r="I102" s="130"/>
      <c r="J102" s="131">
        <f>J136</f>
        <v>0</v>
      </c>
      <c r="L102" s="128"/>
    </row>
    <row r="103" spans="1:47" s="10" customFormat="1" ht="19.899999999999999" customHeight="1">
      <c r="B103" s="128"/>
      <c r="D103" s="129" t="s">
        <v>2407</v>
      </c>
      <c r="E103" s="130"/>
      <c r="F103" s="130"/>
      <c r="G103" s="130"/>
      <c r="H103" s="130"/>
      <c r="I103" s="130"/>
      <c r="J103" s="131">
        <f>J151</f>
        <v>0</v>
      </c>
      <c r="L103" s="128"/>
    </row>
    <row r="104" spans="1:47" s="10" customFormat="1" ht="19.899999999999999" customHeight="1">
      <c r="B104" s="128"/>
      <c r="D104" s="129" t="s">
        <v>2408</v>
      </c>
      <c r="E104" s="130"/>
      <c r="F104" s="130"/>
      <c r="G104" s="130"/>
      <c r="H104" s="130"/>
      <c r="I104" s="130"/>
      <c r="J104" s="131">
        <f>J165</f>
        <v>0</v>
      </c>
      <c r="L104" s="128"/>
    </row>
    <row r="105" spans="1:47" s="10" customFormat="1" ht="19.899999999999999" customHeight="1">
      <c r="B105" s="128"/>
      <c r="D105" s="129" t="s">
        <v>2409</v>
      </c>
      <c r="E105" s="130"/>
      <c r="F105" s="130"/>
      <c r="G105" s="130"/>
      <c r="H105" s="130"/>
      <c r="I105" s="130"/>
      <c r="J105" s="131">
        <f>J175</f>
        <v>0</v>
      </c>
      <c r="L105" s="128"/>
    </row>
    <row r="106" spans="1:47" s="10" customFormat="1" ht="19.899999999999999" customHeight="1">
      <c r="B106" s="128"/>
      <c r="D106" s="129" t="s">
        <v>2410</v>
      </c>
      <c r="E106" s="130"/>
      <c r="F106" s="130"/>
      <c r="G106" s="130"/>
      <c r="H106" s="130"/>
      <c r="I106" s="130"/>
      <c r="J106" s="131">
        <f>J186</f>
        <v>0</v>
      </c>
      <c r="L106" s="128"/>
    </row>
    <row r="107" spans="1:47" s="10" customFormat="1" ht="19.899999999999999" customHeight="1">
      <c r="B107" s="128"/>
      <c r="D107" s="129" t="s">
        <v>2411</v>
      </c>
      <c r="E107" s="130"/>
      <c r="F107" s="130"/>
      <c r="G107" s="130"/>
      <c r="H107" s="130"/>
      <c r="I107" s="130"/>
      <c r="J107" s="131">
        <f>J207</f>
        <v>0</v>
      </c>
      <c r="L107" s="128"/>
    </row>
    <row r="108" spans="1:47" s="10" customFormat="1" ht="19.899999999999999" customHeight="1">
      <c r="B108" s="128"/>
      <c r="D108" s="129" t="s">
        <v>2412</v>
      </c>
      <c r="E108" s="130"/>
      <c r="F108" s="130"/>
      <c r="G108" s="130"/>
      <c r="H108" s="130"/>
      <c r="I108" s="130"/>
      <c r="J108" s="131">
        <f>J214</f>
        <v>0</v>
      </c>
      <c r="L108" s="128"/>
    </row>
    <row r="109" spans="1:47" s="9" customFormat="1" ht="24.95" customHeight="1">
      <c r="B109" s="124"/>
      <c r="D109" s="125" t="s">
        <v>2413</v>
      </c>
      <c r="E109" s="126"/>
      <c r="F109" s="126"/>
      <c r="G109" s="126"/>
      <c r="H109" s="126"/>
      <c r="I109" s="126"/>
      <c r="J109" s="127">
        <f>J219</f>
        <v>0</v>
      </c>
      <c r="L109" s="124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134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81" t="str">
        <f>E7</f>
        <v>ČERMÁŇSKY FUTBALOVÝ KLUB - rekonštrukcia  stavby</v>
      </c>
      <c r="F119" s="282"/>
      <c r="G119" s="282"/>
      <c r="H119" s="282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108</v>
      </c>
      <c r="L120" s="21"/>
    </row>
    <row r="121" spans="1:31" s="2" customFormat="1" ht="16.5" customHeight="1">
      <c r="A121" s="33"/>
      <c r="B121" s="34"/>
      <c r="C121" s="33"/>
      <c r="D121" s="33"/>
      <c r="E121" s="281" t="s">
        <v>109</v>
      </c>
      <c r="F121" s="283"/>
      <c r="G121" s="283"/>
      <c r="H121" s="28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110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35" t="str">
        <f>E11</f>
        <v xml:space="preserve">SO01.4 - SO01.4 Ústredné vykurovanie </v>
      </c>
      <c r="F123" s="283"/>
      <c r="G123" s="283"/>
      <c r="H123" s="28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F14</f>
        <v>p.č.72460/2, Čermáň, Golianova ul70 NR</v>
      </c>
      <c r="G125" s="33"/>
      <c r="H125" s="33"/>
      <c r="I125" s="28" t="s">
        <v>21</v>
      </c>
      <c r="J125" s="59">
        <f>IF(J14="","",J14)</f>
        <v>44580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7" customHeight="1">
      <c r="A127" s="33"/>
      <c r="B127" s="34"/>
      <c r="C127" s="28" t="s">
        <v>22</v>
      </c>
      <c r="D127" s="33"/>
      <c r="E127" s="33"/>
      <c r="F127" s="26" t="str">
        <f>E17</f>
        <v>Čermáňsky futbalový klub,Golianova70,94901NITRA</v>
      </c>
      <c r="G127" s="33"/>
      <c r="H127" s="33"/>
      <c r="I127" s="28" t="s">
        <v>28</v>
      </c>
      <c r="J127" s="31" t="str">
        <f>E23</f>
        <v>Pro-Casa s.r.o.Ing.Z.Drinková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26</v>
      </c>
      <c r="D128" s="33"/>
      <c r="E128" s="33"/>
      <c r="F128" s="26" t="str">
        <f>IF(E20="","",E20)</f>
        <v>Vyplň údaj</v>
      </c>
      <c r="G128" s="33"/>
      <c r="H128" s="33"/>
      <c r="I128" s="28" t="s">
        <v>31</v>
      </c>
      <c r="J128" s="31" t="str">
        <f>E26</f>
        <v>Ing.Valent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135</v>
      </c>
      <c r="D130" s="135" t="s">
        <v>59</v>
      </c>
      <c r="E130" s="135" t="s">
        <v>55</v>
      </c>
      <c r="F130" s="135" t="s">
        <v>56</v>
      </c>
      <c r="G130" s="135" t="s">
        <v>136</v>
      </c>
      <c r="H130" s="135" t="s">
        <v>137</v>
      </c>
      <c r="I130" s="135" t="s">
        <v>138</v>
      </c>
      <c r="J130" s="136" t="s">
        <v>114</v>
      </c>
      <c r="K130" s="137" t="s">
        <v>139</v>
      </c>
      <c r="L130" s="138"/>
      <c r="M130" s="66" t="s">
        <v>1</v>
      </c>
      <c r="N130" s="67" t="s">
        <v>38</v>
      </c>
      <c r="O130" s="67" t="s">
        <v>140</v>
      </c>
      <c r="P130" s="67" t="s">
        <v>141</v>
      </c>
      <c r="Q130" s="67" t="s">
        <v>142</v>
      </c>
      <c r="R130" s="67" t="s">
        <v>143</v>
      </c>
      <c r="S130" s="67" t="s">
        <v>144</v>
      </c>
      <c r="T130" s="68" t="s">
        <v>145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" customHeight="1">
      <c r="A131" s="33"/>
      <c r="B131" s="34"/>
      <c r="C131" s="73" t="s">
        <v>115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P132+P135+P219</f>
        <v>0</v>
      </c>
      <c r="Q131" s="70"/>
      <c r="R131" s="140">
        <f>R132+R135+R219</f>
        <v>1.3097900000000002</v>
      </c>
      <c r="S131" s="70"/>
      <c r="T131" s="141">
        <f>T132+T135+T219</f>
        <v>2.3672999999999997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116</v>
      </c>
      <c r="BK131" s="142">
        <f>BK132+BK135+BK219</f>
        <v>0</v>
      </c>
    </row>
    <row r="132" spans="1:65" s="12" customFormat="1" ht="25.9" customHeight="1">
      <c r="B132" s="143"/>
      <c r="D132" s="144" t="s">
        <v>73</v>
      </c>
      <c r="E132" s="145" t="s">
        <v>146</v>
      </c>
      <c r="F132" s="145" t="s">
        <v>147</v>
      </c>
      <c r="I132" s="146"/>
      <c r="J132" s="147">
        <f>BK132</f>
        <v>0</v>
      </c>
      <c r="L132" s="143"/>
      <c r="M132" s="148"/>
      <c r="N132" s="149"/>
      <c r="O132" s="149"/>
      <c r="P132" s="150">
        <f>P133</f>
        <v>0</v>
      </c>
      <c r="Q132" s="149"/>
      <c r="R132" s="150">
        <f>R133</f>
        <v>0</v>
      </c>
      <c r="S132" s="149"/>
      <c r="T132" s="151">
        <f>T133</f>
        <v>0</v>
      </c>
      <c r="AR132" s="144" t="s">
        <v>81</v>
      </c>
      <c r="AT132" s="152" t="s">
        <v>73</v>
      </c>
      <c r="AU132" s="152" t="s">
        <v>74</v>
      </c>
      <c r="AY132" s="144" t="s">
        <v>148</v>
      </c>
      <c r="BK132" s="153">
        <f>BK133</f>
        <v>0</v>
      </c>
    </row>
    <row r="133" spans="1:65" s="12" customFormat="1" ht="22.9" customHeight="1">
      <c r="B133" s="143"/>
      <c r="D133" s="144" t="s">
        <v>73</v>
      </c>
      <c r="E133" s="154" t="s">
        <v>243</v>
      </c>
      <c r="F133" s="154" t="s">
        <v>256</v>
      </c>
      <c r="I133" s="146"/>
      <c r="J133" s="155">
        <f>BK133</f>
        <v>0</v>
      </c>
      <c r="L133" s="143"/>
      <c r="M133" s="148"/>
      <c r="N133" s="149"/>
      <c r="O133" s="149"/>
      <c r="P133" s="150">
        <f>P134</f>
        <v>0</v>
      </c>
      <c r="Q133" s="149"/>
      <c r="R133" s="150">
        <f>R134</f>
        <v>0</v>
      </c>
      <c r="S133" s="149"/>
      <c r="T133" s="151">
        <f>T134</f>
        <v>0</v>
      </c>
      <c r="AR133" s="144" t="s">
        <v>81</v>
      </c>
      <c r="AT133" s="152" t="s">
        <v>73</v>
      </c>
      <c r="AU133" s="152" t="s">
        <v>81</v>
      </c>
      <c r="AY133" s="144" t="s">
        <v>148</v>
      </c>
      <c r="BK133" s="153">
        <f>BK134</f>
        <v>0</v>
      </c>
    </row>
    <row r="134" spans="1:65" s="2" customFormat="1" ht="16.5" customHeight="1">
      <c r="A134" s="33"/>
      <c r="B134" s="156"/>
      <c r="C134" s="157" t="s">
        <v>81</v>
      </c>
      <c r="D134" s="157" t="s">
        <v>150</v>
      </c>
      <c r="E134" s="158" t="s">
        <v>410</v>
      </c>
      <c r="F134" s="159" t="s">
        <v>2414</v>
      </c>
      <c r="G134" s="160" t="s">
        <v>325</v>
      </c>
      <c r="H134" s="161">
        <v>1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154</v>
      </c>
      <c r="AT134" s="169" t="s">
        <v>150</v>
      </c>
      <c r="AU134" s="169" t="s">
        <v>87</v>
      </c>
      <c r="AY134" s="18" t="s">
        <v>148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87</v>
      </c>
      <c r="BK134" s="170">
        <f>ROUND(I134*H134,2)</f>
        <v>0</v>
      </c>
      <c r="BL134" s="18" t="s">
        <v>154</v>
      </c>
      <c r="BM134" s="169" t="s">
        <v>2415</v>
      </c>
    </row>
    <row r="135" spans="1:65" s="12" customFormat="1" ht="25.9" customHeight="1">
      <c r="B135" s="143"/>
      <c r="D135" s="144" t="s">
        <v>73</v>
      </c>
      <c r="E135" s="145" t="s">
        <v>419</v>
      </c>
      <c r="F135" s="145" t="s">
        <v>2416</v>
      </c>
      <c r="I135" s="146"/>
      <c r="J135" s="147">
        <f>BK135</f>
        <v>0</v>
      </c>
      <c r="L135" s="143"/>
      <c r="M135" s="148"/>
      <c r="N135" s="149"/>
      <c r="O135" s="149"/>
      <c r="P135" s="150">
        <f>P136+P151+P165+P175+P186+P207+P214</f>
        <v>0</v>
      </c>
      <c r="Q135" s="149"/>
      <c r="R135" s="150">
        <f>R136+R151+R165+R175+R186+R207+R214</f>
        <v>1.3097900000000002</v>
      </c>
      <c r="S135" s="149"/>
      <c r="T135" s="151">
        <f>T136+T151+T165+T175+T186+T207+T214</f>
        <v>2.3672999999999997</v>
      </c>
      <c r="AR135" s="144" t="s">
        <v>87</v>
      </c>
      <c r="AT135" s="152" t="s">
        <v>73</v>
      </c>
      <c r="AU135" s="152" t="s">
        <v>74</v>
      </c>
      <c r="AY135" s="144" t="s">
        <v>148</v>
      </c>
      <c r="BK135" s="153">
        <f>BK136+BK151+BK165+BK175+BK186+BK207+BK214</f>
        <v>0</v>
      </c>
    </row>
    <row r="136" spans="1:65" s="12" customFormat="1" ht="22.9" customHeight="1">
      <c r="B136" s="143"/>
      <c r="D136" s="144" t="s">
        <v>73</v>
      </c>
      <c r="E136" s="154" t="s">
        <v>2417</v>
      </c>
      <c r="F136" s="154" t="s">
        <v>2418</v>
      </c>
      <c r="I136" s="146"/>
      <c r="J136" s="155">
        <f>BK136</f>
        <v>0</v>
      </c>
      <c r="L136" s="143"/>
      <c r="M136" s="148"/>
      <c r="N136" s="149"/>
      <c r="O136" s="149"/>
      <c r="P136" s="150">
        <f>SUM(P137:P150)</f>
        <v>0</v>
      </c>
      <c r="Q136" s="149"/>
      <c r="R136" s="150">
        <f>SUM(R137:R150)</f>
        <v>1.4450000000000005E-2</v>
      </c>
      <c r="S136" s="149"/>
      <c r="T136" s="151">
        <f>SUM(T137:T150)</f>
        <v>2.3672999999999997</v>
      </c>
      <c r="AR136" s="144" t="s">
        <v>154</v>
      </c>
      <c r="AT136" s="152" t="s">
        <v>73</v>
      </c>
      <c r="AU136" s="152" t="s">
        <v>81</v>
      </c>
      <c r="AY136" s="144" t="s">
        <v>148</v>
      </c>
      <c r="BK136" s="153">
        <f>SUM(BK137:BK150)</f>
        <v>0</v>
      </c>
    </row>
    <row r="137" spans="1:65" s="2" customFormat="1" ht="33" customHeight="1">
      <c r="A137" s="33"/>
      <c r="B137" s="156"/>
      <c r="C137" s="157" t="s">
        <v>87</v>
      </c>
      <c r="D137" s="157" t="s">
        <v>150</v>
      </c>
      <c r="E137" s="158" t="s">
        <v>2419</v>
      </c>
      <c r="F137" s="159" t="s">
        <v>2420</v>
      </c>
      <c r="G137" s="160" t="s">
        <v>325</v>
      </c>
      <c r="H137" s="161">
        <v>1</v>
      </c>
      <c r="I137" s="162"/>
      <c r="J137" s="163">
        <f t="shared" ref="J137:J150" si="0">ROUND(I137*H137,2)</f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ref="P137:P150" si="1">O137*H137</f>
        <v>0</v>
      </c>
      <c r="Q137" s="167">
        <v>1.7000000000000001E-4</v>
      </c>
      <c r="R137" s="167">
        <f t="shared" ref="R137:R150" si="2">Q137*H137</f>
        <v>1.7000000000000001E-4</v>
      </c>
      <c r="S137" s="167">
        <v>0.35625000000000001</v>
      </c>
      <c r="T137" s="168">
        <f t="shared" ref="T137:T150" si="3">S137*H137</f>
        <v>0.35625000000000001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308</v>
      </c>
      <c r="AT137" s="169" t="s">
        <v>150</v>
      </c>
      <c r="AU137" s="169" t="s">
        <v>87</v>
      </c>
      <c r="AY137" s="18" t="s">
        <v>148</v>
      </c>
      <c r="BE137" s="170">
        <f t="shared" ref="BE137:BE150" si="4">IF(N137="základná",J137,0)</f>
        <v>0</v>
      </c>
      <c r="BF137" s="170">
        <f t="shared" ref="BF137:BF150" si="5">IF(N137="znížená",J137,0)</f>
        <v>0</v>
      </c>
      <c r="BG137" s="170">
        <f t="shared" ref="BG137:BG150" si="6">IF(N137="zákl. prenesená",J137,0)</f>
        <v>0</v>
      </c>
      <c r="BH137" s="170">
        <f t="shared" ref="BH137:BH150" si="7">IF(N137="zníž. prenesená",J137,0)</f>
        <v>0</v>
      </c>
      <c r="BI137" s="170">
        <f t="shared" ref="BI137:BI150" si="8">IF(N137="nulová",J137,0)</f>
        <v>0</v>
      </c>
      <c r="BJ137" s="18" t="s">
        <v>87</v>
      </c>
      <c r="BK137" s="170">
        <f t="shared" ref="BK137:BK150" si="9">ROUND(I137*H137,2)</f>
        <v>0</v>
      </c>
      <c r="BL137" s="18" t="s">
        <v>308</v>
      </c>
      <c r="BM137" s="169" t="s">
        <v>2421</v>
      </c>
    </row>
    <row r="138" spans="1:65" s="2" customFormat="1" ht="24.2" customHeight="1">
      <c r="A138" s="33"/>
      <c r="B138" s="156"/>
      <c r="C138" s="157" t="s">
        <v>167</v>
      </c>
      <c r="D138" s="157" t="s">
        <v>150</v>
      </c>
      <c r="E138" s="158" t="s">
        <v>2422</v>
      </c>
      <c r="F138" s="159" t="s">
        <v>2423</v>
      </c>
      <c r="G138" s="160" t="s">
        <v>325</v>
      </c>
      <c r="H138" s="161">
        <v>1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308</v>
      </c>
      <c r="AT138" s="169" t="s">
        <v>150</v>
      </c>
      <c r="AU138" s="169" t="s">
        <v>87</v>
      </c>
      <c r="AY138" s="18" t="s">
        <v>148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87</v>
      </c>
      <c r="BK138" s="170">
        <f t="shared" si="9"/>
        <v>0</v>
      </c>
      <c r="BL138" s="18" t="s">
        <v>308</v>
      </c>
      <c r="BM138" s="169" t="s">
        <v>2424</v>
      </c>
    </row>
    <row r="139" spans="1:65" s="2" customFormat="1" ht="24.2" customHeight="1">
      <c r="A139" s="33"/>
      <c r="B139" s="156"/>
      <c r="C139" s="157" t="s">
        <v>154</v>
      </c>
      <c r="D139" s="157" t="s">
        <v>150</v>
      </c>
      <c r="E139" s="158" t="s">
        <v>2425</v>
      </c>
      <c r="F139" s="159" t="s">
        <v>2426</v>
      </c>
      <c r="G139" s="160" t="s">
        <v>325</v>
      </c>
      <c r="H139" s="161">
        <v>1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6.9999999999999994E-5</v>
      </c>
      <c r="R139" s="167">
        <f t="shared" si="2"/>
        <v>6.9999999999999994E-5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308</v>
      </c>
      <c r="AT139" s="169" t="s">
        <v>150</v>
      </c>
      <c r="AU139" s="169" t="s">
        <v>87</v>
      </c>
      <c r="AY139" s="18" t="s">
        <v>148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87</v>
      </c>
      <c r="BK139" s="170">
        <f t="shared" si="9"/>
        <v>0</v>
      </c>
      <c r="BL139" s="18" t="s">
        <v>308</v>
      </c>
      <c r="BM139" s="169" t="s">
        <v>2427</v>
      </c>
    </row>
    <row r="140" spans="1:65" s="2" customFormat="1" ht="24.2" customHeight="1">
      <c r="A140" s="33"/>
      <c r="B140" s="156"/>
      <c r="C140" s="157" t="s">
        <v>183</v>
      </c>
      <c r="D140" s="157" t="s">
        <v>150</v>
      </c>
      <c r="E140" s="158" t="s">
        <v>2428</v>
      </c>
      <c r="F140" s="159" t="s">
        <v>2429</v>
      </c>
      <c r="G140" s="160" t="s">
        <v>332</v>
      </c>
      <c r="H140" s="161">
        <v>122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1.0000000000000001E-5</v>
      </c>
      <c r="R140" s="167">
        <f t="shared" si="2"/>
        <v>1.2200000000000002E-3</v>
      </c>
      <c r="S140" s="167">
        <v>1E-3</v>
      </c>
      <c r="T140" s="168">
        <f t="shared" si="3"/>
        <v>0.122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308</v>
      </c>
      <c r="AT140" s="169" t="s">
        <v>150</v>
      </c>
      <c r="AU140" s="169" t="s">
        <v>87</v>
      </c>
      <c r="AY140" s="18" t="s">
        <v>148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87</v>
      </c>
      <c r="BK140" s="170">
        <f t="shared" si="9"/>
        <v>0</v>
      </c>
      <c r="BL140" s="18" t="s">
        <v>308</v>
      </c>
      <c r="BM140" s="169" t="s">
        <v>2430</v>
      </c>
    </row>
    <row r="141" spans="1:65" s="2" customFormat="1" ht="24.2" customHeight="1">
      <c r="A141" s="33"/>
      <c r="B141" s="156"/>
      <c r="C141" s="157" t="s">
        <v>173</v>
      </c>
      <c r="D141" s="157" t="s">
        <v>150</v>
      </c>
      <c r="E141" s="158" t="s">
        <v>2431</v>
      </c>
      <c r="F141" s="159" t="s">
        <v>2432</v>
      </c>
      <c r="G141" s="160" t="s">
        <v>332</v>
      </c>
      <c r="H141" s="161">
        <v>120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2.0000000000000002E-5</v>
      </c>
      <c r="R141" s="167">
        <f t="shared" si="2"/>
        <v>2.4000000000000002E-3</v>
      </c>
      <c r="S141" s="167">
        <v>3.2000000000000002E-3</v>
      </c>
      <c r="T141" s="168">
        <f t="shared" si="3"/>
        <v>0.38400000000000001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308</v>
      </c>
      <c r="AT141" s="169" t="s">
        <v>150</v>
      </c>
      <c r="AU141" s="169" t="s">
        <v>87</v>
      </c>
      <c r="AY141" s="18" t="s">
        <v>148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87</v>
      </c>
      <c r="BK141" s="170">
        <f t="shared" si="9"/>
        <v>0</v>
      </c>
      <c r="BL141" s="18" t="s">
        <v>308</v>
      </c>
      <c r="BM141" s="169" t="s">
        <v>2433</v>
      </c>
    </row>
    <row r="142" spans="1:65" s="2" customFormat="1" ht="24.2" customHeight="1">
      <c r="A142" s="33"/>
      <c r="B142" s="156"/>
      <c r="C142" s="157" t="s">
        <v>209</v>
      </c>
      <c r="D142" s="157" t="s">
        <v>150</v>
      </c>
      <c r="E142" s="158" t="s">
        <v>2434</v>
      </c>
      <c r="F142" s="159" t="s">
        <v>2435</v>
      </c>
      <c r="G142" s="160" t="s">
        <v>332</v>
      </c>
      <c r="H142" s="161">
        <v>48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6.0000000000000002E-5</v>
      </c>
      <c r="R142" s="167">
        <f t="shared" si="2"/>
        <v>2.8800000000000002E-3</v>
      </c>
      <c r="S142" s="167">
        <v>5.3200000000000001E-3</v>
      </c>
      <c r="T142" s="168">
        <f t="shared" si="3"/>
        <v>0.25536000000000003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308</v>
      </c>
      <c r="AT142" s="169" t="s">
        <v>150</v>
      </c>
      <c r="AU142" s="169" t="s">
        <v>87</v>
      </c>
      <c r="AY142" s="18" t="s">
        <v>148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87</v>
      </c>
      <c r="BK142" s="170">
        <f t="shared" si="9"/>
        <v>0</v>
      </c>
      <c r="BL142" s="18" t="s">
        <v>308</v>
      </c>
      <c r="BM142" s="169" t="s">
        <v>2436</v>
      </c>
    </row>
    <row r="143" spans="1:65" s="2" customFormat="1" ht="24.2" customHeight="1">
      <c r="A143" s="33"/>
      <c r="B143" s="156"/>
      <c r="C143" s="157" t="s">
        <v>213</v>
      </c>
      <c r="D143" s="157" t="s">
        <v>150</v>
      </c>
      <c r="E143" s="158" t="s">
        <v>2437</v>
      </c>
      <c r="F143" s="159" t="s">
        <v>2438</v>
      </c>
      <c r="G143" s="160" t="s">
        <v>325</v>
      </c>
      <c r="H143" s="161">
        <v>110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7.2000000000000005E-4</v>
      </c>
      <c r="T143" s="168">
        <f t="shared" si="3"/>
        <v>7.9200000000000007E-2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308</v>
      </c>
      <c r="AT143" s="169" t="s">
        <v>150</v>
      </c>
      <c r="AU143" s="169" t="s">
        <v>87</v>
      </c>
      <c r="AY143" s="18" t="s">
        <v>148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87</v>
      </c>
      <c r="BK143" s="170">
        <f t="shared" si="9"/>
        <v>0</v>
      </c>
      <c r="BL143" s="18" t="s">
        <v>308</v>
      </c>
      <c r="BM143" s="169" t="s">
        <v>2439</v>
      </c>
    </row>
    <row r="144" spans="1:65" s="2" customFormat="1" ht="33" customHeight="1">
      <c r="A144" s="33"/>
      <c r="B144" s="156"/>
      <c r="C144" s="157" t="s">
        <v>243</v>
      </c>
      <c r="D144" s="157" t="s">
        <v>150</v>
      </c>
      <c r="E144" s="158" t="s">
        <v>2440</v>
      </c>
      <c r="F144" s="159" t="s">
        <v>2441</v>
      </c>
      <c r="G144" s="160" t="s">
        <v>325</v>
      </c>
      <c r="H144" s="161">
        <v>55</v>
      </c>
      <c r="I144" s="162"/>
      <c r="J144" s="163">
        <f t="shared" si="0"/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si="1"/>
        <v>0</v>
      </c>
      <c r="Q144" s="167">
        <v>3.0000000000000001E-5</v>
      </c>
      <c r="R144" s="167">
        <f t="shared" si="2"/>
        <v>1.65E-3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308</v>
      </c>
      <c r="AT144" s="169" t="s">
        <v>150</v>
      </c>
      <c r="AU144" s="169" t="s">
        <v>87</v>
      </c>
      <c r="AY144" s="18" t="s">
        <v>148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87</v>
      </c>
      <c r="BK144" s="170">
        <f t="shared" si="9"/>
        <v>0</v>
      </c>
      <c r="BL144" s="18" t="s">
        <v>308</v>
      </c>
      <c r="BM144" s="169" t="s">
        <v>2442</v>
      </c>
    </row>
    <row r="145" spans="1:65" s="2" customFormat="1" ht="24.2" customHeight="1">
      <c r="A145" s="33"/>
      <c r="B145" s="156"/>
      <c r="C145" s="157" t="s">
        <v>257</v>
      </c>
      <c r="D145" s="157" t="s">
        <v>150</v>
      </c>
      <c r="E145" s="158" t="s">
        <v>2443</v>
      </c>
      <c r="F145" s="159" t="s">
        <v>2444</v>
      </c>
      <c r="G145" s="160" t="s">
        <v>325</v>
      </c>
      <c r="H145" s="161">
        <v>4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2.0000000000000002E-5</v>
      </c>
      <c r="R145" s="167">
        <f t="shared" si="2"/>
        <v>8.0000000000000007E-5</v>
      </c>
      <c r="S145" s="167">
        <v>3.5000000000000003E-2</v>
      </c>
      <c r="T145" s="168">
        <f t="shared" si="3"/>
        <v>0.14000000000000001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308</v>
      </c>
      <c r="AT145" s="169" t="s">
        <v>150</v>
      </c>
      <c r="AU145" s="169" t="s">
        <v>87</v>
      </c>
      <c r="AY145" s="18" t="s">
        <v>148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87</v>
      </c>
      <c r="BK145" s="170">
        <f t="shared" si="9"/>
        <v>0</v>
      </c>
      <c r="BL145" s="18" t="s">
        <v>308</v>
      </c>
      <c r="BM145" s="169" t="s">
        <v>2445</v>
      </c>
    </row>
    <row r="146" spans="1:65" s="2" customFormat="1" ht="24.2" customHeight="1">
      <c r="A146" s="33"/>
      <c r="B146" s="156"/>
      <c r="C146" s="157" t="s">
        <v>264</v>
      </c>
      <c r="D146" s="157" t="s">
        <v>150</v>
      </c>
      <c r="E146" s="158" t="s">
        <v>2446</v>
      </c>
      <c r="F146" s="159" t="s">
        <v>2447</v>
      </c>
      <c r="G146" s="160" t="s">
        <v>325</v>
      </c>
      <c r="H146" s="161">
        <v>46</v>
      </c>
      <c r="I146" s="162"/>
      <c r="J146" s="163">
        <f t="shared" si="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"/>
        <v>0</v>
      </c>
      <c r="Q146" s="167">
        <v>9.0000000000000006E-5</v>
      </c>
      <c r="R146" s="167">
        <f t="shared" si="2"/>
        <v>4.1400000000000005E-3</v>
      </c>
      <c r="S146" s="167">
        <v>4.4999999999999999E-4</v>
      </c>
      <c r="T146" s="168">
        <f t="shared" si="3"/>
        <v>2.07E-2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308</v>
      </c>
      <c r="AT146" s="169" t="s">
        <v>150</v>
      </c>
      <c r="AU146" s="169" t="s">
        <v>87</v>
      </c>
      <c r="AY146" s="18" t="s">
        <v>148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87</v>
      </c>
      <c r="BK146" s="170">
        <f t="shared" si="9"/>
        <v>0</v>
      </c>
      <c r="BL146" s="18" t="s">
        <v>308</v>
      </c>
      <c r="BM146" s="169" t="s">
        <v>2448</v>
      </c>
    </row>
    <row r="147" spans="1:65" s="2" customFormat="1" ht="33" customHeight="1">
      <c r="A147" s="33"/>
      <c r="B147" s="156"/>
      <c r="C147" s="157" t="s">
        <v>270</v>
      </c>
      <c r="D147" s="157" t="s">
        <v>150</v>
      </c>
      <c r="E147" s="158" t="s">
        <v>2449</v>
      </c>
      <c r="F147" s="159" t="s">
        <v>2450</v>
      </c>
      <c r="G147" s="160" t="s">
        <v>325</v>
      </c>
      <c r="H147" s="161">
        <v>3</v>
      </c>
      <c r="I147" s="162"/>
      <c r="J147" s="163">
        <f t="shared" si="0"/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si="1"/>
        <v>0</v>
      </c>
      <c r="Q147" s="167">
        <v>8.0000000000000007E-5</v>
      </c>
      <c r="R147" s="167">
        <f t="shared" si="2"/>
        <v>2.4000000000000003E-4</v>
      </c>
      <c r="S147" s="167">
        <v>2.4930000000000001E-2</v>
      </c>
      <c r="T147" s="168">
        <f t="shared" si="3"/>
        <v>7.4789999999999995E-2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308</v>
      </c>
      <c r="AT147" s="169" t="s">
        <v>150</v>
      </c>
      <c r="AU147" s="169" t="s">
        <v>87</v>
      </c>
      <c r="AY147" s="18" t="s">
        <v>148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87</v>
      </c>
      <c r="BK147" s="170">
        <f t="shared" si="9"/>
        <v>0</v>
      </c>
      <c r="BL147" s="18" t="s">
        <v>308</v>
      </c>
      <c r="BM147" s="169" t="s">
        <v>2451</v>
      </c>
    </row>
    <row r="148" spans="1:65" s="2" customFormat="1" ht="37.9" customHeight="1">
      <c r="A148" s="33"/>
      <c r="B148" s="156"/>
      <c r="C148" s="157" t="s">
        <v>275</v>
      </c>
      <c r="D148" s="157" t="s">
        <v>150</v>
      </c>
      <c r="E148" s="158" t="s">
        <v>2452</v>
      </c>
      <c r="F148" s="159" t="s">
        <v>2453</v>
      </c>
      <c r="G148" s="160" t="s">
        <v>325</v>
      </c>
      <c r="H148" s="161">
        <v>20</v>
      </c>
      <c r="I148" s="162"/>
      <c r="J148" s="163">
        <f t="shared" si="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"/>
        <v>0</v>
      </c>
      <c r="Q148" s="167">
        <v>8.0000000000000007E-5</v>
      </c>
      <c r="R148" s="167">
        <f t="shared" si="2"/>
        <v>1.6000000000000001E-3</v>
      </c>
      <c r="S148" s="167">
        <v>4.675E-2</v>
      </c>
      <c r="T148" s="168">
        <f t="shared" si="3"/>
        <v>0.93500000000000005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308</v>
      </c>
      <c r="AT148" s="169" t="s">
        <v>150</v>
      </c>
      <c r="AU148" s="169" t="s">
        <v>87</v>
      </c>
      <c r="AY148" s="18" t="s">
        <v>148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87</v>
      </c>
      <c r="BK148" s="170">
        <f t="shared" si="9"/>
        <v>0</v>
      </c>
      <c r="BL148" s="18" t="s">
        <v>308</v>
      </c>
      <c r="BM148" s="169" t="s">
        <v>2454</v>
      </c>
    </row>
    <row r="149" spans="1:65" s="2" customFormat="1" ht="16.5" customHeight="1">
      <c r="A149" s="33"/>
      <c r="B149" s="156"/>
      <c r="C149" s="157" t="s">
        <v>287</v>
      </c>
      <c r="D149" s="157" t="s">
        <v>150</v>
      </c>
      <c r="E149" s="158" t="s">
        <v>2455</v>
      </c>
      <c r="F149" s="159" t="s">
        <v>2456</v>
      </c>
      <c r="G149" s="160" t="s">
        <v>311</v>
      </c>
      <c r="H149" s="161">
        <v>8</v>
      </c>
      <c r="I149" s="162"/>
      <c r="J149" s="163">
        <f t="shared" si="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308</v>
      </c>
      <c r="AT149" s="169" t="s">
        <v>150</v>
      </c>
      <c r="AU149" s="169" t="s">
        <v>87</v>
      </c>
      <c r="AY149" s="18" t="s">
        <v>148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87</v>
      </c>
      <c r="BK149" s="170">
        <f t="shared" si="9"/>
        <v>0</v>
      </c>
      <c r="BL149" s="18" t="s">
        <v>308</v>
      </c>
      <c r="BM149" s="169" t="s">
        <v>2457</v>
      </c>
    </row>
    <row r="150" spans="1:65" s="2" customFormat="1" ht="24.2" customHeight="1">
      <c r="A150" s="33"/>
      <c r="B150" s="156"/>
      <c r="C150" s="157" t="s">
        <v>293</v>
      </c>
      <c r="D150" s="157" t="s">
        <v>150</v>
      </c>
      <c r="E150" s="158" t="s">
        <v>2458</v>
      </c>
      <c r="F150" s="159" t="s">
        <v>2459</v>
      </c>
      <c r="G150" s="160" t="s">
        <v>396</v>
      </c>
      <c r="H150" s="161">
        <v>2.367</v>
      </c>
      <c r="I150" s="162"/>
      <c r="J150" s="163">
        <f t="shared" si="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308</v>
      </c>
      <c r="AT150" s="169" t="s">
        <v>150</v>
      </c>
      <c r="AU150" s="169" t="s">
        <v>87</v>
      </c>
      <c r="AY150" s="18" t="s">
        <v>148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87</v>
      </c>
      <c r="BK150" s="170">
        <f t="shared" si="9"/>
        <v>0</v>
      </c>
      <c r="BL150" s="18" t="s">
        <v>308</v>
      </c>
      <c r="BM150" s="169" t="s">
        <v>2460</v>
      </c>
    </row>
    <row r="151" spans="1:65" s="12" customFormat="1" ht="22.9" customHeight="1">
      <c r="B151" s="143"/>
      <c r="D151" s="144" t="s">
        <v>73</v>
      </c>
      <c r="E151" s="154" t="s">
        <v>1531</v>
      </c>
      <c r="F151" s="154" t="s">
        <v>2461</v>
      </c>
      <c r="I151" s="146"/>
      <c r="J151" s="155">
        <f>BK151</f>
        <v>0</v>
      </c>
      <c r="L151" s="143"/>
      <c r="M151" s="148"/>
      <c r="N151" s="149"/>
      <c r="O151" s="149"/>
      <c r="P151" s="150">
        <f>SUM(P152:P164)</f>
        <v>0</v>
      </c>
      <c r="Q151" s="149"/>
      <c r="R151" s="150">
        <f>SUM(R152:R164)</f>
        <v>9.1100000000000018E-3</v>
      </c>
      <c r="S151" s="149"/>
      <c r="T151" s="151">
        <f>SUM(T152:T164)</f>
        <v>0</v>
      </c>
      <c r="AR151" s="144" t="s">
        <v>87</v>
      </c>
      <c r="AT151" s="152" t="s">
        <v>73</v>
      </c>
      <c r="AU151" s="152" t="s">
        <v>81</v>
      </c>
      <c r="AY151" s="144" t="s">
        <v>148</v>
      </c>
      <c r="BK151" s="153">
        <f>SUM(BK152:BK164)</f>
        <v>0</v>
      </c>
    </row>
    <row r="152" spans="1:65" s="2" customFormat="1" ht="24.2" customHeight="1">
      <c r="A152" s="33"/>
      <c r="B152" s="156"/>
      <c r="C152" s="157" t="s">
        <v>308</v>
      </c>
      <c r="D152" s="157" t="s">
        <v>150</v>
      </c>
      <c r="E152" s="158" t="s">
        <v>2462</v>
      </c>
      <c r="F152" s="159" t="s">
        <v>2463</v>
      </c>
      <c r="G152" s="160" t="s">
        <v>332</v>
      </c>
      <c r="H152" s="161">
        <v>4</v>
      </c>
      <c r="I152" s="162"/>
      <c r="J152" s="163">
        <f t="shared" ref="J152:J164" si="10"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ref="P152:P164" si="11">O152*H152</f>
        <v>0</v>
      </c>
      <c r="Q152" s="167">
        <v>0</v>
      </c>
      <c r="R152" s="167">
        <f t="shared" ref="R152:R164" si="12">Q152*H152</f>
        <v>0</v>
      </c>
      <c r="S152" s="167">
        <v>0</v>
      </c>
      <c r="T152" s="168">
        <f t="shared" ref="T152:T164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308</v>
      </c>
      <c r="AT152" s="169" t="s">
        <v>150</v>
      </c>
      <c r="AU152" s="169" t="s">
        <v>87</v>
      </c>
      <c r="AY152" s="18" t="s">
        <v>148</v>
      </c>
      <c r="BE152" s="170">
        <f t="shared" ref="BE152:BE164" si="14">IF(N152="základná",J152,0)</f>
        <v>0</v>
      </c>
      <c r="BF152" s="170">
        <f t="shared" ref="BF152:BF164" si="15">IF(N152="znížená",J152,0)</f>
        <v>0</v>
      </c>
      <c r="BG152" s="170">
        <f t="shared" ref="BG152:BG164" si="16">IF(N152="zákl. prenesená",J152,0)</f>
        <v>0</v>
      </c>
      <c r="BH152" s="170">
        <f t="shared" ref="BH152:BH164" si="17">IF(N152="zníž. prenesená",J152,0)</f>
        <v>0</v>
      </c>
      <c r="BI152" s="170">
        <f t="shared" ref="BI152:BI164" si="18">IF(N152="nulová",J152,0)</f>
        <v>0</v>
      </c>
      <c r="BJ152" s="18" t="s">
        <v>87</v>
      </c>
      <c r="BK152" s="170">
        <f t="shared" ref="BK152:BK164" si="19">ROUND(I152*H152,2)</f>
        <v>0</v>
      </c>
      <c r="BL152" s="18" t="s">
        <v>308</v>
      </c>
      <c r="BM152" s="169" t="s">
        <v>2464</v>
      </c>
    </row>
    <row r="153" spans="1:65" s="2" customFormat="1" ht="24.2" customHeight="1">
      <c r="A153" s="33"/>
      <c r="B153" s="156"/>
      <c r="C153" s="157" t="s">
        <v>315</v>
      </c>
      <c r="D153" s="157" t="s">
        <v>150</v>
      </c>
      <c r="E153" s="158" t="s">
        <v>2465</v>
      </c>
      <c r="F153" s="159" t="s">
        <v>1929</v>
      </c>
      <c r="G153" s="160" t="s">
        <v>332</v>
      </c>
      <c r="H153" s="161">
        <v>49</v>
      </c>
      <c r="I153" s="162"/>
      <c r="J153" s="163">
        <f t="shared" si="10"/>
        <v>0</v>
      </c>
      <c r="K153" s="164"/>
      <c r="L153" s="34"/>
      <c r="M153" s="165" t="s">
        <v>1</v>
      </c>
      <c r="N153" s="166" t="s">
        <v>40</v>
      </c>
      <c r="O153" s="62"/>
      <c r="P153" s="167">
        <f t="shared" si="11"/>
        <v>0</v>
      </c>
      <c r="Q153" s="167">
        <v>2.0000000000000002E-5</v>
      </c>
      <c r="R153" s="167">
        <f t="shared" si="12"/>
        <v>9.8000000000000019E-4</v>
      </c>
      <c r="S153" s="167">
        <v>0</v>
      </c>
      <c r="T153" s="168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308</v>
      </c>
      <c r="AT153" s="169" t="s">
        <v>150</v>
      </c>
      <c r="AU153" s="169" t="s">
        <v>87</v>
      </c>
      <c r="AY153" s="18" t="s">
        <v>148</v>
      </c>
      <c r="BE153" s="170">
        <f t="shared" si="14"/>
        <v>0</v>
      </c>
      <c r="BF153" s="170">
        <f t="shared" si="15"/>
        <v>0</v>
      </c>
      <c r="BG153" s="170">
        <f t="shared" si="16"/>
        <v>0</v>
      </c>
      <c r="BH153" s="170">
        <f t="shared" si="17"/>
        <v>0</v>
      </c>
      <c r="BI153" s="170">
        <f t="shared" si="18"/>
        <v>0</v>
      </c>
      <c r="BJ153" s="18" t="s">
        <v>87</v>
      </c>
      <c r="BK153" s="170">
        <f t="shared" si="19"/>
        <v>0</v>
      </c>
      <c r="BL153" s="18" t="s">
        <v>308</v>
      </c>
      <c r="BM153" s="169" t="s">
        <v>2466</v>
      </c>
    </row>
    <row r="154" spans="1:65" s="2" customFormat="1" ht="21.75" customHeight="1">
      <c r="A154" s="33"/>
      <c r="B154" s="156"/>
      <c r="C154" s="157" t="s">
        <v>322</v>
      </c>
      <c r="D154" s="157" t="s">
        <v>150</v>
      </c>
      <c r="E154" s="158" t="s">
        <v>2467</v>
      </c>
      <c r="F154" s="159" t="s">
        <v>2468</v>
      </c>
      <c r="G154" s="160" t="s">
        <v>332</v>
      </c>
      <c r="H154" s="161">
        <v>31</v>
      </c>
      <c r="I154" s="162"/>
      <c r="J154" s="163">
        <f t="shared" si="1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1"/>
        <v>0</v>
      </c>
      <c r="Q154" s="167">
        <v>4.0000000000000003E-5</v>
      </c>
      <c r="R154" s="167">
        <f t="shared" si="12"/>
        <v>1.24E-3</v>
      </c>
      <c r="S154" s="167">
        <v>0</v>
      </c>
      <c r="T154" s="168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308</v>
      </c>
      <c r="AT154" s="169" t="s">
        <v>150</v>
      </c>
      <c r="AU154" s="169" t="s">
        <v>87</v>
      </c>
      <c r="AY154" s="18" t="s">
        <v>148</v>
      </c>
      <c r="BE154" s="170">
        <f t="shared" si="14"/>
        <v>0</v>
      </c>
      <c r="BF154" s="170">
        <f t="shared" si="15"/>
        <v>0</v>
      </c>
      <c r="BG154" s="170">
        <f t="shared" si="16"/>
        <v>0</v>
      </c>
      <c r="BH154" s="170">
        <f t="shared" si="17"/>
        <v>0</v>
      </c>
      <c r="BI154" s="170">
        <f t="shared" si="18"/>
        <v>0</v>
      </c>
      <c r="BJ154" s="18" t="s">
        <v>87</v>
      </c>
      <c r="BK154" s="170">
        <f t="shared" si="19"/>
        <v>0</v>
      </c>
      <c r="BL154" s="18" t="s">
        <v>308</v>
      </c>
      <c r="BM154" s="169" t="s">
        <v>2469</v>
      </c>
    </row>
    <row r="155" spans="1:65" s="2" customFormat="1" ht="16.5" customHeight="1">
      <c r="A155" s="33"/>
      <c r="B155" s="156"/>
      <c r="C155" s="157" t="s">
        <v>329</v>
      </c>
      <c r="D155" s="157" t="s">
        <v>150</v>
      </c>
      <c r="E155" s="158" t="s">
        <v>2470</v>
      </c>
      <c r="F155" s="159" t="s">
        <v>2471</v>
      </c>
      <c r="G155" s="160" t="s">
        <v>332</v>
      </c>
      <c r="H155" s="161">
        <v>18</v>
      </c>
      <c r="I155" s="162"/>
      <c r="J155" s="163">
        <f t="shared" si="10"/>
        <v>0</v>
      </c>
      <c r="K155" s="164"/>
      <c r="L155" s="34"/>
      <c r="M155" s="165" t="s">
        <v>1</v>
      </c>
      <c r="N155" s="166" t="s">
        <v>40</v>
      </c>
      <c r="O155" s="62"/>
      <c r="P155" s="167">
        <f t="shared" si="11"/>
        <v>0</v>
      </c>
      <c r="Q155" s="167">
        <v>4.0000000000000003E-5</v>
      </c>
      <c r="R155" s="167">
        <f t="shared" si="12"/>
        <v>7.2000000000000005E-4</v>
      </c>
      <c r="S155" s="167">
        <v>0</v>
      </c>
      <c r="T155" s="168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308</v>
      </c>
      <c r="AT155" s="169" t="s">
        <v>150</v>
      </c>
      <c r="AU155" s="169" t="s">
        <v>87</v>
      </c>
      <c r="AY155" s="18" t="s">
        <v>148</v>
      </c>
      <c r="BE155" s="170">
        <f t="shared" si="14"/>
        <v>0</v>
      </c>
      <c r="BF155" s="170">
        <f t="shared" si="15"/>
        <v>0</v>
      </c>
      <c r="BG155" s="170">
        <f t="shared" si="16"/>
        <v>0</v>
      </c>
      <c r="BH155" s="170">
        <f t="shared" si="17"/>
        <v>0</v>
      </c>
      <c r="BI155" s="170">
        <f t="shared" si="18"/>
        <v>0</v>
      </c>
      <c r="BJ155" s="18" t="s">
        <v>87</v>
      </c>
      <c r="BK155" s="170">
        <f t="shared" si="19"/>
        <v>0</v>
      </c>
      <c r="BL155" s="18" t="s">
        <v>308</v>
      </c>
      <c r="BM155" s="169" t="s">
        <v>2472</v>
      </c>
    </row>
    <row r="156" spans="1:65" s="2" customFormat="1" ht="24.2" customHeight="1">
      <c r="A156" s="33"/>
      <c r="B156" s="156"/>
      <c r="C156" s="207" t="s">
        <v>7</v>
      </c>
      <c r="D156" s="207" t="s">
        <v>752</v>
      </c>
      <c r="E156" s="208" t="s">
        <v>2473</v>
      </c>
      <c r="F156" s="209" t="s">
        <v>2474</v>
      </c>
      <c r="G156" s="210" t="s">
        <v>332</v>
      </c>
      <c r="H156" s="211">
        <v>53</v>
      </c>
      <c r="I156" s="212"/>
      <c r="J156" s="213">
        <f t="shared" si="10"/>
        <v>0</v>
      </c>
      <c r="K156" s="214"/>
      <c r="L156" s="215"/>
      <c r="M156" s="216" t="s">
        <v>1</v>
      </c>
      <c r="N156" s="217" t="s">
        <v>40</v>
      </c>
      <c r="O156" s="62"/>
      <c r="P156" s="167">
        <f t="shared" si="11"/>
        <v>0</v>
      </c>
      <c r="Q156" s="167">
        <v>1.0000000000000001E-5</v>
      </c>
      <c r="R156" s="167">
        <f t="shared" si="12"/>
        <v>5.3000000000000009E-4</v>
      </c>
      <c r="S156" s="167">
        <v>0</v>
      </c>
      <c r="T156" s="168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431</v>
      </c>
      <c r="AT156" s="169" t="s">
        <v>752</v>
      </c>
      <c r="AU156" s="169" t="s">
        <v>87</v>
      </c>
      <c r="AY156" s="18" t="s">
        <v>148</v>
      </c>
      <c r="BE156" s="170">
        <f t="shared" si="14"/>
        <v>0</v>
      </c>
      <c r="BF156" s="170">
        <f t="shared" si="15"/>
        <v>0</v>
      </c>
      <c r="BG156" s="170">
        <f t="shared" si="16"/>
        <v>0</v>
      </c>
      <c r="BH156" s="170">
        <f t="shared" si="17"/>
        <v>0</v>
      </c>
      <c r="BI156" s="170">
        <f t="shared" si="18"/>
        <v>0</v>
      </c>
      <c r="BJ156" s="18" t="s">
        <v>87</v>
      </c>
      <c r="BK156" s="170">
        <f t="shared" si="19"/>
        <v>0</v>
      </c>
      <c r="BL156" s="18" t="s">
        <v>308</v>
      </c>
      <c r="BM156" s="169" t="s">
        <v>2475</v>
      </c>
    </row>
    <row r="157" spans="1:65" s="2" customFormat="1" ht="24.2" customHeight="1">
      <c r="A157" s="33"/>
      <c r="B157" s="156"/>
      <c r="C157" s="207" t="s">
        <v>341</v>
      </c>
      <c r="D157" s="207" t="s">
        <v>752</v>
      </c>
      <c r="E157" s="208" t="s">
        <v>2476</v>
      </c>
      <c r="F157" s="209" t="s">
        <v>2477</v>
      </c>
      <c r="G157" s="210" t="s">
        <v>332</v>
      </c>
      <c r="H157" s="211">
        <v>32</v>
      </c>
      <c r="I157" s="212"/>
      <c r="J157" s="213">
        <f t="shared" si="10"/>
        <v>0</v>
      </c>
      <c r="K157" s="214"/>
      <c r="L157" s="215"/>
      <c r="M157" s="216" t="s">
        <v>1</v>
      </c>
      <c r="N157" s="217" t="s">
        <v>40</v>
      </c>
      <c r="O157" s="62"/>
      <c r="P157" s="167">
        <f t="shared" si="11"/>
        <v>0</v>
      </c>
      <c r="Q157" s="167">
        <v>3.0000000000000001E-5</v>
      </c>
      <c r="R157" s="167">
        <f t="shared" si="12"/>
        <v>9.6000000000000002E-4</v>
      </c>
      <c r="S157" s="167">
        <v>0</v>
      </c>
      <c r="T157" s="168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431</v>
      </c>
      <c r="AT157" s="169" t="s">
        <v>752</v>
      </c>
      <c r="AU157" s="169" t="s">
        <v>87</v>
      </c>
      <c r="AY157" s="18" t="s">
        <v>148</v>
      </c>
      <c r="BE157" s="170">
        <f t="shared" si="14"/>
        <v>0</v>
      </c>
      <c r="BF157" s="170">
        <f t="shared" si="15"/>
        <v>0</v>
      </c>
      <c r="BG157" s="170">
        <f t="shared" si="16"/>
        <v>0</v>
      </c>
      <c r="BH157" s="170">
        <f t="shared" si="17"/>
        <v>0</v>
      </c>
      <c r="BI157" s="170">
        <f t="shared" si="18"/>
        <v>0</v>
      </c>
      <c r="BJ157" s="18" t="s">
        <v>87</v>
      </c>
      <c r="BK157" s="170">
        <f t="shared" si="19"/>
        <v>0</v>
      </c>
      <c r="BL157" s="18" t="s">
        <v>308</v>
      </c>
      <c r="BM157" s="169" t="s">
        <v>2478</v>
      </c>
    </row>
    <row r="158" spans="1:65" s="2" customFormat="1" ht="24.2" customHeight="1">
      <c r="A158" s="33"/>
      <c r="B158" s="156"/>
      <c r="C158" s="207" t="s">
        <v>347</v>
      </c>
      <c r="D158" s="207" t="s">
        <v>752</v>
      </c>
      <c r="E158" s="208" t="s">
        <v>2479</v>
      </c>
      <c r="F158" s="209" t="s">
        <v>2480</v>
      </c>
      <c r="G158" s="210" t="s">
        <v>332</v>
      </c>
      <c r="H158" s="211">
        <v>31</v>
      </c>
      <c r="I158" s="212"/>
      <c r="J158" s="213">
        <f t="shared" si="10"/>
        <v>0</v>
      </c>
      <c r="K158" s="214"/>
      <c r="L158" s="215"/>
      <c r="M158" s="216" t="s">
        <v>1</v>
      </c>
      <c r="N158" s="217" t="s">
        <v>40</v>
      </c>
      <c r="O158" s="62"/>
      <c r="P158" s="167">
        <f t="shared" si="11"/>
        <v>0</v>
      </c>
      <c r="Q158" s="167">
        <v>4.0000000000000003E-5</v>
      </c>
      <c r="R158" s="167">
        <f t="shared" si="12"/>
        <v>1.24E-3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431</v>
      </c>
      <c r="AT158" s="169" t="s">
        <v>752</v>
      </c>
      <c r="AU158" s="169" t="s">
        <v>87</v>
      </c>
      <c r="AY158" s="18" t="s">
        <v>148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87</v>
      </c>
      <c r="BK158" s="170">
        <f t="shared" si="19"/>
        <v>0</v>
      </c>
      <c r="BL158" s="18" t="s">
        <v>308</v>
      </c>
      <c r="BM158" s="169" t="s">
        <v>2481</v>
      </c>
    </row>
    <row r="159" spans="1:65" s="2" customFormat="1" ht="24.2" customHeight="1">
      <c r="A159" s="33"/>
      <c r="B159" s="156"/>
      <c r="C159" s="207" t="s">
        <v>353</v>
      </c>
      <c r="D159" s="207" t="s">
        <v>752</v>
      </c>
      <c r="E159" s="208" t="s">
        <v>2482</v>
      </c>
      <c r="F159" s="209" t="s">
        <v>2483</v>
      </c>
      <c r="G159" s="210" t="s">
        <v>332</v>
      </c>
      <c r="H159" s="211">
        <v>18</v>
      </c>
      <c r="I159" s="212"/>
      <c r="J159" s="213">
        <f t="shared" si="10"/>
        <v>0</v>
      </c>
      <c r="K159" s="214"/>
      <c r="L159" s="215"/>
      <c r="M159" s="216" t="s">
        <v>1</v>
      </c>
      <c r="N159" s="217" t="s">
        <v>40</v>
      </c>
      <c r="O159" s="62"/>
      <c r="P159" s="167">
        <f t="shared" si="11"/>
        <v>0</v>
      </c>
      <c r="Q159" s="167">
        <v>1.8000000000000001E-4</v>
      </c>
      <c r="R159" s="167">
        <f t="shared" si="12"/>
        <v>3.2400000000000003E-3</v>
      </c>
      <c r="S159" s="167">
        <v>0</v>
      </c>
      <c r="T159" s="168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431</v>
      </c>
      <c r="AT159" s="169" t="s">
        <v>752</v>
      </c>
      <c r="AU159" s="169" t="s">
        <v>87</v>
      </c>
      <c r="AY159" s="18" t="s">
        <v>148</v>
      </c>
      <c r="BE159" s="170">
        <f t="shared" si="14"/>
        <v>0</v>
      </c>
      <c r="BF159" s="170">
        <f t="shared" si="15"/>
        <v>0</v>
      </c>
      <c r="BG159" s="170">
        <f t="shared" si="16"/>
        <v>0</v>
      </c>
      <c r="BH159" s="170">
        <f t="shared" si="17"/>
        <v>0</v>
      </c>
      <c r="BI159" s="170">
        <f t="shared" si="18"/>
        <v>0</v>
      </c>
      <c r="BJ159" s="18" t="s">
        <v>87</v>
      </c>
      <c r="BK159" s="170">
        <f t="shared" si="19"/>
        <v>0</v>
      </c>
      <c r="BL159" s="18" t="s">
        <v>308</v>
      </c>
      <c r="BM159" s="169" t="s">
        <v>2484</v>
      </c>
    </row>
    <row r="160" spans="1:65" s="2" customFormat="1" ht="16.5" customHeight="1">
      <c r="A160" s="33"/>
      <c r="B160" s="156"/>
      <c r="C160" s="207" t="s">
        <v>360</v>
      </c>
      <c r="D160" s="207" t="s">
        <v>752</v>
      </c>
      <c r="E160" s="208" t="s">
        <v>2485</v>
      </c>
      <c r="F160" s="209" t="s">
        <v>2486</v>
      </c>
      <c r="G160" s="210" t="s">
        <v>325</v>
      </c>
      <c r="H160" s="211">
        <v>3</v>
      </c>
      <c r="I160" s="212"/>
      <c r="J160" s="213">
        <f t="shared" si="10"/>
        <v>0</v>
      </c>
      <c r="K160" s="214"/>
      <c r="L160" s="215"/>
      <c r="M160" s="216" t="s">
        <v>1</v>
      </c>
      <c r="N160" s="217" t="s">
        <v>40</v>
      </c>
      <c r="O160" s="62"/>
      <c r="P160" s="167">
        <f t="shared" si="11"/>
        <v>0</v>
      </c>
      <c r="Q160" s="167">
        <v>0</v>
      </c>
      <c r="R160" s="167">
        <f t="shared" si="12"/>
        <v>0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431</v>
      </c>
      <c r="AT160" s="169" t="s">
        <v>752</v>
      </c>
      <c r="AU160" s="169" t="s">
        <v>87</v>
      </c>
      <c r="AY160" s="18" t="s">
        <v>148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87</v>
      </c>
      <c r="BK160" s="170">
        <f t="shared" si="19"/>
        <v>0</v>
      </c>
      <c r="BL160" s="18" t="s">
        <v>308</v>
      </c>
      <c r="BM160" s="169" t="s">
        <v>2487</v>
      </c>
    </row>
    <row r="161" spans="1:65" s="2" customFormat="1" ht="16.5" customHeight="1">
      <c r="A161" s="33"/>
      <c r="B161" s="156"/>
      <c r="C161" s="207" t="s">
        <v>382</v>
      </c>
      <c r="D161" s="207" t="s">
        <v>752</v>
      </c>
      <c r="E161" s="208" t="s">
        <v>2488</v>
      </c>
      <c r="F161" s="209" t="s">
        <v>2489</v>
      </c>
      <c r="G161" s="210" t="s">
        <v>325</v>
      </c>
      <c r="H161" s="211">
        <v>1</v>
      </c>
      <c r="I161" s="212"/>
      <c r="J161" s="213">
        <f t="shared" si="10"/>
        <v>0</v>
      </c>
      <c r="K161" s="214"/>
      <c r="L161" s="215"/>
      <c r="M161" s="216" t="s">
        <v>1</v>
      </c>
      <c r="N161" s="217" t="s">
        <v>40</v>
      </c>
      <c r="O161" s="62"/>
      <c r="P161" s="167">
        <f t="shared" si="11"/>
        <v>0</v>
      </c>
      <c r="Q161" s="167">
        <v>0</v>
      </c>
      <c r="R161" s="167">
        <f t="shared" si="12"/>
        <v>0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431</v>
      </c>
      <c r="AT161" s="169" t="s">
        <v>752</v>
      </c>
      <c r="AU161" s="169" t="s">
        <v>87</v>
      </c>
      <c r="AY161" s="18" t="s">
        <v>148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87</v>
      </c>
      <c r="BK161" s="170">
        <f t="shared" si="19"/>
        <v>0</v>
      </c>
      <c r="BL161" s="18" t="s">
        <v>308</v>
      </c>
      <c r="BM161" s="169" t="s">
        <v>2490</v>
      </c>
    </row>
    <row r="162" spans="1:65" s="2" customFormat="1" ht="24.2" customHeight="1">
      <c r="A162" s="33"/>
      <c r="B162" s="156"/>
      <c r="C162" s="207" t="s">
        <v>393</v>
      </c>
      <c r="D162" s="207" t="s">
        <v>752</v>
      </c>
      <c r="E162" s="208" t="s">
        <v>2491</v>
      </c>
      <c r="F162" s="209" t="s">
        <v>2492</v>
      </c>
      <c r="G162" s="210" t="s">
        <v>332</v>
      </c>
      <c r="H162" s="211">
        <v>4</v>
      </c>
      <c r="I162" s="212"/>
      <c r="J162" s="213">
        <f t="shared" si="10"/>
        <v>0</v>
      </c>
      <c r="K162" s="214"/>
      <c r="L162" s="215"/>
      <c r="M162" s="216" t="s">
        <v>1</v>
      </c>
      <c r="N162" s="217" t="s">
        <v>40</v>
      </c>
      <c r="O162" s="62"/>
      <c r="P162" s="167">
        <f t="shared" si="11"/>
        <v>0</v>
      </c>
      <c r="Q162" s="167">
        <v>5.0000000000000002E-5</v>
      </c>
      <c r="R162" s="167">
        <f t="shared" si="12"/>
        <v>2.0000000000000001E-4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431</v>
      </c>
      <c r="AT162" s="169" t="s">
        <v>752</v>
      </c>
      <c r="AU162" s="169" t="s">
        <v>87</v>
      </c>
      <c r="AY162" s="18" t="s">
        <v>148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87</v>
      </c>
      <c r="BK162" s="170">
        <f t="shared" si="19"/>
        <v>0</v>
      </c>
      <c r="BL162" s="18" t="s">
        <v>308</v>
      </c>
      <c r="BM162" s="169" t="s">
        <v>2493</v>
      </c>
    </row>
    <row r="163" spans="1:65" s="2" customFormat="1" ht="24.2" customHeight="1">
      <c r="A163" s="33"/>
      <c r="B163" s="156"/>
      <c r="C163" s="157" t="s">
        <v>398</v>
      </c>
      <c r="D163" s="157" t="s">
        <v>150</v>
      </c>
      <c r="E163" s="158" t="s">
        <v>1541</v>
      </c>
      <c r="F163" s="159" t="s">
        <v>1542</v>
      </c>
      <c r="G163" s="160" t="s">
        <v>396</v>
      </c>
      <c r="H163" s="161">
        <v>8.9999999999999993E-3</v>
      </c>
      <c r="I163" s="162"/>
      <c r="J163" s="163">
        <f t="shared" si="1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308</v>
      </c>
      <c r="AT163" s="169" t="s">
        <v>150</v>
      </c>
      <c r="AU163" s="169" t="s">
        <v>87</v>
      </c>
      <c r="AY163" s="18" t="s">
        <v>148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87</v>
      </c>
      <c r="BK163" s="170">
        <f t="shared" si="19"/>
        <v>0</v>
      </c>
      <c r="BL163" s="18" t="s">
        <v>308</v>
      </c>
      <c r="BM163" s="169" t="s">
        <v>2494</v>
      </c>
    </row>
    <row r="164" spans="1:65" s="2" customFormat="1" ht="24.2" customHeight="1">
      <c r="A164" s="33"/>
      <c r="B164" s="156"/>
      <c r="C164" s="157" t="s">
        <v>977</v>
      </c>
      <c r="D164" s="157" t="s">
        <v>150</v>
      </c>
      <c r="E164" s="158" t="s">
        <v>1544</v>
      </c>
      <c r="F164" s="159" t="s">
        <v>1545</v>
      </c>
      <c r="G164" s="160" t="s">
        <v>396</v>
      </c>
      <c r="H164" s="161">
        <v>8.9999999999999993E-3</v>
      </c>
      <c r="I164" s="162"/>
      <c r="J164" s="163">
        <f t="shared" si="10"/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308</v>
      </c>
      <c r="AT164" s="169" t="s">
        <v>150</v>
      </c>
      <c r="AU164" s="169" t="s">
        <v>87</v>
      </c>
      <c r="AY164" s="18" t="s">
        <v>148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87</v>
      </c>
      <c r="BK164" s="170">
        <f t="shared" si="19"/>
        <v>0</v>
      </c>
      <c r="BL164" s="18" t="s">
        <v>308</v>
      </c>
      <c r="BM164" s="169" t="s">
        <v>2495</v>
      </c>
    </row>
    <row r="165" spans="1:65" s="12" customFormat="1" ht="22.9" customHeight="1">
      <c r="B165" s="143"/>
      <c r="D165" s="144" t="s">
        <v>73</v>
      </c>
      <c r="E165" s="154" t="s">
        <v>2496</v>
      </c>
      <c r="F165" s="154" t="s">
        <v>2497</v>
      </c>
      <c r="I165" s="146"/>
      <c r="J165" s="155">
        <f>BK165</f>
        <v>0</v>
      </c>
      <c r="L165" s="143"/>
      <c r="M165" s="148"/>
      <c r="N165" s="149"/>
      <c r="O165" s="149"/>
      <c r="P165" s="150">
        <f>SUM(P166:P174)</f>
        <v>0</v>
      </c>
      <c r="Q165" s="149"/>
      <c r="R165" s="150">
        <f>SUM(R166:R174)</f>
        <v>0.59248999999999996</v>
      </c>
      <c r="S165" s="149"/>
      <c r="T165" s="151">
        <f>SUM(T166:T174)</f>
        <v>0</v>
      </c>
      <c r="AR165" s="144" t="s">
        <v>87</v>
      </c>
      <c r="AT165" s="152" t="s">
        <v>73</v>
      </c>
      <c r="AU165" s="152" t="s">
        <v>81</v>
      </c>
      <c r="AY165" s="144" t="s">
        <v>148</v>
      </c>
      <c r="BK165" s="153">
        <f>SUM(BK166:BK174)</f>
        <v>0</v>
      </c>
    </row>
    <row r="166" spans="1:65" s="2" customFormat="1" ht="24.2" customHeight="1">
      <c r="A166" s="33"/>
      <c r="B166" s="156"/>
      <c r="C166" s="157" t="s">
        <v>402</v>
      </c>
      <c r="D166" s="157" t="s">
        <v>150</v>
      </c>
      <c r="E166" s="158" t="s">
        <v>2498</v>
      </c>
      <c r="F166" s="159" t="s">
        <v>2499</v>
      </c>
      <c r="G166" s="160" t="s">
        <v>332</v>
      </c>
      <c r="H166" s="161">
        <v>165</v>
      </c>
      <c r="I166" s="162"/>
      <c r="J166" s="163">
        <f t="shared" ref="J166:J174" si="20">ROUND(I166*H166,2)</f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ref="P166:P174" si="21">O166*H166</f>
        <v>0</v>
      </c>
      <c r="Q166" s="167">
        <v>1.5200000000000001E-3</v>
      </c>
      <c r="R166" s="167">
        <f t="shared" ref="R166:R174" si="22">Q166*H166</f>
        <v>0.25080000000000002</v>
      </c>
      <c r="S166" s="167">
        <v>0</v>
      </c>
      <c r="T166" s="168">
        <f t="shared" ref="T166:T174" si="23"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308</v>
      </c>
      <c r="AT166" s="169" t="s">
        <v>150</v>
      </c>
      <c r="AU166" s="169" t="s">
        <v>87</v>
      </c>
      <c r="AY166" s="18" t="s">
        <v>148</v>
      </c>
      <c r="BE166" s="170">
        <f t="shared" ref="BE166:BE174" si="24">IF(N166="základná",J166,0)</f>
        <v>0</v>
      </c>
      <c r="BF166" s="170">
        <f t="shared" ref="BF166:BF174" si="25">IF(N166="znížená",J166,0)</f>
        <v>0</v>
      </c>
      <c r="BG166" s="170">
        <f t="shared" ref="BG166:BG174" si="26">IF(N166="zákl. prenesená",J166,0)</f>
        <v>0</v>
      </c>
      <c r="BH166" s="170">
        <f t="shared" ref="BH166:BH174" si="27">IF(N166="zníž. prenesená",J166,0)</f>
        <v>0</v>
      </c>
      <c r="BI166" s="170">
        <f t="shared" ref="BI166:BI174" si="28">IF(N166="nulová",J166,0)</f>
        <v>0</v>
      </c>
      <c r="BJ166" s="18" t="s">
        <v>87</v>
      </c>
      <c r="BK166" s="170">
        <f t="shared" ref="BK166:BK174" si="29">ROUND(I166*H166,2)</f>
        <v>0</v>
      </c>
      <c r="BL166" s="18" t="s">
        <v>308</v>
      </c>
      <c r="BM166" s="169" t="s">
        <v>2500</v>
      </c>
    </row>
    <row r="167" spans="1:65" s="2" customFormat="1" ht="24.2" customHeight="1">
      <c r="A167" s="33"/>
      <c r="B167" s="156"/>
      <c r="C167" s="157" t="s">
        <v>409</v>
      </c>
      <c r="D167" s="157" t="s">
        <v>150</v>
      </c>
      <c r="E167" s="158" t="s">
        <v>2501</v>
      </c>
      <c r="F167" s="159" t="s">
        <v>2502</v>
      </c>
      <c r="G167" s="160" t="s">
        <v>332</v>
      </c>
      <c r="H167" s="161">
        <v>64</v>
      </c>
      <c r="I167" s="162"/>
      <c r="J167" s="163">
        <f t="shared" si="20"/>
        <v>0</v>
      </c>
      <c r="K167" s="164"/>
      <c r="L167" s="34"/>
      <c r="M167" s="165" t="s">
        <v>1</v>
      </c>
      <c r="N167" s="166" t="s">
        <v>40</v>
      </c>
      <c r="O167" s="62"/>
      <c r="P167" s="167">
        <f t="shared" si="21"/>
        <v>0</v>
      </c>
      <c r="Q167" s="167">
        <v>1.9400000000000001E-3</v>
      </c>
      <c r="R167" s="167">
        <f t="shared" si="22"/>
        <v>0.12416000000000001</v>
      </c>
      <c r="S167" s="167">
        <v>0</v>
      </c>
      <c r="T167" s="168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308</v>
      </c>
      <c r="AT167" s="169" t="s">
        <v>150</v>
      </c>
      <c r="AU167" s="169" t="s">
        <v>87</v>
      </c>
      <c r="AY167" s="18" t="s">
        <v>148</v>
      </c>
      <c r="BE167" s="170">
        <f t="shared" si="24"/>
        <v>0</v>
      </c>
      <c r="BF167" s="170">
        <f t="shared" si="25"/>
        <v>0</v>
      </c>
      <c r="BG167" s="170">
        <f t="shared" si="26"/>
        <v>0</v>
      </c>
      <c r="BH167" s="170">
        <f t="shared" si="27"/>
        <v>0</v>
      </c>
      <c r="BI167" s="170">
        <f t="shared" si="28"/>
        <v>0</v>
      </c>
      <c r="BJ167" s="18" t="s">
        <v>87</v>
      </c>
      <c r="BK167" s="170">
        <f t="shared" si="29"/>
        <v>0</v>
      </c>
      <c r="BL167" s="18" t="s">
        <v>308</v>
      </c>
      <c r="BM167" s="169" t="s">
        <v>2503</v>
      </c>
    </row>
    <row r="168" spans="1:65" s="2" customFormat="1" ht="24.2" customHeight="1">
      <c r="A168" s="33"/>
      <c r="B168" s="156"/>
      <c r="C168" s="157" t="s">
        <v>415</v>
      </c>
      <c r="D168" s="157" t="s">
        <v>150</v>
      </c>
      <c r="E168" s="158" t="s">
        <v>2504</v>
      </c>
      <c r="F168" s="159" t="s">
        <v>2505</v>
      </c>
      <c r="G168" s="160" t="s">
        <v>332</v>
      </c>
      <c r="H168" s="161">
        <v>37</v>
      </c>
      <c r="I168" s="162"/>
      <c r="J168" s="163">
        <f t="shared" si="20"/>
        <v>0</v>
      </c>
      <c r="K168" s="164"/>
      <c r="L168" s="34"/>
      <c r="M168" s="165" t="s">
        <v>1</v>
      </c>
      <c r="N168" s="166" t="s">
        <v>40</v>
      </c>
      <c r="O168" s="62"/>
      <c r="P168" s="167">
        <f t="shared" si="21"/>
        <v>0</v>
      </c>
      <c r="Q168" s="167">
        <v>2.9099999999999998E-3</v>
      </c>
      <c r="R168" s="167">
        <f t="shared" si="22"/>
        <v>0.10766999999999999</v>
      </c>
      <c r="S168" s="167">
        <v>0</v>
      </c>
      <c r="T168" s="168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308</v>
      </c>
      <c r="AT168" s="169" t="s">
        <v>150</v>
      </c>
      <c r="AU168" s="169" t="s">
        <v>87</v>
      </c>
      <c r="AY168" s="18" t="s">
        <v>148</v>
      </c>
      <c r="BE168" s="170">
        <f t="shared" si="24"/>
        <v>0</v>
      </c>
      <c r="BF168" s="170">
        <f t="shared" si="25"/>
        <v>0</v>
      </c>
      <c r="BG168" s="170">
        <f t="shared" si="26"/>
        <v>0</v>
      </c>
      <c r="BH168" s="170">
        <f t="shared" si="27"/>
        <v>0</v>
      </c>
      <c r="BI168" s="170">
        <f t="shared" si="28"/>
        <v>0</v>
      </c>
      <c r="BJ168" s="18" t="s">
        <v>87</v>
      </c>
      <c r="BK168" s="170">
        <f t="shared" si="29"/>
        <v>0</v>
      </c>
      <c r="BL168" s="18" t="s">
        <v>308</v>
      </c>
      <c r="BM168" s="169" t="s">
        <v>2506</v>
      </c>
    </row>
    <row r="169" spans="1:65" s="2" customFormat="1" ht="24.2" customHeight="1">
      <c r="A169" s="33"/>
      <c r="B169" s="156"/>
      <c r="C169" s="157" t="s">
        <v>423</v>
      </c>
      <c r="D169" s="157" t="s">
        <v>150</v>
      </c>
      <c r="E169" s="158" t="s">
        <v>2507</v>
      </c>
      <c r="F169" s="159" t="s">
        <v>2508</v>
      </c>
      <c r="G169" s="160" t="s">
        <v>332</v>
      </c>
      <c r="H169" s="161">
        <v>18</v>
      </c>
      <c r="I169" s="162"/>
      <c r="J169" s="163">
        <f t="shared" si="20"/>
        <v>0</v>
      </c>
      <c r="K169" s="164"/>
      <c r="L169" s="34"/>
      <c r="M169" s="165" t="s">
        <v>1</v>
      </c>
      <c r="N169" s="166" t="s">
        <v>40</v>
      </c>
      <c r="O169" s="62"/>
      <c r="P169" s="167">
        <f t="shared" si="21"/>
        <v>0</v>
      </c>
      <c r="Q169" s="167">
        <v>3.81E-3</v>
      </c>
      <c r="R169" s="167">
        <f t="shared" si="22"/>
        <v>6.8580000000000002E-2</v>
      </c>
      <c r="S169" s="167">
        <v>0</v>
      </c>
      <c r="T169" s="168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308</v>
      </c>
      <c r="AT169" s="169" t="s">
        <v>150</v>
      </c>
      <c r="AU169" s="169" t="s">
        <v>87</v>
      </c>
      <c r="AY169" s="18" t="s">
        <v>148</v>
      </c>
      <c r="BE169" s="170">
        <f t="shared" si="24"/>
        <v>0</v>
      </c>
      <c r="BF169" s="170">
        <f t="shared" si="25"/>
        <v>0</v>
      </c>
      <c r="BG169" s="170">
        <f t="shared" si="26"/>
        <v>0</v>
      </c>
      <c r="BH169" s="170">
        <f t="shared" si="27"/>
        <v>0</v>
      </c>
      <c r="BI169" s="170">
        <f t="shared" si="28"/>
        <v>0</v>
      </c>
      <c r="BJ169" s="18" t="s">
        <v>87</v>
      </c>
      <c r="BK169" s="170">
        <f t="shared" si="29"/>
        <v>0</v>
      </c>
      <c r="BL169" s="18" t="s">
        <v>308</v>
      </c>
      <c r="BM169" s="169" t="s">
        <v>2509</v>
      </c>
    </row>
    <row r="170" spans="1:65" s="2" customFormat="1" ht="24.2" customHeight="1">
      <c r="A170" s="33"/>
      <c r="B170" s="156"/>
      <c r="C170" s="157" t="s">
        <v>431</v>
      </c>
      <c r="D170" s="157" t="s">
        <v>150</v>
      </c>
      <c r="E170" s="158" t="s">
        <v>2510</v>
      </c>
      <c r="F170" s="159" t="s">
        <v>2511</v>
      </c>
      <c r="G170" s="160" t="s">
        <v>332</v>
      </c>
      <c r="H170" s="161">
        <v>48</v>
      </c>
      <c r="I170" s="162"/>
      <c r="J170" s="163">
        <f t="shared" si="20"/>
        <v>0</v>
      </c>
      <c r="K170" s="164"/>
      <c r="L170" s="34"/>
      <c r="M170" s="165" t="s">
        <v>1</v>
      </c>
      <c r="N170" s="166" t="s">
        <v>40</v>
      </c>
      <c r="O170" s="62"/>
      <c r="P170" s="167">
        <f t="shared" si="21"/>
        <v>0</v>
      </c>
      <c r="Q170" s="167">
        <v>8.5999999999999998E-4</v>
      </c>
      <c r="R170" s="167">
        <f t="shared" si="22"/>
        <v>4.1279999999999997E-2</v>
      </c>
      <c r="S170" s="167">
        <v>0</v>
      </c>
      <c r="T170" s="168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308</v>
      </c>
      <c r="AT170" s="169" t="s">
        <v>150</v>
      </c>
      <c r="AU170" s="169" t="s">
        <v>87</v>
      </c>
      <c r="AY170" s="18" t="s">
        <v>148</v>
      </c>
      <c r="BE170" s="170">
        <f t="shared" si="24"/>
        <v>0</v>
      </c>
      <c r="BF170" s="170">
        <f t="shared" si="25"/>
        <v>0</v>
      </c>
      <c r="BG170" s="170">
        <f t="shared" si="26"/>
        <v>0</v>
      </c>
      <c r="BH170" s="170">
        <f t="shared" si="27"/>
        <v>0</v>
      </c>
      <c r="BI170" s="170">
        <f t="shared" si="28"/>
        <v>0</v>
      </c>
      <c r="BJ170" s="18" t="s">
        <v>87</v>
      </c>
      <c r="BK170" s="170">
        <f t="shared" si="29"/>
        <v>0</v>
      </c>
      <c r="BL170" s="18" t="s">
        <v>308</v>
      </c>
      <c r="BM170" s="169" t="s">
        <v>2512</v>
      </c>
    </row>
    <row r="171" spans="1:65" s="2" customFormat="1" ht="33" customHeight="1">
      <c r="A171" s="33"/>
      <c r="B171" s="156"/>
      <c r="C171" s="157" t="s">
        <v>441</v>
      </c>
      <c r="D171" s="157" t="s">
        <v>150</v>
      </c>
      <c r="E171" s="158" t="s">
        <v>2513</v>
      </c>
      <c r="F171" s="159" t="s">
        <v>2514</v>
      </c>
      <c r="G171" s="160" t="s">
        <v>325</v>
      </c>
      <c r="H171" s="161">
        <v>42</v>
      </c>
      <c r="I171" s="162"/>
      <c r="J171" s="163">
        <f t="shared" si="20"/>
        <v>0</v>
      </c>
      <c r="K171" s="164"/>
      <c r="L171" s="34"/>
      <c r="M171" s="165" t="s">
        <v>1</v>
      </c>
      <c r="N171" s="166" t="s">
        <v>40</v>
      </c>
      <c r="O171" s="62"/>
      <c r="P171" s="167">
        <f t="shared" si="21"/>
        <v>0</v>
      </c>
      <c r="Q171" s="167">
        <v>0</v>
      </c>
      <c r="R171" s="167">
        <f t="shared" si="22"/>
        <v>0</v>
      </c>
      <c r="S171" s="167">
        <v>0</v>
      </c>
      <c r="T171" s="168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308</v>
      </c>
      <c r="AT171" s="169" t="s">
        <v>150</v>
      </c>
      <c r="AU171" s="169" t="s">
        <v>87</v>
      </c>
      <c r="AY171" s="18" t="s">
        <v>148</v>
      </c>
      <c r="BE171" s="170">
        <f t="shared" si="24"/>
        <v>0</v>
      </c>
      <c r="BF171" s="170">
        <f t="shared" si="25"/>
        <v>0</v>
      </c>
      <c r="BG171" s="170">
        <f t="shared" si="26"/>
        <v>0</v>
      </c>
      <c r="BH171" s="170">
        <f t="shared" si="27"/>
        <v>0</v>
      </c>
      <c r="BI171" s="170">
        <f t="shared" si="28"/>
        <v>0</v>
      </c>
      <c r="BJ171" s="18" t="s">
        <v>87</v>
      </c>
      <c r="BK171" s="170">
        <f t="shared" si="29"/>
        <v>0</v>
      </c>
      <c r="BL171" s="18" t="s">
        <v>308</v>
      </c>
      <c r="BM171" s="169" t="s">
        <v>2515</v>
      </c>
    </row>
    <row r="172" spans="1:65" s="2" customFormat="1" ht="21.75" customHeight="1">
      <c r="A172" s="33"/>
      <c r="B172" s="156"/>
      <c r="C172" s="157" t="s">
        <v>446</v>
      </c>
      <c r="D172" s="157" t="s">
        <v>150</v>
      </c>
      <c r="E172" s="158" t="s">
        <v>2516</v>
      </c>
      <c r="F172" s="159" t="s">
        <v>2517</v>
      </c>
      <c r="G172" s="160" t="s">
        <v>332</v>
      </c>
      <c r="H172" s="161">
        <v>284</v>
      </c>
      <c r="I172" s="162"/>
      <c r="J172" s="163">
        <f t="shared" si="2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21"/>
        <v>0</v>
      </c>
      <c r="Q172" s="167">
        <v>0</v>
      </c>
      <c r="R172" s="167">
        <f t="shared" si="22"/>
        <v>0</v>
      </c>
      <c r="S172" s="167">
        <v>0</v>
      </c>
      <c r="T172" s="168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308</v>
      </c>
      <c r="AT172" s="169" t="s">
        <v>150</v>
      </c>
      <c r="AU172" s="169" t="s">
        <v>87</v>
      </c>
      <c r="AY172" s="18" t="s">
        <v>148</v>
      </c>
      <c r="BE172" s="170">
        <f t="shared" si="24"/>
        <v>0</v>
      </c>
      <c r="BF172" s="170">
        <f t="shared" si="25"/>
        <v>0</v>
      </c>
      <c r="BG172" s="170">
        <f t="shared" si="26"/>
        <v>0</v>
      </c>
      <c r="BH172" s="170">
        <f t="shared" si="27"/>
        <v>0</v>
      </c>
      <c r="BI172" s="170">
        <f t="shared" si="28"/>
        <v>0</v>
      </c>
      <c r="BJ172" s="18" t="s">
        <v>87</v>
      </c>
      <c r="BK172" s="170">
        <f t="shared" si="29"/>
        <v>0</v>
      </c>
      <c r="BL172" s="18" t="s">
        <v>308</v>
      </c>
      <c r="BM172" s="169" t="s">
        <v>2518</v>
      </c>
    </row>
    <row r="173" spans="1:65" s="2" customFormat="1" ht="24.2" customHeight="1">
      <c r="A173" s="33"/>
      <c r="B173" s="156"/>
      <c r="C173" s="157" t="s">
        <v>981</v>
      </c>
      <c r="D173" s="157" t="s">
        <v>150</v>
      </c>
      <c r="E173" s="158" t="s">
        <v>2519</v>
      </c>
      <c r="F173" s="159" t="s">
        <v>2520</v>
      </c>
      <c r="G173" s="160" t="s">
        <v>396</v>
      </c>
      <c r="H173" s="161">
        <v>0.59199999999999997</v>
      </c>
      <c r="I173" s="162"/>
      <c r="J173" s="163">
        <f t="shared" si="2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21"/>
        <v>0</v>
      </c>
      <c r="Q173" s="167">
        <v>0</v>
      </c>
      <c r="R173" s="167">
        <f t="shared" si="22"/>
        <v>0</v>
      </c>
      <c r="S173" s="167">
        <v>0</v>
      </c>
      <c r="T173" s="168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308</v>
      </c>
      <c r="AT173" s="169" t="s">
        <v>150</v>
      </c>
      <c r="AU173" s="169" t="s">
        <v>87</v>
      </c>
      <c r="AY173" s="18" t="s">
        <v>148</v>
      </c>
      <c r="BE173" s="170">
        <f t="shared" si="24"/>
        <v>0</v>
      </c>
      <c r="BF173" s="170">
        <f t="shared" si="25"/>
        <v>0</v>
      </c>
      <c r="BG173" s="170">
        <f t="shared" si="26"/>
        <v>0</v>
      </c>
      <c r="BH173" s="170">
        <f t="shared" si="27"/>
        <v>0</v>
      </c>
      <c r="BI173" s="170">
        <f t="shared" si="28"/>
        <v>0</v>
      </c>
      <c r="BJ173" s="18" t="s">
        <v>87</v>
      </c>
      <c r="BK173" s="170">
        <f t="shared" si="29"/>
        <v>0</v>
      </c>
      <c r="BL173" s="18" t="s">
        <v>308</v>
      </c>
      <c r="BM173" s="169" t="s">
        <v>2521</v>
      </c>
    </row>
    <row r="174" spans="1:65" s="2" customFormat="1" ht="24.2" customHeight="1">
      <c r="A174" s="33"/>
      <c r="B174" s="156"/>
      <c r="C174" s="157" t="s">
        <v>996</v>
      </c>
      <c r="D174" s="157" t="s">
        <v>150</v>
      </c>
      <c r="E174" s="158" t="s">
        <v>2522</v>
      </c>
      <c r="F174" s="159" t="s">
        <v>2523</v>
      </c>
      <c r="G174" s="160" t="s">
        <v>396</v>
      </c>
      <c r="H174" s="161">
        <v>0.59199999999999997</v>
      </c>
      <c r="I174" s="162"/>
      <c r="J174" s="163">
        <f t="shared" si="20"/>
        <v>0</v>
      </c>
      <c r="K174" s="164"/>
      <c r="L174" s="34"/>
      <c r="M174" s="165" t="s">
        <v>1</v>
      </c>
      <c r="N174" s="166" t="s">
        <v>40</v>
      </c>
      <c r="O174" s="62"/>
      <c r="P174" s="167">
        <f t="shared" si="21"/>
        <v>0</v>
      </c>
      <c r="Q174" s="167">
        <v>0</v>
      </c>
      <c r="R174" s="167">
        <f t="shared" si="22"/>
        <v>0</v>
      </c>
      <c r="S174" s="167">
        <v>0</v>
      </c>
      <c r="T174" s="168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308</v>
      </c>
      <c r="AT174" s="169" t="s">
        <v>150</v>
      </c>
      <c r="AU174" s="169" t="s">
        <v>87</v>
      </c>
      <c r="AY174" s="18" t="s">
        <v>148</v>
      </c>
      <c r="BE174" s="170">
        <f t="shared" si="24"/>
        <v>0</v>
      </c>
      <c r="BF174" s="170">
        <f t="shared" si="25"/>
        <v>0</v>
      </c>
      <c r="BG174" s="170">
        <f t="shared" si="26"/>
        <v>0</v>
      </c>
      <c r="BH174" s="170">
        <f t="shared" si="27"/>
        <v>0</v>
      </c>
      <c r="BI174" s="170">
        <f t="shared" si="28"/>
        <v>0</v>
      </c>
      <c r="BJ174" s="18" t="s">
        <v>87</v>
      </c>
      <c r="BK174" s="170">
        <f t="shared" si="29"/>
        <v>0</v>
      </c>
      <c r="BL174" s="18" t="s">
        <v>308</v>
      </c>
      <c r="BM174" s="169" t="s">
        <v>2524</v>
      </c>
    </row>
    <row r="175" spans="1:65" s="12" customFormat="1" ht="22.9" customHeight="1">
      <c r="B175" s="143"/>
      <c r="D175" s="144" t="s">
        <v>73</v>
      </c>
      <c r="E175" s="154" t="s">
        <v>2525</v>
      </c>
      <c r="F175" s="154" t="s">
        <v>2526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SUM(P176:P185)</f>
        <v>0</v>
      </c>
      <c r="Q175" s="149"/>
      <c r="R175" s="150">
        <f>SUM(R176:R185)</f>
        <v>9.3400000000000011E-3</v>
      </c>
      <c r="S175" s="149"/>
      <c r="T175" s="151">
        <f>SUM(T176:T185)</f>
        <v>0</v>
      </c>
      <c r="AR175" s="144" t="s">
        <v>87</v>
      </c>
      <c r="AT175" s="152" t="s">
        <v>73</v>
      </c>
      <c r="AU175" s="152" t="s">
        <v>81</v>
      </c>
      <c r="AY175" s="144" t="s">
        <v>148</v>
      </c>
      <c r="BK175" s="153">
        <f>SUM(BK176:BK185)</f>
        <v>0</v>
      </c>
    </row>
    <row r="176" spans="1:65" s="2" customFormat="1" ht="16.5" customHeight="1">
      <c r="A176" s="33"/>
      <c r="B176" s="156"/>
      <c r="C176" s="157" t="s">
        <v>455</v>
      </c>
      <c r="D176" s="157" t="s">
        <v>150</v>
      </c>
      <c r="E176" s="158" t="s">
        <v>2527</v>
      </c>
      <c r="F176" s="159" t="s">
        <v>2528</v>
      </c>
      <c r="G176" s="160" t="s">
        <v>325</v>
      </c>
      <c r="H176" s="161">
        <v>21</v>
      </c>
      <c r="I176" s="162"/>
      <c r="J176" s="163">
        <f t="shared" ref="J176:J185" si="30"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 t="shared" ref="P176:P185" si="31">O176*H176</f>
        <v>0</v>
      </c>
      <c r="Q176" s="167">
        <v>3.0000000000000001E-5</v>
      </c>
      <c r="R176" s="167">
        <f t="shared" ref="R176:R185" si="32">Q176*H176</f>
        <v>6.3000000000000003E-4</v>
      </c>
      <c r="S176" s="167">
        <v>0</v>
      </c>
      <c r="T176" s="168">
        <f t="shared" ref="T176:T185" si="33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308</v>
      </c>
      <c r="AT176" s="169" t="s">
        <v>150</v>
      </c>
      <c r="AU176" s="169" t="s">
        <v>87</v>
      </c>
      <c r="AY176" s="18" t="s">
        <v>148</v>
      </c>
      <c r="BE176" s="170">
        <f t="shared" ref="BE176:BE185" si="34">IF(N176="základná",J176,0)</f>
        <v>0</v>
      </c>
      <c r="BF176" s="170">
        <f t="shared" ref="BF176:BF185" si="35">IF(N176="znížená",J176,0)</f>
        <v>0</v>
      </c>
      <c r="BG176" s="170">
        <f t="shared" ref="BG176:BG185" si="36">IF(N176="zákl. prenesená",J176,0)</f>
        <v>0</v>
      </c>
      <c r="BH176" s="170">
        <f t="shared" ref="BH176:BH185" si="37">IF(N176="zníž. prenesená",J176,0)</f>
        <v>0</v>
      </c>
      <c r="BI176" s="170">
        <f t="shared" ref="BI176:BI185" si="38">IF(N176="nulová",J176,0)</f>
        <v>0</v>
      </c>
      <c r="BJ176" s="18" t="s">
        <v>87</v>
      </c>
      <c r="BK176" s="170">
        <f t="shared" ref="BK176:BK185" si="39">ROUND(I176*H176,2)</f>
        <v>0</v>
      </c>
      <c r="BL176" s="18" t="s">
        <v>308</v>
      </c>
      <c r="BM176" s="169" t="s">
        <v>2529</v>
      </c>
    </row>
    <row r="177" spans="1:65" s="2" customFormat="1" ht="21.75" customHeight="1">
      <c r="A177" s="33"/>
      <c r="B177" s="156"/>
      <c r="C177" s="207" t="s">
        <v>461</v>
      </c>
      <c r="D177" s="207" t="s">
        <v>752</v>
      </c>
      <c r="E177" s="208" t="s">
        <v>2530</v>
      </c>
      <c r="F177" s="209" t="s">
        <v>2531</v>
      </c>
      <c r="G177" s="210" t="s">
        <v>325</v>
      </c>
      <c r="H177" s="211">
        <v>21</v>
      </c>
      <c r="I177" s="212"/>
      <c r="J177" s="213">
        <f t="shared" si="30"/>
        <v>0</v>
      </c>
      <c r="K177" s="214"/>
      <c r="L177" s="215"/>
      <c r="M177" s="216" t="s">
        <v>1</v>
      </c>
      <c r="N177" s="217" t="s">
        <v>40</v>
      </c>
      <c r="O177" s="62"/>
      <c r="P177" s="167">
        <f t="shared" si="31"/>
        <v>0</v>
      </c>
      <c r="Q177" s="167">
        <v>1.2E-4</v>
      </c>
      <c r="R177" s="167">
        <f t="shared" si="32"/>
        <v>2.5200000000000001E-3</v>
      </c>
      <c r="S177" s="167">
        <v>0</v>
      </c>
      <c r="T177" s="168">
        <f t="shared" si="3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431</v>
      </c>
      <c r="AT177" s="169" t="s">
        <v>752</v>
      </c>
      <c r="AU177" s="169" t="s">
        <v>87</v>
      </c>
      <c r="AY177" s="18" t="s">
        <v>148</v>
      </c>
      <c r="BE177" s="170">
        <f t="shared" si="34"/>
        <v>0</v>
      </c>
      <c r="BF177" s="170">
        <f t="shared" si="35"/>
        <v>0</v>
      </c>
      <c r="BG177" s="170">
        <f t="shared" si="36"/>
        <v>0</v>
      </c>
      <c r="BH177" s="170">
        <f t="shared" si="37"/>
        <v>0</v>
      </c>
      <c r="BI177" s="170">
        <f t="shared" si="38"/>
        <v>0</v>
      </c>
      <c r="BJ177" s="18" t="s">
        <v>87</v>
      </c>
      <c r="BK177" s="170">
        <f t="shared" si="39"/>
        <v>0</v>
      </c>
      <c r="BL177" s="18" t="s">
        <v>308</v>
      </c>
      <c r="BM177" s="169" t="s">
        <v>2532</v>
      </c>
    </row>
    <row r="178" spans="1:65" s="2" customFormat="1" ht="16.5" customHeight="1">
      <c r="A178" s="33"/>
      <c r="B178" s="156"/>
      <c r="C178" s="157" t="s">
        <v>466</v>
      </c>
      <c r="D178" s="157" t="s">
        <v>150</v>
      </c>
      <c r="E178" s="158" t="s">
        <v>2533</v>
      </c>
      <c r="F178" s="159" t="s">
        <v>2534</v>
      </c>
      <c r="G178" s="160" t="s">
        <v>325</v>
      </c>
      <c r="H178" s="161">
        <v>42</v>
      </c>
      <c r="I178" s="162"/>
      <c r="J178" s="163">
        <f t="shared" si="30"/>
        <v>0</v>
      </c>
      <c r="K178" s="164"/>
      <c r="L178" s="34"/>
      <c r="M178" s="165" t="s">
        <v>1</v>
      </c>
      <c r="N178" s="166" t="s">
        <v>40</v>
      </c>
      <c r="O178" s="62"/>
      <c r="P178" s="167">
        <f t="shared" si="31"/>
        <v>0</v>
      </c>
      <c r="Q178" s="167">
        <v>2.0000000000000002E-5</v>
      </c>
      <c r="R178" s="167">
        <f t="shared" si="32"/>
        <v>8.4000000000000003E-4</v>
      </c>
      <c r="S178" s="167">
        <v>0</v>
      </c>
      <c r="T178" s="168">
        <f t="shared" si="3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308</v>
      </c>
      <c r="AT178" s="169" t="s">
        <v>150</v>
      </c>
      <c r="AU178" s="169" t="s">
        <v>87</v>
      </c>
      <c r="AY178" s="18" t="s">
        <v>148</v>
      </c>
      <c r="BE178" s="170">
        <f t="shared" si="34"/>
        <v>0</v>
      </c>
      <c r="BF178" s="170">
        <f t="shared" si="35"/>
        <v>0</v>
      </c>
      <c r="BG178" s="170">
        <f t="shared" si="36"/>
        <v>0</v>
      </c>
      <c r="BH178" s="170">
        <f t="shared" si="37"/>
        <v>0</v>
      </c>
      <c r="BI178" s="170">
        <f t="shared" si="38"/>
        <v>0</v>
      </c>
      <c r="BJ178" s="18" t="s">
        <v>87</v>
      </c>
      <c r="BK178" s="170">
        <f t="shared" si="39"/>
        <v>0</v>
      </c>
      <c r="BL178" s="18" t="s">
        <v>308</v>
      </c>
      <c r="BM178" s="169" t="s">
        <v>2535</v>
      </c>
    </row>
    <row r="179" spans="1:65" s="2" customFormat="1" ht="21.75" customHeight="1">
      <c r="A179" s="33"/>
      <c r="B179" s="156"/>
      <c r="C179" s="207" t="s">
        <v>472</v>
      </c>
      <c r="D179" s="207" t="s">
        <v>752</v>
      </c>
      <c r="E179" s="208" t="s">
        <v>2536</v>
      </c>
      <c r="F179" s="209" t="s">
        <v>2537</v>
      </c>
      <c r="G179" s="210" t="s">
        <v>325</v>
      </c>
      <c r="H179" s="211">
        <v>1</v>
      </c>
      <c r="I179" s="212"/>
      <c r="J179" s="213">
        <f t="shared" si="30"/>
        <v>0</v>
      </c>
      <c r="K179" s="214"/>
      <c r="L179" s="215"/>
      <c r="M179" s="216" t="s">
        <v>1</v>
      </c>
      <c r="N179" s="217" t="s">
        <v>40</v>
      </c>
      <c r="O179" s="62"/>
      <c r="P179" s="167">
        <f t="shared" si="31"/>
        <v>0</v>
      </c>
      <c r="Q179" s="167">
        <v>1.1E-4</v>
      </c>
      <c r="R179" s="167">
        <f t="shared" si="32"/>
        <v>1.1E-4</v>
      </c>
      <c r="S179" s="167">
        <v>0</v>
      </c>
      <c r="T179" s="168">
        <f t="shared" si="3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431</v>
      </c>
      <c r="AT179" s="169" t="s">
        <v>752</v>
      </c>
      <c r="AU179" s="169" t="s">
        <v>87</v>
      </c>
      <c r="AY179" s="18" t="s">
        <v>148</v>
      </c>
      <c r="BE179" s="170">
        <f t="shared" si="34"/>
        <v>0</v>
      </c>
      <c r="BF179" s="170">
        <f t="shared" si="35"/>
        <v>0</v>
      </c>
      <c r="BG179" s="170">
        <f t="shared" si="36"/>
        <v>0</v>
      </c>
      <c r="BH179" s="170">
        <f t="shared" si="37"/>
        <v>0</v>
      </c>
      <c r="BI179" s="170">
        <f t="shared" si="38"/>
        <v>0</v>
      </c>
      <c r="BJ179" s="18" t="s">
        <v>87</v>
      </c>
      <c r="BK179" s="170">
        <f t="shared" si="39"/>
        <v>0</v>
      </c>
      <c r="BL179" s="18" t="s">
        <v>308</v>
      </c>
      <c r="BM179" s="169" t="s">
        <v>2538</v>
      </c>
    </row>
    <row r="180" spans="1:65" s="2" customFormat="1" ht="21.75" customHeight="1">
      <c r="A180" s="33"/>
      <c r="B180" s="156"/>
      <c r="C180" s="207" t="s">
        <v>478</v>
      </c>
      <c r="D180" s="207" t="s">
        <v>752</v>
      </c>
      <c r="E180" s="208" t="s">
        <v>2539</v>
      </c>
      <c r="F180" s="209" t="s">
        <v>2540</v>
      </c>
      <c r="G180" s="210" t="s">
        <v>325</v>
      </c>
      <c r="H180" s="211">
        <v>20</v>
      </c>
      <c r="I180" s="212"/>
      <c r="J180" s="213">
        <f t="shared" si="30"/>
        <v>0</v>
      </c>
      <c r="K180" s="214"/>
      <c r="L180" s="215"/>
      <c r="M180" s="216" t="s">
        <v>1</v>
      </c>
      <c r="N180" s="217" t="s">
        <v>40</v>
      </c>
      <c r="O180" s="62"/>
      <c r="P180" s="167">
        <f t="shared" si="31"/>
        <v>0</v>
      </c>
      <c r="Q180" s="167">
        <v>1.1E-4</v>
      </c>
      <c r="R180" s="167">
        <f t="shared" si="32"/>
        <v>2.2000000000000001E-3</v>
      </c>
      <c r="S180" s="167">
        <v>0</v>
      </c>
      <c r="T180" s="168">
        <f t="shared" si="3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431</v>
      </c>
      <c r="AT180" s="169" t="s">
        <v>752</v>
      </c>
      <c r="AU180" s="169" t="s">
        <v>87</v>
      </c>
      <c r="AY180" s="18" t="s">
        <v>148</v>
      </c>
      <c r="BE180" s="170">
        <f t="shared" si="34"/>
        <v>0</v>
      </c>
      <c r="BF180" s="170">
        <f t="shared" si="35"/>
        <v>0</v>
      </c>
      <c r="BG180" s="170">
        <f t="shared" si="36"/>
        <v>0</v>
      </c>
      <c r="BH180" s="170">
        <f t="shared" si="37"/>
        <v>0</v>
      </c>
      <c r="BI180" s="170">
        <f t="shared" si="38"/>
        <v>0</v>
      </c>
      <c r="BJ180" s="18" t="s">
        <v>87</v>
      </c>
      <c r="BK180" s="170">
        <f t="shared" si="39"/>
        <v>0</v>
      </c>
      <c r="BL180" s="18" t="s">
        <v>308</v>
      </c>
      <c r="BM180" s="169" t="s">
        <v>2541</v>
      </c>
    </row>
    <row r="181" spans="1:65" s="2" customFormat="1" ht="24.2" customHeight="1">
      <c r="A181" s="33"/>
      <c r="B181" s="156"/>
      <c r="C181" s="207" t="s">
        <v>497</v>
      </c>
      <c r="D181" s="207" t="s">
        <v>752</v>
      </c>
      <c r="E181" s="208" t="s">
        <v>2542</v>
      </c>
      <c r="F181" s="209" t="s">
        <v>2543</v>
      </c>
      <c r="G181" s="210" t="s">
        <v>325</v>
      </c>
      <c r="H181" s="211">
        <v>20</v>
      </c>
      <c r="I181" s="212"/>
      <c r="J181" s="213">
        <f t="shared" si="30"/>
        <v>0</v>
      </c>
      <c r="K181" s="214"/>
      <c r="L181" s="215"/>
      <c r="M181" s="216" t="s">
        <v>1</v>
      </c>
      <c r="N181" s="217" t="s">
        <v>40</v>
      </c>
      <c r="O181" s="62"/>
      <c r="P181" s="167">
        <f t="shared" si="31"/>
        <v>0</v>
      </c>
      <c r="Q181" s="167">
        <v>8.0000000000000007E-5</v>
      </c>
      <c r="R181" s="167">
        <f t="shared" si="32"/>
        <v>1.6000000000000001E-3</v>
      </c>
      <c r="S181" s="167">
        <v>0</v>
      </c>
      <c r="T181" s="168">
        <f t="shared" si="3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431</v>
      </c>
      <c r="AT181" s="169" t="s">
        <v>752</v>
      </c>
      <c r="AU181" s="169" t="s">
        <v>87</v>
      </c>
      <c r="AY181" s="18" t="s">
        <v>148</v>
      </c>
      <c r="BE181" s="170">
        <f t="shared" si="34"/>
        <v>0</v>
      </c>
      <c r="BF181" s="170">
        <f t="shared" si="35"/>
        <v>0</v>
      </c>
      <c r="BG181" s="170">
        <f t="shared" si="36"/>
        <v>0</v>
      </c>
      <c r="BH181" s="170">
        <f t="shared" si="37"/>
        <v>0</v>
      </c>
      <c r="BI181" s="170">
        <f t="shared" si="38"/>
        <v>0</v>
      </c>
      <c r="BJ181" s="18" t="s">
        <v>87</v>
      </c>
      <c r="BK181" s="170">
        <f t="shared" si="39"/>
        <v>0</v>
      </c>
      <c r="BL181" s="18" t="s">
        <v>308</v>
      </c>
      <c r="BM181" s="169" t="s">
        <v>2544</v>
      </c>
    </row>
    <row r="182" spans="1:65" s="2" customFormat="1" ht="24.2" customHeight="1">
      <c r="A182" s="33"/>
      <c r="B182" s="156"/>
      <c r="C182" s="207" t="s">
        <v>790</v>
      </c>
      <c r="D182" s="207" t="s">
        <v>752</v>
      </c>
      <c r="E182" s="208" t="s">
        <v>2545</v>
      </c>
      <c r="F182" s="209" t="s">
        <v>2546</v>
      </c>
      <c r="G182" s="210" t="s">
        <v>325</v>
      </c>
      <c r="H182" s="211">
        <v>1</v>
      </c>
      <c r="I182" s="212"/>
      <c r="J182" s="213">
        <f t="shared" si="30"/>
        <v>0</v>
      </c>
      <c r="K182" s="214"/>
      <c r="L182" s="215"/>
      <c r="M182" s="216" t="s">
        <v>1</v>
      </c>
      <c r="N182" s="217" t="s">
        <v>40</v>
      </c>
      <c r="O182" s="62"/>
      <c r="P182" s="167">
        <f t="shared" si="31"/>
        <v>0</v>
      </c>
      <c r="Q182" s="167">
        <v>8.0000000000000007E-5</v>
      </c>
      <c r="R182" s="167">
        <f t="shared" si="32"/>
        <v>8.0000000000000007E-5</v>
      </c>
      <c r="S182" s="167">
        <v>0</v>
      </c>
      <c r="T182" s="168">
        <f t="shared" si="3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431</v>
      </c>
      <c r="AT182" s="169" t="s">
        <v>752</v>
      </c>
      <c r="AU182" s="169" t="s">
        <v>87</v>
      </c>
      <c r="AY182" s="18" t="s">
        <v>148</v>
      </c>
      <c r="BE182" s="170">
        <f t="shared" si="34"/>
        <v>0</v>
      </c>
      <c r="BF182" s="170">
        <f t="shared" si="35"/>
        <v>0</v>
      </c>
      <c r="BG182" s="170">
        <f t="shared" si="36"/>
        <v>0</v>
      </c>
      <c r="BH182" s="170">
        <f t="shared" si="37"/>
        <v>0</v>
      </c>
      <c r="BI182" s="170">
        <f t="shared" si="38"/>
        <v>0</v>
      </c>
      <c r="BJ182" s="18" t="s">
        <v>87</v>
      </c>
      <c r="BK182" s="170">
        <f t="shared" si="39"/>
        <v>0</v>
      </c>
      <c r="BL182" s="18" t="s">
        <v>308</v>
      </c>
      <c r="BM182" s="169" t="s">
        <v>2547</v>
      </c>
    </row>
    <row r="183" spans="1:65" s="2" customFormat="1" ht="24.2" customHeight="1">
      <c r="A183" s="33"/>
      <c r="B183" s="156"/>
      <c r="C183" s="157" t="s">
        <v>799</v>
      </c>
      <c r="D183" s="157" t="s">
        <v>150</v>
      </c>
      <c r="E183" s="158" t="s">
        <v>2548</v>
      </c>
      <c r="F183" s="159" t="s">
        <v>2549</v>
      </c>
      <c r="G183" s="160" t="s">
        <v>325</v>
      </c>
      <c r="H183" s="161">
        <v>8</v>
      </c>
      <c r="I183" s="162"/>
      <c r="J183" s="163">
        <f t="shared" si="30"/>
        <v>0</v>
      </c>
      <c r="K183" s="164"/>
      <c r="L183" s="34"/>
      <c r="M183" s="165" t="s">
        <v>1</v>
      </c>
      <c r="N183" s="166" t="s">
        <v>40</v>
      </c>
      <c r="O183" s="62"/>
      <c r="P183" s="167">
        <f t="shared" si="31"/>
        <v>0</v>
      </c>
      <c r="Q183" s="167">
        <v>1.7000000000000001E-4</v>
      </c>
      <c r="R183" s="167">
        <f t="shared" si="32"/>
        <v>1.3600000000000001E-3</v>
      </c>
      <c r="S183" s="167">
        <v>0</v>
      </c>
      <c r="T183" s="168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308</v>
      </c>
      <c r="AT183" s="169" t="s">
        <v>150</v>
      </c>
      <c r="AU183" s="169" t="s">
        <v>87</v>
      </c>
      <c r="AY183" s="18" t="s">
        <v>148</v>
      </c>
      <c r="BE183" s="170">
        <f t="shared" si="34"/>
        <v>0</v>
      </c>
      <c r="BF183" s="170">
        <f t="shared" si="35"/>
        <v>0</v>
      </c>
      <c r="BG183" s="170">
        <f t="shared" si="36"/>
        <v>0</v>
      </c>
      <c r="BH183" s="170">
        <f t="shared" si="37"/>
        <v>0</v>
      </c>
      <c r="BI183" s="170">
        <f t="shared" si="38"/>
        <v>0</v>
      </c>
      <c r="BJ183" s="18" t="s">
        <v>87</v>
      </c>
      <c r="BK183" s="170">
        <f t="shared" si="39"/>
        <v>0</v>
      </c>
      <c r="BL183" s="18" t="s">
        <v>308</v>
      </c>
      <c r="BM183" s="169" t="s">
        <v>2550</v>
      </c>
    </row>
    <row r="184" spans="1:65" s="2" customFormat="1" ht="21.75" customHeight="1">
      <c r="A184" s="33"/>
      <c r="B184" s="156"/>
      <c r="C184" s="157" t="s">
        <v>1002</v>
      </c>
      <c r="D184" s="157" t="s">
        <v>150</v>
      </c>
      <c r="E184" s="158" t="s">
        <v>2551</v>
      </c>
      <c r="F184" s="159" t="s">
        <v>2552</v>
      </c>
      <c r="G184" s="160" t="s">
        <v>396</v>
      </c>
      <c r="H184" s="161">
        <v>8.9999999999999993E-3</v>
      </c>
      <c r="I184" s="162"/>
      <c r="J184" s="163">
        <f t="shared" si="30"/>
        <v>0</v>
      </c>
      <c r="K184" s="164"/>
      <c r="L184" s="34"/>
      <c r="M184" s="165" t="s">
        <v>1</v>
      </c>
      <c r="N184" s="166" t="s">
        <v>40</v>
      </c>
      <c r="O184" s="62"/>
      <c r="P184" s="167">
        <f t="shared" si="31"/>
        <v>0</v>
      </c>
      <c r="Q184" s="167">
        <v>0</v>
      </c>
      <c r="R184" s="167">
        <f t="shared" si="32"/>
        <v>0</v>
      </c>
      <c r="S184" s="167">
        <v>0</v>
      </c>
      <c r="T184" s="168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308</v>
      </c>
      <c r="AT184" s="169" t="s">
        <v>150</v>
      </c>
      <c r="AU184" s="169" t="s">
        <v>87</v>
      </c>
      <c r="AY184" s="18" t="s">
        <v>148</v>
      </c>
      <c r="BE184" s="170">
        <f t="shared" si="34"/>
        <v>0</v>
      </c>
      <c r="BF184" s="170">
        <f t="shared" si="35"/>
        <v>0</v>
      </c>
      <c r="BG184" s="170">
        <f t="shared" si="36"/>
        <v>0</v>
      </c>
      <c r="BH184" s="170">
        <f t="shared" si="37"/>
        <v>0</v>
      </c>
      <c r="BI184" s="170">
        <f t="shared" si="38"/>
        <v>0</v>
      </c>
      <c r="BJ184" s="18" t="s">
        <v>87</v>
      </c>
      <c r="BK184" s="170">
        <f t="shared" si="39"/>
        <v>0</v>
      </c>
      <c r="BL184" s="18" t="s">
        <v>308</v>
      </c>
      <c r="BM184" s="169" t="s">
        <v>2553</v>
      </c>
    </row>
    <row r="185" spans="1:65" s="2" customFormat="1" ht="24.2" customHeight="1">
      <c r="A185" s="33"/>
      <c r="B185" s="156"/>
      <c r="C185" s="157" t="s">
        <v>1007</v>
      </c>
      <c r="D185" s="157" t="s">
        <v>150</v>
      </c>
      <c r="E185" s="158" t="s">
        <v>2554</v>
      </c>
      <c r="F185" s="159" t="s">
        <v>2555</v>
      </c>
      <c r="G185" s="160" t="s">
        <v>396</v>
      </c>
      <c r="H185" s="161">
        <v>8.9999999999999993E-3</v>
      </c>
      <c r="I185" s="162"/>
      <c r="J185" s="163">
        <f t="shared" si="30"/>
        <v>0</v>
      </c>
      <c r="K185" s="164"/>
      <c r="L185" s="34"/>
      <c r="M185" s="165" t="s">
        <v>1</v>
      </c>
      <c r="N185" s="166" t="s">
        <v>40</v>
      </c>
      <c r="O185" s="62"/>
      <c r="P185" s="167">
        <f t="shared" si="31"/>
        <v>0</v>
      </c>
      <c r="Q185" s="167">
        <v>0</v>
      </c>
      <c r="R185" s="167">
        <f t="shared" si="32"/>
        <v>0</v>
      </c>
      <c r="S185" s="167">
        <v>0</v>
      </c>
      <c r="T185" s="168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308</v>
      </c>
      <c r="AT185" s="169" t="s">
        <v>150</v>
      </c>
      <c r="AU185" s="169" t="s">
        <v>87</v>
      </c>
      <c r="AY185" s="18" t="s">
        <v>148</v>
      </c>
      <c r="BE185" s="170">
        <f t="shared" si="34"/>
        <v>0</v>
      </c>
      <c r="BF185" s="170">
        <f t="shared" si="35"/>
        <v>0</v>
      </c>
      <c r="BG185" s="170">
        <f t="shared" si="36"/>
        <v>0</v>
      </c>
      <c r="BH185" s="170">
        <f t="shared" si="37"/>
        <v>0</v>
      </c>
      <c r="BI185" s="170">
        <f t="shared" si="38"/>
        <v>0</v>
      </c>
      <c r="BJ185" s="18" t="s">
        <v>87</v>
      </c>
      <c r="BK185" s="170">
        <f t="shared" si="39"/>
        <v>0</v>
      </c>
      <c r="BL185" s="18" t="s">
        <v>308</v>
      </c>
      <c r="BM185" s="169" t="s">
        <v>2556</v>
      </c>
    </row>
    <row r="186" spans="1:65" s="12" customFormat="1" ht="22.9" customHeight="1">
      <c r="B186" s="143"/>
      <c r="D186" s="144" t="s">
        <v>73</v>
      </c>
      <c r="E186" s="154" t="s">
        <v>2557</v>
      </c>
      <c r="F186" s="154" t="s">
        <v>2558</v>
      </c>
      <c r="I186" s="146"/>
      <c r="J186" s="155">
        <f>BK186</f>
        <v>0</v>
      </c>
      <c r="L186" s="143"/>
      <c r="M186" s="148"/>
      <c r="N186" s="149"/>
      <c r="O186" s="149"/>
      <c r="P186" s="150">
        <f>SUM(P187:P206)</f>
        <v>0</v>
      </c>
      <c r="Q186" s="149"/>
      <c r="R186" s="150">
        <f>SUM(R187:R206)</f>
        <v>0.55842000000000014</v>
      </c>
      <c r="S186" s="149"/>
      <c r="T186" s="151">
        <f>SUM(T187:T206)</f>
        <v>0</v>
      </c>
      <c r="AR186" s="144" t="s">
        <v>87</v>
      </c>
      <c r="AT186" s="152" t="s">
        <v>73</v>
      </c>
      <c r="AU186" s="152" t="s">
        <v>81</v>
      </c>
      <c r="AY186" s="144" t="s">
        <v>148</v>
      </c>
      <c r="BK186" s="153">
        <f>SUM(BK187:BK206)</f>
        <v>0</v>
      </c>
    </row>
    <row r="187" spans="1:65" s="2" customFormat="1" ht="24.2" customHeight="1">
      <c r="A187" s="33"/>
      <c r="B187" s="156"/>
      <c r="C187" s="157" t="s">
        <v>809</v>
      </c>
      <c r="D187" s="157" t="s">
        <v>150</v>
      </c>
      <c r="E187" s="158" t="s">
        <v>2559</v>
      </c>
      <c r="F187" s="159" t="s">
        <v>2560</v>
      </c>
      <c r="G187" s="160" t="s">
        <v>325</v>
      </c>
      <c r="H187" s="161">
        <v>3</v>
      </c>
      <c r="I187" s="162"/>
      <c r="J187" s="163">
        <f t="shared" ref="J187:J206" si="40"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 t="shared" ref="P187:P206" si="41">O187*H187</f>
        <v>0</v>
      </c>
      <c r="Q187" s="167">
        <v>2.0000000000000002E-5</v>
      </c>
      <c r="R187" s="167">
        <f t="shared" ref="R187:R206" si="42">Q187*H187</f>
        <v>6.0000000000000008E-5</v>
      </c>
      <c r="S187" s="167">
        <v>0</v>
      </c>
      <c r="T187" s="168">
        <f t="shared" ref="T187:T206" si="4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308</v>
      </c>
      <c r="AT187" s="169" t="s">
        <v>150</v>
      </c>
      <c r="AU187" s="169" t="s">
        <v>87</v>
      </c>
      <c r="AY187" s="18" t="s">
        <v>148</v>
      </c>
      <c r="BE187" s="170">
        <f t="shared" ref="BE187:BE206" si="44">IF(N187="základná",J187,0)</f>
        <v>0</v>
      </c>
      <c r="BF187" s="170">
        <f t="shared" ref="BF187:BF206" si="45">IF(N187="znížená",J187,0)</f>
        <v>0</v>
      </c>
      <c r="BG187" s="170">
        <f t="shared" ref="BG187:BG206" si="46">IF(N187="zákl. prenesená",J187,0)</f>
        <v>0</v>
      </c>
      <c r="BH187" s="170">
        <f t="shared" ref="BH187:BH206" si="47">IF(N187="zníž. prenesená",J187,0)</f>
        <v>0</v>
      </c>
      <c r="BI187" s="170">
        <f t="shared" ref="BI187:BI206" si="48">IF(N187="nulová",J187,0)</f>
        <v>0</v>
      </c>
      <c r="BJ187" s="18" t="s">
        <v>87</v>
      </c>
      <c r="BK187" s="170">
        <f t="shared" ref="BK187:BK206" si="49">ROUND(I187*H187,2)</f>
        <v>0</v>
      </c>
      <c r="BL187" s="18" t="s">
        <v>308</v>
      </c>
      <c r="BM187" s="169" t="s">
        <v>2561</v>
      </c>
    </row>
    <row r="188" spans="1:65" s="2" customFormat="1" ht="24.2" customHeight="1">
      <c r="A188" s="33"/>
      <c r="B188" s="156"/>
      <c r="C188" s="157" t="s">
        <v>816</v>
      </c>
      <c r="D188" s="157" t="s">
        <v>150</v>
      </c>
      <c r="E188" s="158" t="s">
        <v>2562</v>
      </c>
      <c r="F188" s="159" t="s">
        <v>2563</v>
      </c>
      <c r="G188" s="160" t="s">
        <v>325</v>
      </c>
      <c r="H188" s="161">
        <v>1</v>
      </c>
      <c r="I188" s="162"/>
      <c r="J188" s="163">
        <f t="shared" si="40"/>
        <v>0</v>
      </c>
      <c r="K188" s="164"/>
      <c r="L188" s="34"/>
      <c r="M188" s="165" t="s">
        <v>1</v>
      </c>
      <c r="N188" s="166" t="s">
        <v>40</v>
      </c>
      <c r="O188" s="62"/>
      <c r="P188" s="167">
        <f t="shared" si="41"/>
        <v>0</v>
      </c>
      <c r="Q188" s="167">
        <v>2.0000000000000002E-5</v>
      </c>
      <c r="R188" s="167">
        <f t="shared" si="42"/>
        <v>2.0000000000000002E-5</v>
      </c>
      <c r="S188" s="167">
        <v>0</v>
      </c>
      <c r="T188" s="168">
        <f t="shared" si="4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308</v>
      </c>
      <c r="AT188" s="169" t="s">
        <v>150</v>
      </c>
      <c r="AU188" s="169" t="s">
        <v>87</v>
      </c>
      <c r="AY188" s="18" t="s">
        <v>148</v>
      </c>
      <c r="BE188" s="170">
        <f t="shared" si="44"/>
        <v>0</v>
      </c>
      <c r="BF188" s="170">
        <f t="shared" si="45"/>
        <v>0</v>
      </c>
      <c r="BG188" s="170">
        <f t="shared" si="46"/>
        <v>0</v>
      </c>
      <c r="BH188" s="170">
        <f t="shared" si="47"/>
        <v>0</v>
      </c>
      <c r="BI188" s="170">
        <f t="shared" si="48"/>
        <v>0</v>
      </c>
      <c r="BJ188" s="18" t="s">
        <v>87</v>
      </c>
      <c r="BK188" s="170">
        <f t="shared" si="49"/>
        <v>0</v>
      </c>
      <c r="BL188" s="18" t="s">
        <v>308</v>
      </c>
      <c r="BM188" s="169" t="s">
        <v>2564</v>
      </c>
    </row>
    <row r="189" spans="1:65" s="2" customFormat="1" ht="24.2" customHeight="1">
      <c r="A189" s="33"/>
      <c r="B189" s="156"/>
      <c r="C189" s="157" t="s">
        <v>821</v>
      </c>
      <c r="D189" s="157" t="s">
        <v>150</v>
      </c>
      <c r="E189" s="158" t="s">
        <v>2565</v>
      </c>
      <c r="F189" s="159" t="s">
        <v>2566</v>
      </c>
      <c r="G189" s="160" t="s">
        <v>325</v>
      </c>
      <c r="H189" s="161">
        <v>1</v>
      </c>
      <c r="I189" s="162"/>
      <c r="J189" s="163">
        <f t="shared" si="40"/>
        <v>0</v>
      </c>
      <c r="K189" s="164"/>
      <c r="L189" s="34"/>
      <c r="M189" s="165" t="s">
        <v>1</v>
      </c>
      <c r="N189" s="166" t="s">
        <v>40</v>
      </c>
      <c r="O189" s="62"/>
      <c r="P189" s="167">
        <f t="shared" si="41"/>
        <v>0</v>
      </c>
      <c r="Q189" s="167">
        <v>2.0000000000000002E-5</v>
      </c>
      <c r="R189" s="167">
        <f t="shared" si="42"/>
        <v>2.0000000000000002E-5</v>
      </c>
      <c r="S189" s="167">
        <v>0</v>
      </c>
      <c r="T189" s="168">
        <f t="shared" si="4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308</v>
      </c>
      <c r="AT189" s="169" t="s">
        <v>150</v>
      </c>
      <c r="AU189" s="169" t="s">
        <v>87</v>
      </c>
      <c r="AY189" s="18" t="s">
        <v>148</v>
      </c>
      <c r="BE189" s="170">
        <f t="shared" si="44"/>
        <v>0</v>
      </c>
      <c r="BF189" s="170">
        <f t="shared" si="45"/>
        <v>0</v>
      </c>
      <c r="BG189" s="170">
        <f t="shared" si="46"/>
        <v>0</v>
      </c>
      <c r="BH189" s="170">
        <f t="shared" si="47"/>
        <v>0</v>
      </c>
      <c r="BI189" s="170">
        <f t="shared" si="48"/>
        <v>0</v>
      </c>
      <c r="BJ189" s="18" t="s">
        <v>87</v>
      </c>
      <c r="BK189" s="170">
        <f t="shared" si="49"/>
        <v>0</v>
      </c>
      <c r="BL189" s="18" t="s">
        <v>308</v>
      </c>
      <c r="BM189" s="169" t="s">
        <v>2567</v>
      </c>
    </row>
    <row r="190" spans="1:65" s="2" customFormat="1" ht="24.2" customHeight="1">
      <c r="A190" s="33"/>
      <c r="B190" s="156"/>
      <c r="C190" s="157" t="s">
        <v>826</v>
      </c>
      <c r="D190" s="157" t="s">
        <v>150</v>
      </c>
      <c r="E190" s="158" t="s">
        <v>2568</v>
      </c>
      <c r="F190" s="159" t="s">
        <v>2569</v>
      </c>
      <c r="G190" s="160" t="s">
        <v>325</v>
      </c>
      <c r="H190" s="161">
        <v>5</v>
      </c>
      <c r="I190" s="162"/>
      <c r="J190" s="163">
        <f t="shared" si="40"/>
        <v>0</v>
      </c>
      <c r="K190" s="164"/>
      <c r="L190" s="34"/>
      <c r="M190" s="165" t="s">
        <v>1</v>
      </c>
      <c r="N190" s="166" t="s">
        <v>40</v>
      </c>
      <c r="O190" s="62"/>
      <c r="P190" s="167">
        <f t="shared" si="41"/>
        <v>0</v>
      </c>
      <c r="Q190" s="167">
        <v>2.0000000000000002E-5</v>
      </c>
      <c r="R190" s="167">
        <f t="shared" si="42"/>
        <v>1E-4</v>
      </c>
      <c r="S190" s="167">
        <v>0</v>
      </c>
      <c r="T190" s="168">
        <f t="shared" si="4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308</v>
      </c>
      <c r="AT190" s="169" t="s">
        <v>150</v>
      </c>
      <c r="AU190" s="169" t="s">
        <v>87</v>
      </c>
      <c r="AY190" s="18" t="s">
        <v>148</v>
      </c>
      <c r="BE190" s="170">
        <f t="shared" si="44"/>
        <v>0</v>
      </c>
      <c r="BF190" s="170">
        <f t="shared" si="45"/>
        <v>0</v>
      </c>
      <c r="BG190" s="170">
        <f t="shared" si="46"/>
        <v>0</v>
      </c>
      <c r="BH190" s="170">
        <f t="shared" si="47"/>
        <v>0</v>
      </c>
      <c r="BI190" s="170">
        <f t="shared" si="48"/>
        <v>0</v>
      </c>
      <c r="BJ190" s="18" t="s">
        <v>87</v>
      </c>
      <c r="BK190" s="170">
        <f t="shared" si="49"/>
        <v>0</v>
      </c>
      <c r="BL190" s="18" t="s">
        <v>308</v>
      </c>
      <c r="BM190" s="169" t="s">
        <v>2570</v>
      </c>
    </row>
    <row r="191" spans="1:65" s="2" customFormat="1" ht="33" customHeight="1">
      <c r="A191" s="33"/>
      <c r="B191" s="156"/>
      <c r="C191" s="157" t="s">
        <v>831</v>
      </c>
      <c r="D191" s="157" t="s">
        <v>150</v>
      </c>
      <c r="E191" s="158" t="s">
        <v>2571</v>
      </c>
      <c r="F191" s="159" t="s">
        <v>2572</v>
      </c>
      <c r="G191" s="160" t="s">
        <v>325</v>
      </c>
      <c r="H191" s="161">
        <v>6</v>
      </c>
      <c r="I191" s="162"/>
      <c r="J191" s="163">
        <f t="shared" si="40"/>
        <v>0</v>
      </c>
      <c r="K191" s="164"/>
      <c r="L191" s="34"/>
      <c r="M191" s="165" t="s">
        <v>1</v>
      </c>
      <c r="N191" s="166" t="s">
        <v>40</v>
      </c>
      <c r="O191" s="62"/>
      <c r="P191" s="167">
        <f t="shared" si="41"/>
        <v>0</v>
      </c>
      <c r="Q191" s="167">
        <v>2.0000000000000002E-5</v>
      </c>
      <c r="R191" s="167">
        <f t="shared" si="42"/>
        <v>1.2000000000000002E-4</v>
      </c>
      <c r="S191" s="167">
        <v>0</v>
      </c>
      <c r="T191" s="168">
        <f t="shared" si="4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308</v>
      </c>
      <c r="AT191" s="169" t="s">
        <v>150</v>
      </c>
      <c r="AU191" s="169" t="s">
        <v>87</v>
      </c>
      <c r="AY191" s="18" t="s">
        <v>148</v>
      </c>
      <c r="BE191" s="170">
        <f t="shared" si="44"/>
        <v>0</v>
      </c>
      <c r="BF191" s="170">
        <f t="shared" si="45"/>
        <v>0</v>
      </c>
      <c r="BG191" s="170">
        <f t="shared" si="46"/>
        <v>0</v>
      </c>
      <c r="BH191" s="170">
        <f t="shared" si="47"/>
        <v>0</v>
      </c>
      <c r="BI191" s="170">
        <f t="shared" si="48"/>
        <v>0</v>
      </c>
      <c r="BJ191" s="18" t="s">
        <v>87</v>
      </c>
      <c r="BK191" s="170">
        <f t="shared" si="49"/>
        <v>0</v>
      </c>
      <c r="BL191" s="18" t="s">
        <v>308</v>
      </c>
      <c r="BM191" s="169" t="s">
        <v>2573</v>
      </c>
    </row>
    <row r="192" spans="1:65" s="2" customFormat="1" ht="33" customHeight="1">
      <c r="A192" s="33"/>
      <c r="B192" s="156"/>
      <c r="C192" s="157" t="s">
        <v>836</v>
      </c>
      <c r="D192" s="157" t="s">
        <v>150</v>
      </c>
      <c r="E192" s="158" t="s">
        <v>2574</v>
      </c>
      <c r="F192" s="159" t="s">
        <v>2575</v>
      </c>
      <c r="G192" s="160" t="s">
        <v>325</v>
      </c>
      <c r="H192" s="161">
        <v>5</v>
      </c>
      <c r="I192" s="162"/>
      <c r="J192" s="163">
        <f t="shared" si="4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41"/>
        <v>0</v>
      </c>
      <c r="Q192" s="167">
        <v>2.0000000000000002E-5</v>
      </c>
      <c r="R192" s="167">
        <f t="shared" si="42"/>
        <v>1E-4</v>
      </c>
      <c r="S192" s="167">
        <v>0</v>
      </c>
      <c r="T192" s="168">
        <f t="shared" si="4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308</v>
      </c>
      <c r="AT192" s="169" t="s">
        <v>150</v>
      </c>
      <c r="AU192" s="169" t="s">
        <v>87</v>
      </c>
      <c r="AY192" s="18" t="s">
        <v>148</v>
      </c>
      <c r="BE192" s="170">
        <f t="shared" si="44"/>
        <v>0</v>
      </c>
      <c r="BF192" s="170">
        <f t="shared" si="45"/>
        <v>0</v>
      </c>
      <c r="BG192" s="170">
        <f t="shared" si="46"/>
        <v>0</v>
      </c>
      <c r="BH192" s="170">
        <f t="shared" si="47"/>
        <v>0</v>
      </c>
      <c r="BI192" s="170">
        <f t="shared" si="48"/>
        <v>0</v>
      </c>
      <c r="BJ192" s="18" t="s">
        <v>87</v>
      </c>
      <c r="BK192" s="170">
        <f t="shared" si="49"/>
        <v>0</v>
      </c>
      <c r="BL192" s="18" t="s">
        <v>308</v>
      </c>
      <c r="BM192" s="169" t="s">
        <v>2576</v>
      </c>
    </row>
    <row r="193" spans="1:65" s="2" customFormat="1" ht="24.2" customHeight="1">
      <c r="A193" s="33"/>
      <c r="B193" s="156"/>
      <c r="C193" s="157" t="s">
        <v>841</v>
      </c>
      <c r="D193" s="157" t="s">
        <v>150</v>
      </c>
      <c r="E193" s="158" t="s">
        <v>2577</v>
      </c>
      <c r="F193" s="159" t="s">
        <v>2578</v>
      </c>
      <c r="G193" s="160" t="s">
        <v>325</v>
      </c>
      <c r="H193" s="161">
        <v>4</v>
      </c>
      <c r="I193" s="162"/>
      <c r="J193" s="163">
        <f t="shared" si="40"/>
        <v>0</v>
      </c>
      <c r="K193" s="164"/>
      <c r="L193" s="34"/>
      <c r="M193" s="165" t="s">
        <v>1</v>
      </c>
      <c r="N193" s="166" t="s">
        <v>40</v>
      </c>
      <c r="O193" s="62"/>
      <c r="P193" s="167">
        <f t="shared" si="41"/>
        <v>0</v>
      </c>
      <c r="Q193" s="167">
        <v>0</v>
      </c>
      <c r="R193" s="167">
        <f t="shared" si="42"/>
        <v>0</v>
      </c>
      <c r="S193" s="167">
        <v>0</v>
      </c>
      <c r="T193" s="168">
        <f t="shared" si="4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308</v>
      </c>
      <c r="AT193" s="169" t="s">
        <v>150</v>
      </c>
      <c r="AU193" s="169" t="s">
        <v>87</v>
      </c>
      <c r="AY193" s="18" t="s">
        <v>148</v>
      </c>
      <c r="BE193" s="170">
        <f t="shared" si="44"/>
        <v>0</v>
      </c>
      <c r="BF193" s="170">
        <f t="shared" si="45"/>
        <v>0</v>
      </c>
      <c r="BG193" s="170">
        <f t="shared" si="46"/>
        <v>0</v>
      </c>
      <c r="BH193" s="170">
        <f t="shared" si="47"/>
        <v>0</v>
      </c>
      <c r="BI193" s="170">
        <f t="shared" si="48"/>
        <v>0</v>
      </c>
      <c r="BJ193" s="18" t="s">
        <v>87</v>
      </c>
      <c r="BK193" s="170">
        <f t="shared" si="49"/>
        <v>0</v>
      </c>
      <c r="BL193" s="18" t="s">
        <v>308</v>
      </c>
      <c r="BM193" s="169" t="s">
        <v>2579</v>
      </c>
    </row>
    <row r="194" spans="1:65" s="2" customFormat="1" ht="24.2" customHeight="1">
      <c r="A194" s="33"/>
      <c r="B194" s="156"/>
      <c r="C194" s="157" t="s">
        <v>846</v>
      </c>
      <c r="D194" s="157" t="s">
        <v>150</v>
      </c>
      <c r="E194" s="158" t="s">
        <v>2580</v>
      </c>
      <c r="F194" s="159" t="s">
        <v>2581</v>
      </c>
      <c r="G194" s="160" t="s">
        <v>325</v>
      </c>
      <c r="H194" s="161">
        <v>17</v>
      </c>
      <c r="I194" s="162"/>
      <c r="J194" s="163">
        <f t="shared" si="40"/>
        <v>0</v>
      </c>
      <c r="K194" s="164"/>
      <c r="L194" s="34"/>
      <c r="M194" s="165" t="s">
        <v>1</v>
      </c>
      <c r="N194" s="166" t="s">
        <v>40</v>
      </c>
      <c r="O194" s="62"/>
      <c r="P194" s="167">
        <f t="shared" si="41"/>
        <v>0</v>
      </c>
      <c r="Q194" s="167">
        <v>0</v>
      </c>
      <c r="R194" s="167">
        <f t="shared" si="42"/>
        <v>0</v>
      </c>
      <c r="S194" s="167">
        <v>0</v>
      </c>
      <c r="T194" s="168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308</v>
      </c>
      <c r="AT194" s="169" t="s">
        <v>150</v>
      </c>
      <c r="AU194" s="169" t="s">
        <v>87</v>
      </c>
      <c r="AY194" s="18" t="s">
        <v>148</v>
      </c>
      <c r="BE194" s="170">
        <f t="shared" si="44"/>
        <v>0</v>
      </c>
      <c r="BF194" s="170">
        <f t="shared" si="45"/>
        <v>0</v>
      </c>
      <c r="BG194" s="170">
        <f t="shared" si="46"/>
        <v>0</v>
      </c>
      <c r="BH194" s="170">
        <f t="shared" si="47"/>
        <v>0</v>
      </c>
      <c r="BI194" s="170">
        <f t="shared" si="48"/>
        <v>0</v>
      </c>
      <c r="BJ194" s="18" t="s">
        <v>87</v>
      </c>
      <c r="BK194" s="170">
        <f t="shared" si="49"/>
        <v>0</v>
      </c>
      <c r="BL194" s="18" t="s">
        <v>308</v>
      </c>
      <c r="BM194" s="169" t="s">
        <v>2582</v>
      </c>
    </row>
    <row r="195" spans="1:65" s="2" customFormat="1" ht="33" customHeight="1">
      <c r="A195" s="33"/>
      <c r="B195" s="156"/>
      <c r="C195" s="207" t="s">
        <v>851</v>
      </c>
      <c r="D195" s="207" t="s">
        <v>752</v>
      </c>
      <c r="E195" s="208" t="s">
        <v>2583</v>
      </c>
      <c r="F195" s="209" t="s">
        <v>2584</v>
      </c>
      <c r="G195" s="210" t="s">
        <v>325</v>
      </c>
      <c r="H195" s="211">
        <v>3</v>
      </c>
      <c r="I195" s="212"/>
      <c r="J195" s="213">
        <f t="shared" si="40"/>
        <v>0</v>
      </c>
      <c r="K195" s="214"/>
      <c r="L195" s="215"/>
      <c r="M195" s="216" t="s">
        <v>1</v>
      </c>
      <c r="N195" s="217" t="s">
        <v>40</v>
      </c>
      <c r="O195" s="62"/>
      <c r="P195" s="167">
        <f t="shared" si="41"/>
        <v>0</v>
      </c>
      <c r="Q195" s="167">
        <v>0.01</v>
      </c>
      <c r="R195" s="167">
        <f t="shared" si="42"/>
        <v>0.03</v>
      </c>
      <c r="S195" s="167">
        <v>0</v>
      </c>
      <c r="T195" s="168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431</v>
      </c>
      <c r="AT195" s="169" t="s">
        <v>752</v>
      </c>
      <c r="AU195" s="169" t="s">
        <v>87</v>
      </c>
      <c r="AY195" s="18" t="s">
        <v>148</v>
      </c>
      <c r="BE195" s="170">
        <f t="shared" si="44"/>
        <v>0</v>
      </c>
      <c r="BF195" s="170">
        <f t="shared" si="45"/>
        <v>0</v>
      </c>
      <c r="BG195" s="170">
        <f t="shared" si="46"/>
        <v>0</v>
      </c>
      <c r="BH195" s="170">
        <f t="shared" si="47"/>
        <v>0</v>
      </c>
      <c r="BI195" s="170">
        <f t="shared" si="48"/>
        <v>0</v>
      </c>
      <c r="BJ195" s="18" t="s">
        <v>87</v>
      </c>
      <c r="BK195" s="170">
        <f t="shared" si="49"/>
        <v>0</v>
      </c>
      <c r="BL195" s="18" t="s">
        <v>308</v>
      </c>
      <c r="BM195" s="169" t="s">
        <v>2585</v>
      </c>
    </row>
    <row r="196" spans="1:65" s="2" customFormat="1" ht="33" customHeight="1">
      <c r="A196" s="33"/>
      <c r="B196" s="156"/>
      <c r="C196" s="207" t="s">
        <v>856</v>
      </c>
      <c r="D196" s="207" t="s">
        <v>752</v>
      </c>
      <c r="E196" s="208" t="s">
        <v>2586</v>
      </c>
      <c r="F196" s="209" t="s">
        <v>2587</v>
      </c>
      <c r="G196" s="210" t="s">
        <v>325</v>
      </c>
      <c r="H196" s="211">
        <v>3</v>
      </c>
      <c r="I196" s="212"/>
      <c r="J196" s="213">
        <f t="shared" si="40"/>
        <v>0</v>
      </c>
      <c r="K196" s="214"/>
      <c r="L196" s="215"/>
      <c r="M196" s="216" t="s">
        <v>1</v>
      </c>
      <c r="N196" s="217" t="s">
        <v>40</v>
      </c>
      <c r="O196" s="62"/>
      <c r="P196" s="167">
        <f t="shared" si="41"/>
        <v>0</v>
      </c>
      <c r="Q196" s="167">
        <v>1.9E-2</v>
      </c>
      <c r="R196" s="167">
        <f t="shared" si="42"/>
        <v>5.6999999999999995E-2</v>
      </c>
      <c r="S196" s="167">
        <v>0</v>
      </c>
      <c r="T196" s="168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431</v>
      </c>
      <c r="AT196" s="169" t="s">
        <v>752</v>
      </c>
      <c r="AU196" s="169" t="s">
        <v>87</v>
      </c>
      <c r="AY196" s="18" t="s">
        <v>148</v>
      </c>
      <c r="BE196" s="170">
        <f t="shared" si="44"/>
        <v>0</v>
      </c>
      <c r="BF196" s="170">
        <f t="shared" si="45"/>
        <v>0</v>
      </c>
      <c r="BG196" s="170">
        <f t="shared" si="46"/>
        <v>0</v>
      </c>
      <c r="BH196" s="170">
        <f t="shared" si="47"/>
        <v>0</v>
      </c>
      <c r="BI196" s="170">
        <f t="shared" si="48"/>
        <v>0</v>
      </c>
      <c r="BJ196" s="18" t="s">
        <v>87</v>
      </c>
      <c r="BK196" s="170">
        <f t="shared" si="49"/>
        <v>0</v>
      </c>
      <c r="BL196" s="18" t="s">
        <v>308</v>
      </c>
      <c r="BM196" s="169" t="s">
        <v>2588</v>
      </c>
    </row>
    <row r="197" spans="1:65" s="2" customFormat="1" ht="33" customHeight="1">
      <c r="A197" s="33"/>
      <c r="B197" s="156"/>
      <c r="C197" s="207" t="s">
        <v>861</v>
      </c>
      <c r="D197" s="207" t="s">
        <v>752</v>
      </c>
      <c r="E197" s="208" t="s">
        <v>2589</v>
      </c>
      <c r="F197" s="209" t="s">
        <v>2590</v>
      </c>
      <c r="G197" s="210" t="s">
        <v>325</v>
      </c>
      <c r="H197" s="211">
        <v>1</v>
      </c>
      <c r="I197" s="212"/>
      <c r="J197" s="213">
        <f t="shared" si="40"/>
        <v>0</v>
      </c>
      <c r="K197" s="214"/>
      <c r="L197" s="215"/>
      <c r="M197" s="216" t="s">
        <v>1</v>
      </c>
      <c r="N197" s="217" t="s">
        <v>40</v>
      </c>
      <c r="O197" s="62"/>
      <c r="P197" s="167">
        <f t="shared" si="41"/>
        <v>0</v>
      </c>
      <c r="Q197" s="167">
        <v>3.3000000000000002E-2</v>
      </c>
      <c r="R197" s="167">
        <f t="shared" si="42"/>
        <v>3.3000000000000002E-2</v>
      </c>
      <c r="S197" s="167">
        <v>0</v>
      </c>
      <c r="T197" s="168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431</v>
      </c>
      <c r="AT197" s="169" t="s">
        <v>752</v>
      </c>
      <c r="AU197" s="169" t="s">
        <v>87</v>
      </c>
      <c r="AY197" s="18" t="s">
        <v>148</v>
      </c>
      <c r="BE197" s="170">
        <f t="shared" si="44"/>
        <v>0</v>
      </c>
      <c r="BF197" s="170">
        <f t="shared" si="45"/>
        <v>0</v>
      </c>
      <c r="BG197" s="170">
        <f t="shared" si="46"/>
        <v>0</v>
      </c>
      <c r="BH197" s="170">
        <f t="shared" si="47"/>
        <v>0</v>
      </c>
      <c r="BI197" s="170">
        <f t="shared" si="48"/>
        <v>0</v>
      </c>
      <c r="BJ197" s="18" t="s">
        <v>87</v>
      </c>
      <c r="BK197" s="170">
        <f t="shared" si="49"/>
        <v>0</v>
      </c>
      <c r="BL197" s="18" t="s">
        <v>308</v>
      </c>
      <c r="BM197" s="169" t="s">
        <v>2591</v>
      </c>
    </row>
    <row r="198" spans="1:65" s="2" customFormat="1" ht="33" customHeight="1">
      <c r="A198" s="33"/>
      <c r="B198" s="156"/>
      <c r="C198" s="207" t="s">
        <v>863</v>
      </c>
      <c r="D198" s="207" t="s">
        <v>752</v>
      </c>
      <c r="E198" s="208" t="s">
        <v>2592</v>
      </c>
      <c r="F198" s="209" t="s">
        <v>2593</v>
      </c>
      <c r="G198" s="210" t="s">
        <v>325</v>
      </c>
      <c r="H198" s="211">
        <v>2</v>
      </c>
      <c r="I198" s="212"/>
      <c r="J198" s="213">
        <f t="shared" si="40"/>
        <v>0</v>
      </c>
      <c r="K198" s="214"/>
      <c r="L198" s="215"/>
      <c r="M198" s="216" t="s">
        <v>1</v>
      </c>
      <c r="N198" s="217" t="s">
        <v>40</v>
      </c>
      <c r="O198" s="62"/>
      <c r="P198" s="167">
        <f t="shared" si="41"/>
        <v>0</v>
      </c>
      <c r="Q198" s="167">
        <v>2.5000000000000001E-2</v>
      </c>
      <c r="R198" s="167">
        <f t="shared" si="42"/>
        <v>0.05</v>
      </c>
      <c r="S198" s="167">
        <v>0</v>
      </c>
      <c r="T198" s="168">
        <f t="shared" si="4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431</v>
      </c>
      <c r="AT198" s="169" t="s">
        <v>752</v>
      </c>
      <c r="AU198" s="169" t="s">
        <v>87</v>
      </c>
      <c r="AY198" s="18" t="s">
        <v>148</v>
      </c>
      <c r="BE198" s="170">
        <f t="shared" si="44"/>
        <v>0</v>
      </c>
      <c r="BF198" s="170">
        <f t="shared" si="45"/>
        <v>0</v>
      </c>
      <c r="BG198" s="170">
        <f t="shared" si="46"/>
        <v>0</v>
      </c>
      <c r="BH198" s="170">
        <f t="shared" si="47"/>
        <v>0</v>
      </c>
      <c r="BI198" s="170">
        <f t="shared" si="48"/>
        <v>0</v>
      </c>
      <c r="BJ198" s="18" t="s">
        <v>87</v>
      </c>
      <c r="BK198" s="170">
        <f t="shared" si="49"/>
        <v>0</v>
      </c>
      <c r="BL198" s="18" t="s">
        <v>308</v>
      </c>
      <c r="BM198" s="169" t="s">
        <v>2594</v>
      </c>
    </row>
    <row r="199" spans="1:65" s="2" customFormat="1" ht="33" customHeight="1">
      <c r="A199" s="33"/>
      <c r="B199" s="156"/>
      <c r="C199" s="207" t="s">
        <v>870</v>
      </c>
      <c r="D199" s="207" t="s">
        <v>752</v>
      </c>
      <c r="E199" s="208" t="s">
        <v>2595</v>
      </c>
      <c r="F199" s="209" t="s">
        <v>2596</v>
      </c>
      <c r="G199" s="210" t="s">
        <v>325</v>
      </c>
      <c r="H199" s="211">
        <v>4</v>
      </c>
      <c r="I199" s="212"/>
      <c r="J199" s="213">
        <f t="shared" si="40"/>
        <v>0</v>
      </c>
      <c r="K199" s="214"/>
      <c r="L199" s="215"/>
      <c r="M199" s="216" t="s">
        <v>1</v>
      </c>
      <c r="N199" s="217" t="s">
        <v>40</v>
      </c>
      <c r="O199" s="62"/>
      <c r="P199" s="167">
        <f t="shared" si="41"/>
        <v>0</v>
      </c>
      <c r="Q199" s="167">
        <v>3.2000000000000001E-2</v>
      </c>
      <c r="R199" s="167">
        <f t="shared" si="42"/>
        <v>0.128</v>
      </c>
      <c r="S199" s="167">
        <v>0</v>
      </c>
      <c r="T199" s="168">
        <f t="shared" si="4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431</v>
      </c>
      <c r="AT199" s="169" t="s">
        <v>752</v>
      </c>
      <c r="AU199" s="169" t="s">
        <v>87</v>
      </c>
      <c r="AY199" s="18" t="s">
        <v>148</v>
      </c>
      <c r="BE199" s="170">
        <f t="shared" si="44"/>
        <v>0</v>
      </c>
      <c r="BF199" s="170">
        <f t="shared" si="45"/>
        <v>0</v>
      </c>
      <c r="BG199" s="170">
        <f t="shared" si="46"/>
        <v>0</v>
      </c>
      <c r="BH199" s="170">
        <f t="shared" si="47"/>
        <v>0</v>
      </c>
      <c r="BI199" s="170">
        <f t="shared" si="48"/>
        <v>0</v>
      </c>
      <c r="BJ199" s="18" t="s">
        <v>87</v>
      </c>
      <c r="BK199" s="170">
        <f t="shared" si="49"/>
        <v>0</v>
      </c>
      <c r="BL199" s="18" t="s">
        <v>308</v>
      </c>
      <c r="BM199" s="169" t="s">
        <v>2597</v>
      </c>
    </row>
    <row r="200" spans="1:65" s="2" customFormat="1" ht="33" customHeight="1">
      <c r="A200" s="33"/>
      <c r="B200" s="156"/>
      <c r="C200" s="207" t="s">
        <v>874</v>
      </c>
      <c r="D200" s="207" t="s">
        <v>752</v>
      </c>
      <c r="E200" s="208" t="s">
        <v>2598</v>
      </c>
      <c r="F200" s="209" t="s">
        <v>2599</v>
      </c>
      <c r="G200" s="210" t="s">
        <v>325</v>
      </c>
      <c r="H200" s="211">
        <v>2</v>
      </c>
      <c r="I200" s="212"/>
      <c r="J200" s="213">
        <f t="shared" si="40"/>
        <v>0</v>
      </c>
      <c r="K200" s="214"/>
      <c r="L200" s="215"/>
      <c r="M200" s="216" t="s">
        <v>1</v>
      </c>
      <c r="N200" s="217" t="s">
        <v>40</v>
      </c>
      <c r="O200" s="62"/>
      <c r="P200" s="167">
        <f t="shared" si="41"/>
        <v>0</v>
      </c>
      <c r="Q200" s="167">
        <v>4.2000000000000003E-2</v>
      </c>
      <c r="R200" s="167">
        <f t="shared" si="42"/>
        <v>8.4000000000000005E-2</v>
      </c>
      <c r="S200" s="167">
        <v>0</v>
      </c>
      <c r="T200" s="168">
        <f t="shared" si="4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431</v>
      </c>
      <c r="AT200" s="169" t="s">
        <v>752</v>
      </c>
      <c r="AU200" s="169" t="s">
        <v>87</v>
      </c>
      <c r="AY200" s="18" t="s">
        <v>148</v>
      </c>
      <c r="BE200" s="170">
        <f t="shared" si="44"/>
        <v>0</v>
      </c>
      <c r="BF200" s="170">
        <f t="shared" si="45"/>
        <v>0</v>
      </c>
      <c r="BG200" s="170">
        <f t="shared" si="46"/>
        <v>0</v>
      </c>
      <c r="BH200" s="170">
        <f t="shared" si="47"/>
        <v>0</v>
      </c>
      <c r="BI200" s="170">
        <f t="shared" si="48"/>
        <v>0</v>
      </c>
      <c r="BJ200" s="18" t="s">
        <v>87</v>
      </c>
      <c r="BK200" s="170">
        <f t="shared" si="49"/>
        <v>0</v>
      </c>
      <c r="BL200" s="18" t="s">
        <v>308</v>
      </c>
      <c r="BM200" s="169" t="s">
        <v>2600</v>
      </c>
    </row>
    <row r="201" spans="1:65" s="2" customFormat="1" ht="33" customHeight="1">
      <c r="A201" s="33"/>
      <c r="B201" s="156"/>
      <c r="C201" s="207" t="s">
        <v>882</v>
      </c>
      <c r="D201" s="207" t="s">
        <v>752</v>
      </c>
      <c r="E201" s="208" t="s">
        <v>2601</v>
      </c>
      <c r="F201" s="209" t="s">
        <v>2602</v>
      </c>
      <c r="G201" s="210" t="s">
        <v>325</v>
      </c>
      <c r="H201" s="211">
        <v>2</v>
      </c>
      <c r="I201" s="212"/>
      <c r="J201" s="213">
        <f t="shared" si="40"/>
        <v>0</v>
      </c>
      <c r="K201" s="214"/>
      <c r="L201" s="215"/>
      <c r="M201" s="216" t="s">
        <v>1</v>
      </c>
      <c r="N201" s="217" t="s">
        <v>40</v>
      </c>
      <c r="O201" s="62"/>
      <c r="P201" s="167">
        <f t="shared" si="41"/>
        <v>0</v>
      </c>
      <c r="Q201" s="167">
        <v>4.7E-2</v>
      </c>
      <c r="R201" s="167">
        <f t="shared" si="42"/>
        <v>9.4E-2</v>
      </c>
      <c r="S201" s="167">
        <v>0</v>
      </c>
      <c r="T201" s="168">
        <f t="shared" si="4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431</v>
      </c>
      <c r="AT201" s="169" t="s">
        <v>752</v>
      </c>
      <c r="AU201" s="169" t="s">
        <v>87</v>
      </c>
      <c r="AY201" s="18" t="s">
        <v>148</v>
      </c>
      <c r="BE201" s="170">
        <f t="shared" si="44"/>
        <v>0</v>
      </c>
      <c r="BF201" s="170">
        <f t="shared" si="45"/>
        <v>0</v>
      </c>
      <c r="BG201" s="170">
        <f t="shared" si="46"/>
        <v>0</v>
      </c>
      <c r="BH201" s="170">
        <f t="shared" si="47"/>
        <v>0</v>
      </c>
      <c r="BI201" s="170">
        <f t="shared" si="48"/>
        <v>0</v>
      </c>
      <c r="BJ201" s="18" t="s">
        <v>87</v>
      </c>
      <c r="BK201" s="170">
        <f t="shared" si="49"/>
        <v>0</v>
      </c>
      <c r="BL201" s="18" t="s">
        <v>308</v>
      </c>
      <c r="BM201" s="169" t="s">
        <v>2603</v>
      </c>
    </row>
    <row r="202" spans="1:65" s="2" customFormat="1" ht="33" customHeight="1">
      <c r="A202" s="33"/>
      <c r="B202" s="156"/>
      <c r="C202" s="207" t="s">
        <v>887</v>
      </c>
      <c r="D202" s="207" t="s">
        <v>752</v>
      </c>
      <c r="E202" s="208" t="s">
        <v>2604</v>
      </c>
      <c r="F202" s="209" t="s">
        <v>2605</v>
      </c>
      <c r="G202" s="210" t="s">
        <v>325</v>
      </c>
      <c r="H202" s="211">
        <v>1</v>
      </c>
      <c r="I202" s="212"/>
      <c r="J202" s="213">
        <f t="shared" si="40"/>
        <v>0</v>
      </c>
      <c r="K202" s="214"/>
      <c r="L202" s="215"/>
      <c r="M202" s="216" t="s">
        <v>1</v>
      </c>
      <c r="N202" s="217" t="s">
        <v>40</v>
      </c>
      <c r="O202" s="62"/>
      <c r="P202" s="167">
        <f t="shared" si="41"/>
        <v>0</v>
      </c>
      <c r="Q202" s="167">
        <v>0.02</v>
      </c>
      <c r="R202" s="167">
        <f t="shared" si="42"/>
        <v>0.02</v>
      </c>
      <c r="S202" s="167">
        <v>0</v>
      </c>
      <c r="T202" s="168">
        <f t="shared" si="4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431</v>
      </c>
      <c r="AT202" s="169" t="s">
        <v>752</v>
      </c>
      <c r="AU202" s="169" t="s">
        <v>87</v>
      </c>
      <c r="AY202" s="18" t="s">
        <v>148</v>
      </c>
      <c r="BE202" s="170">
        <f t="shared" si="44"/>
        <v>0</v>
      </c>
      <c r="BF202" s="170">
        <f t="shared" si="45"/>
        <v>0</v>
      </c>
      <c r="BG202" s="170">
        <f t="shared" si="46"/>
        <v>0</v>
      </c>
      <c r="BH202" s="170">
        <f t="shared" si="47"/>
        <v>0</v>
      </c>
      <c r="BI202" s="170">
        <f t="shared" si="48"/>
        <v>0</v>
      </c>
      <c r="BJ202" s="18" t="s">
        <v>87</v>
      </c>
      <c r="BK202" s="170">
        <f t="shared" si="49"/>
        <v>0</v>
      </c>
      <c r="BL202" s="18" t="s">
        <v>308</v>
      </c>
      <c r="BM202" s="169" t="s">
        <v>2606</v>
      </c>
    </row>
    <row r="203" spans="1:65" s="2" customFormat="1" ht="33" customHeight="1">
      <c r="A203" s="33"/>
      <c r="B203" s="156"/>
      <c r="C203" s="207" t="s">
        <v>892</v>
      </c>
      <c r="D203" s="207" t="s">
        <v>752</v>
      </c>
      <c r="E203" s="208" t="s">
        <v>2607</v>
      </c>
      <c r="F203" s="209" t="s">
        <v>2608</v>
      </c>
      <c r="G203" s="210" t="s">
        <v>325</v>
      </c>
      <c r="H203" s="211">
        <v>2</v>
      </c>
      <c r="I203" s="212"/>
      <c r="J203" s="213">
        <f t="shared" si="40"/>
        <v>0</v>
      </c>
      <c r="K203" s="214"/>
      <c r="L203" s="215"/>
      <c r="M203" s="216" t="s">
        <v>1</v>
      </c>
      <c r="N203" s="217" t="s">
        <v>40</v>
      </c>
      <c r="O203" s="62"/>
      <c r="P203" s="167">
        <f t="shared" si="41"/>
        <v>0</v>
      </c>
      <c r="Q203" s="167">
        <v>2.5000000000000001E-2</v>
      </c>
      <c r="R203" s="167">
        <f t="shared" si="42"/>
        <v>0.05</v>
      </c>
      <c r="S203" s="167">
        <v>0</v>
      </c>
      <c r="T203" s="168">
        <f t="shared" si="4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431</v>
      </c>
      <c r="AT203" s="169" t="s">
        <v>752</v>
      </c>
      <c r="AU203" s="169" t="s">
        <v>87</v>
      </c>
      <c r="AY203" s="18" t="s">
        <v>148</v>
      </c>
      <c r="BE203" s="170">
        <f t="shared" si="44"/>
        <v>0</v>
      </c>
      <c r="BF203" s="170">
        <f t="shared" si="45"/>
        <v>0</v>
      </c>
      <c r="BG203" s="170">
        <f t="shared" si="46"/>
        <v>0</v>
      </c>
      <c r="BH203" s="170">
        <f t="shared" si="47"/>
        <v>0</v>
      </c>
      <c r="BI203" s="170">
        <f t="shared" si="48"/>
        <v>0</v>
      </c>
      <c r="BJ203" s="18" t="s">
        <v>87</v>
      </c>
      <c r="BK203" s="170">
        <f t="shared" si="49"/>
        <v>0</v>
      </c>
      <c r="BL203" s="18" t="s">
        <v>308</v>
      </c>
      <c r="BM203" s="169" t="s">
        <v>2609</v>
      </c>
    </row>
    <row r="204" spans="1:65" s="2" customFormat="1" ht="37.9" customHeight="1">
      <c r="A204" s="33"/>
      <c r="B204" s="156"/>
      <c r="C204" s="207" t="s">
        <v>899</v>
      </c>
      <c r="D204" s="207" t="s">
        <v>752</v>
      </c>
      <c r="E204" s="208" t="s">
        <v>2610</v>
      </c>
      <c r="F204" s="209" t="s">
        <v>2611</v>
      </c>
      <c r="G204" s="210" t="s">
        <v>325</v>
      </c>
      <c r="H204" s="211">
        <v>1</v>
      </c>
      <c r="I204" s="212"/>
      <c r="J204" s="213">
        <f t="shared" si="40"/>
        <v>0</v>
      </c>
      <c r="K204" s="214"/>
      <c r="L204" s="215"/>
      <c r="M204" s="216" t="s">
        <v>1</v>
      </c>
      <c r="N204" s="217" t="s">
        <v>40</v>
      </c>
      <c r="O204" s="62"/>
      <c r="P204" s="167">
        <f t="shared" si="41"/>
        <v>0</v>
      </c>
      <c r="Q204" s="167">
        <v>1.2E-2</v>
      </c>
      <c r="R204" s="167">
        <f t="shared" si="42"/>
        <v>1.2E-2</v>
      </c>
      <c r="S204" s="167">
        <v>0</v>
      </c>
      <c r="T204" s="168">
        <f t="shared" si="4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431</v>
      </c>
      <c r="AT204" s="169" t="s">
        <v>752</v>
      </c>
      <c r="AU204" s="169" t="s">
        <v>87</v>
      </c>
      <c r="AY204" s="18" t="s">
        <v>148</v>
      </c>
      <c r="BE204" s="170">
        <f t="shared" si="44"/>
        <v>0</v>
      </c>
      <c r="BF204" s="170">
        <f t="shared" si="45"/>
        <v>0</v>
      </c>
      <c r="BG204" s="170">
        <f t="shared" si="46"/>
        <v>0</v>
      </c>
      <c r="BH204" s="170">
        <f t="shared" si="47"/>
        <v>0</v>
      </c>
      <c r="BI204" s="170">
        <f t="shared" si="48"/>
        <v>0</v>
      </c>
      <c r="BJ204" s="18" t="s">
        <v>87</v>
      </c>
      <c r="BK204" s="170">
        <f t="shared" si="49"/>
        <v>0</v>
      </c>
      <c r="BL204" s="18" t="s">
        <v>308</v>
      </c>
      <c r="BM204" s="169" t="s">
        <v>2612</v>
      </c>
    </row>
    <row r="205" spans="1:65" s="2" customFormat="1" ht="24.2" customHeight="1">
      <c r="A205" s="33"/>
      <c r="B205" s="156"/>
      <c r="C205" s="157" t="s">
        <v>1013</v>
      </c>
      <c r="D205" s="157" t="s">
        <v>150</v>
      </c>
      <c r="E205" s="158" t="s">
        <v>2613</v>
      </c>
      <c r="F205" s="159" t="s">
        <v>2614</v>
      </c>
      <c r="G205" s="160" t="s">
        <v>396</v>
      </c>
      <c r="H205" s="161">
        <v>0.55800000000000005</v>
      </c>
      <c r="I205" s="162"/>
      <c r="J205" s="163">
        <f t="shared" si="40"/>
        <v>0</v>
      </c>
      <c r="K205" s="164"/>
      <c r="L205" s="34"/>
      <c r="M205" s="165" t="s">
        <v>1</v>
      </c>
      <c r="N205" s="166" t="s">
        <v>40</v>
      </c>
      <c r="O205" s="62"/>
      <c r="P205" s="167">
        <f t="shared" si="41"/>
        <v>0</v>
      </c>
      <c r="Q205" s="167">
        <v>0</v>
      </c>
      <c r="R205" s="167">
        <f t="shared" si="42"/>
        <v>0</v>
      </c>
      <c r="S205" s="167">
        <v>0</v>
      </c>
      <c r="T205" s="168">
        <f t="shared" si="4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308</v>
      </c>
      <c r="AT205" s="169" t="s">
        <v>150</v>
      </c>
      <c r="AU205" s="169" t="s">
        <v>87</v>
      </c>
      <c r="AY205" s="18" t="s">
        <v>148</v>
      </c>
      <c r="BE205" s="170">
        <f t="shared" si="44"/>
        <v>0</v>
      </c>
      <c r="BF205" s="170">
        <f t="shared" si="45"/>
        <v>0</v>
      </c>
      <c r="BG205" s="170">
        <f t="shared" si="46"/>
        <v>0</v>
      </c>
      <c r="BH205" s="170">
        <f t="shared" si="47"/>
        <v>0</v>
      </c>
      <c r="BI205" s="170">
        <f t="shared" si="48"/>
        <v>0</v>
      </c>
      <c r="BJ205" s="18" t="s">
        <v>87</v>
      </c>
      <c r="BK205" s="170">
        <f t="shared" si="49"/>
        <v>0</v>
      </c>
      <c r="BL205" s="18" t="s">
        <v>308</v>
      </c>
      <c r="BM205" s="169" t="s">
        <v>2615</v>
      </c>
    </row>
    <row r="206" spans="1:65" s="2" customFormat="1" ht="24.2" customHeight="1">
      <c r="A206" s="33"/>
      <c r="B206" s="156"/>
      <c r="C206" s="157" t="s">
        <v>1026</v>
      </c>
      <c r="D206" s="157" t="s">
        <v>150</v>
      </c>
      <c r="E206" s="158" t="s">
        <v>2616</v>
      </c>
      <c r="F206" s="159" t="s">
        <v>2617</v>
      </c>
      <c r="G206" s="160" t="s">
        <v>396</v>
      </c>
      <c r="H206" s="161">
        <v>0.55800000000000005</v>
      </c>
      <c r="I206" s="162"/>
      <c r="J206" s="163">
        <f t="shared" si="40"/>
        <v>0</v>
      </c>
      <c r="K206" s="164"/>
      <c r="L206" s="34"/>
      <c r="M206" s="165" t="s">
        <v>1</v>
      </c>
      <c r="N206" s="166" t="s">
        <v>40</v>
      </c>
      <c r="O206" s="62"/>
      <c r="P206" s="167">
        <f t="shared" si="41"/>
        <v>0</v>
      </c>
      <c r="Q206" s="167">
        <v>0</v>
      </c>
      <c r="R206" s="167">
        <f t="shared" si="42"/>
        <v>0</v>
      </c>
      <c r="S206" s="167">
        <v>0</v>
      </c>
      <c r="T206" s="168">
        <f t="shared" si="4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308</v>
      </c>
      <c r="AT206" s="169" t="s">
        <v>150</v>
      </c>
      <c r="AU206" s="169" t="s">
        <v>87</v>
      </c>
      <c r="AY206" s="18" t="s">
        <v>148</v>
      </c>
      <c r="BE206" s="170">
        <f t="shared" si="44"/>
        <v>0</v>
      </c>
      <c r="BF206" s="170">
        <f t="shared" si="45"/>
        <v>0</v>
      </c>
      <c r="BG206" s="170">
        <f t="shared" si="46"/>
        <v>0</v>
      </c>
      <c r="BH206" s="170">
        <f t="shared" si="47"/>
        <v>0</v>
      </c>
      <c r="BI206" s="170">
        <f t="shared" si="48"/>
        <v>0</v>
      </c>
      <c r="BJ206" s="18" t="s">
        <v>87</v>
      </c>
      <c r="BK206" s="170">
        <f t="shared" si="49"/>
        <v>0</v>
      </c>
      <c r="BL206" s="18" t="s">
        <v>308</v>
      </c>
      <c r="BM206" s="169" t="s">
        <v>2618</v>
      </c>
    </row>
    <row r="207" spans="1:65" s="12" customFormat="1" ht="22.9" customHeight="1">
      <c r="B207" s="143"/>
      <c r="D207" s="144" t="s">
        <v>73</v>
      </c>
      <c r="E207" s="154" t="s">
        <v>459</v>
      </c>
      <c r="F207" s="154" t="s">
        <v>2619</v>
      </c>
      <c r="I207" s="146"/>
      <c r="J207" s="155">
        <f>BK207</f>
        <v>0</v>
      </c>
      <c r="L207" s="143"/>
      <c r="M207" s="148"/>
      <c r="N207" s="149"/>
      <c r="O207" s="149"/>
      <c r="P207" s="150">
        <f>SUM(P208:P213)</f>
        <v>0</v>
      </c>
      <c r="Q207" s="149"/>
      <c r="R207" s="150">
        <f>SUM(R208:R213)</f>
        <v>0.10500000000000001</v>
      </c>
      <c r="S207" s="149"/>
      <c r="T207" s="151">
        <f>SUM(T208:T213)</f>
        <v>0</v>
      </c>
      <c r="AR207" s="144" t="s">
        <v>87</v>
      </c>
      <c r="AT207" s="152" t="s">
        <v>73</v>
      </c>
      <c r="AU207" s="152" t="s">
        <v>81</v>
      </c>
      <c r="AY207" s="144" t="s">
        <v>148</v>
      </c>
      <c r="BK207" s="153">
        <f>SUM(BK208:BK213)</f>
        <v>0</v>
      </c>
    </row>
    <row r="208" spans="1:65" s="2" customFormat="1" ht="24.2" customHeight="1">
      <c r="A208" s="33"/>
      <c r="B208" s="156"/>
      <c r="C208" s="157" t="s">
        <v>913</v>
      </c>
      <c r="D208" s="157" t="s">
        <v>150</v>
      </c>
      <c r="E208" s="158" t="s">
        <v>2620</v>
      </c>
      <c r="F208" s="159" t="s">
        <v>2621</v>
      </c>
      <c r="G208" s="160" t="s">
        <v>2622</v>
      </c>
      <c r="H208" s="161">
        <v>100</v>
      </c>
      <c r="I208" s="162"/>
      <c r="J208" s="163">
        <f>ROUND(I208*H208,2)</f>
        <v>0</v>
      </c>
      <c r="K208" s="164"/>
      <c r="L208" s="34"/>
      <c r="M208" s="165" t="s">
        <v>1</v>
      </c>
      <c r="N208" s="166" t="s">
        <v>40</v>
      </c>
      <c r="O208" s="62"/>
      <c r="P208" s="167">
        <f>O208*H208</f>
        <v>0</v>
      </c>
      <c r="Q208" s="167">
        <v>5.0000000000000002E-5</v>
      </c>
      <c r="R208" s="167">
        <f>Q208*H208</f>
        <v>5.0000000000000001E-3</v>
      </c>
      <c r="S208" s="167">
        <v>0</v>
      </c>
      <c r="T208" s="16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308</v>
      </c>
      <c r="AT208" s="169" t="s">
        <v>150</v>
      </c>
      <c r="AU208" s="169" t="s">
        <v>87</v>
      </c>
      <c r="AY208" s="18" t="s">
        <v>148</v>
      </c>
      <c r="BE208" s="170">
        <f>IF(N208="základná",J208,0)</f>
        <v>0</v>
      </c>
      <c r="BF208" s="170">
        <f>IF(N208="znížená",J208,0)</f>
        <v>0</v>
      </c>
      <c r="BG208" s="170">
        <f>IF(N208="zákl. prenesená",J208,0)</f>
        <v>0</v>
      </c>
      <c r="BH208" s="170">
        <f>IF(N208="zníž. prenesená",J208,0)</f>
        <v>0</v>
      </c>
      <c r="BI208" s="170">
        <f>IF(N208="nulová",J208,0)</f>
        <v>0</v>
      </c>
      <c r="BJ208" s="18" t="s">
        <v>87</v>
      </c>
      <c r="BK208" s="170">
        <f>ROUND(I208*H208,2)</f>
        <v>0</v>
      </c>
      <c r="BL208" s="18" t="s">
        <v>308</v>
      </c>
      <c r="BM208" s="169" t="s">
        <v>2623</v>
      </c>
    </row>
    <row r="209" spans="1:65" s="14" customFormat="1" ht="11.25">
      <c r="B209" s="179"/>
      <c r="D209" s="172" t="s">
        <v>156</v>
      </c>
      <c r="E209" s="180" t="s">
        <v>1</v>
      </c>
      <c r="F209" s="181" t="s">
        <v>319</v>
      </c>
      <c r="H209" s="182">
        <v>100</v>
      </c>
      <c r="I209" s="183"/>
      <c r="L209" s="179"/>
      <c r="M209" s="184"/>
      <c r="N209" s="185"/>
      <c r="O209" s="185"/>
      <c r="P209" s="185"/>
      <c r="Q209" s="185"/>
      <c r="R209" s="185"/>
      <c r="S209" s="185"/>
      <c r="T209" s="186"/>
      <c r="AT209" s="180" t="s">
        <v>156</v>
      </c>
      <c r="AU209" s="180" t="s">
        <v>87</v>
      </c>
      <c r="AV209" s="14" t="s">
        <v>87</v>
      </c>
      <c r="AW209" s="14" t="s">
        <v>30</v>
      </c>
      <c r="AX209" s="14" t="s">
        <v>81</v>
      </c>
      <c r="AY209" s="180" t="s">
        <v>148</v>
      </c>
    </row>
    <row r="210" spans="1:65" s="2" customFormat="1" ht="16.5" customHeight="1">
      <c r="A210" s="33"/>
      <c r="B210" s="156"/>
      <c r="C210" s="207" t="s">
        <v>917</v>
      </c>
      <c r="D210" s="207" t="s">
        <v>752</v>
      </c>
      <c r="E210" s="208" t="s">
        <v>2624</v>
      </c>
      <c r="F210" s="209" t="s">
        <v>2625</v>
      </c>
      <c r="G210" s="210" t="s">
        <v>2622</v>
      </c>
      <c r="H210" s="211">
        <v>100</v>
      </c>
      <c r="I210" s="212"/>
      <c r="J210" s="213">
        <f>ROUND(I210*H210,2)</f>
        <v>0</v>
      </c>
      <c r="K210" s="214"/>
      <c r="L210" s="215"/>
      <c r="M210" s="216" t="s">
        <v>1</v>
      </c>
      <c r="N210" s="217" t="s">
        <v>40</v>
      </c>
      <c r="O210" s="62"/>
      <c r="P210" s="167">
        <f>O210*H210</f>
        <v>0</v>
      </c>
      <c r="Q210" s="167">
        <v>1E-3</v>
      </c>
      <c r="R210" s="167">
        <f>Q210*H210</f>
        <v>0.1</v>
      </c>
      <c r="S210" s="167">
        <v>0</v>
      </c>
      <c r="T210" s="16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431</v>
      </c>
      <c r="AT210" s="169" t="s">
        <v>752</v>
      </c>
      <c r="AU210" s="169" t="s">
        <v>87</v>
      </c>
      <c r="AY210" s="18" t="s">
        <v>148</v>
      </c>
      <c r="BE210" s="170">
        <f>IF(N210="základná",J210,0)</f>
        <v>0</v>
      </c>
      <c r="BF210" s="170">
        <f>IF(N210="znížená",J210,0)</f>
        <v>0</v>
      </c>
      <c r="BG210" s="170">
        <f>IF(N210="zákl. prenesená",J210,0)</f>
        <v>0</v>
      </c>
      <c r="BH210" s="170">
        <f>IF(N210="zníž. prenesená",J210,0)</f>
        <v>0</v>
      </c>
      <c r="BI210" s="170">
        <f>IF(N210="nulová",J210,0)</f>
        <v>0</v>
      </c>
      <c r="BJ210" s="18" t="s">
        <v>87</v>
      </c>
      <c r="BK210" s="170">
        <f>ROUND(I210*H210,2)</f>
        <v>0</v>
      </c>
      <c r="BL210" s="18" t="s">
        <v>308</v>
      </c>
      <c r="BM210" s="169" t="s">
        <v>2626</v>
      </c>
    </row>
    <row r="211" spans="1:65" s="14" customFormat="1" ht="11.25">
      <c r="B211" s="179"/>
      <c r="D211" s="172" t="s">
        <v>156</v>
      </c>
      <c r="E211" s="180" t="s">
        <v>1</v>
      </c>
      <c r="F211" s="181" t="s">
        <v>319</v>
      </c>
      <c r="H211" s="182">
        <v>100</v>
      </c>
      <c r="I211" s="183"/>
      <c r="L211" s="179"/>
      <c r="M211" s="184"/>
      <c r="N211" s="185"/>
      <c r="O211" s="185"/>
      <c r="P211" s="185"/>
      <c r="Q211" s="185"/>
      <c r="R211" s="185"/>
      <c r="S211" s="185"/>
      <c r="T211" s="186"/>
      <c r="AT211" s="180" t="s">
        <v>156</v>
      </c>
      <c r="AU211" s="180" t="s">
        <v>87</v>
      </c>
      <c r="AV211" s="14" t="s">
        <v>87</v>
      </c>
      <c r="AW211" s="14" t="s">
        <v>30</v>
      </c>
      <c r="AX211" s="14" t="s">
        <v>81</v>
      </c>
      <c r="AY211" s="180" t="s">
        <v>148</v>
      </c>
    </row>
    <row r="212" spans="1:65" s="2" customFormat="1" ht="24.2" customHeight="1">
      <c r="A212" s="33"/>
      <c r="B212" s="156"/>
      <c r="C212" s="157" t="s">
        <v>1030</v>
      </c>
      <c r="D212" s="157" t="s">
        <v>150</v>
      </c>
      <c r="E212" s="158" t="s">
        <v>959</v>
      </c>
      <c r="F212" s="159" t="s">
        <v>960</v>
      </c>
      <c r="G212" s="160" t="s">
        <v>396</v>
      </c>
      <c r="H212" s="161">
        <v>0.105</v>
      </c>
      <c r="I212" s="162"/>
      <c r="J212" s="163">
        <f>ROUND(I212*H212,2)</f>
        <v>0</v>
      </c>
      <c r="K212" s="164"/>
      <c r="L212" s="34"/>
      <c r="M212" s="165" t="s">
        <v>1</v>
      </c>
      <c r="N212" s="166" t="s">
        <v>40</v>
      </c>
      <c r="O212" s="62"/>
      <c r="P212" s="167">
        <f>O212*H212</f>
        <v>0</v>
      </c>
      <c r="Q212" s="167">
        <v>0</v>
      </c>
      <c r="R212" s="167">
        <f>Q212*H212</f>
        <v>0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308</v>
      </c>
      <c r="AT212" s="169" t="s">
        <v>150</v>
      </c>
      <c r="AU212" s="169" t="s">
        <v>87</v>
      </c>
      <c r="AY212" s="18" t="s">
        <v>148</v>
      </c>
      <c r="BE212" s="170">
        <f>IF(N212="základná",J212,0)</f>
        <v>0</v>
      </c>
      <c r="BF212" s="170">
        <f>IF(N212="znížená",J212,0)</f>
        <v>0</v>
      </c>
      <c r="BG212" s="170">
        <f>IF(N212="zákl. prenesená",J212,0)</f>
        <v>0</v>
      </c>
      <c r="BH212" s="170">
        <f>IF(N212="zníž. prenesená",J212,0)</f>
        <v>0</v>
      </c>
      <c r="BI212" s="170">
        <f>IF(N212="nulová",J212,0)</f>
        <v>0</v>
      </c>
      <c r="BJ212" s="18" t="s">
        <v>87</v>
      </c>
      <c r="BK212" s="170">
        <f>ROUND(I212*H212,2)</f>
        <v>0</v>
      </c>
      <c r="BL212" s="18" t="s">
        <v>308</v>
      </c>
      <c r="BM212" s="169" t="s">
        <v>2627</v>
      </c>
    </row>
    <row r="213" spans="1:65" s="2" customFormat="1" ht="24.2" customHeight="1">
      <c r="A213" s="33"/>
      <c r="B213" s="156"/>
      <c r="C213" s="157" t="s">
        <v>1038</v>
      </c>
      <c r="D213" s="157" t="s">
        <v>150</v>
      </c>
      <c r="E213" s="158" t="s">
        <v>1566</v>
      </c>
      <c r="F213" s="159" t="s">
        <v>1567</v>
      </c>
      <c r="G213" s="160" t="s">
        <v>396</v>
      </c>
      <c r="H213" s="161">
        <v>0.105</v>
      </c>
      <c r="I213" s="162"/>
      <c r="J213" s="163">
        <f>ROUND(I213*H213,2)</f>
        <v>0</v>
      </c>
      <c r="K213" s="164"/>
      <c r="L213" s="34"/>
      <c r="M213" s="165" t="s">
        <v>1</v>
      </c>
      <c r="N213" s="166" t="s">
        <v>40</v>
      </c>
      <c r="O213" s="62"/>
      <c r="P213" s="167">
        <f>O213*H213</f>
        <v>0</v>
      </c>
      <c r="Q213" s="167">
        <v>0</v>
      </c>
      <c r="R213" s="167">
        <f>Q213*H213</f>
        <v>0</v>
      </c>
      <c r="S213" s="167">
        <v>0</v>
      </c>
      <c r="T213" s="16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308</v>
      </c>
      <c r="AT213" s="169" t="s">
        <v>150</v>
      </c>
      <c r="AU213" s="169" t="s">
        <v>87</v>
      </c>
      <c r="AY213" s="18" t="s">
        <v>148</v>
      </c>
      <c r="BE213" s="170">
        <f>IF(N213="základná",J213,0)</f>
        <v>0</v>
      </c>
      <c r="BF213" s="170">
        <f>IF(N213="znížená",J213,0)</f>
        <v>0</v>
      </c>
      <c r="BG213" s="170">
        <f>IF(N213="zákl. prenesená",J213,0)</f>
        <v>0</v>
      </c>
      <c r="BH213" s="170">
        <f>IF(N213="zníž. prenesená",J213,0)</f>
        <v>0</v>
      </c>
      <c r="BI213" s="170">
        <f>IF(N213="nulová",J213,0)</f>
        <v>0</v>
      </c>
      <c r="BJ213" s="18" t="s">
        <v>87</v>
      </c>
      <c r="BK213" s="170">
        <f>ROUND(I213*H213,2)</f>
        <v>0</v>
      </c>
      <c r="BL213" s="18" t="s">
        <v>308</v>
      </c>
      <c r="BM213" s="169" t="s">
        <v>2628</v>
      </c>
    </row>
    <row r="214" spans="1:65" s="12" customFormat="1" ht="22.9" customHeight="1">
      <c r="B214" s="143"/>
      <c r="D214" s="144" t="s">
        <v>73</v>
      </c>
      <c r="E214" s="154" t="s">
        <v>1208</v>
      </c>
      <c r="F214" s="154" t="s">
        <v>2629</v>
      </c>
      <c r="I214" s="146"/>
      <c r="J214" s="155">
        <f>BK214</f>
        <v>0</v>
      </c>
      <c r="L214" s="143"/>
      <c r="M214" s="148"/>
      <c r="N214" s="149"/>
      <c r="O214" s="149"/>
      <c r="P214" s="150">
        <f>SUM(P215:P218)</f>
        <v>0</v>
      </c>
      <c r="Q214" s="149"/>
      <c r="R214" s="150">
        <f>SUM(R215:R218)</f>
        <v>2.0980000000000002E-2</v>
      </c>
      <c r="S214" s="149"/>
      <c r="T214" s="151">
        <f>SUM(T215:T218)</f>
        <v>0</v>
      </c>
      <c r="AR214" s="144" t="s">
        <v>87</v>
      </c>
      <c r="AT214" s="152" t="s">
        <v>73</v>
      </c>
      <c r="AU214" s="152" t="s">
        <v>81</v>
      </c>
      <c r="AY214" s="144" t="s">
        <v>148</v>
      </c>
      <c r="BK214" s="153">
        <f>SUM(BK215:BK218)</f>
        <v>0</v>
      </c>
    </row>
    <row r="215" spans="1:65" s="2" customFormat="1" ht="33" customHeight="1">
      <c r="A215" s="33"/>
      <c r="B215" s="156"/>
      <c r="C215" s="157" t="s">
        <v>928</v>
      </c>
      <c r="D215" s="157" t="s">
        <v>150</v>
      </c>
      <c r="E215" s="158" t="s">
        <v>2630</v>
      </c>
      <c r="F215" s="159" t="s">
        <v>2631</v>
      </c>
      <c r="G215" s="160" t="s">
        <v>153</v>
      </c>
      <c r="H215" s="161">
        <v>8</v>
      </c>
      <c r="I215" s="162"/>
      <c r="J215" s="163">
        <f>ROUND(I215*H215,2)</f>
        <v>0</v>
      </c>
      <c r="K215" s="164"/>
      <c r="L215" s="34"/>
      <c r="M215" s="165" t="s">
        <v>1</v>
      </c>
      <c r="N215" s="166" t="s">
        <v>40</v>
      </c>
      <c r="O215" s="62"/>
      <c r="P215" s="167">
        <f>O215*H215</f>
        <v>0</v>
      </c>
      <c r="Q215" s="167">
        <v>2.4000000000000001E-4</v>
      </c>
      <c r="R215" s="167">
        <f>Q215*H215</f>
        <v>1.92E-3</v>
      </c>
      <c r="S215" s="167">
        <v>0</v>
      </c>
      <c r="T215" s="16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308</v>
      </c>
      <c r="AT215" s="169" t="s">
        <v>150</v>
      </c>
      <c r="AU215" s="169" t="s">
        <v>87</v>
      </c>
      <c r="AY215" s="18" t="s">
        <v>148</v>
      </c>
      <c r="BE215" s="170">
        <f>IF(N215="základná",J215,0)</f>
        <v>0</v>
      </c>
      <c r="BF215" s="170">
        <f>IF(N215="znížená",J215,0)</f>
        <v>0</v>
      </c>
      <c r="BG215" s="170">
        <f>IF(N215="zákl. prenesená",J215,0)</f>
        <v>0</v>
      </c>
      <c r="BH215" s="170">
        <f>IF(N215="zníž. prenesená",J215,0)</f>
        <v>0</v>
      </c>
      <c r="BI215" s="170">
        <f>IF(N215="nulová",J215,0)</f>
        <v>0</v>
      </c>
      <c r="BJ215" s="18" t="s">
        <v>87</v>
      </c>
      <c r="BK215" s="170">
        <f>ROUND(I215*H215,2)</f>
        <v>0</v>
      </c>
      <c r="BL215" s="18" t="s">
        <v>308</v>
      </c>
      <c r="BM215" s="169" t="s">
        <v>2632</v>
      </c>
    </row>
    <row r="216" spans="1:65" s="2" customFormat="1" ht="24.2" customHeight="1">
      <c r="A216" s="33"/>
      <c r="B216" s="156"/>
      <c r="C216" s="157" t="s">
        <v>933</v>
      </c>
      <c r="D216" s="157" t="s">
        <v>150</v>
      </c>
      <c r="E216" s="158" t="s">
        <v>2633</v>
      </c>
      <c r="F216" s="159" t="s">
        <v>2634</v>
      </c>
      <c r="G216" s="160" t="s">
        <v>153</v>
      </c>
      <c r="H216" s="161">
        <v>8</v>
      </c>
      <c r="I216" s="162"/>
      <c r="J216" s="163">
        <f>ROUND(I216*H216,2)</f>
        <v>0</v>
      </c>
      <c r="K216" s="164"/>
      <c r="L216" s="34"/>
      <c r="M216" s="165" t="s">
        <v>1</v>
      </c>
      <c r="N216" s="166" t="s">
        <v>40</v>
      </c>
      <c r="O216" s="62"/>
      <c r="P216" s="167">
        <f>O216*H216</f>
        <v>0</v>
      </c>
      <c r="Q216" s="167">
        <v>8.0000000000000007E-5</v>
      </c>
      <c r="R216" s="167">
        <f>Q216*H216</f>
        <v>6.4000000000000005E-4</v>
      </c>
      <c r="S216" s="167">
        <v>0</v>
      </c>
      <c r="T216" s="168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308</v>
      </c>
      <c r="AT216" s="169" t="s">
        <v>150</v>
      </c>
      <c r="AU216" s="169" t="s">
        <v>87</v>
      </c>
      <c r="AY216" s="18" t="s">
        <v>148</v>
      </c>
      <c r="BE216" s="170">
        <f>IF(N216="základná",J216,0)</f>
        <v>0</v>
      </c>
      <c r="BF216" s="170">
        <f>IF(N216="znížená",J216,0)</f>
        <v>0</v>
      </c>
      <c r="BG216" s="170">
        <f>IF(N216="zákl. prenesená",J216,0)</f>
        <v>0</v>
      </c>
      <c r="BH216" s="170">
        <f>IF(N216="zníž. prenesená",J216,0)</f>
        <v>0</v>
      </c>
      <c r="BI216" s="170">
        <f>IF(N216="nulová",J216,0)</f>
        <v>0</v>
      </c>
      <c r="BJ216" s="18" t="s">
        <v>87</v>
      </c>
      <c r="BK216" s="170">
        <f>ROUND(I216*H216,2)</f>
        <v>0</v>
      </c>
      <c r="BL216" s="18" t="s">
        <v>308</v>
      </c>
      <c r="BM216" s="169" t="s">
        <v>2635</v>
      </c>
    </row>
    <row r="217" spans="1:65" s="2" customFormat="1" ht="33" customHeight="1">
      <c r="A217" s="33"/>
      <c r="B217" s="156"/>
      <c r="C217" s="157" t="s">
        <v>939</v>
      </c>
      <c r="D217" s="157" t="s">
        <v>150</v>
      </c>
      <c r="E217" s="158" t="s">
        <v>2636</v>
      </c>
      <c r="F217" s="159" t="s">
        <v>2637</v>
      </c>
      <c r="G217" s="160" t="s">
        <v>332</v>
      </c>
      <c r="H217" s="161">
        <v>182</v>
      </c>
      <c r="I217" s="162"/>
      <c r="J217" s="163">
        <f>ROUND(I217*H217,2)</f>
        <v>0</v>
      </c>
      <c r="K217" s="164"/>
      <c r="L217" s="34"/>
      <c r="M217" s="165" t="s">
        <v>1</v>
      </c>
      <c r="N217" s="166" t="s">
        <v>40</v>
      </c>
      <c r="O217" s="62"/>
      <c r="P217" s="167">
        <f>O217*H217</f>
        <v>0</v>
      </c>
      <c r="Q217" s="167">
        <v>9.0000000000000006E-5</v>
      </c>
      <c r="R217" s="167">
        <f>Q217*H217</f>
        <v>1.6380000000000002E-2</v>
      </c>
      <c r="S217" s="167">
        <v>0</v>
      </c>
      <c r="T217" s="16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308</v>
      </c>
      <c r="AT217" s="169" t="s">
        <v>150</v>
      </c>
      <c r="AU217" s="169" t="s">
        <v>87</v>
      </c>
      <c r="AY217" s="18" t="s">
        <v>148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87</v>
      </c>
      <c r="BK217" s="170">
        <f>ROUND(I217*H217,2)</f>
        <v>0</v>
      </c>
      <c r="BL217" s="18" t="s">
        <v>308</v>
      </c>
      <c r="BM217" s="169" t="s">
        <v>2638</v>
      </c>
    </row>
    <row r="218" spans="1:65" s="2" customFormat="1" ht="24.2" customHeight="1">
      <c r="A218" s="33"/>
      <c r="B218" s="156"/>
      <c r="C218" s="157" t="s">
        <v>944</v>
      </c>
      <c r="D218" s="157" t="s">
        <v>150</v>
      </c>
      <c r="E218" s="158" t="s">
        <v>2639</v>
      </c>
      <c r="F218" s="159" t="s">
        <v>2640</v>
      </c>
      <c r="G218" s="160" t="s">
        <v>332</v>
      </c>
      <c r="H218" s="161">
        <v>102</v>
      </c>
      <c r="I218" s="162"/>
      <c r="J218" s="163">
        <f>ROUND(I218*H218,2)</f>
        <v>0</v>
      </c>
      <c r="K218" s="164"/>
      <c r="L218" s="34"/>
      <c r="M218" s="165" t="s">
        <v>1</v>
      </c>
      <c r="N218" s="166" t="s">
        <v>40</v>
      </c>
      <c r="O218" s="62"/>
      <c r="P218" s="167">
        <f>O218*H218</f>
        <v>0</v>
      </c>
      <c r="Q218" s="167">
        <v>2.0000000000000002E-5</v>
      </c>
      <c r="R218" s="167">
        <f>Q218*H218</f>
        <v>2.0400000000000001E-3</v>
      </c>
      <c r="S218" s="167">
        <v>0</v>
      </c>
      <c r="T218" s="16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308</v>
      </c>
      <c r="AT218" s="169" t="s">
        <v>150</v>
      </c>
      <c r="AU218" s="169" t="s">
        <v>87</v>
      </c>
      <c r="AY218" s="18" t="s">
        <v>148</v>
      </c>
      <c r="BE218" s="170">
        <f>IF(N218="základná",J218,0)</f>
        <v>0</v>
      </c>
      <c r="BF218" s="170">
        <f>IF(N218="znížená",J218,0)</f>
        <v>0</v>
      </c>
      <c r="BG218" s="170">
        <f>IF(N218="zákl. prenesená",J218,0)</f>
        <v>0</v>
      </c>
      <c r="BH218" s="170">
        <f>IF(N218="zníž. prenesená",J218,0)</f>
        <v>0</v>
      </c>
      <c r="BI218" s="170">
        <f>IF(N218="nulová",J218,0)</f>
        <v>0</v>
      </c>
      <c r="BJ218" s="18" t="s">
        <v>87</v>
      </c>
      <c r="BK218" s="170">
        <f>ROUND(I218*H218,2)</f>
        <v>0</v>
      </c>
      <c r="BL218" s="18" t="s">
        <v>308</v>
      </c>
      <c r="BM218" s="169" t="s">
        <v>2641</v>
      </c>
    </row>
    <row r="219" spans="1:65" s="12" customFormat="1" ht="25.9" customHeight="1">
      <c r="B219" s="143"/>
      <c r="D219" s="144" t="s">
        <v>73</v>
      </c>
      <c r="E219" s="145" t="s">
        <v>2642</v>
      </c>
      <c r="F219" s="145" t="s">
        <v>2643</v>
      </c>
      <c r="I219" s="146"/>
      <c r="J219" s="147">
        <f>BK219</f>
        <v>0</v>
      </c>
      <c r="L219" s="143"/>
      <c r="M219" s="148"/>
      <c r="N219" s="149"/>
      <c r="O219" s="149"/>
      <c r="P219" s="150">
        <f>SUM(P220:P224)</f>
        <v>0</v>
      </c>
      <c r="Q219" s="149"/>
      <c r="R219" s="150">
        <f>SUM(R220:R224)</f>
        <v>0</v>
      </c>
      <c r="S219" s="149"/>
      <c r="T219" s="151">
        <f>SUM(T220:T224)</f>
        <v>0</v>
      </c>
      <c r="AR219" s="144" t="s">
        <v>154</v>
      </c>
      <c r="AT219" s="152" t="s">
        <v>73</v>
      </c>
      <c r="AU219" s="152" t="s">
        <v>74</v>
      </c>
      <c r="AY219" s="144" t="s">
        <v>148</v>
      </c>
      <c r="BK219" s="153">
        <f>SUM(BK220:BK224)</f>
        <v>0</v>
      </c>
    </row>
    <row r="220" spans="1:65" s="2" customFormat="1" ht="16.5" customHeight="1">
      <c r="A220" s="33"/>
      <c r="B220" s="156"/>
      <c r="C220" s="157" t="s">
        <v>949</v>
      </c>
      <c r="D220" s="157" t="s">
        <v>150</v>
      </c>
      <c r="E220" s="158" t="s">
        <v>2644</v>
      </c>
      <c r="F220" s="159" t="s">
        <v>2645</v>
      </c>
      <c r="G220" s="160" t="s">
        <v>426</v>
      </c>
      <c r="H220" s="161">
        <v>8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0</v>
      </c>
      <c r="R220" s="167">
        <f>Q220*H220</f>
        <v>0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308</v>
      </c>
      <c r="AT220" s="169" t="s">
        <v>150</v>
      </c>
      <c r="AU220" s="169" t="s">
        <v>81</v>
      </c>
      <c r="AY220" s="18" t="s">
        <v>148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87</v>
      </c>
      <c r="BK220" s="170">
        <f>ROUND(I220*H220,2)</f>
        <v>0</v>
      </c>
      <c r="BL220" s="18" t="s">
        <v>308</v>
      </c>
      <c r="BM220" s="169" t="s">
        <v>2646</v>
      </c>
    </row>
    <row r="221" spans="1:65" s="2" customFormat="1" ht="16.5" customHeight="1">
      <c r="A221" s="33"/>
      <c r="B221" s="156"/>
      <c r="C221" s="157" t="s">
        <v>954</v>
      </c>
      <c r="D221" s="157" t="s">
        <v>150</v>
      </c>
      <c r="E221" s="158" t="s">
        <v>2647</v>
      </c>
      <c r="F221" s="159" t="s">
        <v>2648</v>
      </c>
      <c r="G221" s="160" t="s">
        <v>426</v>
      </c>
      <c r="H221" s="161">
        <v>12</v>
      </c>
      <c r="I221" s="162"/>
      <c r="J221" s="163">
        <f>ROUND(I221*H221,2)</f>
        <v>0</v>
      </c>
      <c r="K221" s="164"/>
      <c r="L221" s="34"/>
      <c r="M221" s="165" t="s">
        <v>1</v>
      </c>
      <c r="N221" s="166" t="s">
        <v>40</v>
      </c>
      <c r="O221" s="62"/>
      <c r="P221" s="167">
        <f>O221*H221</f>
        <v>0</v>
      </c>
      <c r="Q221" s="167">
        <v>0</v>
      </c>
      <c r="R221" s="167">
        <f>Q221*H221</f>
        <v>0</v>
      </c>
      <c r="S221" s="167">
        <v>0</v>
      </c>
      <c r="T221" s="168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308</v>
      </c>
      <c r="AT221" s="169" t="s">
        <v>150</v>
      </c>
      <c r="AU221" s="169" t="s">
        <v>81</v>
      </c>
      <c r="AY221" s="18" t="s">
        <v>148</v>
      </c>
      <c r="BE221" s="170">
        <f>IF(N221="základná",J221,0)</f>
        <v>0</v>
      </c>
      <c r="BF221" s="170">
        <f>IF(N221="znížená",J221,0)</f>
        <v>0</v>
      </c>
      <c r="BG221" s="170">
        <f>IF(N221="zákl. prenesená",J221,0)</f>
        <v>0</v>
      </c>
      <c r="BH221" s="170">
        <f>IF(N221="zníž. prenesená",J221,0)</f>
        <v>0</v>
      </c>
      <c r="BI221" s="170">
        <f>IF(N221="nulová",J221,0)</f>
        <v>0</v>
      </c>
      <c r="BJ221" s="18" t="s">
        <v>87</v>
      </c>
      <c r="BK221" s="170">
        <f>ROUND(I221*H221,2)</f>
        <v>0</v>
      </c>
      <c r="BL221" s="18" t="s">
        <v>308</v>
      </c>
      <c r="BM221" s="169" t="s">
        <v>2649</v>
      </c>
    </row>
    <row r="222" spans="1:65" s="2" customFormat="1" ht="16.5" customHeight="1">
      <c r="A222" s="33"/>
      <c r="B222" s="156"/>
      <c r="C222" s="157" t="s">
        <v>958</v>
      </c>
      <c r="D222" s="157" t="s">
        <v>150</v>
      </c>
      <c r="E222" s="158" t="s">
        <v>2650</v>
      </c>
      <c r="F222" s="159" t="s">
        <v>2651</v>
      </c>
      <c r="G222" s="160" t="s">
        <v>426</v>
      </c>
      <c r="H222" s="161">
        <v>4</v>
      </c>
      <c r="I222" s="162"/>
      <c r="J222" s="163">
        <f>ROUND(I222*H222,2)</f>
        <v>0</v>
      </c>
      <c r="K222" s="164"/>
      <c r="L222" s="34"/>
      <c r="M222" s="165" t="s">
        <v>1</v>
      </c>
      <c r="N222" s="166" t="s">
        <v>40</v>
      </c>
      <c r="O222" s="62"/>
      <c r="P222" s="167">
        <f>O222*H222</f>
        <v>0</v>
      </c>
      <c r="Q222" s="167">
        <v>0</v>
      </c>
      <c r="R222" s="167">
        <f>Q222*H222</f>
        <v>0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308</v>
      </c>
      <c r="AT222" s="169" t="s">
        <v>150</v>
      </c>
      <c r="AU222" s="169" t="s">
        <v>81</v>
      </c>
      <c r="AY222" s="18" t="s">
        <v>148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87</v>
      </c>
      <c r="BK222" s="170">
        <f>ROUND(I222*H222,2)</f>
        <v>0</v>
      </c>
      <c r="BL222" s="18" t="s">
        <v>308</v>
      </c>
      <c r="BM222" s="169" t="s">
        <v>2652</v>
      </c>
    </row>
    <row r="223" spans="1:65" s="2" customFormat="1" ht="16.5" customHeight="1">
      <c r="A223" s="33"/>
      <c r="B223" s="156"/>
      <c r="C223" s="157" t="s">
        <v>964</v>
      </c>
      <c r="D223" s="157" t="s">
        <v>150</v>
      </c>
      <c r="E223" s="158" t="s">
        <v>2653</v>
      </c>
      <c r="F223" s="159" t="s">
        <v>2654</v>
      </c>
      <c r="G223" s="160" t="s">
        <v>426</v>
      </c>
      <c r="H223" s="161">
        <v>12</v>
      </c>
      <c r="I223" s="162"/>
      <c r="J223" s="163">
        <f>ROUND(I223*H223,2)</f>
        <v>0</v>
      </c>
      <c r="K223" s="164"/>
      <c r="L223" s="34"/>
      <c r="M223" s="165" t="s">
        <v>1</v>
      </c>
      <c r="N223" s="166" t="s">
        <v>40</v>
      </c>
      <c r="O223" s="62"/>
      <c r="P223" s="167">
        <f>O223*H223</f>
        <v>0</v>
      </c>
      <c r="Q223" s="167">
        <v>0</v>
      </c>
      <c r="R223" s="167">
        <f>Q223*H223</f>
        <v>0</v>
      </c>
      <c r="S223" s="167">
        <v>0</v>
      </c>
      <c r="T223" s="168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9" t="s">
        <v>308</v>
      </c>
      <c r="AT223" s="169" t="s">
        <v>150</v>
      </c>
      <c r="AU223" s="169" t="s">
        <v>81</v>
      </c>
      <c r="AY223" s="18" t="s">
        <v>148</v>
      </c>
      <c r="BE223" s="170">
        <f>IF(N223="základná",J223,0)</f>
        <v>0</v>
      </c>
      <c r="BF223" s="170">
        <f>IF(N223="znížená",J223,0)</f>
        <v>0</v>
      </c>
      <c r="BG223" s="170">
        <f>IF(N223="zákl. prenesená",J223,0)</f>
        <v>0</v>
      </c>
      <c r="BH223" s="170">
        <f>IF(N223="zníž. prenesená",J223,0)</f>
        <v>0</v>
      </c>
      <c r="BI223" s="170">
        <f>IF(N223="nulová",J223,0)</f>
        <v>0</v>
      </c>
      <c r="BJ223" s="18" t="s">
        <v>87</v>
      </c>
      <c r="BK223" s="170">
        <f>ROUND(I223*H223,2)</f>
        <v>0</v>
      </c>
      <c r="BL223" s="18" t="s">
        <v>308</v>
      </c>
      <c r="BM223" s="169" t="s">
        <v>2655</v>
      </c>
    </row>
    <row r="224" spans="1:65" s="2" customFormat="1" ht="16.5" customHeight="1">
      <c r="A224" s="33"/>
      <c r="B224" s="156"/>
      <c r="C224" s="157" t="s">
        <v>972</v>
      </c>
      <c r="D224" s="157" t="s">
        <v>150</v>
      </c>
      <c r="E224" s="158" t="s">
        <v>2656</v>
      </c>
      <c r="F224" s="159" t="s">
        <v>2657</v>
      </c>
      <c r="G224" s="160" t="s">
        <v>426</v>
      </c>
      <c r="H224" s="161">
        <v>24</v>
      </c>
      <c r="I224" s="162"/>
      <c r="J224" s="163">
        <f>ROUND(I224*H224,2)</f>
        <v>0</v>
      </c>
      <c r="K224" s="164"/>
      <c r="L224" s="34"/>
      <c r="M224" s="218" t="s">
        <v>1</v>
      </c>
      <c r="N224" s="219" t="s">
        <v>40</v>
      </c>
      <c r="O224" s="220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308</v>
      </c>
      <c r="AT224" s="169" t="s">
        <v>150</v>
      </c>
      <c r="AU224" s="169" t="s">
        <v>81</v>
      </c>
      <c r="AY224" s="18" t="s">
        <v>148</v>
      </c>
      <c r="BE224" s="170">
        <f>IF(N224="základná",J224,0)</f>
        <v>0</v>
      </c>
      <c r="BF224" s="170">
        <f>IF(N224="znížená",J224,0)</f>
        <v>0</v>
      </c>
      <c r="BG224" s="170">
        <f>IF(N224="zákl. prenesená",J224,0)</f>
        <v>0</v>
      </c>
      <c r="BH224" s="170">
        <f>IF(N224="zníž. prenesená",J224,0)</f>
        <v>0</v>
      </c>
      <c r="BI224" s="170">
        <f>IF(N224="nulová",J224,0)</f>
        <v>0</v>
      </c>
      <c r="BJ224" s="18" t="s">
        <v>87</v>
      </c>
      <c r="BK224" s="170">
        <f>ROUND(I224*H224,2)</f>
        <v>0</v>
      </c>
      <c r="BL224" s="18" t="s">
        <v>308</v>
      </c>
      <c r="BM224" s="169" t="s">
        <v>2658</v>
      </c>
    </row>
    <row r="225" spans="1:31" s="2" customFormat="1" ht="6.95" customHeight="1">
      <c r="A225" s="33"/>
      <c r="B225" s="51"/>
      <c r="C225" s="52"/>
      <c r="D225" s="52"/>
      <c r="E225" s="52"/>
      <c r="F225" s="52"/>
      <c r="G225" s="52"/>
      <c r="H225" s="52"/>
      <c r="I225" s="52"/>
      <c r="J225" s="52"/>
      <c r="K225" s="52"/>
      <c r="L225" s="34"/>
      <c r="M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</sheetData>
  <autoFilter ref="C130:K224" xr:uid="{00000000-0009-0000-0000-000006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107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81" t="str">
        <f>'Rekapitulácia stavby'!K6</f>
        <v>ČERMÁŇSKY FUTBALOVÝ KLUB - rekonštrukcia  stavby</v>
      </c>
      <c r="F7" s="282"/>
      <c r="G7" s="282"/>
      <c r="H7" s="282"/>
      <c r="L7" s="21"/>
    </row>
    <row r="8" spans="1:46" s="1" customFormat="1" ht="12" customHeight="1">
      <c r="B8" s="21"/>
      <c r="D8" s="28" t="s">
        <v>108</v>
      </c>
      <c r="L8" s="21"/>
    </row>
    <row r="9" spans="1:46" s="2" customFormat="1" ht="16.5" customHeight="1">
      <c r="A9" s="33"/>
      <c r="B9" s="34"/>
      <c r="C9" s="33"/>
      <c r="D9" s="33"/>
      <c r="E9" s="281" t="s">
        <v>109</v>
      </c>
      <c r="F9" s="283"/>
      <c r="G9" s="283"/>
      <c r="H9" s="28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110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5" t="s">
        <v>2659</v>
      </c>
      <c r="F11" s="283"/>
      <c r="G11" s="283"/>
      <c r="H11" s="283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74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>
        <f>'Rekapitulácia stavby'!AN8</f>
        <v>44580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4" t="str">
        <f>'Rekapitulácia stavby'!E14</f>
        <v>Vyplň údaj</v>
      </c>
      <c r="F20" s="261"/>
      <c r="G20" s="261"/>
      <c r="H20" s="26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66" t="s">
        <v>1</v>
      </c>
      <c r="F29" s="266"/>
      <c r="G29" s="266"/>
      <c r="H29" s="266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ROUND(J128,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ROUND((SUM(BE128:BE250)),  2)</f>
        <v>0</v>
      </c>
      <c r="G35" s="109"/>
      <c r="H35" s="109"/>
      <c r="I35" s="110">
        <v>0.2</v>
      </c>
      <c r="J35" s="108">
        <f>ROUND(((SUM(BE128:BE250))*I35),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ROUND((SUM(BF128:BF250)),  2)</f>
        <v>0</v>
      </c>
      <c r="G36" s="109"/>
      <c r="H36" s="109"/>
      <c r="I36" s="110">
        <v>0.2</v>
      </c>
      <c r="J36" s="108">
        <f>ROUND(((SUM(BF128:BF250))*I36),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ROUND((SUM(BG128:BG250)),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ROUND((SUM(BH128:BH250)),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ROUND((SUM(BI128:BI250)),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ČERMÁŇSKY FUTBALOVÝ KLUB - rekonštrukcia  stavby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108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109</v>
      </c>
      <c r="F87" s="283"/>
      <c r="G87" s="283"/>
      <c r="H87" s="28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110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5" t="str">
        <f>E11</f>
        <v>SO01.5 - SO01.5 Elektroinštalácia</v>
      </c>
      <c r="F89" s="283"/>
      <c r="G89" s="283"/>
      <c r="H89" s="283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p.č.72460/2, Čermáň, Golianova ul70 NR</v>
      </c>
      <c r="G91" s="33"/>
      <c r="H91" s="33"/>
      <c r="I91" s="28" t="s">
        <v>21</v>
      </c>
      <c r="J91" s="59">
        <f>IF(J14="","",J14)</f>
        <v>44580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22</v>
      </c>
      <c r="D93" s="33"/>
      <c r="E93" s="33"/>
      <c r="F93" s="26" t="str">
        <f>E17</f>
        <v>Čermáňsky futbalový klub,Golianova70,94901NITRA</v>
      </c>
      <c r="G93" s="33"/>
      <c r="H93" s="33"/>
      <c r="I93" s="28" t="s">
        <v>28</v>
      </c>
      <c r="J93" s="31" t="str">
        <f>E23</f>
        <v>Pro-Casa s.r.o.Ing.Z.Drinková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113</v>
      </c>
      <c r="D96" s="113"/>
      <c r="E96" s="113"/>
      <c r="F96" s="113"/>
      <c r="G96" s="113"/>
      <c r="H96" s="113"/>
      <c r="I96" s="113"/>
      <c r="J96" s="122" t="s">
        <v>114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115</v>
      </c>
      <c r="D98" s="33"/>
      <c r="E98" s="33"/>
      <c r="F98" s="33"/>
      <c r="G98" s="33"/>
      <c r="H98" s="33"/>
      <c r="I98" s="33"/>
      <c r="J98" s="75">
        <f>J128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116</v>
      </c>
    </row>
    <row r="99" spans="1:47" s="9" customFormat="1" ht="24.95" customHeight="1">
      <c r="B99" s="124"/>
      <c r="D99" s="125" t="s">
        <v>2660</v>
      </c>
      <c r="E99" s="126"/>
      <c r="F99" s="126"/>
      <c r="G99" s="126"/>
      <c r="H99" s="126"/>
      <c r="I99" s="126"/>
      <c r="J99" s="127">
        <f>J129</f>
        <v>0</v>
      </c>
      <c r="L99" s="124"/>
    </row>
    <row r="100" spans="1:47" s="10" customFormat="1" ht="19.899999999999999" customHeight="1">
      <c r="B100" s="128"/>
      <c r="D100" s="129" t="s">
        <v>2661</v>
      </c>
      <c r="E100" s="130"/>
      <c r="F100" s="130"/>
      <c r="G100" s="130"/>
      <c r="H100" s="130"/>
      <c r="I100" s="130"/>
      <c r="J100" s="131">
        <f>J130</f>
        <v>0</v>
      </c>
      <c r="L100" s="128"/>
    </row>
    <row r="101" spans="1:47" s="10" customFormat="1" ht="19.899999999999999" customHeight="1">
      <c r="B101" s="128"/>
      <c r="D101" s="129" t="s">
        <v>2662</v>
      </c>
      <c r="E101" s="130"/>
      <c r="F101" s="130"/>
      <c r="G101" s="130"/>
      <c r="H101" s="130"/>
      <c r="I101" s="130"/>
      <c r="J101" s="131">
        <f>J167</f>
        <v>0</v>
      </c>
      <c r="L101" s="128"/>
    </row>
    <row r="102" spans="1:47" s="10" customFormat="1" ht="19.899999999999999" customHeight="1">
      <c r="B102" s="128"/>
      <c r="D102" s="129" t="s">
        <v>2663</v>
      </c>
      <c r="E102" s="130"/>
      <c r="F102" s="130"/>
      <c r="G102" s="130"/>
      <c r="H102" s="130"/>
      <c r="I102" s="130"/>
      <c r="J102" s="131">
        <f>J198</f>
        <v>0</v>
      </c>
      <c r="L102" s="128"/>
    </row>
    <row r="103" spans="1:47" s="10" customFormat="1" ht="19.899999999999999" customHeight="1">
      <c r="B103" s="128"/>
      <c r="D103" s="129" t="s">
        <v>2664</v>
      </c>
      <c r="E103" s="130"/>
      <c r="F103" s="130"/>
      <c r="G103" s="130"/>
      <c r="H103" s="130"/>
      <c r="I103" s="130"/>
      <c r="J103" s="131">
        <f>J213</f>
        <v>0</v>
      </c>
      <c r="L103" s="128"/>
    </row>
    <row r="104" spans="1:47" s="10" customFormat="1" ht="19.899999999999999" customHeight="1">
      <c r="B104" s="128"/>
      <c r="D104" s="129" t="s">
        <v>2665</v>
      </c>
      <c r="E104" s="130"/>
      <c r="F104" s="130"/>
      <c r="G104" s="130"/>
      <c r="H104" s="130"/>
      <c r="I104" s="130"/>
      <c r="J104" s="131">
        <f>J234</f>
        <v>0</v>
      </c>
      <c r="L104" s="128"/>
    </row>
    <row r="105" spans="1:47" s="9" customFormat="1" ht="24.95" customHeight="1">
      <c r="B105" s="124"/>
      <c r="D105" s="125" t="s">
        <v>129</v>
      </c>
      <c r="E105" s="126"/>
      <c r="F105" s="126"/>
      <c r="G105" s="126"/>
      <c r="H105" s="126"/>
      <c r="I105" s="126"/>
      <c r="J105" s="127">
        <f>J238</f>
        <v>0</v>
      </c>
      <c r="L105" s="124"/>
    </row>
    <row r="106" spans="1:47" s="10" customFormat="1" ht="19.899999999999999" customHeight="1">
      <c r="B106" s="128"/>
      <c r="D106" s="129" t="s">
        <v>2666</v>
      </c>
      <c r="E106" s="130"/>
      <c r="F106" s="130"/>
      <c r="G106" s="130"/>
      <c r="H106" s="130"/>
      <c r="I106" s="130"/>
      <c r="J106" s="131">
        <f>J239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134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81" t="str">
        <f>E7</f>
        <v>ČERMÁŇSKY FUTBALOVÝ KLUB - rekonštrukcia  stavby</v>
      </c>
      <c r="F116" s="282"/>
      <c r="G116" s="282"/>
      <c r="H116" s="282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108</v>
      </c>
      <c r="L117" s="21"/>
    </row>
    <row r="118" spans="1:63" s="2" customFormat="1" ht="16.5" customHeight="1">
      <c r="A118" s="33"/>
      <c r="B118" s="34"/>
      <c r="C118" s="33"/>
      <c r="D118" s="33"/>
      <c r="E118" s="281" t="s">
        <v>109</v>
      </c>
      <c r="F118" s="283"/>
      <c r="G118" s="283"/>
      <c r="H118" s="28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110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35" t="str">
        <f>E11</f>
        <v>SO01.5 - SO01.5 Elektroinštalácia</v>
      </c>
      <c r="F120" s="283"/>
      <c r="G120" s="283"/>
      <c r="H120" s="28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>p.č.72460/2, Čermáň, Golianova ul70 NR</v>
      </c>
      <c r="G122" s="33"/>
      <c r="H122" s="33"/>
      <c r="I122" s="28" t="s">
        <v>21</v>
      </c>
      <c r="J122" s="59">
        <f>IF(J14="","",J14)</f>
        <v>44580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25.7" customHeight="1">
      <c r="A124" s="33"/>
      <c r="B124" s="34"/>
      <c r="C124" s="28" t="s">
        <v>22</v>
      </c>
      <c r="D124" s="33"/>
      <c r="E124" s="33"/>
      <c r="F124" s="26" t="str">
        <f>E17</f>
        <v>Čermáňsky futbalový klub,Golianova70,94901NITRA</v>
      </c>
      <c r="G124" s="33"/>
      <c r="H124" s="33"/>
      <c r="I124" s="28" t="s">
        <v>28</v>
      </c>
      <c r="J124" s="31" t="str">
        <f>E23</f>
        <v>Pro-Casa s.r.o.Ing.Z.Drinková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2"/>
      <c r="B127" s="133"/>
      <c r="C127" s="134" t="s">
        <v>135</v>
      </c>
      <c r="D127" s="135" t="s">
        <v>59</v>
      </c>
      <c r="E127" s="135" t="s">
        <v>55</v>
      </c>
      <c r="F127" s="135" t="s">
        <v>56</v>
      </c>
      <c r="G127" s="135" t="s">
        <v>136</v>
      </c>
      <c r="H127" s="135" t="s">
        <v>137</v>
      </c>
      <c r="I127" s="135" t="s">
        <v>138</v>
      </c>
      <c r="J127" s="136" t="s">
        <v>114</v>
      </c>
      <c r="K127" s="137" t="s">
        <v>139</v>
      </c>
      <c r="L127" s="138"/>
      <c r="M127" s="66" t="s">
        <v>1</v>
      </c>
      <c r="N127" s="67" t="s">
        <v>38</v>
      </c>
      <c r="O127" s="67" t="s">
        <v>140</v>
      </c>
      <c r="P127" s="67" t="s">
        <v>141</v>
      </c>
      <c r="Q127" s="67" t="s">
        <v>142</v>
      </c>
      <c r="R127" s="67" t="s">
        <v>143</v>
      </c>
      <c r="S127" s="67" t="s">
        <v>144</v>
      </c>
      <c r="T127" s="68" t="s">
        <v>145</v>
      </c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</row>
    <row r="128" spans="1:63" s="2" customFormat="1" ht="22.9" customHeight="1">
      <c r="A128" s="33"/>
      <c r="B128" s="34"/>
      <c r="C128" s="73" t="s">
        <v>115</v>
      </c>
      <c r="D128" s="33"/>
      <c r="E128" s="33"/>
      <c r="F128" s="33"/>
      <c r="G128" s="33"/>
      <c r="H128" s="33"/>
      <c r="I128" s="33"/>
      <c r="J128" s="139">
        <f>BK128</f>
        <v>0</v>
      </c>
      <c r="K128" s="33"/>
      <c r="L128" s="34"/>
      <c r="M128" s="69"/>
      <c r="N128" s="60"/>
      <c r="O128" s="70"/>
      <c r="P128" s="140">
        <f>P129+P238</f>
        <v>0</v>
      </c>
      <c r="Q128" s="70"/>
      <c r="R128" s="140">
        <f>R129+R238</f>
        <v>6.5599999999999999E-3</v>
      </c>
      <c r="S128" s="70"/>
      <c r="T128" s="141">
        <f>T129+T238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73</v>
      </c>
      <c r="AU128" s="18" t="s">
        <v>116</v>
      </c>
      <c r="BK128" s="142">
        <f>BK129+BK238</f>
        <v>0</v>
      </c>
    </row>
    <row r="129" spans="1:65" s="12" customFormat="1" ht="25.9" customHeight="1">
      <c r="B129" s="143"/>
      <c r="D129" s="144" t="s">
        <v>73</v>
      </c>
      <c r="E129" s="145" t="s">
        <v>2667</v>
      </c>
      <c r="F129" s="145" t="s">
        <v>2668</v>
      </c>
      <c r="I129" s="146"/>
      <c r="J129" s="147">
        <f>BK129</f>
        <v>0</v>
      </c>
      <c r="L129" s="143"/>
      <c r="M129" s="148"/>
      <c r="N129" s="149"/>
      <c r="O129" s="149"/>
      <c r="P129" s="150">
        <f>P130+P167+P198+P213+P234</f>
        <v>0</v>
      </c>
      <c r="Q129" s="149"/>
      <c r="R129" s="150">
        <f>R130+R167+R198+R213+R234</f>
        <v>0</v>
      </c>
      <c r="S129" s="149"/>
      <c r="T129" s="151">
        <f>T130+T167+T198+T213+T234</f>
        <v>0</v>
      </c>
      <c r="AR129" s="144" t="s">
        <v>81</v>
      </c>
      <c r="AT129" s="152" t="s">
        <v>73</v>
      </c>
      <c r="AU129" s="152" t="s">
        <v>74</v>
      </c>
      <c r="AY129" s="144" t="s">
        <v>148</v>
      </c>
      <c r="BK129" s="153">
        <f>BK130+BK167+BK198+BK213+BK234</f>
        <v>0</v>
      </c>
    </row>
    <row r="130" spans="1:65" s="12" customFormat="1" ht="22.9" customHeight="1">
      <c r="B130" s="143"/>
      <c r="D130" s="144" t="s">
        <v>73</v>
      </c>
      <c r="E130" s="154" t="s">
        <v>2669</v>
      </c>
      <c r="F130" s="154" t="s">
        <v>2670</v>
      </c>
      <c r="I130" s="146"/>
      <c r="J130" s="155">
        <f>BK130</f>
        <v>0</v>
      </c>
      <c r="L130" s="143"/>
      <c r="M130" s="148"/>
      <c r="N130" s="149"/>
      <c r="O130" s="149"/>
      <c r="P130" s="150">
        <f>SUM(P131:P166)</f>
        <v>0</v>
      </c>
      <c r="Q130" s="149"/>
      <c r="R130" s="150">
        <f>SUM(R131:R166)</f>
        <v>0</v>
      </c>
      <c r="S130" s="149"/>
      <c r="T130" s="151">
        <f>SUM(T131:T166)</f>
        <v>0</v>
      </c>
      <c r="AR130" s="144" t="s">
        <v>167</v>
      </c>
      <c r="AT130" s="152" t="s">
        <v>73</v>
      </c>
      <c r="AU130" s="152" t="s">
        <v>81</v>
      </c>
      <c r="AY130" s="144" t="s">
        <v>148</v>
      </c>
      <c r="BK130" s="153">
        <f>SUM(BK131:BK166)</f>
        <v>0</v>
      </c>
    </row>
    <row r="131" spans="1:65" s="2" customFormat="1" ht="21.75" customHeight="1">
      <c r="A131" s="33"/>
      <c r="B131" s="156"/>
      <c r="C131" s="157" t="s">
        <v>81</v>
      </c>
      <c r="D131" s="157" t="s">
        <v>150</v>
      </c>
      <c r="E131" s="158" t="s">
        <v>2671</v>
      </c>
      <c r="F131" s="159" t="s">
        <v>2672</v>
      </c>
      <c r="G131" s="160" t="s">
        <v>325</v>
      </c>
      <c r="H131" s="161">
        <v>90</v>
      </c>
      <c r="I131" s="162"/>
      <c r="J131" s="163">
        <f t="shared" ref="J131:J166" si="0">ROUND(I131*H131,2)</f>
        <v>0</v>
      </c>
      <c r="K131" s="164"/>
      <c r="L131" s="34"/>
      <c r="M131" s="165" t="s">
        <v>1</v>
      </c>
      <c r="N131" s="166" t="s">
        <v>40</v>
      </c>
      <c r="O131" s="62"/>
      <c r="P131" s="167">
        <f t="shared" ref="P131:P166" si="1">O131*H131</f>
        <v>0</v>
      </c>
      <c r="Q131" s="167">
        <v>0</v>
      </c>
      <c r="R131" s="167">
        <f t="shared" ref="R131:R166" si="2">Q131*H131</f>
        <v>0</v>
      </c>
      <c r="S131" s="167">
        <v>0</v>
      </c>
      <c r="T131" s="168">
        <f t="shared" ref="T131:T166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9" t="s">
        <v>913</v>
      </c>
      <c r="AT131" s="169" t="s">
        <v>150</v>
      </c>
      <c r="AU131" s="169" t="s">
        <v>87</v>
      </c>
      <c r="AY131" s="18" t="s">
        <v>148</v>
      </c>
      <c r="BE131" s="170">
        <f t="shared" ref="BE131:BE166" si="4">IF(N131="základná",J131,0)</f>
        <v>0</v>
      </c>
      <c r="BF131" s="170">
        <f t="shared" ref="BF131:BF166" si="5">IF(N131="znížená",J131,0)</f>
        <v>0</v>
      </c>
      <c r="BG131" s="170">
        <f t="shared" ref="BG131:BG166" si="6">IF(N131="zákl. prenesená",J131,0)</f>
        <v>0</v>
      </c>
      <c r="BH131" s="170">
        <f t="shared" ref="BH131:BH166" si="7">IF(N131="zníž. prenesená",J131,0)</f>
        <v>0</v>
      </c>
      <c r="BI131" s="170">
        <f t="shared" ref="BI131:BI166" si="8">IF(N131="nulová",J131,0)</f>
        <v>0</v>
      </c>
      <c r="BJ131" s="18" t="s">
        <v>87</v>
      </c>
      <c r="BK131" s="170">
        <f t="shared" ref="BK131:BK166" si="9">ROUND(I131*H131,2)</f>
        <v>0</v>
      </c>
      <c r="BL131" s="18" t="s">
        <v>913</v>
      </c>
      <c r="BM131" s="169" t="s">
        <v>2673</v>
      </c>
    </row>
    <row r="132" spans="1:65" s="2" customFormat="1" ht="24.2" customHeight="1">
      <c r="A132" s="33"/>
      <c r="B132" s="156"/>
      <c r="C132" s="157" t="s">
        <v>87</v>
      </c>
      <c r="D132" s="157" t="s">
        <v>150</v>
      </c>
      <c r="E132" s="158" t="s">
        <v>2674</v>
      </c>
      <c r="F132" s="159" t="s">
        <v>2675</v>
      </c>
      <c r="G132" s="160" t="s">
        <v>325</v>
      </c>
      <c r="H132" s="161">
        <v>68</v>
      </c>
      <c r="I132" s="162"/>
      <c r="J132" s="163">
        <f t="shared" si="0"/>
        <v>0</v>
      </c>
      <c r="K132" s="164"/>
      <c r="L132" s="34"/>
      <c r="M132" s="165" t="s">
        <v>1</v>
      </c>
      <c r="N132" s="166" t="s">
        <v>40</v>
      </c>
      <c r="O132" s="62"/>
      <c r="P132" s="167">
        <f t="shared" si="1"/>
        <v>0</v>
      </c>
      <c r="Q132" s="167">
        <v>0</v>
      </c>
      <c r="R132" s="167">
        <f t="shared" si="2"/>
        <v>0</v>
      </c>
      <c r="S132" s="167">
        <v>0</v>
      </c>
      <c r="T132" s="168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913</v>
      </c>
      <c r="AT132" s="169" t="s">
        <v>150</v>
      </c>
      <c r="AU132" s="169" t="s">
        <v>87</v>
      </c>
      <c r="AY132" s="18" t="s">
        <v>148</v>
      </c>
      <c r="BE132" s="170">
        <f t="shared" si="4"/>
        <v>0</v>
      </c>
      <c r="BF132" s="170">
        <f t="shared" si="5"/>
        <v>0</v>
      </c>
      <c r="BG132" s="170">
        <f t="shared" si="6"/>
        <v>0</v>
      </c>
      <c r="BH132" s="170">
        <f t="shared" si="7"/>
        <v>0</v>
      </c>
      <c r="BI132" s="170">
        <f t="shared" si="8"/>
        <v>0</v>
      </c>
      <c r="BJ132" s="18" t="s">
        <v>87</v>
      </c>
      <c r="BK132" s="170">
        <f t="shared" si="9"/>
        <v>0</v>
      </c>
      <c r="BL132" s="18" t="s">
        <v>913</v>
      </c>
      <c r="BM132" s="169" t="s">
        <v>2676</v>
      </c>
    </row>
    <row r="133" spans="1:65" s="2" customFormat="1" ht="16.5" customHeight="1">
      <c r="A133" s="33"/>
      <c r="B133" s="156"/>
      <c r="C133" s="157" t="s">
        <v>167</v>
      </c>
      <c r="D133" s="157" t="s">
        <v>150</v>
      </c>
      <c r="E133" s="158" t="s">
        <v>2677</v>
      </c>
      <c r="F133" s="159" t="s">
        <v>2678</v>
      </c>
      <c r="G133" s="160" t="s">
        <v>332</v>
      </c>
      <c r="H133" s="161">
        <v>78</v>
      </c>
      <c r="I133" s="162"/>
      <c r="J133" s="163">
        <f t="shared" si="0"/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si="1"/>
        <v>0</v>
      </c>
      <c r="Q133" s="167">
        <v>0</v>
      </c>
      <c r="R133" s="167">
        <f t="shared" si="2"/>
        <v>0</v>
      </c>
      <c r="S133" s="167">
        <v>0</v>
      </c>
      <c r="T133" s="168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913</v>
      </c>
      <c r="AT133" s="169" t="s">
        <v>150</v>
      </c>
      <c r="AU133" s="169" t="s">
        <v>87</v>
      </c>
      <c r="AY133" s="18" t="s">
        <v>148</v>
      </c>
      <c r="BE133" s="170">
        <f t="shared" si="4"/>
        <v>0</v>
      </c>
      <c r="BF133" s="170">
        <f t="shared" si="5"/>
        <v>0</v>
      </c>
      <c r="BG133" s="170">
        <f t="shared" si="6"/>
        <v>0</v>
      </c>
      <c r="BH133" s="170">
        <f t="shared" si="7"/>
        <v>0</v>
      </c>
      <c r="BI133" s="170">
        <f t="shared" si="8"/>
        <v>0</v>
      </c>
      <c r="BJ133" s="18" t="s">
        <v>87</v>
      </c>
      <c r="BK133" s="170">
        <f t="shared" si="9"/>
        <v>0</v>
      </c>
      <c r="BL133" s="18" t="s">
        <v>913</v>
      </c>
      <c r="BM133" s="169" t="s">
        <v>2679</v>
      </c>
    </row>
    <row r="134" spans="1:65" s="2" customFormat="1" ht="21.75" customHeight="1">
      <c r="A134" s="33"/>
      <c r="B134" s="156"/>
      <c r="C134" s="157" t="s">
        <v>154</v>
      </c>
      <c r="D134" s="157" t="s">
        <v>150</v>
      </c>
      <c r="E134" s="158" t="s">
        <v>2680</v>
      </c>
      <c r="F134" s="159" t="s">
        <v>2681</v>
      </c>
      <c r="G134" s="160" t="s">
        <v>332</v>
      </c>
      <c r="H134" s="161">
        <v>10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0</v>
      </c>
      <c r="R134" s="167">
        <f t="shared" si="2"/>
        <v>0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913</v>
      </c>
      <c r="AT134" s="169" t="s">
        <v>150</v>
      </c>
      <c r="AU134" s="169" t="s">
        <v>87</v>
      </c>
      <c r="AY134" s="18" t="s">
        <v>148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87</v>
      </c>
      <c r="BK134" s="170">
        <f t="shared" si="9"/>
        <v>0</v>
      </c>
      <c r="BL134" s="18" t="s">
        <v>913</v>
      </c>
      <c r="BM134" s="169" t="s">
        <v>2682</v>
      </c>
    </row>
    <row r="135" spans="1:65" s="2" customFormat="1" ht="21.75" customHeight="1">
      <c r="A135" s="33"/>
      <c r="B135" s="156"/>
      <c r="C135" s="157" t="s">
        <v>183</v>
      </c>
      <c r="D135" s="157" t="s">
        <v>150</v>
      </c>
      <c r="E135" s="158" t="s">
        <v>2683</v>
      </c>
      <c r="F135" s="159" t="s">
        <v>2684</v>
      </c>
      <c r="G135" s="160" t="s">
        <v>332</v>
      </c>
      <c r="H135" s="161">
        <v>88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913</v>
      </c>
      <c r="AT135" s="169" t="s">
        <v>150</v>
      </c>
      <c r="AU135" s="169" t="s">
        <v>87</v>
      </c>
      <c r="AY135" s="18" t="s">
        <v>148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87</v>
      </c>
      <c r="BK135" s="170">
        <f t="shared" si="9"/>
        <v>0</v>
      </c>
      <c r="BL135" s="18" t="s">
        <v>913</v>
      </c>
      <c r="BM135" s="169" t="s">
        <v>2685</v>
      </c>
    </row>
    <row r="136" spans="1:65" s="2" customFormat="1" ht="21.75" customHeight="1">
      <c r="A136" s="33"/>
      <c r="B136" s="156"/>
      <c r="C136" s="157" t="s">
        <v>173</v>
      </c>
      <c r="D136" s="157" t="s">
        <v>150</v>
      </c>
      <c r="E136" s="158" t="s">
        <v>2686</v>
      </c>
      <c r="F136" s="159" t="s">
        <v>2687</v>
      </c>
      <c r="G136" s="160" t="s">
        <v>332</v>
      </c>
      <c r="H136" s="161">
        <v>950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913</v>
      </c>
      <c r="AT136" s="169" t="s">
        <v>150</v>
      </c>
      <c r="AU136" s="169" t="s">
        <v>87</v>
      </c>
      <c r="AY136" s="18" t="s">
        <v>148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87</v>
      </c>
      <c r="BK136" s="170">
        <f t="shared" si="9"/>
        <v>0</v>
      </c>
      <c r="BL136" s="18" t="s">
        <v>913</v>
      </c>
      <c r="BM136" s="169" t="s">
        <v>2688</v>
      </c>
    </row>
    <row r="137" spans="1:65" s="2" customFormat="1" ht="21.75" customHeight="1">
      <c r="A137" s="33"/>
      <c r="B137" s="156"/>
      <c r="C137" s="157" t="s">
        <v>209</v>
      </c>
      <c r="D137" s="157" t="s">
        <v>150</v>
      </c>
      <c r="E137" s="158" t="s">
        <v>2689</v>
      </c>
      <c r="F137" s="159" t="s">
        <v>2690</v>
      </c>
      <c r="G137" s="160" t="s">
        <v>332</v>
      </c>
      <c r="H137" s="161">
        <v>876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913</v>
      </c>
      <c r="AT137" s="169" t="s">
        <v>150</v>
      </c>
      <c r="AU137" s="169" t="s">
        <v>87</v>
      </c>
      <c r="AY137" s="18" t="s">
        <v>148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87</v>
      </c>
      <c r="BK137" s="170">
        <f t="shared" si="9"/>
        <v>0</v>
      </c>
      <c r="BL137" s="18" t="s">
        <v>913</v>
      </c>
      <c r="BM137" s="169" t="s">
        <v>2691</v>
      </c>
    </row>
    <row r="138" spans="1:65" s="2" customFormat="1" ht="21.75" customHeight="1">
      <c r="A138" s="33"/>
      <c r="B138" s="156"/>
      <c r="C138" s="157" t="s">
        <v>213</v>
      </c>
      <c r="D138" s="157" t="s">
        <v>150</v>
      </c>
      <c r="E138" s="158" t="s">
        <v>2692</v>
      </c>
      <c r="F138" s="159" t="s">
        <v>2693</v>
      </c>
      <c r="G138" s="160" t="s">
        <v>332</v>
      </c>
      <c r="H138" s="161">
        <v>17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913</v>
      </c>
      <c r="AT138" s="169" t="s">
        <v>150</v>
      </c>
      <c r="AU138" s="169" t="s">
        <v>87</v>
      </c>
      <c r="AY138" s="18" t="s">
        <v>148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87</v>
      </c>
      <c r="BK138" s="170">
        <f t="shared" si="9"/>
        <v>0</v>
      </c>
      <c r="BL138" s="18" t="s">
        <v>913</v>
      </c>
      <c r="BM138" s="169" t="s">
        <v>2694</v>
      </c>
    </row>
    <row r="139" spans="1:65" s="2" customFormat="1" ht="24.2" customHeight="1">
      <c r="A139" s="33"/>
      <c r="B139" s="156"/>
      <c r="C139" s="157" t="s">
        <v>243</v>
      </c>
      <c r="D139" s="157" t="s">
        <v>150</v>
      </c>
      <c r="E139" s="158" t="s">
        <v>2695</v>
      </c>
      <c r="F139" s="159" t="s">
        <v>2696</v>
      </c>
      <c r="G139" s="160" t="s">
        <v>332</v>
      </c>
      <c r="H139" s="161">
        <v>25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913</v>
      </c>
      <c r="AT139" s="169" t="s">
        <v>150</v>
      </c>
      <c r="AU139" s="169" t="s">
        <v>87</v>
      </c>
      <c r="AY139" s="18" t="s">
        <v>148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87</v>
      </c>
      <c r="BK139" s="170">
        <f t="shared" si="9"/>
        <v>0</v>
      </c>
      <c r="BL139" s="18" t="s">
        <v>913</v>
      </c>
      <c r="BM139" s="169" t="s">
        <v>2697</v>
      </c>
    </row>
    <row r="140" spans="1:65" s="2" customFormat="1" ht="33" customHeight="1">
      <c r="A140" s="33"/>
      <c r="B140" s="156"/>
      <c r="C140" s="157" t="s">
        <v>257</v>
      </c>
      <c r="D140" s="157" t="s">
        <v>150</v>
      </c>
      <c r="E140" s="158" t="s">
        <v>2698</v>
      </c>
      <c r="F140" s="159" t="s">
        <v>2699</v>
      </c>
      <c r="G140" s="160" t="s">
        <v>325</v>
      </c>
      <c r="H140" s="161">
        <v>86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913</v>
      </c>
      <c r="AT140" s="169" t="s">
        <v>150</v>
      </c>
      <c r="AU140" s="169" t="s">
        <v>87</v>
      </c>
      <c r="AY140" s="18" t="s">
        <v>148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87</v>
      </c>
      <c r="BK140" s="170">
        <f t="shared" si="9"/>
        <v>0</v>
      </c>
      <c r="BL140" s="18" t="s">
        <v>913</v>
      </c>
      <c r="BM140" s="169" t="s">
        <v>2700</v>
      </c>
    </row>
    <row r="141" spans="1:65" s="2" customFormat="1" ht="16.5" customHeight="1">
      <c r="A141" s="33"/>
      <c r="B141" s="156"/>
      <c r="C141" s="157" t="s">
        <v>264</v>
      </c>
      <c r="D141" s="157" t="s">
        <v>150</v>
      </c>
      <c r="E141" s="158" t="s">
        <v>2701</v>
      </c>
      <c r="F141" s="159" t="s">
        <v>2702</v>
      </c>
      <c r="G141" s="160" t="s">
        <v>325</v>
      </c>
      <c r="H141" s="161">
        <v>5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913</v>
      </c>
      <c r="AT141" s="169" t="s">
        <v>150</v>
      </c>
      <c r="AU141" s="169" t="s">
        <v>87</v>
      </c>
      <c r="AY141" s="18" t="s">
        <v>148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87</v>
      </c>
      <c r="BK141" s="170">
        <f t="shared" si="9"/>
        <v>0</v>
      </c>
      <c r="BL141" s="18" t="s">
        <v>913</v>
      </c>
      <c r="BM141" s="169" t="s">
        <v>2703</v>
      </c>
    </row>
    <row r="142" spans="1:65" s="2" customFormat="1" ht="24.2" customHeight="1">
      <c r="A142" s="33"/>
      <c r="B142" s="156"/>
      <c r="C142" s="157" t="s">
        <v>270</v>
      </c>
      <c r="D142" s="157" t="s">
        <v>150</v>
      </c>
      <c r="E142" s="158" t="s">
        <v>2704</v>
      </c>
      <c r="F142" s="159" t="s">
        <v>2705</v>
      </c>
      <c r="G142" s="160" t="s">
        <v>325</v>
      </c>
      <c r="H142" s="161">
        <v>15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913</v>
      </c>
      <c r="AT142" s="169" t="s">
        <v>150</v>
      </c>
      <c r="AU142" s="169" t="s">
        <v>87</v>
      </c>
      <c r="AY142" s="18" t="s">
        <v>148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87</v>
      </c>
      <c r="BK142" s="170">
        <f t="shared" si="9"/>
        <v>0</v>
      </c>
      <c r="BL142" s="18" t="s">
        <v>913</v>
      </c>
      <c r="BM142" s="169" t="s">
        <v>2706</v>
      </c>
    </row>
    <row r="143" spans="1:65" s="2" customFormat="1" ht="24.2" customHeight="1">
      <c r="A143" s="33"/>
      <c r="B143" s="156"/>
      <c r="C143" s="157" t="s">
        <v>275</v>
      </c>
      <c r="D143" s="157" t="s">
        <v>150</v>
      </c>
      <c r="E143" s="158" t="s">
        <v>2707</v>
      </c>
      <c r="F143" s="159" t="s">
        <v>2708</v>
      </c>
      <c r="G143" s="160" t="s">
        <v>325</v>
      </c>
      <c r="H143" s="161">
        <v>2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913</v>
      </c>
      <c r="AT143" s="169" t="s">
        <v>150</v>
      </c>
      <c r="AU143" s="169" t="s">
        <v>87</v>
      </c>
      <c r="AY143" s="18" t="s">
        <v>148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87</v>
      </c>
      <c r="BK143" s="170">
        <f t="shared" si="9"/>
        <v>0</v>
      </c>
      <c r="BL143" s="18" t="s">
        <v>913</v>
      </c>
      <c r="BM143" s="169" t="s">
        <v>2709</v>
      </c>
    </row>
    <row r="144" spans="1:65" s="2" customFormat="1" ht="24.2" customHeight="1">
      <c r="A144" s="33"/>
      <c r="B144" s="156"/>
      <c r="C144" s="157" t="s">
        <v>287</v>
      </c>
      <c r="D144" s="157" t="s">
        <v>150</v>
      </c>
      <c r="E144" s="158" t="s">
        <v>2710</v>
      </c>
      <c r="F144" s="159" t="s">
        <v>2711</v>
      </c>
      <c r="G144" s="160" t="s">
        <v>325</v>
      </c>
      <c r="H144" s="161">
        <v>32</v>
      </c>
      <c r="I144" s="162"/>
      <c r="J144" s="163">
        <f t="shared" si="0"/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913</v>
      </c>
      <c r="AT144" s="169" t="s">
        <v>150</v>
      </c>
      <c r="AU144" s="169" t="s">
        <v>87</v>
      </c>
      <c r="AY144" s="18" t="s">
        <v>148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87</v>
      </c>
      <c r="BK144" s="170">
        <f t="shared" si="9"/>
        <v>0</v>
      </c>
      <c r="BL144" s="18" t="s">
        <v>913</v>
      </c>
      <c r="BM144" s="169" t="s">
        <v>2712</v>
      </c>
    </row>
    <row r="145" spans="1:65" s="2" customFormat="1" ht="24.2" customHeight="1">
      <c r="A145" s="33"/>
      <c r="B145" s="156"/>
      <c r="C145" s="157" t="s">
        <v>293</v>
      </c>
      <c r="D145" s="157" t="s">
        <v>150</v>
      </c>
      <c r="E145" s="158" t="s">
        <v>2713</v>
      </c>
      <c r="F145" s="159" t="s">
        <v>2714</v>
      </c>
      <c r="G145" s="160" t="s">
        <v>325</v>
      </c>
      <c r="H145" s="161">
        <v>2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913</v>
      </c>
      <c r="AT145" s="169" t="s">
        <v>150</v>
      </c>
      <c r="AU145" s="169" t="s">
        <v>87</v>
      </c>
      <c r="AY145" s="18" t="s">
        <v>148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87</v>
      </c>
      <c r="BK145" s="170">
        <f t="shared" si="9"/>
        <v>0</v>
      </c>
      <c r="BL145" s="18" t="s">
        <v>913</v>
      </c>
      <c r="BM145" s="169" t="s">
        <v>2715</v>
      </c>
    </row>
    <row r="146" spans="1:65" s="2" customFormat="1" ht="24.2" customHeight="1">
      <c r="A146" s="33"/>
      <c r="B146" s="156"/>
      <c r="C146" s="157" t="s">
        <v>308</v>
      </c>
      <c r="D146" s="157" t="s">
        <v>150</v>
      </c>
      <c r="E146" s="158" t="s">
        <v>2716</v>
      </c>
      <c r="F146" s="159" t="s">
        <v>2717</v>
      </c>
      <c r="G146" s="160" t="s">
        <v>325</v>
      </c>
      <c r="H146" s="161">
        <v>36</v>
      </c>
      <c r="I146" s="162"/>
      <c r="J146" s="163">
        <f t="shared" si="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913</v>
      </c>
      <c r="AT146" s="169" t="s">
        <v>150</v>
      </c>
      <c r="AU146" s="169" t="s">
        <v>87</v>
      </c>
      <c r="AY146" s="18" t="s">
        <v>148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87</v>
      </c>
      <c r="BK146" s="170">
        <f t="shared" si="9"/>
        <v>0</v>
      </c>
      <c r="BL146" s="18" t="s">
        <v>913</v>
      </c>
      <c r="BM146" s="169" t="s">
        <v>2718</v>
      </c>
    </row>
    <row r="147" spans="1:65" s="2" customFormat="1" ht="16.5" customHeight="1">
      <c r="A147" s="33"/>
      <c r="B147" s="156"/>
      <c r="C147" s="157" t="s">
        <v>315</v>
      </c>
      <c r="D147" s="157" t="s">
        <v>150</v>
      </c>
      <c r="E147" s="158" t="s">
        <v>2719</v>
      </c>
      <c r="F147" s="159" t="s">
        <v>2720</v>
      </c>
      <c r="G147" s="160" t="s">
        <v>325</v>
      </c>
      <c r="H147" s="161">
        <v>22</v>
      </c>
      <c r="I147" s="162"/>
      <c r="J147" s="163">
        <f t="shared" si="0"/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913</v>
      </c>
      <c r="AT147" s="169" t="s">
        <v>150</v>
      </c>
      <c r="AU147" s="169" t="s">
        <v>87</v>
      </c>
      <c r="AY147" s="18" t="s">
        <v>148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87</v>
      </c>
      <c r="BK147" s="170">
        <f t="shared" si="9"/>
        <v>0</v>
      </c>
      <c r="BL147" s="18" t="s">
        <v>913</v>
      </c>
      <c r="BM147" s="169" t="s">
        <v>2721</v>
      </c>
    </row>
    <row r="148" spans="1:65" s="2" customFormat="1" ht="16.5" customHeight="1">
      <c r="A148" s="33"/>
      <c r="B148" s="156"/>
      <c r="C148" s="157" t="s">
        <v>322</v>
      </c>
      <c r="D148" s="157" t="s">
        <v>150</v>
      </c>
      <c r="E148" s="158" t="s">
        <v>2722</v>
      </c>
      <c r="F148" s="159" t="s">
        <v>2723</v>
      </c>
      <c r="G148" s="160" t="s">
        <v>325</v>
      </c>
      <c r="H148" s="161">
        <v>10</v>
      </c>
      <c r="I148" s="162"/>
      <c r="J148" s="163">
        <f t="shared" si="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"/>
        <v>0</v>
      </c>
      <c r="Q148" s="167">
        <v>0</v>
      </c>
      <c r="R148" s="167">
        <f t="shared" si="2"/>
        <v>0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913</v>
      </c>
      <c r="AT148" s="169" t="s">
        <v>150</v>
      </c>
      <c r="AU148" s="169" t="s">
        <v>87</v>
      </c>
      <c r="AY148" s="18" t="s">
        <v>148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87</v>
      </c>
      <c r="BK148" s="170">
        <f t="shared" si="9"/>
        <v>0</v>
      </c>
      <c r="BL148" s="18" t="s">
        <v>913</v>
      </c>
      <c r="BM148" s="169" t="s">
        <v>2724</v>
      </c>
    </row>
    <row r="149" spans="1:65" s="2" customFormat="1" ht="24.2" customHeight="1">
      <c r="A149" s="33"/>
      <c r="B149" s="156"/>
      <c r="C149" s="157" t="s">
        <v>329</v>
      </c>
      <c r="D149" s="157" t="s">
        <v>150</v>
      </c>
      <c r="E149" s="158" t="s">
        <v>2725</v>
      </c>
      <c r="F149" s="159" t="s">
        <v>2726</v>
      </c>
      <c r="G149" s="160" t="s">
        <v>325</v>
      </c>
      <c r="H149" s="161">
        <v>3</v>
      </c>
      <c r="I149" s="162"/>
      <c r="J149" s="163">
        <f t="shared" si="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913</v>
      </c>
      <c r="AT149" s="169" t="s">
        <v>150</v>
      </c>
      <c r="AU149" s="169" t="s">
        <v>87</v>
      </c>
      <c r="AY149" s="18" t="s">
        <v>148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87</v>
      </c>
      <c r="BK149" s="170">
        <f t="shared" si="9"/>
        <v>0</v>
      </c>
      <c r="BL149" s="18" t="s">
        <v>913</v>
      </c>
      <c r="BM149" s="169" t="s">
        <v>2727</v>
      </c>
    </row>
    <row r="150" spans="1:65" s="2" customFormat="1" ht="16.5" customHeight="1">
      <c r="A150" s="33"/>
      <c r="B150" s="156"/>
      <c r="C150" s="157" t="s">
        <v>7</v>
      </c>
      <c r="D150" s="157" t="s">
        <v>150</v>
      </c>
      <c r="E150" s="158" t="s">
        <v>2728</v>
      </c>
      <c r="F150" s="159" t="s">
        <v>2729</v>
      </c>
      <c r="G150" s="160" t="s">
        <v>325</v>
      </c>
      <c r="H150" s="161">
        <v>16</v>
      </c>
      <c r="I150" s="162"/>
      <c r="J150" s="163">
        <f t="shared" si="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913</v>
      </c>
      <c r="AT150" s="169" t="s">
        <v>150</v>
      </c>
      <c r="AU150" s="169" t="s">
        <v>87</v>
      </c>
      <c r="AY150" s="18" t="s">
        <v>148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87</v>
      </c>
      <c r="BK150" s="170">
        <f t="shared" si="9"/>
        <v>0</v>
      </c>
      <c r="BL150" s="18" t="s">
        <v>913</v>
      </c>
      <c r="BM150" s="169" t="s">
        <v>2730</v>
      </c>
    </row>
    <row r="151" spans="1:65" s="2" customFormat="1" ht="16.5" customHeight="1">
      <c r="A151" s="33"/>
      <c r="B151" s="156"/>
      <c r="C151" s="157" t="s">
        <v>341</v>
      </c>
      <c r="D151" s="157" t="s">
        <v>150</v>
      </c>
      <c r="E151" s="158" t="s">
        <v>2731</v>
      </c>
      <c r="F151" s="159" t="s">
        <v>2732</v>
      </c>
      <c r="G151" s="160" t="s">
        <v>325</v>
      </c>
      <c r="H151" s="161">
        <v>10</v>
      </c>
      <c r="I151" s="162"/>
      <c r="J151" s="163">
        <f t="shared" si="0"/>
        <v>0</v>
      </c>
      <c r="K151" s="164"/>
      <c r="L151" s="34"/>
      <c r="M151" s="165" t="s">
        <v>1</v>
      </c>
      <c r="N151" s="166" t="s">
        <v>40</v>
      </c>
      <c r="O151" s="62"/>
      <c r="P151" s="167">
        <f t="shared" si="1"/>
        <v>0</v>
      </c>
      <c r="Q151" s="167">
        <v>0</v>
      </c>
      <c r="R151" s="167">
        <f t="shared" si="2"/>
        <v>0</v>
      </c>
      <c r="S151" s="167">
        <v>0</v>
      </c>
      <c r="T151" s="16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913</v>
      </c>
      <c r="AT151" s="169" t="s">
        <v>150</v>
      </c>
      <c r="AU151" s="169" t="s">
        <v>87</v>
      </c>
      <c r="AY151" s="18" t="s">
        <v>148</v>
      </c>
      <c r="BE151" s="170">
        <f t="shared" si="4"/>
        <v>0</v>
      </c>
      <c r="BF151" s="170">
        <f t="shared" si="5"/>
        <v>0</v>
      </c>
      <c r="BG151" s="170">
        <f t="shared" si="6"/>
        <v>0</v>
      </c>
      <c r="BH151" s="170">
        <f t="shared" si="7"/>
        <v>0</v>
      </c>
      <c r="BI151" s="170">
        <f t="shared" si="8"/>
        <v>0</v>
      </c>
      <c r="BJ151" s="18" t="s">
        <v>87</v>
      </c>
      <c r="BK151" s="170">
        <f t="shared" si="9"/>
        <v>0</v>
      </c>
      <c r="BL151" s="18" t="s">
        <v>913</v>
      </c>
      <c r="BM151" s="169" t="s">
        <v>2733</v>
      </c>
    </row>
    <row r="152" spans="1:65" s="2" customFormat="1" ht="21.75" customHeight="1">
      <c r="A152" s="33"/>
      <c r="B152" s="156"/>
      <c r="C152" s="157" t="s">
        <v>347</v>
      </c>
      <c r="D152" s="157" t="s">
        <v>150</v>
      </c>
      <c r="E152" s="158" t="s">
        <v>2734</v>
      </c>
      <c r="F152" s="159" t="s">
        <v>2735</v>
      </c>
      <c r="G152" s="160" t="s">
        <v>325</v>
      </c>
      <c r="H152" s="161">
        <v>5</v>
      </c>
      <c r="I152" s="162"/>
      <c r="J152" s="163">
        <f t="shared" si="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"/>
        <v>0</v>
      </c>
      <c r="Q152" s="167">
        <v>0</v>
      </c>
      <c r="R152" s="167">
        <f t="shared" si="2"/>
        <v>0</v>
      </c>
      <c r="S152" s="167">
        <v>0</v>
      </c>
      <c r="T152" s="16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913</v>
      </c>
      <c r="AT152" s="169" t="s">
        <v>150</v>
      </c>
      <c r="AU152" s="169" t="s">
        <v>87</v>
      </c>
      <c r="AY152" s="18" t="s">
        <v>148</v>
      </c>
      <c r="BE152" s="170">
        <f t="shared" si="4"/>
        <v>0</v>
      </c>
      <c r="BF152" s="170">
        <f t="shared" si="5"/>
        <v>0</v>
      </c>
      <c r="BG152" s="170">
        <f t="shared" si="6"/>
        <v>0</v>
      </c>
      <c r="BH152" s="170">
        <f t="shared" si="7"/>
        <v>0</v>
      </c>
      <c r="BI152" s="170">
        <f t="shared" si="8"/>
        <v>0</v>
      </c>
      <c r="BJ152" s="18" t="s">
        <v>87</v>
      </c>
      <c r="BK152" s="170">
        <f t="shared" si="9"/>
        <v>0</v>
      </c>
      <c r="BL152" s="18" t="s">
        <v>913</v>
      </c>
      <c r="BM152" s="169" t="s">
        <v>2736</v>
      </c>
    </row>
    <row r="153" spans="1:65" s="2" customFormat="1" ht="16.5" customHeight="1">
      <c r="A153" s="33"/>
      <c r="B153" s="156"/>
      <c r="C153" s="157" t="s">
        <v>353</v>
      </c>
      <c r="D153" s="157" t="s">
        <v>150</v>
      </c>
      <c r="E153" s="158" t="s">
        <v>2737</v>
      </c>
      <c r="F153" s="159" t="s">
        <v>2738</v>
      </c>
      <c r="G153" s="160" t="s">
        <v>325</v>
      </c>
      <c r="H153" s="161">
        <v>4</v>
      </c>
      <c r="I153" s="162"/>
      <c r="J153" s="163">
        <f t="shared" si="0"/>
        <v>0</v>
      </c>
      <c r="K153" s="164"/>
      <c r="L153" s="34"/>
      <c r="M153" s="165" t="s">
        <v>1</v>
      </c>
      <c r="N153" s="166" t="s">
        <v>40</v>
      </c>
      <c r="O153" s="62"/>
      <c r="P153" s="167">
        <f t="shared" si="1"/>
        <v>0</v>
      </c>
      <c r="Q153" s="167">
        <v>0</v>
      </c>
      <c r="R153" s="167">
        <f t="shared" si="2"/>
        <v>0</v>
      </c>
      <c r="S153" s="167">
        <v>0</v>
      </c>
      <c r="T153" s="168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913</v>
      </c>
      <c r="AT153" s="169" t="s">
        <v>150</v>
      </c>
      <c r="AU153" s="169" t="s">
        <v>87</v>
      </c>
      <c r="AY153" s="18" t="s">
        <v>148</v>
      </c>
      <c r="BE153" s="170">
        <f t="shared" si="4"/>
        <v>0</v>
      </c>
      <c r="BF153" s="170">
        <f t="shared" si="5"/>
        <v>0</v>
      </c>
      <c r="BG153" s="170">
        <f t="shared" si="6"/>
        <v>0</v>
      </c>
      <c r="BH153" s="170">
        <f t="shared" si="7"/>
        <v>0</v>
      </c>
      <c r="BI153" s="170">
        <f t="shared" si="8"/>
        <v>0</v>
      </c>
      <c r="BJ153" s="18" t="s">
        <v>87</v>
      </c>
      <c r="BK153" s="170">
        <f t="shared" si="9"/>
        <v>0</v>
      </c>
      <c r="BL153" s="18" t="s">
        <v>913</v>
      </c>
      <c r="BM153" s="169" t="s">
        <v>2739</v>
      </c>
    </row>
    <row r="154" spans="1:65" s="2" customFormat="1" ht="16.5" customHeight="1">
      <c r="A154" s="33"/>
      <c r="B154" s="156"/>
      <c r="C154" s="157" t="s">
        <v>360</v>
      </c>
      <c r="D154" s="157" t="s">
        <v>150</v>
      </c>
      <c r="E154" s="158" t="s">
        <v>2740</v>
      </c>
      <c r="F154" s="159" t="s">
        <v>2741</v>
      </c>
      <c r="G154" s="160" t="s">
        <v>325</v>
      </c>
      <c r="H154" s="161">
        <v>2</v>
      </c>
      <c r="I154" s="162"/>
      <c r="J154" s="163">
        <f t="shared" si="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"/>
        <v>0</v>
      </c>
      <c r="Q154" s="167">
        <v>0</v>
      </c>
      <c r="R154" s="167">
        <f t="shared" si="2"/>
        <v>0</v>
      </c>
      <c r="S154" s="167">
        <v>0</v>
      </c>
      <c r="T154" s="168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913</v>
      </c>
      <c r="AT154" s="169" t="s">
        <v>150</v>
      </c>
      <c r="AU154" s="169" t="s">
        <v>87</v>
      </c>
      <c r="AY154" s="18" t="s">
        <v>148</v>
      </c>
      <c r="BE154" s="170">
        <f t="shared" si="4"/>
        <v>0</v>
      </c>
      <c r="BF154" s="170">
        <f t="shared" si="5"/>
        <v>0</v>
      </c>
      <c r="BG154" s="170">
        <f t="shared" si="6"/>
        <v>0</v>
      </c>
      <c r="BH154" s="170">
        <f t="shared" si="7"/>
        <v>0</v>
      </c>
      <c r="BI154" s="170">
        <f t="shared" si="8"/>
        <v>0</v>
      </c>
      <c r="BJ154" s="18" t="s">
        <v>87</v>
      </c>
      <c r="BK154" s="170">
        <f t="shared" si="9"/>
        <v>0</v>
      </c>
      <c r="BL154" s="18" t="s">
        <v>913</v>
      </c>
      <c r="BM154" s="169" t="s">
        <v>2742</v>
      </c>
    </row>
    <row r="155" spans="1:65" s="2" customFormat="1" ht="24.2" customHeight="1">
      <c r="A155" s="33"/>
      <c r="B155" s="156"/>
      <c r="C155" s="157" t="s">
        <v>382</v>
      </c>
      <c r="D155" s="157" t="s">
        <v>150</v>
      </c>
      <c r="E155" s="158" t="s">
        <v>2743</v>
      </c>
      <c r="F155" s="159" t="s">
        <v>2744</v>
      </c>
      <c r="G155" s="160" t="s">
        <v>325</v>
      </c>
      <c r="H155" s="161">
        <v>1</v>
      </c>
      <c r="I155" s="162"/>
      <c r="J155" s="163">
        <f t="shared" si="0"/>
        <v>0</v>
      </c>
      <c r="K155" s="164"/>
      <c r="L155" s="34"/>
      <c r="M155" s="165" t="s">
        <v>1</v>
      </c>
      <c r="N155" s="166" t="s">
        <v>40</v>
      </c>
      <c r="O155" s="62"/>
      <c r="P155" s="167">
        <f t="shared" si="1"/>
        <v>0</v>
      </c>
      <c r="Q155" s="167">
        <v>0</v>
      </c>
      <c r="R155" s="167">
        <f t="shared" si="2"/>
        <v>0</v>
      </c>
      <c r="S155" s="167">
        <v>0</v>
      </c>
      <c r="T155" s="168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913</v>
      </c>
      <c r="AT155" s="169" t="s">
        <v>150</v>
      </c>
      <c r="AU155" s="169" t="s">
        <v>87</v>
      </c>
      <c r="AY155" s="18" t="s">
        <v>148</v>
      </c>
      <c r="BE155" s="170">
        <f t="shared" si="4"/>
        <v>0</v>
      </c>
      <c r="BF155" s="170">
        <f t="shared" si="5"/>
        <v>0</v>
      </c>
      <c r="BG155" s="170">
        <f t="shared" si="6"/>
        <v>0</v>
      </c>
      <c r="BH155" s="170">
        <f t="shared" si="7"/>
        <v>0</v>
      </c>
      <c r="BI155" s="170">
        <f t="shared" si="8"/>
        <v>0</v>
      </c>
      <c r="BJ155" s="18" t="s">
        <v>87</v>
      </c>
      <c r="BK155" s="170">
        <f t="shared" si="9"/>
        <v>0</v>
      </c>
      <c r="BL155" s="18" t="s">
        <v>913</v>
      </c>
      <c r="BM155" s="169" t="s">
        <v>2745</v>
      </c>
    </row>
    <row r="156" spans="1:65" s="2" customFormat="1" ht="21.75" customHeight="1">
      <c r="A156" s="33"/>
      <c r="B156" s="156"/>
      <c r="C156" s="157" t="s">
        <v>393</v>
      </c>
      <c r="D156" s="157" t="s">
        <v>150</v>
      </c>
      <c r="E156" s="158" t="s">
        <v>2746</v>
      </c>
      <c r="F156" s="159" t="s">
        <v>2747</v>
      </c>
      <c r="G156" s="160" t="s">
        <v>325</v>
      </c>
      <c r="H156" s="161">
        <v>3</v>
      </c>
      <c r="I156" s="162"/>
      <c r="J156" s="163">
        <f t="shared" si="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"/>
        <v>0</v>
      </c>
      <c r="Q156" s="167">
        <v>0</v>
      </c>
      <c r="R156" s="167">
        <f t="shared" si="2"/>
        <v>0</v>
      </c>
      <c r="S156" s="167">
        <v>0</v>
      </c>
      <c r="T156" s="168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913</v>
      </c>
      <c r="AT156" s="169" t="s">
        <v>150</v>
      </c>
      <c r="AU156" s="169" t="s">
        <v>87</v>
      </c>
      <c r="AY156" s="18" t="s">
        <v>148</v>
      </c>
      <c r="BE156" s="170">
        <f t="shared" si="4"/>
        <v>0</v>
      </c>
      <c r="BF156" s="170">
        <f t="shared" si="5"/>
        <v>0</v>
      </c>
      <c r="BG156" s="170">
        <f t="shared" si="6"/>
        <v>0</v>
      </c>
      <c r="BH156" s="170">
        <f t="shared" si="7"/>
        <v>0</v>
      </c>
      <c r="BI156" s="170">
        <f t="shared" si="8"/>
        <v>0</v>
      </c>
      <c r="BJ156" s="18" t="s">
        <v>87</v>
      </c>
      <c r="BK156" s="170">
        <f t="shared" si="9"/>
        <v>0</v>
      </c>
      <c r="BL156" s="18" t="s">
        <v>913</v>
      </c>
      <c r="BM156" s="169" t="s">
        <v>2748</v>
      </c>
    </row>
    <row r="157" spans="1:65" s="2" customFormat="1" ht="16.5" customHeight="1">
      <c r="A157" s="33"/>
      <c r="B157" s="156"/>
      <c r="C157" s="157" t="s">
        <v>398</v>
      </c>
      <c r="D157" s="157" t="s">
        <v>150</v>
      </c>
      <c r="E157" s="158" t="s">
        <v>2749</v>
      </c>
      <c r="F157" s="159" t="s">
        <v>2750</v>
      </c>
      <c r="G157" s="160" t="s">
        <v>325</v>
      </c>
      <c r="H157" s="161">
        <v>1</v>
      </c>
      <c r="I157" s="162"/>
      <c r="J157" s="163">
        <f t="shared" si="0"/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si="1"/>
        <v>0</v>
      </c>
      <c r="Q157" s="167">
        <v>0</v>
      </c>
      <c r="R157" s="167">
        <f t="shared" si="2"/>
        <v>0</v>
      </c>
      <c r="S157" s="167">
        <v>0</v>
      </c>
      <c r="T157" s="168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913</v>
      </c>
      <c r="AT157" s="169" t="s">
        <v>150</v>
      </c>
      <c r="AU157" s="169" t="s">
        <v>87</v>
      </c>
      <c r="AY157" s="18" t="s">
        <v>148</v>
      </c>
      <c r="BE157" s="170">
        <f t="shared" si="4"/>
        <v>0</v>
      </c>
      <c r="BF157" s="170">
        <f t="shared" si="5"/>
        <v>0</v>
      </c>
      <c r="BG157" s="170">
        <f t="shared" si="6"/>
        <v>0</v>
      </c>
      <c r="BH157" s="170">
        <f t="shared" si="7"/>
        <v>0</v>
      </c>
      <c r="BI157" s="170">
        <f t="shared" si="8"/>
        <v>0</v>
      </c>
      <c r="BJ157" s="18" t="s">
        <v>87</v>
      </c>
      <c r="BK157" s="170">
        <f t="shared" si="9"/>
        <v>0</v>
      </c>
      <c r="BL157" s="18" t="s">
        <v>913</v>
      </c>
      <c r="BM157" s="169" t="s">
        <v>2751</v>
      </c>
    </row>
    <row r="158" spans="1:65" s="2" customFormat="1" ht="16.5" customHeight="1">
      <c r="A158" s="33"/>
      <c r="B158" s="156"/>
      <c r="C158" s="157" t="s">
        <v>402</v>
      </c>
      <c r="D158" s="157" t="s">
        <v>150</v>
      </c>
      <c r="E158" s="158" t="s">
        <v>2752</v>
      </c>
      <c r="F158" s="159" t="s">
        <v>2753</v>
      </c>
      <c r="G158" s="160" t="s">
        <v>325</v>
      </c>
      <c r="H158" s="161">
        <v>1</v>
      </c>
      <c r="I158" s="162"/>
      <c r="J158" s="163">
        <f t="shared" si="0"/>
        <v>0</v>
      </c>
      <c r="K158" s="164"/>
      <c r="L158" s="34"/>
      <c r="M158" s="165" t="s">
        <v>1</v>
      </c>
      <c r="N158" s="166" t="s">
        <v>40</v>
      </c>
      <c r="O158" s="62"/>
      <c r="P158" s="167">
        <f t="shared" si="1"/>
        <v>0</v>
      </c>
      <c r="Q158" s="167">
        <v>0</v>
      </c>
      <c r="R158" s="167">
        <f t="shared" si="2"/>
        <v>0</v>
      </c>
      <c r="S158" s="167">
        <v>0</v>
      </c>
      <c r="T158" s="168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913</v>
      </c>
      <c r="AT158" s="169" t="s">
        <v>150</v>
      </c>
      <c r="AU158" s="169" t="s">
        <v>87</v>
      </c>
      <c r="AY158" s="18" t="s">
        <v>148</v>
      </c>
      <c r="BE158" s="170">
        <f t="shared" si="4"/>
        <v>0</v>
      </c>
      <c r="BF158" s="170">
        <f t="shared" si="5"/>
        <v>0</v>
      </c>
      <c r="BG158" s="170">
        <f t="shared" si="6"/>
        <v>0</v>
      </c>
      <c r="BH158" s="170">
        <f t="shared" si="7"/>
        <v>0</v>
      </c>
      <c r="BI158" s="170">
        <f t="shared" si="8"/>
        <v>0</v>
      </c>
      <c r="BJ158" s="18" t="s">
        <v>87</v>
      </c>
      <c r="BK158" s="170">
        <f t="shared" si="9"/>
        <v>0</v>
      </c>
      <c r="BL158" s="18" t="s">
        <v>913</v>
      </c>
      <c r="BM158" s="169" t="s">
        <v>2754</v>
      </c>
    </row>
    <row r="159" spans="1:65" s="2" customFormat="1" ht="16.5" customHeight="1">
      <c r="A159" s="33"/>
      <c r="B159" s="156"/>
      <c r="C159" s="157" t="s">
        <v>409</v>
      </c>
      <c r="D159" s="157" t="s">
        <v>150</v>
      </c>
      <c r="E159" s="158" t="s">
        <v>2755</v>
      </c>
      <c r="F159" s="159" t="s">
        <v>2756</v>
      </c>
      <c r="G159" s="160" t="s">
        <v>325</v>
      </c>
      <c r="H159" s="161">
        <v>1</v>
      </c>
      <c r="I159" s="162"/>
      <c r="J159" s="163">
        <f t="shared" si="0"/>
        <v>0</v>
      </c>
      <c r="K159" s="164"/>
      <c r="L159" s="34"/>
      <c r="M159" s="165" t="s">
        <v>1</v>
      </c>
      <c r="N159" s="166" t="s">
        <v>40</v>
      </c>
      <c r="O159" s="62"/>
      <c r="P159" s="167">
        <f t="shared" si="1"/>
        <v>0</v>
      </c>
      <c r="Q159" s="167">
        <v>0</v>
      </c>
      <c r="R159" s="167">
        <f t="shared" si="2"/>
        <v>0</v>
      </c>
      <c r="S159" s="167">
        <v>0</v>
      </c>
      <c r="T159" s="168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913</v>
      </c>
      <c r="AT159" s="169" t="s">
        <v>150</v>
      </c>
      <c r="AU159" s="169" t="s">
        <v>87</v>
      </c>
      <c r="AY159" s="18" t="s">
        <v>148</v>
      </c>
      <c r="BE159" s="170">
        <f t="shared" si="4"/>
        <v>0</v>
      </c>
      <c r="BF159" s="170">
        <f t="shared" si="5"/>
        <v>0</v>
      </c>
      <c r="BG159" s="170">
        <f t="shared" si="6"/>
        <v>0</v>
      </c>
      <c r="BH159" s="170">
        <f t="shared" si="7"/>
        <v>0</v>
      </c>
      <c r="BI159" s="170">
        <f t="shared" si="8"/>
        <v>0</v>
      </c>
      <c r="BJ159" s="18" t="s">
        <v>87</v>
      </c>
      <c r="BK159" s="170">
        <f t="shared" si="9"/>
        <v>0</v>
      </c>
      <c r="BL159" s="18" t="s">
        <v>913</v>
      </c>
      <c r="BM159" s="169" t="s">
        <v>2757</v>
      </c>
    </row>
    <row r="160" spans="1:65" s="2" customFormat="1" ht="16.5" customHeight="1">
      <c r="A160" s="33"/>
      <c r="B160" s="156"/>
      <c r="C160" s="157" t="s">
        <v>415</v>
      </c>
      <c r="D160" s="157" t="s">
        <v>150</v>
      </c>
      <c r="E160" s="158" t="s">
        <v>2758</v>
      </c>
      <c r="F160" s="159" t="s">
        <v>2759</v>
      </c>
      <c r="G160" s="160" t="s">
        <v>325</v>
      </c>
      <c r="H160" s="161">
        <v>2</v>
      </c>
      <c r="I160" s="162"/>
      <c r="J160" s="163">
        <f t="shared" si="0"/>
        <v>0</v>
      </c>
      <c r="K160" s="164"/>
      <c r="L160" s="34"/>
      <c r="M160" s="165" t="s">
        <v>1</v>
      </c>
      <c r="N160" s="166" t="s">
        <v>40</v>
      </c>
      <c r="O160" s="62"/>
      <c r="P160" s="167">
        <f t="shared" si="1"/>
        <v>0</v>
      </c>
      <c r="Q160" s="167">
        <v>0</v>
      </c>
      <c r="R160" s="167">
        <f t="shared" si="2"/>
        <v>0</v>
      </c>
      <c r="S160" s="167">
        <v>0</v>
      </c>
      <c r="T160" s="168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913</v>
      </c>
      <c r="AT160" s="169" t="s">
        <v>150</v>
      </c>
      <c r="AU160" s="169" t="s">
        <v>87</v>
      </c>
      <c r="AY160" s="18" t="s">
        <v>148</v>
      </c>
      <c r="BE160" s="170">
        <f t="shared" si="4"/>
        <v>0</v>
      </c>
      <c r="BF160" s="170">
        <f t="shared" si="5"/>
        <v>0</v>
      </c>
      <c r="BG160" s="170">
        <f t="shared" si="6"/>
        <v>0</v>
      </c>
      <c r="BH160" s="170">
        <f t="shared" si="7"/>
        <v>0</v>
      </c>
      <c r="BI160" s="170">
        <f t="shared" si="8"/>
        <v>0</v>
      </c>
      <c r="BJ160" s="18" t="s">
        <v>87</v>
      </c>
      <c r="BK160" s="170">
        <f t="shared" si="9"/>
        <v>0</v>
      </c>
      <c r="BL160" s="18" t="s">
        <v>913</v>
      </c>
      <c r="BM160" s="169" t="s">
        <v>2760</v>
      </c>
    </row>
    <row r="161" spans="1:65" s="2" customFormat="1" ht="16.5" customHeight="1">
      <c r="A161" s="33"/>
      <c r="B161" s="156"/>
      <c r="C161" s="157" t="s">
        <v>423</v>
      </c>
      <c r="D161" s="157" t="s">
        <v>150</v>
      </c>
      <c r="E161" s="158" t="s">
        <v>2761</v>
      </c>
      <c r="F161" s="159" t="s">
        <v>2762</v>
      </c>
      <c r="G161" s="160" t="s">
        <v>325</v>
      </c>
      <c r="H161" s="161">
        <v>2</v>
      </c>
      <c r="I161" s="162"/>
      <c r="J161" s="163">
        <f t="shared" si="0"/>
        <v>0</v>
      </c>
      <c r="K161" s="164"/>
      <c r="L161" s="34"/>
      <c r="M161" s="165" t="s">
        <v>1</v>
      </c>
      <c r="N161" s="166" t="s">
        <v>40</v>
      </c>
      <c r="O161" s="62"/>
      <c r="P161" s="167">
        <f t="shared" si="1"/>
        <v>0</v>
      </c>
      <c r="Q161" s="167">
        <v>0</v>
      </c>
      <c r="R161" s="167">
        <f t="shared" si="2"/>
        <v>0</v>
      </c>
      <c r="S161" s="167">
        <v>0</v>
      </c>
      <c r="T161" s="168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913</v>
      </c>
      <c r="AT161" s="169" t="s">
        <v>150</v>
      </c>
      <c r="AU161" s="169" t="s">
        <v>87</v>
      </c>
      <c r="AY161" s="18" t="s">
        <v>148</v>
      </c>
      <c r="BE161" s="170">
        <f t="shared" si="4"/>
        <v>0</v>
      </c>
      <c r="BF161" s="170">
        <f t="shared" si="5"/>
        <v>0</v>
      </c>
      <c r="BG161" s="170">
        <f t="shared" si="6"/>
        <v>0</v>
      </c>
      <c r="BH161" s="170">
        <f t="shared" si="7"/>
        <v>0</v>
      </c>
      <c r="BI161" s="170">
        <f t="shared" si="8"/>
        <v>0</v>
      </c>
      <c r="BJ161" s="18" t="s">
        <v>87</v>
      </c>
      <c r="BK161" s="170">
        <f t="shared" si="9"/>
        <v>0</v>
      </c>
      <c r="BL161" s="18" t="s">
        <v>913</v>
      </c>
      <c r="BM161" s="169" t="s">
        <v>2763</v>
      </c>
    </row>
    <row r="162" spans="1:65" s="2" customFormat="1" ht="16.5" customHeight="1">
      <c r="A162" s="33"/>
      <c r="B162" s="156"/>
      <c r="C162" s="157" t="s">
        <v>431</v>
      </c>
      <c r="D162" s="157" t="s">
        <v>150</v>
      </c>
      <c r="E162" s="158" t="s">
        <v>2764</v>
      </c>
      <c r="F162" s="159" t="s">
        <v>2765</v>
      </c>
      <c r="G162" s="160" t="s">
        <v>325</v>
      </c>
      <c r="H162" s="161">
        <v>158</v>
      </c>
      <c r="I162" s="162"/>
      <c r="J162" s="163">
        <f t="shared" si="0"/>
        <v>0</v>
      </c>
      <c r="K162" s="164"/>
      <c r="L162" s="34"/>
      <c r="M162" s="165" t="s">
        <v>1</v>
      </c>
      <c r="N162" s="166" t="s">
        <v>40</v>
      </c>
      <c r="O162" s="62"/>
      <c r="P162" s="167">
        <f t="shared" si="1"/>
        <v>0</v>
      </c>
      <c r="Q162" s="167">
        <v>0</v>
      </c>
      <c r="R162" s="167">
        <f t="shared" si="2"/>
        <v>0</v>
      </c>
      <c r="S162" s="167">
        <v>0</v>
      </c>
      <c r="T162" s="168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913</v>
      </c>
      <c r="AT162" s="169" t="s">
        <v>150</v>
      </c>
      <c r="AU162" s="169" t="s">
        <v>87</v>
      </c>
      <c r="AY162" s="18" t="s">
        <v>148</v>
      </c>
      <c r="BE162" s="170">
        <f t="shared" si="4"/>
        <v>0</v>
      </c>
      <c r="BF162" s="170">
        <f t="shared" si="5"/>
        <v>0</v>
      </c>
      <c r="BG162" s="170">
        <f t="shared" si="6"/>
        <v>0</v>
      </c>
      <c r="BH162" s="170">
        <f t="shared" si="7"/>
        <v>0</v>
      </c>
      <c r="BI162" s="170">
        <f t="shared" si="8"/>
        <v>0</v>
      </c>
      <c r="BJ162" s="18" t="s">
        <v>87</v>
      </c>
      <c r="BK162" s="170">
        <f t="shared" si="9"/>
        <v>0</v>
      </c>
      <c r="BL162" s="18" t="s">
        <v>913</v>
      </c>
      <c r="BM162" s="169" t="s">
        <v>2766</v>
      </c>
    </row>
    <row r="163" spans="1:65" s="2" customFormat="1" ht="16.5" customHeight="1">
      <c r="A163" s="33"/>
      <c r="B163" s="156"/>
      <c r="C163" s="157" t="s">
        <v>441</v>
      </c>
      <c r="D163" s="157" t="s">
        <v>150</v>
      </c>
      <c r="E163" s="158" t="s">
        <v>2767</v>
      </c>
      <c r="F163" s="159" t="s">
        <v>2768</v>
      </c>
      <c r="G163" s="160" t="s">
        <v>332</v>
      </c>
      <c r="H163" s="161">
        <v>278</v>
      </c>
      <c r="I163" s="162"/>
      <c r="J163" s="163">
        <f t="shared" si="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"/>
        <v>0</v>
      </c>
      <c r="Q163" s="167">
        <v>0</v>
      </c>
      <c r="R163" s="167">
        <f t="shared" si="2"/>
        <v>0</v>
      </c>
      <c r="S163" s="167">
        <v>0</v>
      </c>
      <c r="T163" s="168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913</v>
      </c>
      <c r="AT163" s="169" t="s">
        <v>150</v>
      </c>
      <c r="AU163" s="169" t="s">
        <v>87</v>
      </c>
      <c r="AY163" s="18" t="s">
        <v>148</v>
      </c>
      <c r="BE163" s="170">
        <f t="shared" si="4"/>
        <v>0</v>
      </c>
      <c r="BF163" s="170">
        <f t="shared" si="5"/>
        <v>0</v>
      </c>
      <c r="BG163" s="170">
        <f t="shared" si="6"/>
        <v>0</v>
      </c>
      <c r="BH163" s="170">
        <f t="shared" si="7"/>
        <v>0</v>
      </c>
      <c r="BI163" s="170">
        <f t="shared" si="8"/>
        <v>0</v>
      </c>
      <c r="BJ163" s="18" t="s">
        <v>87</v>
      </c>
      <c r="BK163" s="170">
        <f t="shared" si="9"/>
        <v>0</v>
      </c>
      <c r="BL163" s="18" t="s">
        <v>913</v>
      </c>
      <c r="BM163" s="169" t="s">
        <v>2769</v>
      </c>
    </row>
    <row r="164" spans="1:65" s="2" customFormat="1" ht="16.5" customHeight="1">
      <c r="A164" s="33"/>
      <c r="B164" s="156"/>
      <c r="C164" s="157" t="s">
        <v>446</v>
      </c>
      <c r="D164" s="157" t="s">
        <v>150</v>
      </c>
      <c r="E164" s="158" t="s">
        <v>2770</v>
      </c>
      <c r="F164" s="159" t="s">
        <v>2771</v>
      </c>
      <c r="G164" s="160" t="s">
        <v>426</v>
      </c>
      <c r="H164" s="161">
        <v>65</v>
      </c>
      <c r="I164" s="162"/>
      <c r="J164" s="163">
        <f t="shared" si="0"/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si="1"/>
        <v>0</v>
      </c>
      <c r="Q164" s="167">
        <v>0</v>
      </c>
      <c r="R164" s="167">
        <f t="shared" si="2"/>
        <v>0</v>
      </c>
      <c r="S164" s="167">
        <v>0</v>
      </c>
      <c r="T164" s="168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913</v>
      </c>
      <c r="AT164" s="169" t="s">
        <v>150</v>
      </c>
      <c r="AU164" s="169" t="s">
        <v>87</v>
      </c>
      <c r="AY164" s="18" t="s">
        <v>148</v>
      </c>
      <c r="BE164" s="170">
        <f t="shared" si="4"/>
        <v>0</v>
      </c>
      <c r="BF164" s="170">
        <f t="shared" si="5"/>
        <v>0</v>
      </c>
      <c r="BG164" s="170">
        <f t="shared" si="6"/>
        <v>0</v>
      </c>
      <c r="BH164" s="170">
        <f t="shared" si="7"/>
        <v>0</v>
      </c>
      <c r="BI164" s="170">
        <f t="shared" si="8"/>
        <v>0</v>
      </c>
      <c r="BJ164" s="18" t="s">
        <v>87</v>
      </c>
      <c r="BK164" s="170">
        <f t="shared" si="9"/>
        <v>0</v>
      </c>
      <c r="BL164" s="18" t="s">
        <v>913</v>
      </c>
      <c r="BM164" s="169" t="s">
        <v>2772</v>
      </c>
    </row>
    <row r="165" spans="1:65" s="2" customFormat="1" ht="16.5" customHeight="1">
      <c r="A165" s="33"/>
      <c r="B165" s="156"/>
      <c r="C165" s="157" t="s">
        <v>450</v>
      </c>
      <c r="D165" s="157" t="s">
        <v>150</v>
      </c>
      <c r="E165" s="158" t="s">
        <v>2773</v>
      </c>
      <c r="F165" s="159" t="s">
        <v>2774</v>
      </c>
      <c r="G165" s="160" t="s">
        <v>2775</v>
      </c>
      <c r="H165" s="223"/>
      <c r="I165" s="162"/>
      <c r="J165" s="163">
        <f t="shared" si="0"/>
        <v>0</v>
      </c>
      <c r="K165" s="164"/>
      <c r="L165" s="34"/>
      <c r="M165" s="165" t="s">
        <v>1</v>
      </c>
      <c r="N165" s="166" t="s">
        <v>40</v>
      </c>
      <c r="O165" s="62"/>
      <c r="P165" s="167">
        <f t="shared" si="1"/>
        <v>0</v>
      </c>
      <c r="Q165" s="167">
        <v>0</v>
      </c>
      <c r="R165" s="167">
        <f t="shared" si="2"/>
        <v>0</v>
      </c>
      <c r="S165" s="167">
        <v>0</v>
      </c>
      <c r="T165" s="168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913</v>
      </c>
      <c r="AT165" s="169" t="s">
        <v>150</v>
      </c>
      <c r="AU165" s="169" t="s">
        <v>87</v>
      </c>
      <c r="AY165" s="18" t="s">
        <v>148</v>
      </c>
      <c r="BE165" s="170">
        <f t="shared" si="4"/>
        <v>0</v>
      </c>
      <c r="BF165" s="170">
        <f t="shared" si="5"/>
        <v>0</v>
      </c>
      <c r="BG165" s="170">
        <f t="shared" si="6"/>
        <v>0</v>
      </c>
      <c r="BH165" s="170">
        <f t="shared" si="7"/>
        <v>0</v>
      </c>
      <c r="BI165" s="170">
        <f t="shared" si="8"/>
        <v>0</v>
      </c>
      <c r="BJ165" s="18" t="s">
        <v>87</v>
      </c>
      <c r="BK165" s="170">
        <f t="shared" si="9"/>
        <v>0</v>
      </c>
      <c r="BL165" s="18" t="s">
        <v>913</v>
      </c>
      <c r="BM165" s="169" t="s">
        <v>2776</v>
      </c>
    </row>
    <row r="166" spans="1:65" s="2" customFormat="1" ht="16.5" customHeight="1">
      <c r="A166" s="33"/>
      <c r="B166" s="156"/>
      <c r="C166" s="157" t="s">
        <v>455</v>
      </c>
      <c r="D166" s="157" t="s">
        <v>150</v>
      </c>
      <c r="E166" s="158" t="s">
        <v>2777</v>
      </c>
      <c r="F166" s="159" t="s">
        <v>2778</v>
      </c>
      <c r="G166" s="160" t="s">
        <v>325</v>
      </c>
      <c r="H166" s="161">
        <v>1</v>
      </c>
      <c r="I166" s="162"/>
      <c r="J166" s="163">
        <f t="shared" si="0"/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si="1"/>
        <v>0</v>
      </c>
      <c r="Q166" s="167">
        <v>0</v>
      </c>
      <c r="R166" s="167">
        <f t="shared" si="2"/>
        <v>0</v>
      </c>
      <c r="S166" s="167">
        <v>0</v>
      </c>
      <c r="T166" s="16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913</v>
      </c>
      <c r="AT166" s="169" t="s">
        <v>150</v>
      </c>
      <c r="AU166" s="169" t="s">
        <v>87</v>
      </c>
      <c r="AY166" s="18" t="s">
        <v>148</v>
      </c>
      <c r="BE166" s="170">
        <f t="shared" si="4"/>
        <v>0</v>
      </c>
      <c r="BF166" s="170">
        <f t="shared" si="5"/>
        <v>0</v>
      </c>
      <c r="BG166" s="170">
        <f t="shared" si="6"/>
        <v>0</v>
      </c>
      <c r="BH166" s="170">
        <f t="shared" si="7"/>
        <v>0</v>
      </c>
      <c r="BI166" s="170">
        <f t="shared" si="8"/>
        <v>0</v>
      </c>
      <c r="BJ166" s="18" t="s">
        <v>87</v>
      </c>
      <c r="BK166" s="170">
        <f t="shared" si="9"/>
        <v>0</v>
      </c>
      <c r="BL166" s="18" t="s">
        <v>913</v>
      </c>
      <c r="BM166" s="169" t="s">
        <v>2779</v>
      </c>
    </row>
    <row r="167" spans="1:65" s="12" customFormat="1" ht="22.9" customHeight="1">
      <c r="B167" s="143"/>
      <c r="D167" s="144" t="s">
        <v>73</v>
      </c>
      <c r="E167" s="154" t="s">
        <v>2780</v>
      </c>
      <c r="F167" s="154" t="s">
        <v>2781</v>
      </c>
      <c r="I167" s="146"/>
      <c r="J167" s="155">
        <f>BK167</f>
        <v>0</v>
      </c>
      <c r="L167" s="143"/>
      <c r="M167" s="148"/>
      <c r="N167" s="149"/>
      <c r="O167" s="149"/>
      <c r="P167" s="150">
        <f>SUM(P168:P197)</f>
        <v>0</v>
      </c>
      <c r="Q167" s="149"/>
      <c r="R167" s="150">
        <f>SUM(R168:R197)</f>
        <v>0</v>
      </c>
      <c r="S167" s="149"/>
      <c r="T167" s="151">
        <f>SUM(T168:T197)</f>
        <v>0</v>
      </c>
      <c r="AR167" s="144" t="s">
        <v>81</v>
      </c>
      <c r="AT167" s="152" t="s">
        <v>73</v>
      </c>
      <c r="AU167" s="152" t="s">
        <v>81</v>
      </c>
      <c r="AY167" s="144" t="s">
        <v>148</v>
      </c>
      <c r="BK167" s="153">
        <f>SUM(BK168:BK197)</f>
        <v>0</v>
      </c>
    </row>
    <row r="168" spans="1:65" s="2" customFormat="1" ht="16.5" customHeight="1">
      <c r="A168" s="33"/>
      <c r="B168" s="156"/>
      <c r="C168" s="207" t="s">
        <v>461</v>
      </c>
      <c r="D168" s="207" t="s">
        <v>752</v>
      </c>
      <c r="E168" s="208" t="s">
        <v>2782</v>
      </c>
      <c r="F168" s="209" t="s">
        <v>2783</v>
      </c>
      <c r="G168" s="210" t="s">
        <v>325</v>
      </c>
      <c r="H168" s="211">
        <v>90</v>
      </c>
      <c r="I168" s="212"/>
      <c r="J168" s="213">
        <f t="shared" ref="J168:J197" si="10">ROUND(I168*H168,2)</f>
        <v>0</v>
      </c>
      <c r="K168" s="214"/>
      <c r="L168" s="215"/>
      <c r="M168" s="216" t="s">
        <v>1</v>
      </c>
      <c r="N168" s="217" t="s">
        <v>40</v>
      </c>
      <c r="O168" s="62"/>
      <c r="P168" s="167">
        <f t="shared" ref="P168:P197" si="11">O168*H168</f>
        <v>0</v>
      </c>
      <c r="Q168" s="167">
        <v>0</v>
      </c>
      <c r="R168" s="167">
        <f t="shared" ref="R168:R197" si="12">Q168*H168</f>
        <v>0</v>
      </c>
      <c r="S168" s="167">
        <v>0</v>
      </c>
      <c r="T168" s="168">
        <f t="shared" ref="T168:T197" si="1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1910</v>
      </c>
      <c r="AT168" s="169" t="s">
        <v>752</v>
      </c>
      <c r="AU168" s="169" t="s">
        <v>87</v>
      </c>
      <c r="AY168" s="18" t="s">
        <v>148</v>
      </c>
      <c r="BE168" s="170">
        <f t="shared" ref="BE168:BE197" si="14">IF(N168="základná",J168,0)</f>
        <v>0</v>
      </c>
      <c r="BF168" s="170">
        <f t="shared" ref="BF168:BF197" si="15">IF(N168="znížená",J168,0)</f>
        <v>0</v>
      </c>
      <c r="BG168" s="170">
        <f t="shared" ref="BG168:BG197" si="16">IF(N168="zákl. prenesená",J168,0)</f>
        <v>0</v>
      </c>
      <c r="BH168" s="170">
        <f t="shared" ref="BH168:BH197" si="17">IF(N168="zníž. prenesená",J168,0)</f>
        <v>0</v>
      </c>
      <c r="BI168" s="170">
        <f t="shared" ref="BI168:BI197" si="18">IF(N168="nulová",J168,0)</f>
        <v>0</v>
      </c>
      <c r="BJ168" s="18" t="s">
        <v>87</v>
      </c>
      <c r="BK168" s="170">
        <f t="shared" ref="BK168:BK197" si="19">ROUND(I168*H168,2)</f>
        <v>0</v>
      </c>
      <c r="BL168" s="18" t="s">
        <v>1910</v>
      </c>
      <c r="BM168" s="169" t="s">
        <v>2784</v>
      </c>
    </row>
    <row r="169" spans="1:65" s="2" customFormat="1" ht="16.5" customHeight="1">
      <c r="A169" s="33"/>
      <c r="B169" s="156"/>
      <c r="C169" s="207" t="s">
        <v>466</v>
      </c>
      <c r="D169" s="207" t="s">
        <v>752</v>
      </c>
      <c r="E169" s="208" t="s">
        <v>2785</v>
      </c>
      <c r="F169" s="209" t="s">
        <v>2786</v>
      </c>
      <c r="G169" s="210" t="s">
        <v>325</v>
      </c>
      <c r="H169" s="211">
        <v>68</v>
      </c>
      <c r="I169" s="212"/>
      <c r="J169" s="213">
        <f t="shared" si="10"/>
        <v>0</v>
      </c>
      <c r="K169" s="214"/>
      <c r="L169" s="215"/>
      <c r="M169" s="216" t="s">
        <v>1</v>
      </c>
      <c r="N169" s="217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1910</v>
      </c>
      <c r="AT169" s="169" t="s">
        <v>752</v>
      </c>
      <c r="AU169" s="169" t="s">
        <v>87</v>
      </c>
      <c r="AY169" s="18" t="s">
        <v>148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87</v>
      </c>
      <c r="BK169" s="170">
        <f t="shared" si="19"/>
        <v>0</v>
      </c>
      <c r="BL169" s="18" t="s">
        <v>1910</v>
      </c>
      <c r="BM169" s="169" t="s">
        <v>2787</v>
      </c>
    </row>
    <row r="170" spans="1:65" s="2" customFormat="1" ht="16.5" customHeight="1">
      <c r="A170" s="33"/>
      <c r="B170" s="156"/>
      <c r="C170" s="207" t="s">
        <v>472</v>
      </c>
      <c r="D170" s="207" t="s">
        <v>752</v>
      </c>
      <c r="E170" s="208" t="s">
        <v>2788</v>
      </c>
      <c r="F170" s="209" t="s">
        <v>2789</v>
      </c>
      <c r="G170" s="210" t="s">
        <v>332</v>
      </c>
      <c r="H170" s="211">
        <v>78</v>
      </c>
      <c r="I170" s="212"/>
      <c r="J170" s="213">
        <f t="shared" si="10"/>
        <v>0</v>
      </c>
      <c r="K170" s="214"/>
      <c r="L170" s="215"/>
      <c r="M170" s="216" t="s">
        <v>1</v>
      </c>
      <c r="N170" s="217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1910</v>
      </c>
      <c r="AT170" s="169" t="s">
        <v>752</v>
      </c>
      <c r="AU170" s="169" t="s">
        <v>87</v>
      </c>
      <c r="AY170" s="18" t="s">
        <v>148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87</v>
      </c>
      <c r="BK170" s="170">
        <f t="shared" si="19"/>
        <v>0</v>
      </c>
      <c r="BL170" s="18" t="s">
        <v>1910</v>
      </c>
      <c r="BM170" s="169" t="s">
        <v>2790</v>
      </c>
    </row>
    <row r="171" spans="1:65" s="2" customFormat="1" ht="24.2" customHeight="1">
      <c r="A171" s="33"/>
      <c r="B171" s="156"/>
      <c r="C171" s="207" t="s">
        <v>478</v>
      </c>
      <c r="D171" s="207" t="s">
        <v>752</v>
      </c>
      <c r="E171" s="208" t="s">
        <v>2791</v>
      </c>
      <c r="F171" s="209" t="s">
        <v>2792</v>
      </c>
      <c r="G171" s="210" t="s">
        <v>332</v>
      </c>
      <c r="H171" s="211">
        <v>10</v>
      </c>
      <c r="I171" s="212"/>
      <c r="J171" s="213">
        <f t="shared" si="10"/>
        <v>0</v>
      </c>
      <c r="K171" s="214"/>
      <c r="L171" s="215"/>
      <c r="M171" s="216" t="s">
        <v>1</v>
      </c>
      <c r="N171" s="217" t="s">
        <v>40</v>
      </c>
      <c r="O171" s="62"/>
      <c r="P171" s="167">
        <f t="shared" si="11"/>
        <v>0</v>
      </c>
      <c r="Q171" s="167">
        <v>0</v>
      </c>
      <c r="R171" s="167">
        <f t="shared" si="12"/>
        <v>0</v>
      </c>
      <c r="S171" s="167">
        <v>0</v>
      </c>
      <c r="T171" s="168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1910</v>
      </c>
      <c r="AT171" s="169" t="s">
        <v>752</v>
      </c>
      <c r="AU171" s="169" t="s">
        <v>87</v>
      </c>
      <c r="AY171" s="18" t="s">
        <v>148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87</v>
      </c>
      <c r="BK171" s="170">
        <f t="shared" si="19"/>
        <v>0</v>
      </c>
      <c r="BL171" s="18" t="s">
        <v>1910</v>
      </c>
      <c r="BM171" s="169" t="s">
        <v>2793</v>
      </c>
    </row>
    <row r="172" spans="1:65" s="2" customFormat="1" ht="24.2" customHeight="1">
      <c r="A172" s="33"/>
      <c r="B172" s="156"/>
      <c r="C172" s="207" t="s">
        <v>497</v>
      </c>
      <c r="D172" s="207" t="s">
        <v>752</v>
      </c>
      <c r="E172" s="208" t="s">
        <v>2794</v>
      </c>
      <c r="F172" s="209" t="s">
        <v>2795</v>
      </c>
      <c r="G172" s="210" t="s">
        <v>332</v>
      </c>
      <c r="H172" s="211">
        <v>88</v>
      </c>
      <c r="I172" s="212"/>
      <c r="J172" s="213">
        <f t="shared" si="10"/>
        <v>0</v>
      </c>
      <c r="K172" s="214"/>
      <c r="L172" s="215"/>
      <c r="M172" s="216" t="s">
        <v>1</v>
      </c>
      <c r="N172" s="217" t="s">
        <v>40</v>
      </c>
      <c r="O172" s="62"/>
      <c r="P172" s="167">
        <f t="shared" si="11"/>
        <v>0</v>
      </c>
      <c r="Q172" s="167">
        <v>0</v>
      </c>
      <c r="R172" s="167">
        <f t="shared" si="12"/>
        <v>0</v>
      </c>
      <c r="S172" s="167">
        <v>0</v>
      </c>
      <c r="T172" s="168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1910</v>
      </c>
      <c r="AT172" s="169" t="s">
        <v>752</v>
      </c>
      <c r="AU172" s="169" t="s">
        <v>87</v>
      </c>
      <c r="AY172" s="18" t="s">
        <v>148</v>
      </c>
      <c r="BE172" s="170">
        <f t="shared" si="14"/>
        <v>0</v>
      </c>
      <c r="BF172" s="170">
        <f t="shared" si="15"/>
        <v>0</v>
      </c>
      <c r="BG172" s="170">
        <f t="shared" si="16"/>
        <v>0</v>
      </c>
      <c r="BH172" s="170">
        <f t="shared" si="17"/>
        <v>0</v>
      </c>
      <c r="BI172" s="170">
        <f t="shared" si="18"/>
        <v>0</v>
      </c>
      <c r="BJ172" s="18" t="s">
        <v>87</v>
      </c>
      <c r="BK172" s="170">
        <f t="shared" si="19"/>
        <v>0</v>
      </c>
      <c r="BL172" s="18" t="s">
        <v>1910</v>
      </c>
      <c r="BM172" s="169" t="s">
        <v>2796</v>
      </c>
    </row>
    <row r="173" spans="1:65" s="2" customFormat="1" ht="24.2" customHeight="1">
      <c r="A173" s="33"/>
      <c r="B173" s="156"/>
      <c r="C173" s="207" t="s">
        <v>790</v>
      </c>
      <c r="D173" s="207" t="s">
        <v>752</v>
      </c>
      <c r="E173" s="208" t="s">
        <v>2797</v>
      </c>
      <c r="F173" s="209" t="s">
        <v>2798</v>
      </c>
      <c r="G173" s="210" t="s">
        <v>332</v>
      </c>
      <c r="H173" s="211">
        <v>265</v>
      </c>
      <c r="I173" s="212"/>
      <c r="J173" s="213">
        <f t="shared" si="10"/>
        <v>0</v>
      </c>
      <c r="K173" s="214"/>
      <c r="L173" s="215"/>
      <c r="M173" s="216" t="s">
        <v>1</v>
      </c>
      <c r="N173" s="217" t="s">
        <v>40</v>
      </c>
      <c r="O173" s="62"/>
      <c r="P173" s="167">
        <f t="shared" si="11"/>
        <v>0</v>
      </c>
      <c r="Q173" s="167">
        <v>0</v>
      </c>
      <c r="R173" s="167">
        <f t="shared" si="12"/>
        <v>0</v>
      </c>
      <c r="S173" s="167">
        <v>0</v>
      </c>
      <c r="T173" s="168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1910</v>
      </c>
      <c r="AT173" s="169" t="s">
        <v>752</v>
      </c>
      <c r="AU173" s="169" t="s">
        <v>87</v>
      </c>
      <c r="AY173" s="18" t="s">
        <v>148</v>
      </c>
      <c r="BE173" s="170">
        <f t="shared" si="14"/>
        <v>0</v>
      </c>
      <c r="BF173" s="170">
        <f t="shared" si="15"/>
        <v>0</v>
      </c>
      <c r="BG173" s="170">
        <f t="shared" si="16"/>
        <v>0</v>
      </c>
      <c r="BH173" s="170">
        <f t="shared" si="17"/>
        <v>0</v>
      </c>
      <c r="BI173" s="170">
        <f t="shared" si="18"/>
        <v>0</v>
      </c>
      <c r="BJ173" s="18" t="s">
        <v>87</v>
      </c>
      <c r="BK173" s="170">
        <f t="shared" si="19"/>
        <v>0</v>
      </c>
      <c r="BL173" s="18" t="s">
        <v>1910</v>
      </c>
      <c r="BM173" s="169" t="s">
        <v>2799</v>
      </c>
    </row>
    <row r="174" spans="1:65" s="2" customFormat="1" ht="24.2" customHeight="1">
      <c r="A174" s="33"/>
      <c r="B174" s="156"/>
      <c r="C174" s="207" t="s">
        <v>799</v>
      </c>
      <c r="D174" s="207" t="s">
        <v>752</v>
      </c>
      <c r="E174" s="208" t="s">
        <v>2800</v>
      </c>
      <c r="F174" s="209" t="s">
        <v>2801</v>
      </c>
      <c r="G174" s="210" t="s">
        <v>332</v>
      </c>
      <c r="H174" s="211">
        <v>685</v>
      </c>
      <c r="I174" s="212"/>
      <c r="J174" s="213">
        <f t="shared" si="10"/>
        <v>0</v>
      </c>
      <c r="K174" s="214"/>
      <c r="L174" s="215"/>
      <c r="M174" s="216" t="s">
        <v>1</v>
      </c>
      <c r="N174" s="217" t="s">
        <v>40</v>
      </c>
      <c r="O174" s="62"/>
      <c r="P174" s="167">
        <f t="shared" si="11"/>
        <v>0</v>
      </c>
      <c r="Q174" s="167">
        <v>0</v>
      </c>
      <c r="R174" s="167">
        <f t="shared" si="12"/>
        <v>0</v>
      </c>
      <c r="S174" s="167">
        <v>0</v>
      </c>
      <c r="T174" s="168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1910</v>
      </c>
      <c r="AT174" s="169" t="s">
        <v>752</v>
      </c>
      <c r="AU174" s="169" t="s">
        <v>87</v>
      </c>
      <c r="AY174" s="18" t="s">
        <v>148</v>
      </c>
      <c r="BE174" s="170">
        <f t="shared" si="14"/>
        <v>0</v>
      </c>
      <c r="BF174" s="170">
        <f t="shared" si="15"/>
        <v>0</v>
      </c>
      <c r="BG174" s="170">
        <f t="shared" si="16"/>
        <v>0</v>
      </c>
      <c r="BH174" s="170">
        <f t="shared" si="17"/>
        <v>0</v>
      </c>
      <c r="BI174" s="170">
        <f t="shared" si="18"/>
        <v>0</v>
      </c>
      <c r="BJ174" s="18" t="s">
        <v>87</v>
      </c>
      <c r="BK174" s="170">
        <f t="shared" si="19"/>
        <v>0</v>
      </c>
      <c r="BL174" s="18" t="s">
        <v>1910</v>
      </c>
      <c r="BM174" s="169" t="s">
        <v>2802</v>
      </c>
    </row>
    <row r="175" spans="1:65" s="2" customFormat="1" ht="24.2" customHeight="1">
      <c r="A175" s="33"/>
      <c r="B175" s="156"/>
      <c r="C175" s="207" t="s">
        <v>805</v>
      </c>
      <c r="D175" s="207" t="s">
        <v>752</v>
      </c>
      <c r="E175" s="208" t="s">
        <v>2803</v>
      </c>
      <c r="F175" s="209" t="s">
        <v>2804</v>
      </c>
      <c r="G175" s="210" t="s">
        <v>332</v>
      </c>
      <c r="H175" s="211">
        <v>876</v>
      </c>
      <c r="I175" s="212"/>
      <c r="J175" s="213">
        <f t="shared" si="10"/>
        <v>0</v>
      </c>
      <c r="K175" s="214"/>
      <c r="L175" s="215"/>
      <c r="M175" s="216" t="s">
        <v>1</v>
      </c>
      <c r="N175" s="217" t="s">
        <v>40</v>
      </c>
      <c r="O175" s="62"/>
      <c r="P175" s="167">
        <f t="shared" si="11"/>
        <v>0</v>
      </c>
      <c r="Q175" s="167">
        <v>0</v>
      </c>
      <c r="R175" s="167">
        <f t="shared" si="12"/>
        <v>0</v>
      </c>
      <c r="S175" s="167">
        <v>0</v>
      </c>
      <c r="T175" s="168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1910</v>
      </c>
      <c r="AT175" s="169" t="s">
        <v>752</v>
      </c>
      <c r="AU175" s="169" t="s">
        <v>87</v>
      </c>
      <c r="AY175" s="18" t="s">
        <v>148</v>
      </c>
      <c r="BE175" s="170">
        <f t="shared" si="14"/>
        <v>0</v>
      </c>
      <c r="BF175" s="170">
        <f t="shared" si="15"/>
        <v>0</v>
      </c>
      <c r="BG175" s="170">
        <f t="shared" si="16"/>
        <v>0</v>
      </c>
      <c r="BH175" s="170">
        <f t="shared" si="17"/>
        <v>0</v>
      </c>
      <c r="BI175" s="170">
        <f t="shared" si="18"/>
        <v>0</v>
      </c>
      <c r="BJ175" s="18" t="s">
        <v>87</v>
      </c>
      <c r="BK175" s="170">
        <f t="shared" si="19"/>
        <v>0</v>
      </c>
      <c r="BL175" s="18" t="s">
        <v>1910</v>
      </c>
      <c r="BM175" s="169" t="s">
        <v>2805</v>
      </c>
    </row>
    <row r="176" spans="1:65" s="2" customFormat="1" ht="16.5" customHeight="1">
      <c r="A176" s="33"/>
      <c r="B176" s="156"/>
      <c r="C176" s="207" t="s">
        <v>809</v>
      </c>
      <c r="D176" s="207" t="s">
        <v>752</v>
      </c>
      <c r="E176" s="208" t="s">
        <v>2806</v>
      </c>
      <c r="F176" s="209" t="s">
        <v>2807</v>
      </c>
      <c r="G176" s="210" t="s">
        <v>332</v>
      </c>
      <c r="H176" s="211">
        <v>17</v>
      </c>
      <c r="I176" s="212"/>
      <c r="J176" s="213">
        <f t="shared" si="10"/>
        <v>0</v>
      </c>
      <c r="K176" s="214"/>
      <c r="L176" s="215"/>
      <c r="M176" s="216" t="s">
        <v>1</v>
      </c>
      <c r="N176" s="217" t="s">
        <v>40</v>
      </c>
      <c r="O176" s="62"/>
      <c r="P176" s="167">
        <f t="shared" si="11"/>
        <v>0</v>
      </c>
      <c r="Q176" s="167">
        <v>0</v>
      </c>
      <c r="R176" s="167">
        <f t="shared" si="12"/>
        <v>0</v>
      </c>
      <c r="S176" s="167">
        <v>0</v>
      </c>
      <c r="T176" s="168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1910</v>
      </c>
      <c r="AT176" s="169" t="s">
        <v>752</v>
      </c>
      <c r="AU176" s="169" t="s">
        <v>87</v>
      </c>
      <c r="AY176" s="18" t="s">
        <v>148</v>
      </c>
      <c r="BE176" s="170">
        <f t="shared" si="14"/>
        <v>0</v>
      </c>
      <c r="BF176" s="170">
        <f t="shared" si="15"/>
        <v>0</v>
      </c>
      <c r="BG176" s="170">
        <f t="shared" si="16"/>
        <v>0</v>
      </c>
      <c r="BH176" s="170">
        <f t="shared" si="17"/>
        <v>0</v>
      </c>
      <c r="BI176" s="170">
        <f t="shared" si="18"/>
        <v>0</v>
      </c>
      <c r="BJ176" s="18" t="s">
        <v>87</v>
      </c>
      <c r="BK176" s="170">
        <f t="shared" si="19"/>
        <v>0</v>
      </c>
      <c r="BL176" s="18" t="s">
        <v>1910</v>
      </c>
      <c r="BM176" s="169" t="s">
        <v>2808</v>
      </c>
    </row>
    <row r="177" spans="1:65" s="2" customFormat="1" ht="16.5" customHeight="1">
      <c r="A177" s="33"/>
      <c r="B177" s="156"/>
      <c r="C177" s="207" t="s">
        <v>816</v>
      </c>
      <c r="D177" s="207" t="s">
        <v>752</v>
      </c>
      <c r="E177" s="208" t="s">
        <v>2809</v>
      </c>
      <c r="F177" s="209" t="s">
        <v>2810</v>
      </c>
      <c r="G177" s="210" t="s">
        <v>332</v>
      </c>
      <c r="H177" s="211">
        <v>25</v>
      </c>
      <c r="I177" s="212"/>
      <c r="J177" s="213">
        <f t="shared" si="10"/>
        <v>0</v>
      </c>
      <c r="K177" s="214"/>
      <c r="L177" s="215"/>
      <c r="M177" s="216" t="s">
        <v>1</v>
      </c>
      <c r="N177" s="217" t="s">
        <v>40</v>
      </c>
      <c r="O177" s="62"/>
      <c r="P177" s="167">
        <f t="shared" si="11"/>
        <v>0</v>
      </c>
      <c r="Q177" s="167">
        <v>0</v>
      </c>
      <c r="R177" s="167">
        <f t="shared" si="12"/>
        <v>0</v>
      </c>
      <c r="S177" s="167">
        <v>0</v>
      </c>
      <c r="T177" s="168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1910</v>
      </c>
      <c r="AT177" s="169" t="s">
        <v>752</v>
      </c>
      <c r="AU177" s="169" t="s">
        <v>87</v>
      </c>
      <c r="AY177" s="18" t="s">
        <v>148</v>
      </c>
      <c r="BE177" s="170">
        <f t="shared" si="14"/>
        <v>0</v>
      </c>
      <c r="BF177" s="170">
        <f t="shared" si="15"/>
        <v>0</v>
      </c>
      <c r="BG177" s="170">
        <f t="shared" si="16"/>
        <v>0</v>
      </c>
      <c r="BH177" s="170">
        <f t="shared" si="17"/>
        <v>0</v>
      </c>
      <c r="BI177" s="170">
        <f t="shared" si="18"/>
        <v>0</v>
      </c>
      <c r="BJ177" s="18" t="s">
        <v>87</v>
      </c>
      <c r="BK177" s="170">
        <f t="shared" si="19"/>
        <v>0</v>
      </c>
      <c r="BL177" s="18" t="s">
        <v>1910</v>
      </c>
      <c r="BM177" s="169" t="s">
        <v>2811</v>
      </c>
    </row>
    <row r="178" spans="1:65" s="2" customFormat="1" ht="16.5" customHeight="1">
      <c r="A178" s="33"/>
      <c r="B178" s="156"/>
      <c r="C178" s="207" t="s">
        <v>821</v>
      </c>
      <c r="D178" s="207" t="s">
        <v>752</v>
      </c>
      <c r="E178" s="208" t="s">
        <v>2812</v>
      </c>
      <c r="F178" s="209" t="s">
        <v>2813</v>
      </c>
      <c r="G178" s="210" t="s">
        <v>325</v>
      </c>
      <c r="H178" s="211">
        <v>18</v>
      </c>
      <c r="I178" s="212"/>
      <c r="J178" s="213">
        <f t="shared" si="10"/>
        <v>0</v>
      </c>
      <c r="K178" s="214"/>
      <c r="L178" s="215"/>
      <c r="M178" s="216" t="s">
        <v>1</v>
      </c>
      <c r="N178" s="217" t="s">
        <v>40</v>
      </c>
      <c r="O178" s="62"/>
      <c r="P178" s="167">
        <f t="shared" si="11"/>
        <v>0</v>
      </c>
      <c r="Q178" s="167">
        <v>0</v>
      </c>
      <c r="R178" s="167">
        <f t="shared" si="12"/>
        <v>0</v>
      </c>
      <c r="S178" s="167">
        <v>0</v>
      </c>
      <c r="T178" s="168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1910</v>
      </c>
      <c r="AT178" s="169" t="s">
        <v>752</v>
      </c>
      <c r="AU178" s="169" t="s">
        <v>87</v>
      </c>
      <c r="AY178" s="18" t="s">
        <v>148</v>
      </c>
      <c r="BE178" s="170">
        <f t="shared" si="14"/>
        <v>0</v>
      </c>
      <c r="BF178" s="170">
        <f t="shared" si="15"/>
        <v>0</v>
      </c>
      <c r="BG178" s="170">
        <f t="shared" si="16"/>
        <v>0</v>
      </c>
      <c r="BH178" s="170">
        <f t="shared" si="17"/>
        <v>0</v>
      </c>
      <c r="BI178" s="170">
        <f t="shared" si="18"/>
        <v>0</v>
      </c>
      <c r="BJ178" s="18" t="s">
        <v>87</v>
      </c>
      <c r="BK178" s="170">
        <f t="shared" si="19"/>
        <v>0</v>
      </c>
      <c r="BL178" s="18" t="s">
        <v>1910</v>
      </c>
      <c r="BM178" s="169" t="s">
        <v>2814</v>
      </c>
    </row>
    <row r="179" spans="1:65" s="2" customFormat="1" ht="16.5" customHeight="1">
      <c r="A179" s="33"/>
      <c r="B179" s="156"/>
      <c r="C179" s="207" t="s">
        <v>826</v>
      </c>
      <c r="D179" s="207" t="s">
        <v>752</v>
      </c>
      <c r="E179" s="208" t="s">
        <v>2815</v>
      </c>
      <c r="F179" s="209" t="s">
        <v>2816</v>
      </c>
      <c r="G179" s="210" t="s">
        <v>325</v>
      </c>
      <c r="H179" s="211">
        <v>2</v>
      </c>
      <c r="I179" s="212"/>
      <c r="J179" s="213">
        <f t="shared" si="10"/>
        <v>0</v>
      </c>
      <c r="K179" s="214"/>
      <c r="L179" s="215"/>
      <c r="M179" s="216" t="s">
        <v>1</v>
      </c>
      <c r="N179" s="217" t="s">
        <v>40</v>
      </c>
      <c r="O179" s="62"/>
      <c r="P179" s="167">
        <f t="shared" si="11"/>
        <v>0</v>
      </c>
      <c r="Q179" s="167">
        <v>0</v>
      </c>
      <c r="R179" s="167">
        <f t="shared" si="12"/>
        <v>0</v>
      </c>
      <c r="S179" s="167">
        <v>0</v>
      </c>
      <c r="T179" s="168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1910</v>
      </c>
      <c r="AT179" s="169" t="s">
        <v>752</v>
      </c>
      <c r="AU179" s="169" t="s">
        <v>87</v>
      </c>
      <c r="AY179" s="18" t="s">
        <v>148</v>
      </c>
      <c r="BE179" s="170">
        <f t="shared" si="14"/>
        <v>0</v>
      </c>
      <c r="BF179" s="170">
        <f t="shared" si="15"/>
        <v>0</v>
      </c>
      <c r="BG179" s="170">
        <f t="shared" si="16"/>
        <v>0</v>
      </c>
      <c r="BH179" s="170">
        <f t="shared" si="17"/>
        <v>0</v>
      </c>
      <c r="BI179" s="170">
        <f t="shared" si="18"/>
        <v>0</v>
      </c>
      <c r="BJ179" s="18" t="s">
        <v>87</v>
      </c>
      <c r="BK179" s="170">
        <f t="shared" si="19"/>
        <v>0</v>
      </c>
      <c r="BL179" s="18" t="s">
        <v>1910</v>
      </c>
      <c r="BM179" s="169" t="s">
        <v>2817</v>
      </c>
    </row>
    <row r="180" spans="1:65" s="2" customFormat="1" ht="16.5" customHeight="1">
      <c r="A180" s="33"/>
      <c r="B180" s="156"/>
      <c r="C180" s="207" t="s">
        <v>831</v>
      </c>
      <c r="D180" s="207" t="s">
        <v>752</v>
      </c>
      <c r="E180" s="208" t="s">
        <v>2818</v>
      </c>
      <c r="F180" s="209" t="s">
        <v>2819</v>
      </c>
      <c r="G180" s="210" t="s">
        <v>325</v>
      </c>
      <c r="H180" s="211">
        <v>32</v>
      </c>
      <c r="I180" s="212"/>
      <c r="J180" s="213">
        <f t="shared" si="10"/>
        <v>0</v>
      </c>
      <c r="K180" s="214"/>
      <c r="L180" s="215"/>
      <c r="M180" s="216" t="s">
        <v>1</v>
      </c>
      <c r="N180" s="217" t="s">
        <v>40</v>
      </c>
      <c r="O180" s="62"/>
      <c r="P180" s="167">
        <f t="shared" si="11"/>
        <v>0</v>
      </c>
      <c r="Q180" s="167">
        <v>0</v>
      </c>
      <c r="R180" s="167">
        <f t="shared" si="12"/>
        <v>0</v>
      </c>
      <c r="S180" s="167">
        <v>0</v>
      </c>
      <c r="T180" s="168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1910</v>
      </c>
      <c r="AT180" s="169" t="s">
        <v>752</v>
      </c>
      <c r="AU180" s="169" t="s">
        <v>87</v>
      </c>
      <c r="AY180" s="18" t="s">
        <v>148</v>
      </c>
      <c r="BE180" s="170">
        <f t="shared" si="14"/>
        <v>0</v>
      </c>
      <c r="BF180" s="170">
        <f t="shared" si="15"/>
        <v>0</v>
      </c>
      <c r="BG180" s="170">
        <f t="shared" si="16"/>
        <v>0</v>
      </c>
      <c r="BH180" s="170">
        <f t="shared" si="17"/>
        <v>0</v>
      </c>
      <c r="BI180" s="170">
        <f t="shared" si="18"/>
        <v>0</v>
      </c>
      <c r="BJ180" s="18" t="s">
        <v>87</v>
      </c>
      <c r="BK180" s="170">
        <f t="shared" si="19"/>
        <v>0</v>
      </c>
      <c r="BL180" s="18" t="s">
        <v>1910</v>
      </c>
      <c r="BM180" s="169" t="s">
        <v>2820</v>
      </c>
    </row>
    <row r="181" spans="1:65" s="2" customFormat="1" ht="16.5" customHeight="1">
      <c r="A181" s="33"/>
      <c r="B181" s="156"/>
      <c r="C181" s="207" t="s">
        <v>836</v>
      </c>
      <c r="D181" s="207" t="s">
        <v>752</v>
      </c>
      <c r="E181" s="208" t="s">
        <v>2821</v>
      </c>
      <c r="F181" s="209" t="s">
        <v>2822</v>
      </c>
      <c r="G181" s="210" t="s">
        <v>325</v>
      </c>
      <c r="H181" s="211">
        <v>4</v>
      </c>
      <c r="I181" s="212"/>
      <c r="J181" s="213">
        <f t="shared" si="10"/>
        <v>0</v>
      </c>
      <c r="K181" s="214"/>
      <c r="L181" s="215"/>
      <c r="M181" s="216" t="s">
        <v>1</v>
      </c>
      <c r="N181" s="217" t="s">
        <v>40</v>
      </c>
      <c r="O181" s="62"/>
      <c r="P181" s="167">
        <f t="shared" si="11"/>
        <v>0</v>
      </c>
      <c r="Q181" s="167">
        <v>0</v>
      </c>
      <c r="R181" s="167">
        <f t="shared" si="12"/>
        <v>0</v>
      </c>
      <c r="S181" s="167">
        <v>0</v>
      </c>
      <c r="T181" s="168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1910</v>
      </c>
      <c r="AT181" s="169" t="s">
        <v>752</v>
      </c>
      <c r="AU181" s="169" t="s">
        <v>87</v>
      </c>
      <c r="AY181" s="18" t="s">
        <v>148</v>
      </c>
      <c r="BE181" s="170">
        <f t="shared" si="14"/>
        <v>0</v>
      </c>
      <c r="BF181" s="170">
        <f t="shared" si="15"/>
        <v>0</v>
      </c>
      <c r="BG181" s="170">
        <f t="shared" si="16"/>
        <v>0</v>
      </c>
      <c r="BH181" s="170">
        <f t="shared" si="17"/>
        <v>0</v>
      </c>
      <c r="BI181" s="170">
        <f t="shared" si="18"/>
        <v>0</v>
      </c>
      <c r="BJ181" s="18" t="s">
        <v>87</v>
      </c>
      <c r="BK181" s="170">
        <f t="shared" si="19"/>
        <v>0</v>
      </c>
      <c r="BL181" s="18" t="s">
        <v>1910</v>
      </c>
      <c r="BM181" s="169" t="s">
        <v>2823</v>
      </c>
    </row>
    <row r="182" spans="1:65" s="2" customFormat="1" ht="16.5" customHeight="1">
      <c r="A182" s="33"/>
      <c r="B182" s="156"/>
      <c r="C182" s="207" t="s">
        <v>841</v>
      </c>
      <c r="D182" s="207" t="s">
        <v>752</v>
      </c>
      <c r="E182" s="208" t="s">
        <v>2824</v>
      </c>
      <c r="F182" s="209" t="s">
        <v>2825</v>
      </c>
      <c r="G182" s="210" t="s">
        <v>325</v>
      </c>
      <c r="H182" s="211">
        <v>36</v>
      </c>
      <c r="I182" s="212"/>
      <c r="J182" s="213">
        <f t="shared" si="10"/>
        <v>0</v>
      </c>
      <c r="K182" s="214"/>
      <c r="L182" s="215"/>
      <c r="M182" s="216" t="s">
        <v>1</v>
      </c>
      <c r="N182" s="217" t="s">
        <v>40</v>
      </c>
      <c r="O182" s="62"/>
      <c r="P182" s="167">
        <f t="shared" si="11"/>
        <v>0</v>
      </c>
      <c r="Q182" s="167">
        <v>0</v>
      </c>
      <c r="R182" s="167">
        <f t="shared" si="12"/>
        <v>0</v>
      </c>
      <c r="S182" s="167">
        <v>0</v>
      </c>
      <c r="T182" s="168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1910</v>
      </c>
      <c r="AT182" s="169" t="s">
        <v>752</v>
      </c>
      <c r="AU182" s="169" t="s">
        <v>87</v>
      </c>
      <c r="AY182" s="18" t="s">
        <v>148</v>
      </c>
      <c r="BE182" s="170">
        <f t="shared" si="14"/>
        <v>0</v>
      </c>
      <c r="BF182" s="170">
        <f t="shared" si="15"/>
        <v>0</v>
      </c>
      <c r="BG182" s="170">
        <f t="shared" si="16"/>
        <v>0</v>
      </c>
      <c r="BH182" s="170">
        <f t="shared" si="17"/>
        <v>0</v>
      </c>
      <c r="BI182" s="170">
        <f t="shared" si="18"/>
        <v>0</v>
      </c>
      <c r="BJ182" s="18" t="s">
        <v>87</v>
      </c>
      <c r="BK182" s="170">
        <f t="shared" si="19"/>
        <v>0</v>
      </c>
      <c r="BL182" s="18" t="s">
        <v>1910</v>
      </c>
      <c r="BM182" s="169" t="s">
        <v>2826</v>
      </c>
    </row>
    <row r="183" spans="1:65" s="2" customFormat="1" ht="21.75" customHeight="1">
      <c r="A183" s="33"/>
      <c r="B183" s="156"/>
      <c r="C183" s="207" t="s">
        <v>846</v>
      </c>
      <c r="D183" s="207" t="s">
        <v>752</v>
      </c>
      <c r="E183" s="208" t="s">
        <v>2827</v>
      </c>
      <c r="F183" s="209" t="s">
        <v>2828</v>
      </c>
      <c r="G183" s="210" t="s">
        <v>325</v>
      </c>
      <c r="H183" s="211">
        <v>1</v>
      </c>
      <c r="I183" s="212"/>
      <c r="J183" s="213">
        <f t="shared" si="10"/>
        <v>0</v>
      </c>
      <c r="K183" s="214"/>
      <c r="L183" s="215"/>
      <c r="M183" s="216" t="s">
        <v>1</v>
      </c>
      <c r="N183" s="217" t="s">
        <v>40</v>
      </c>
      <c r="O183" s="62"/>
      <c r="P183" s="167">
        <f t="shared" si="11"/>
        <v>0</v>
      </c>
      <c r="Q183" s="167">
        <v>0</v>
      </c>
      <c r="R183" s="167">
        <f t="shared" si="12"/>
        <v>0</v>
      </c>
      <c r="S183" s="167">
        <v>0</v>
      </c>
      <c r="T183" s="168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1910</v>
      </c>
      <c r="AT183" s="169" t="s">
        <v>752</v>
      </c>
      <c r="AU183" s="169" t="s">
        <v>87</v>
      </c>
      <c r="AY183" s="18" t="s">
        <v>148</v>
      </c>
      <c r="BE183" s="170">
        <f t="shared" si="14"/>
        <v>0</v>
      </c>
      <c r="BF183" s="170">
        <f t="shared" si="15"/>
        <v>0</v>
      </c>
      <c r="BG183" s="170">
        <f t="shared" si="16"/>
        <v>0</v>
      </c>
      <c r="BH183" s="170">
        <f t="shared" si="17"/>
        <v>0</v>
      </c>
      <c r="BI183" s="170">
        <f t="shared" si="18"/>
        <v>0</v>
      </c>
      <c r="BJ183" s="18" t="s">
        <v>87</v>
      </c>
      <c r="BK183" s="170">
        <f t="shared" si="19"/>
        <v>0</v>
      </c>
      <c r="BL183" s="18" t="s">
        <v>1910</v>
      </c>
      <c r="BM183" s="169" t="s">
        <v>2829</v>
      </c>
    </row>
    <row r="184" spans="1:65" s="2" customFormat="1" ht="16.5" customHeight="1">
      <c r="A184" s="33"/>
      <c r="B184" s="156"/>
      <c r="C184" s="207" t="s">
        <v>851</v>
      </c>
      <c r="D184" s="207" t="s">
        <v>752</v>
      </c>
      <c r="E184" s="208" t="s">
        <v>2830</v>
      </c>
      <c r="F184" s="209" t="s">
        <v>2720</v>
      </c>
      <c r="G184" s="210" t="s">
        <v>325</v>
      </c>
      <c r="H184" s="211">
        <v>22</v>
      </c>
      <c r="I184" s="212"/>
      <c r="J184" s="213">
        <f t="shared" si="10"/>
        <v>0</v>
      </c>
      <c r="K184" s="214"/>
      <c r="L184" s="215"/>
      <c r="M184" s="216" t="s">
        <v>1</v>
      </c>
      <c r="N184" s="217" t="s">
        <v>40</v>
      </c>
      <c r="O184" s="62"/>
      <c r="P184" s="167">
        <f t="shared" si="11"/>
        <v>0</v>
      </c>
      <c r="Q184" s="167">
        <v>0</v>
      </c>
      <c r="R184" s="167">
        <f t="shared" si="12"/>
        <v>0</v>
      </c>
      <c r="S184" s="167">
        <v>0</v>
      </c>
      <c r="T184" s="168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1910</v>
      </c>
      <c r="AT184" s="169" t="s">
        <v>752</v>
      </c>
      <c r="AU184" s="169" t="s">
        <v>87</v>
      </c>
      <c r="AY184" s="18" t="s">
        <v>148</v>
      </c>
      <c r="BE184" s="170">
        <f t="shared" si="14"/>
        <v>0</v>
      </c>
      <c r="BF184" s="170">
        <f t="shared" si="15"/>
        <v>0</v>
      </c>
      <c r="BG184" s="170">
        <f t="shared" si="16"/>
        <v>0</v>
      </c>
      <c r="BH184" s="170">
        <f t="shared" si="17"/>
        <v>0</v>
      </c>
      <c r="BI184" s="170">
        <f t="shared" si="18"/>
        <v>0</v>
      </c>
      <c r="BJ184" s="18" t="s">
        <v>87</v>
      </c>
      <c r="BK184" s="170">
        <f t="shared" si="19"/>
        <v>0</v>
      </c>
      <c r="BL184" s="18" t="s">
        <v>1910</v>
      </c>
      <c r="BM184" s="169" t="s">
        <v>2831</v>
      </c>
    </row>
    <row r="185" spans="1:65" s="2" customFormat="1" ht="16.5" customHeight="1">
      <c r="A185" s="33"/>
      <c r="B185" s="156"/>
      <c r="C185" s="207" t="s">
        <v>856</v>
      </c>
      <c r="D185" s="207" t="s">
        <v>752</v>
      </c>
      <c r="E185" s="208" t="s">
        <v>2832</v>
      </c>
      <c r="F185" s="209" t="s">
        <v>2723</v>
      </c>
      <c r="G185" s="210" t="s">
        <v>325</v>
      </c>
      <c r="H185" s="211">
        <v>10</v>
      </c>
      <c r="I185" s="212"/>
      <c r="J185" s="213">
        <f t="shared" si="10"/>
        <v>0</v>
      </c>
      <c r="K185" s="214"/>
      <c r="L185" s="215"/>
      <c r="M185" s="216" t="s">
        <v>1</v>
      </c>
      <c r="N185" s="217" t="s">
        <v>40</v>
      </c>
      <c r="O185" s="62"/>
      <c r="P185" s="167">
        <f t="shared" si="11"/>
        <v>0</v>
      </c>
      <c r="Q185" s="167">
        <v>0</v>
      </c>
      <c r="R185" s="167">
        <f t="shared" si="12"/>
        <v>0</v>
      </c>
      <c r="S185" s="167">
        <v>0</v>
      </c>
      <c r="T185" s="168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1910</v>
      </c>
      <c r="AT185" s="169" t="s">
        <v>752</v>
      </c>
      <c r="AU185" s="169" t="s">
        <v>87</v>
      </c>
      <c r="AY185" s="18" t="s">
        <v>148</v>
      </c>
      <c r="BE185" s="170">
        <f t="shared" si="14"/>
        <v>0</v>
      </c>
      <c r="BF185" s="170">
        <f t="shared" si="15"/>
        <v>0</v>
      </c>
      <c r="BG185" s="170">
        <f t="shared" si="16"/>
        <v>0</v>
      </c>
      <c r="BH185" s="170">
        <f t="shared" si="17"/>
        <v>0</v>
      </c>
      <c r="BI185" s="170">
        <f t="shared" si="18"/>
        <v>0</v>
      </c>
      <c r="BJ185" s="18" t="s">
        <v>87</v>
      </c>
      <c r="BK185" s="170">
        <f t="shared" si="19"/>
        <v>0</v>
      </c>
      <c r="BL185" s="18" t="s">
        <v>1910</v>
      </c>
      <c r="BM185" s="169" t="s">
        <v>2833</v>
      </c>
    </row>
    <row r="186" spans="1:65" s="2" customFormat="1" ht="24.2" customHeight="1">
      <c r="A186" s="33"/>
      <c r="B186" s="156"/>
      <c r="C186" s="207" t="s">
        <v>861</v>
      </c>
      <c r="D186" s="207" t="s">
        <v>752</v>
      </c>
      <c r="E186" s="208" t="s">
        <v>2834</v>
      </c>
      <c r="F186" s="209" t="s">
        <v>2726</v>
      </c>
      <c r="G186" s="210" t="s">
        <v>325</v>
      </c>
      <c r="H186" s="211">
        <v>3</v>
      </c>
      <c r="I186" s="212"/>
      <c r="J186" s="213">
        <f t="shared" si="10"/>
        <v>0</v>
      </c>
      <c r="K186" s="214"/>
      <c r="L186" s="215"/>
      <c r="M186" s="216" t="s">
        <v>1</v>
      </c>
      <c r="N186" s="217" t="s">
        <v>40</v>
      </c>
      <c r="O186" s="62"/>
      <c r="P186" s="167">
        <f t="shared" si="11"/>
        <v>0</v>
      </c>
      <c r="Q186" s="167">
        <v>0</v>
      </c>
      <c r="R186" s="167">
        <f t="shared" si="12"/>
        <v>0</v>
      </c>
      <c r="S186" s="167">
        <v>0</v>
      </c>
      <c r="T186" s="168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1910</v>
      </c>
      <c r="AT186" s="169" t="s">
        <v>752</v>
      </c>
      <c r="AU186" s="169" t="s">
        <v>87</v>
      </c>
      <c r="AY186" s="18" t="s">
        <v>148</v>
      </c>
      <c r="BE186" s="170">
        <f t="shared" si="14"/>
        <v>0</v>
      </c>
      <c r="BF186" s="170">
        <f t="shared" si="15"/>
        <v>0</v>
      </c>
      <c r="BG186" s="170">
        <f t="shared" si="16"/>
        <v>0</v>
      </c>
      <c r="BH186" s="170">
        <f t="shared" si="17"/>
        <v>0</v>
      </c>
      <c r="BI186" s="170">
        <f t="shared" si="18"/>
        <v>0</v>
      </c>
      <c r="BJ186" s="18" t="s">
        <v>87</v>
      </c>
      <c r="BK186" s="170">
        <f t="shared" si="19"/>
        <v>0</v>
      </c>
      <c r="BL186" s="18" t="s">
        <v>1910</v>
      </c>
      <c r="BM186" s="169" t="s">
        <v>2835</v>
      </c>
    </row>
    <row r="187" spans="1:65" s="2" customFormat="1" ht="16.5" customHeight="1">
      <c r="A187" s="33"/>
      <c r="B187" s="156"/>
      <c r="C187" s="207" t="s">
        <v>863</v>
      </c>
      <c r="D187" s="207" t="s">
        <v>752</v>
      </c>
      <c r="E187" s="208" t="s">
        <v>2836</v>
      </c>
      <c r="F187" s="209" t="s">
        <v>2729</v>
      </c>
      <c r="G187" s="210" t="s">
        <v>325</v>
      </c>
      <c r="H187" s="211">
        <v>16</v>
      </c>
      <c r="I187" s="212"/>
      <c r="J187" s="213">
        <f t="shared" si="10"/>
        <v>0</v>
      </c>
      <c r="K187" s="214"/>
      <c r="L187" s="215"/>
      <c r="M187" s="216" t="s">
        <v>1</v>
      </c>
      <c r="N187" s="217" t="s">
        <v>40</v>
      </c>
      <c r="O187" s="62"/>
      <c r="P187" s="167">
        <f t="shared" si="11"/>
        <v>0</v>
      </c>
      <c r="Q187" s="167">
        <v>0</v>
      </c>
      <c r="R187" s="167">
        <f t="shared" si="12"/>
        <v>0</v>
      </c>
      <c r="S187" s="167">
        <v>0</v>
      </c>
      <c r="T187" s="168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1910</v>
      </c>
      <c r="AT187" s="169" t="s">
        <v>752</v>
      </c>
      <c r="AU187" s="169" t="s">
        <v>87</v>
      </c>
      <c r="AY187" s="18" t="s">
        <v>148</v>
      </c>
      <c r="BE187" s="170">
        <f t="shared" si="14"/>
        <v>0</v>
      </c>
      <c r="BF187" s="170">
        <f t="shared" si="15"/>
        <v>0</v>
      </c>
      <c r="BG187" s="170">
        <f t="shared" si="16"/>
        <v>0</v>
      </c>
      <c r="BH187" s="170">
        <f t="shared" si="17"/>
        <v>0</v>
      </c>
      <c r="BI187" s="170">
        <f t="shared" si="18"/>
        <v>0</v>
      </c>
      <c r="BJ187" s="18" t="s">
        <v>87</v>
      </c>
      <c r="BK187" s="170">
        <f t="shared" si="19"/>
        <v>0</v>
      </c>
      <c r="BL187" s="18" t="s">
        <v>1910</v>
      </c>
      <c r="BM187" s="169" t="s">
        <v>2837</v>
      </c>
    </row>
    <row r="188" spans="1:65" s="2" customFormat="1" ht="16.5" customHeight="1">
      <c r="A188" s="33"/>
      <c r="B188" s="156"/>
      <c r="C188" s="207" t="s">
        <v>870</v>
      </c>
      <c r="D188" s="207" t="s">
        <v>752</v>
      </c>
      <c r="E188" s="208" t="s">
        <v>2838</v>
      </c>
      <c r="F188" s="209" t="s">
        <v>2732</v>
      </c>
      <c r="G188" s="210" t="s">
        <v>325</v>
      </c>
      <c r="H188" s="211">
        <v>10</v>
      </c>
      <c r="I188" s="212"/>
      <c r="J188" s="213">
        <f t="shared" si="10"/>
        <v>0</v>
      </c>
      <c r="K188" s="214"/>
      <c r="L188" s="215"/>
      <c r="M188" s="216" t="s">
        <v>1</v>
      </c>
      <c r="N188" s="217" t="s">
        <v>40</v>
      </c>
      <c r="O188" s="62"/>
      <c r="P188" s="167">
        <f t="shared" si="11"/>
        <v>0</v>
      </c>
      <c r="Q188" s="167">
        <v>0</v>
      </c>
      <c r="R188" s="167">
        <f t="shared" si="12"/>
        <v>0</v>
      </c>
      <c r="S188" s="167">
        <v>0</v>
      </c>
      <c r="T188" s="168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1910</v>
      </c>
      <c r="AT188" s="169" t="s">
        <v>752</v>
      </c>
      <c r="AU188" s="169" t="s">
        <v>87</v>
      </c>
      <c r="AY188" s="18" t="s">
        <v>148</v>
      </c>
      <c r="BE188" s="170">
        <f t="shared" si="14"/>
        <v>0</v>
      </c>
      <c r="BF188" s="170">
        <f t="shared" si="15"/>
        <v>0</v>
      </c>
      <c r="BG188" s="170">
        <f t="shared" si="16"/>
        <v>0</v>
      </c>
      <c r="BH188" s="170">
        <f t="shared" si="17"/>
        <v>0</v>
      </c>
      <c r="BI188" s="170">
        <f t="shared" si="18"/>
        <v>0</v>
      </c>
      <c r="BJ188" s="18" t="s">
        <v>87</v>
      </c>
      <c r="BK188" s="170">
        <f t="shared" si="19"/>
        <v>0</v>
      </c>
      <c r="BL188" s="18" t="s">
        <v>1910</v>
      </c>
      <c r="BM188" s="169" t="s">
        <v>2839</v>
      </c>
    </row>
    <row r="189" spans="1:65" s="2" customFormat="1" ht="21.75" customHeight="1">
      <c r="A189" s="33"/>
      <c r="B189" s="156"/>
      <c r="C189" s="207" t="s">
        <v>874</v>
      </c>
      <c r="D189" s="207" t="s">
        <v>752</v>
      </c>
      <c r="E189" s="208" t="s">
        <v>2840</v>
      </c>
      <c r="F189" s="209" t="s">
        <v>2735</v>
      </c>
      <c r="G189" s="210" t="s">
        <v>325</v>
      </c>
      <c r="H189" s="211">
        <v>5</v>
      </c>
      <c r="I189" s="212"/>
      <c r="J189" s="213">
        <f t="shared" si="10"/>
        <v>0</v>
      </c>
      <c r="K189" s="214"/>
      <c r="L189" s="215"/>
      <c r="M189" s="216" t="s">
        <v>1</v>
      </c>
      <c r="N189" s="217" t="s">
        <v>40</v>
      </c>
      <c r="O189" s="62"/>
      <c r="P189" s="167">
        <f t="shared" si="11"/>
        <v>0</v>
      </c>
      <c r="Q189" s="167">
        <v>0</v>
      </c>
      <c r="R189" s="167">
        <f t="shared" si="12"/>
        <v>0</v>
      </c>
      <c r="S189" s="167">
        <v>0</v>
      </c>
      <c r="T189" s="168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1910</v>
      </c>
      <c r="AT189" s="169" t="s">
        <v>752</v>
      </c>
      <c r="AU189" s="169" t="s">
        <v>87</v>
      </c>
      <c r="AY189" s="18" t="s">
        <v>148</v>
      </c>
      <c r="BE189" s="170">
        <f t="shared" si="14"/>
        <v>0</v>
      </c>
      <c r="BF189" s="170">
        <f t="shared" si="15"/>
        <v>0</v>
      </c>
      <c r="BG189" s="170">
        <f t="shared" si="16"/>
        <v>0</v>
      </c>
      <c r="BH189" s="170">
        <f t="shared" si="17"/>
        <v>0</v>
      </c>
      <c r="BI189" s="170">
        <f t="shared" si="18"/>
        <v>0</v>
      </c>
      <c r="BJ189" s="18" t="s">
        <v>87</v>
      </c>
      <c r="BK189" s="170">
        <f t="shared" si="19"/>
        <v>0</v>
      </c>
      <c r="BL189" s="18" t="s">
        <v>1910</v>
      </c>
      <c r="BM189" s="169" t="s">
        <v>2841</v>
      </c>
    </row>
    <row r="190" spans="1:65" s="2" customFormat="1" ht="16.5" customHeight="1">
      <c r="A190" s="33"/>
      <c r="B190" s="156"/>
      <c r="C190" s="207" t="s">
        <v>882</v>
      </c>
      <c r="D190" s="207" t="s">
        <v>752</v>
      </c>
      <c r="E190" s="208" t="s">
        <v>2842</v>
      </c>
      <c r="F190" s="209" t="s">
        <v>2738</v>
      </c>
      <c r="G190" s="210" t="s">
        <v>325</v>
      </c>
      <c r="H190" s="211">
        <v>4</v>
      </c>
      <c r="I190" s="212"/>
      <c r="J190" s="213">
        <f t="shared" si="10"/>
        <v>0</v>
      </c>
      <c r="K190" s="214"/>
      <c r="L190" s="215"/>
      <c r="M190" s="216" t="s">
        <v>1</v>
      </c>
      <c r="N190" s="217" t="s">
        <v>40</v>
      </c>
      <c r="O190" s="62"/>
      <c r="P190" s="167">
        <f t="shared" si="11"/>
        <v>0</v>
      </c>
      <c r="Q190" s="167">
        <v>0</v>
      </c>
      <c r="R190" s="167">
        <f t="shared" si="12"/>
        <v>0</v>
      </c>
      <c r="S190" s="167">
        <v>0</v>
      </c>
      <c r="T190" s="168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1910</v>
      </c>
      <c r="AT190" s="169" t="s">
        <v>752</v>
      </c>
      <c r="AU190" s="169" t="s">
        <v>87</v>
      </c>
      <c r="AY190" s="18" t="s">
        <v>148</v>
      </c>
      <c r="BE190" s="170">
        <f t="shared" si="14"/>
        <v>0</v>
      </c>
      <c r="BF190" s="170">
        <f t="shared" si="15"/>
        <v>0</v>
      </c>
      <c r="BG190" s="170">
        <f t="shared" si="16"/>
        <v>0</v>
      </c>
      <c r="BH190" s="170">
        <f t="shared" si="17"/>
        <v>0</v>
      </c>
      <c r="BI190" s="170">
        <f t="shared" si="18"/>
        <v>0</v>
      </c>
      <c r="BJ190" s="18" t="s">
        <v>87</v>
      </c>
      <c r="BK190" s="170">
        <f t="shared" si="19"/>
        <v>0</v>
      </c>
      <c r="BL190" s="18" t="s">
        <v>1910</v>
      </c>
      <c r="BM190" s="169" t="s">
        <v>2843</v>
      </c>
    </row>
    <row r="191" spans="1:65" s="2" customFormat="1" ht="16.5" customHeight="1">
      <c r="A191" s="33"/>
      <c r="B191" s="156"/>
      <c r="C191" s="207" t="s">
        <v>887</v>
      </c>
      <c r="D191" s="207" t="s">
        <v>752</v>
      </c>
      <c r="E191" s="208" t="s">
        <v>2844</v>
      </c>
      <c r="F191" s="209" t="s">
        <v>2741</v>
      </c>
      <c r="G191" s="210" t="s">
        <v>325</v>
      </c>
      <c r="H191" s="211">
        <v>2</v>
      </c>
      <c r="I191" s="212"/>
      <c r="J191" s="213">
        <f t="shared" si="10"/>
        <v>0</v>
      </c>
      <c r="K191" s="214"/>
      <c r="L191" s="215"/>
      <c r="M191" s="216" t="s">
        <v>1</v>
      </c>
      <c r="N191" s="217" t="s">
        <v>40</v>
      </c>
      <c r="O191" s="62"/>
      <c r="P191" s="167">
        <f t="shared" si="11"/>
        <v>0</v>
      </c>
      <c r="Q191" s="167">
        <v>0</v>
      </c>
      <c r="R191" s="167">
        <f t="shared" si="12"/>
        <v>0</v>
      </c>
      <c r="S191" s="167">
        <v>0</v>
      </c>
      <c r="T191" s="168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1910</v>
      </c>
      <c r="AT191" s="169" t="s">
        <v>752</v>
      </c>
      <c r="AU191" s="169" t="s">
        <v>87</v>
      </c>
      <c r="AY191" s="18" t="s">
        <v>148</v>
      </c>
      <c r="BE191" s="170">
        <f t="shared" si="14"/>
        <v>0</v>
      </c>
      <c r="BF191" s="170">
        <f t="shared" si="15"/>
        <v>0</v>
      </c>
      <c r="BG191" s="170">
        <f t="shared" si="16"/>
        <v>0</v>
      </c>
      <c r="BH191" s="170">
        <f t="shared" si="17"/>
        <v>0</v>
      </c>
      <c r="BI191" s="170">
        <f t="shared" si="18"/>
        <v>0</v>
      </c>
      <c r="BJ191" s="18" t="s">
        <v>87</v>
      </c>
      <c r="BK191" s="170">
        <f t="shared" si="19"/>
        <v>0</v>
      </c>
      <c r="BL191" s="18" t="s">
        <v>1910</v>
      </c>
      <c r="BM191" s="169" t="s">
        <v>2845</v>
      </c>
    </row>
    <row r="192" spans="1:65" s="2" customFormat="1" ht="24.2" customHeight="1">
      <c r="A192" s="33"/>
      <c r="B192" s="156"/>
      <c r="C192" s="207" t="s">
        <v>892</v>
      </c>
      <c r="D192" s="207" t="s">
        <v>752</v>
      </c>
      <c r="E192" s="208" t="s">
        <v>2846</v>
      </c>
      <c r="F192" s="209" t="s">
        <v>2744</v>
      </c>
      <c r="G192" s="210" t="s">
        <v>325</v>
      </c>
      <c r="H192" s="211">
        <v>1</v>
      </c>
      <c r="I192" s="212"/>
      <c r="J192" s="213">
        <f t="shared" si="10"/>
        <v>0</v>
      </c>
      <c r="K192" s="214"/>
      <c r="L192" s="215"/>
      <c r="M192" s="216" t="s">
        <v>1</v>
      </c>
      <c r="N192" s="217" t="s">
        <v>40</v>
      </c>
      <c r="O192" s="62"/>
      <c r="P192" s="167">
        <f t="shared" si="11"/>
        <v>0</v>
      </c>
      <c r="Q192" s="167">
        <v>0</v>
      </c>
      <c r="R192" s="167">
        <f t="shared" si="12"/>
        <v>0</v>
      </c>
      <c r="S192" s="167">
        <v>0</v>
      </c>
      <c r="T192" s="168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1910</v>
      </c>
      <c r="AT192" s="169" t="s">
        <v>752</v>
      </c>
      <c r="AU192" s="169" t="s">
        <v>87</v>
      </c>
      <c r="AY192" s="18" t="s">
        <v>148</v>
      </c>
      <c r="BE192" s="170">
        <f t="shared" si="14"/>
        <v>0</v>
      </c>
      <c r="BF192" s="170">
        <f t="shared" si="15"/>
        <v>0</v>
      </c>
      <c r="BG192" s="170">
        <f t="shared" si="16"/>
        <v>0</v>
      </c>
      <c r="BH192" s="170">
        <f t="shared" si="17"/>
        <v>0</v>
      </c>
      <c r="BI192" s="170">
        <f t="shared" si="18"/>
        <v>0</v>
      </c>
      <c r="BJ192" s="18" t="s">
        <v>87</v>
      </c>
      <c r="BK192" s="170">
        <f t="shared" si="19"/>
        <v>0</v>
      </c>
      <c r="BL192" s="18" t="s">
        <v>1910</v>
      </c>
      <c r="BM192" s="169" t="s">
        <v>2847</v>
      </c>
    </row>
    <row r="193" spans="1:65" s="2" customFormat="1" ht="21.75" customHeight="1">
      <c r="A193" s="33"/>
      <c r="B193" s="156"/>
      <c r="C193" s="207" t="s">
        <v>899</v>
      </c>
      <c r="D193" s="207" t="s">
        <v>752</v>
      </c>
      <c r="E193" s="208" t="s">
        <v>2848</v>
      </c>
      <c r="F193" s="209" t="s">
        <v>2747</v>
      </c>
      <c r="G193" s="210" t="s">
        <v>325</v>
      </c>
      <c r="H193" s="211">
        <v>3</v>
      </c>
      <c r="I193" s="212"/>
      <c r="J193" s="213">
        <f t="shared" si="10"/>
        <v>0</v>
      </c>
      <c r="K193" s="214"/>
      <c r="L193" s="215"/>
      <c r="M193" s="216" t="s">
        <v>1</v>
      </c>
      <c r="N193" s="217" t="s">
        <v>40</v>
      </c>
      <c r="O193" s="62"/>
      <c r="P193" s="167">
        <f t="shared" si="11"/>
        <v>0</v>
      </c>
      <c r="Q193" s="167">
        <v>0</v>
      </c>
      <c r="R193" s="167">
        <f t="shared" si="12"/>
        <v>0</v>
      </c>
      <c r="S193" s="167">
        <v>0</v>
      </c>
      <c r="T193" s="168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1910</v>
      </c>
      <c r="AT193" s="169" t="s">
        <v>752</v>
      </c>
      <c r="AU193" s="169" t="s">
        <v>87</v>
      </c>
      <c r="AY193" s="18" t="s">
        <v>148</v>
      </c>
      <c r="BE193" s="170">
        <f t="shared" si="14"/>
        <v>0</v>
      </c>
      <c r="BF193" s="170">
        <f t="shared" si="15"/>
        <v>0</v>
      </c>
      <c r="BG193" s="170">
        <f t="shared" si="16"/>
        <v>0</v>
      </c>
      <c r="BH193" s="170">
        <f t="shared" si="17"/>
        <v>0</v>
      </c>
      <c r="BI193" s="170">
        <f t="shared" si="18"/>
        <v>0</v>
      </c>
      <c r="BJ193" s="18" t="s">
        <v>87</v>
      </c>
      <c r="BK193" s="170">
        <f t="shared" si="19"/>
        <v>0</v>
      </c>
      <c r="BL193" s="18" t="s">
        <v>1910</v>
      </c>
      <c r="BM193" s="169" t="s">
        <v>2849</v>
      </c>
    </row>
    <row r="194" spans="1:65" s="2" customFormat="1" ht="16.5" customHeight="1">
      <c r="A194" s="33"/>
      <c r="B194" s="156"/>
      <c r="C194" s="207" t="s">
        <v>904</v>
      </c>
      <c r="D194" s="207" t="s">
        <v>752</v>
      </c>
      <c r="E194" s="208" t="s">
        <v>2850</v>
      </c>
      <c r="F194" s="209" t="s">
        <v>2851</v>
      </c>
      <c r="G194" s="210" t="s">
        <v>325</v>
      </c>
      <c r="H194" s="211">
        <v>1</v>
      </c>
      <c r="I194" s="212"/>
      <c r="J194" s="213">
        <f t="shared" si="10"/>
        <v>0</v>
      </c>
      <c r="K194" s="214"/>
      <c r="L194" s="215"/>
      <c r="M194" s="216" t="s">
        <v>1</v>
      </c>
      <c r="N194" s="217" t="s">
        <v>40</v>
      </c>
      <c r="O194" s="62"/>
      <c r="P194" s="167">
        <f t="shared" si="11"/>
        <v>0</v>
      </c>
      <c r="Q194" s="167">
        <v>0</v>
      </c>
      <c r="R194" s="167">
        <f t="shared" si="12"/>
        <v>0</v>
      </c>
      <c r="S194" s="167">
        <v>0</v>
      </c>
      <c r="T194" s="168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1910</v>
      </c>
      <c r="AT194" s="169" t="s">
        <v>752</v>
      </c>
      <c r="AU194" s="169" t="s">
        <v>87</v>
      </c>
      <c r="AY194" s="18" t="s">
        <v>148</v>
      </c>
      <c r="BE194" s="170">
        <f t="shared" si="14"/>
        <v>0</v>
      </c>
      <c r="BF194" s="170">
        <f t="shared" si="15"/>
        <v>0</v>
      </c>
      <c r="BG194" s="170">
        <f t="shared" si="16"/>
        <v>0</v>
      </c>
      <c r="BH194" s="170">
        <f t="shared" si="17"/>
        <v>0</v>
      </c>
      <c r="BI194" s="170">
        <f t="shared" si="18"/>
        <v>0</v>
      </c>
      <c r="BJ194" s="18" t="s">
        <v>87</v>
      </c>
      <c r="BK194" s="170">
        <f t="shared" si="19"/>
        <v>0</v>
      </c>
      <c r="BL194" s="18" t="s">
        <v>1910</v>
      </c>
      <c r="BM194" s="169" t="s">
        <v>2852</v>
      </c>
    </row>
    <row r="195" spans="1:65" s="2" customFormat="1" ht="16.5" customHeight="1">
      <c r="A195" s="33"/>
      <c r="B195" s="156"/>
      <c r="C195" s="207" t="s">
        <v>913</v>
      </c>
      <c r="D195" s="207" t="s">
        <v>752</v>
      </c>
      <c r="E195" s="208" t="s">
        <v>2853</v>
      </c>
      <c r="F195" s="209" t="s">
        <v>2854</v>
      </c>
      <c r="G195" s="210" t="s">
        <v>325</v>
      </c>
      <c r="H195" s="211">
        <v>1</v>
      </c>
      <c r="I195" s="212"/>
      <c r="J195" s="213">
        <f t="shared" si="10"/>
        <v>0</v>
      </c>
      <c r="K195" s="214"/>
      <c r="L195" s="215"/>
      <c r="M195" s="216" t="s">
        <v>1</v>
      </c>
      <c r="N195" s="217" t="s">
        <v>40</v>
      </c>
      <c r="O195" s="62"/>
      <c r="P195" s="167">
        <f t="shared" si="11"/>
        <v>0</v>
      </c>
      <c r="Q195" s="167">
        <v>0</v>
      </c>
      <c r="R195" s="167">
        <f t="shared" si="12"/>
        <v>0</v>
      </c>
      <c r="S195" s="167">
        <v>0</v>
      </c>
      <c r="T195" s="168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1910</v>
      </c>
      <c r="AT195" s="169" t="s">
        <v>752</v>
      </c>
      <c r="AU195" s="169" t="s">
        <v>87</v>
      </c>
      <c r="AY195" s="18" t="s">
        <v>148</v>
      </c>
      <c r="BE195" s="170">
        <f t="shared" si="14"/>
        <v>0</v>
      </c>
      <c r="BF195" s="170">
        <f t="shared" si="15"/>
        <v>0</v>
      </c>
      <c r="BG195" s="170">
        <f t="shared" si="16"/>
        <v>0</v>
      </c>
      <c r="BH195" s="170">
        <f t="shared" si="17"/>
        <v>0</v>
      </c>
      <c r="BI195" s="170">
        <f t="shared" si="18"/>
        <v>0</v>
      </c>
      <c r="BJ195" s="18" t="s">
        <v>87</v>
      </c>
      <c r="BK195" s="170">
        <f t="shared" si="19"/>
        <v>0</v>
      </c>
      <c r="BL195" s="18" t="s">
        <v>1910</v>
      </c>
      <c r="BM195" s="169" t="s">
        <v>2855</v>
      </c>
    </row>
    <row r="196" spans="1:65" s="2" customFormat="1" ht="16.5" customHeight="1">
      <c r="A196" s="33"/>
      <c r="B196" s="156"/>
      <c r="C196" s="207" t="s">
        <v>917</v>
      </c>
      <c r="D196" s="207" t="s">
        <v>752</v>
      </c>
      <c r="E196" s="208" t="s">
        <v>2856</v>
      </c>
      <c r="F196" s="209" t="s">
        <v>2857</v>
      </c>
      <c r="G196" s="210" t="s">
        <v>325</v>
      </c>
      <c r="H196" s="211">
        <v>1</v>
      </c>
      <c r="I196" s="212"/>
      <c r="J196" s="213">
        <f t="shared" si="10"/>
        <v>0</v>
      </c>
      <c r="K196" s="214"/>
      <c r="L196" s="215"/>
      <c r="M196" s="216" t="s">
        <v>1</v>
      </c>
      <c r="N196" s="217" t="s">
        <v>40</v>
      </c>
      <c r="O196" s="62"/>
      <c r="P196" s="167">
        <f t="shared" si="11"/>
        <v>0</v>
      </c>
      <c r="Q196" s="167">
        <v>0</v>
      </c>
      <c r="R196" s="167">
        <f t="shared" si="12"/>
        <v>0</v>
      </c>
      <c r="S196" s="167">
        <v>0</v>
      </c>
      <c r="T196" s="168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1910</v>
      </c>
      <c r="AT196" s="169" t="s">
        <v>752</v>
      </c>
      <c r="AU196" s="169" t="s">
        <v>87</v>
      </c>
      <c r="AY196" s="18" t="s">
        <v>148</v>
      </c>
      <c r="BE196" s="170">
        <f t="shared" si="14"/>
        <v>0</v>
      </c>
      <c r="BF196" s="170">
        <f t="shared" si="15"/>
        <v>0</v>
      </c>
      <c r="BG196" s="170">
        <f t="shared" si="16"/>
        <v>0</v>
      </c>
      <c r="BH196" s="170">
        <f t="shared" si="17"/>
        <v>0</v>
      </c>
      <c r="BI196" s="170">
        <f t="shared" si="18"/>
        <v>0</v>
      </c>
      <c r="BJ196" s="18" t="s">
        <v>87</v>
      </c>
      <c r="BK196" s="170">
        <f t="shared" si="19"/>
        <v>0</v>
      </c>
      <c r="BL196" s="18" t="s">
        <v>1910</v>
      </c>
      <c r="BM196" s="169" t="s">
        <v>2858</v>
      </c>
    </row>
    <row r="197" spans="1:65" s="2" customFormat="1" ht="16.5" customHeight="1">
      <c r="A197" s="33"/>
      <c r="B197" s="156"/>
      <c r="C197" s="207" t="s">
        <v>921</v>
      </c>
      <c r="D197" s="207" t="s">
        <v>752</v>
      </c>
      <c r="E197" s="208" t="s">
        <v>2859</v>
      </c>
      <c r="F197" s="209" t="s">
        <v>2860</v>
      </c>
      <c r="G197" s="210" t="s">
        <v>2775</v>
      </c>
      <c r="H197" s="224"/>
      <c r="I197" s="212"/>
      <c r="J197" s="213">
        <f t="shared" si="10"/>
        <v>0</v>
      </c>
      <c r="K197" s="214"/>
      <c r="L197" s="215"/>
      <c r="M197" s="216" t="s">
        <v>1</v>
      </c>
      <c r="N197" s="217" t="s">
        <v>40</v>
      </c>
      <c r="O197" s="62"/>
      <c r="P197" s="167">
        <f t="shared" si="11"/>
        <v>0</v>
      </c>
      <c r="Q197" s="167">
        <v>0</v>
      </c>
      <c r="R197" s="167">
        <f t="shared" si="12"/>
        <v>0</v>
      </c>
      <c r="S197" s="167">
        <v>0</v>
      </c>
      <c r="T197" s="168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1910</v>
      </c>
      <c r="AT197" s="169" t="s">
        <v>752</v>
      </c>
      <c r="AU197" s="169" t="s">
        <v>87</v>
      </c>
      <c r="AY197" s="18" t="s">
        <v>148</v>
      </c>
      <c r="BE197" s="170">
        <f t="shared" si="14"/>
        <v>0</v>
      </c>
      <c r="BF197" s="170">
        <f t="shared" si="15"/>
        <v>0</v>
      </c>
      <c r="BG197" s="170">
        <f t="shared" si="16"/>
        <v>0</v>
      </c>
      <c r="BH197" s="170">
        <f t="shared" si="17"/>
        <v>0</v>
      </c>
      <c r="BI197" s="170">
        <f t="shared" si="18"/>
        <v>0</v>
      </c>
      <c r="BJ197" s="18" t="s">
        <v>87</v>
      </c>
      <c r="BK197" s="170">
        <f t="shared" si="19"/>
        <v>0</v>
      </c>
      <c r="BL197" s="18" t="s">
        <v>1910</v>
      </c>
      <c r="BM197" s="169" t="s">
        <v>2861</v>
      </c>
    </row>
    <row r="198" spans="1:65" s="12" customFormat="1" ht="22.9" customHeight="1">
      <c r="B198" s="143"/>
      <c r="D198" s="144" t="s">
        <v>73</v>
      </c>
      <c r="E198" s="154" t="s">
        <v>2862</v>
      </c>
      <c r="F198" s="154" t="s">
        <v>2863</v>
      </c>
      <c r="I198" s="146"/>
      <c r="J198" s="155">
        <f>BK198</f>
        <v>0</v>
      </c>
      <c r="L198" s="143"/>
      <c r="M198" s="148"/>
      <c r="N198" s="149"/>
      <c r="O198" s="149"/>
      <c r="P198" s="150">
        <f>SUM(P199:P212)</f>
        <v>0</v>
      </c>
      <c r="Q198" s="149"/>
      <c r="R198" s="150">
        <f>SUM(R199:R212)</f>
        <v>0</v>
      </c>
      <c r="S198" s="149"/>
      <c r="T198" s="151">
        <f>SUM(T199:T212)</f>
        <v>0</v>
      </c>
      <c r="AR198" s="144" t="s">
        <v>81</v>
      </c>
      <c r="AT198" s="152" t="s">
        <v>73</v>
      </c>
      <c r="AU198" s="152" t="s">
        <v>81</v>
      </c>
      <c r="AY198" s="144" t="s">
        <v>148</v>
      </c>
      <c r="BK198" s="153">
        <f>SUM(BK199:BK212)</f>
        <v>0</v>
      </c>
    </row>
    <row r="199" spans="1:65" s="2" customFormat="1" ht="24.2" customHeight="1">
      <c r="A199" s="33"/>
      <c r="B199" s="156"/>
      <c r="C199" s="157" t="s">
        <v>928</v>
      </c>
      <c r="D199" s="157" t="s">
        <v>150</v>
      </c>
      <c r="E199" s="158" t="s">
        <v>2864</v>
      </c>
      <c r="F199" s="159" t="s">
        <v>2865</v>
      </c>
      <c r="G199" s="160" t="s">
        <v>332</v>
      </c>
      <c r="H199" s="161">
        <v>218</v>
      </c>
      <c r="I199" s="162"/>
      <c r="J199" s="163">
        <f t="shared" ref="J199:J212" si="20">ROUND(I199*H199,2)</f>
        <v>0</v>
      </c>
      <c r="K199" s="164"/>
      <c r="L199" s="34"/>
      <c r="M199" s="165" t="s">
        <v>1</v>
      </c>
      <c r="N199" s="166" t="s">
        <v>40</v>
      </c>
      <c r="O199" s="62"/>
      <c r="P199" s="167">
        <f t="shared" ref="P199:P212" si="21">O199*H199</f>
        <v>0</v>
      </c>
      <c r="Q199" s="167">
        <v>0</v>
      </c>
      <c r="R199" s="167">
        <f t="shared" ref="R199:R212" si="22">Q199*H199</f>
        <v>0</v>
      </c>
      <c r="S199" s="167">
        <v>0</v>
      </c>
      <c r="T199" s="168">
        <f t="shared" ref="T199:T212" si="23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913</v>
      </c>
      <c r="AT199" s="169" t="s">
        <v>150</v>
      </c>
      <c r="AU199" s="169" t="s">
        <v>87</v>
      </c>
      <c r="AY199" s="18" t="s">
        <v>148</v>
      </c>
      <c r="BE199" s="170">
        <f t="shared" ref="BE199:BE212" si="24">IF(N199="základná",J199,0)</f>
        <v>0</v>
      </c>
      <c r="BF199" s="170">
        <f t="shared" ref="BF199:BF212" si="25">IF(N199="znížená",J199,0)</f>
        <v>0</v>
      </c>
      <c r="BG199" s="170">
        <f t="shared" ref="BG199:BG212" si="26">IF(N199="zákl. prenesená",J199,0)</f>
        <v>0</v>
      </c>
      <c r="BH199" s="170">
        <f t="shared" ref="BH199:BH212" si="27">IF(N199="zníž. prenesená",J199,0)</f>
        <v>0</v>
      </c>
      <c r="BI199" s="170">
        <f t="shared" ref="BI199:BI212" si="28">IF(N199="nulová",J199,0)</f>
        <v>0</v>
      </c>
      <c r="BJ199" s="18" t="s">
        <v>87</v>
      </c>
      <c r="BK199" s="170">
        <f t="shared" ref="BK199:BK212" si="29">ROUND(I199*H199,2)</f>
        <v>0</v>
      </c>
      <c r="BL199" s="18" t="s">
        <v>913</v>
      </c>
      <c r="BM199" s="169" t="s">
        <v>2866</v>
      </c>
    </row>
    <row r="200" spans="1:65" s="2" customFormat="1" ht="24.2" customHeight="1">
      <c r="A200" s="33"/>
      <c r="B200" s="156"/>
      <c r="C200" s="157" t="s">
        <v>933</v>
      </c>
      <c r="D200" s="157" t="s">
        <v>150</v>
      </c>
      <c r="E200" s="158" t="s">
        <v>2867</v>
      </c>
      <c r="F200" s="159" t="s">
        <v>2868</v>
      </c>
      <c r="G200" s="160" t="s">
        <v>332</v>
      </c>
      <c r="H200" s="161">
        <v>57</v>
      </c>
      <c r="I200" s="162"/>
      <c r="J200" s="163">
        <f t="shared" si="20"/>
        <v>0</v>
      </c>
      <c r="K200" s="164"/>
      <c r="L200" s="34"/>
      <c r="M200" s="165" t="s">
        <v>1</v>
      </c>
      <c r="N200" s="166" t="s">
        <v>40</v>
      </c>
      <c r="O200" s="62"/>
      <c r="P200" s="167">
        <f t="shared" si="21"/>
        <v>0</v>
      </c>
      <c r="Q200" s="167">
        <v>0</v>
      </c>
      <c r="R200" s="167">
        <f t="shared" si="22"/>
        <v>0</v>
      </c>
      <c r="S200" s="167">
        <v>0</v>
      </c>
      <c r="T200" s="168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913</v>
      </c>
      <c r="AT200" s="169" t="s">
        <v>150</v>
      </c>
      <c r="AU200" s="169" t="s">
        <v>87</v>
      </c>
      <c r="AY200" s="18" t="s">
        <v>148</v>
      </c>
      <c r="BE200" s="170">
        <f t="shared" si="24"/>
        <v>0</v>
      </c>
      <c r="BF200" s="170">
        <f t="shared" si="25"/>
        <v>0</v>
      </c>
      <c r="BG200" s="170">
        <f t="shared" si="26"/>
        <v>0</v>
      </c>
      <c r="BH200" s="170">
        <f t="shared" si="27"/>
        <v>0</v>
      </c>
      <c r="BI200" s="170">
        <f t="shared" si="28"/>
        <v>0</v>
      </c>
      <c r="BJ200" s="18" t="s">
        <v>87</v>
      </c>
      <c r="BK200" s="170">
        <f t="shared" si="29"/>
        <v>0</v>
      </c>
      <c r="BL200" s="18" t="s">
        <v>913</v>
      </c>
      <c r="BM200" s="169" t="s">
        <v>2869</v>
      </c>
    </row>
    <row r="201" spans="1:65" s="2" customFormat="1" ht="24.2" customHeight="1">
      <c r="A201" s="33"/>
      <c r="B201" s="156"/>
      <c r="C201" s="157" t="s">
        <v>939</v>
      </c>
      <c r="D201" s="157" t="s">
        <v>150</v>
      </c>
      <c r="E201" s="158" t="s">
        <v>2870</v>
      </c>
      <c r="F201" s="159" t="s">
        <v>2871</v>
      </c>
      <c r="G201" s="160" t="s">
        <v>332</v>
      </c>
      <c r="H201" s="161">
        <v>110</v>
      </c>
      <c r="I201" s="162"/>
      <c r="J201" s="163">
        <f t="shared" si="20"/>
        <v>0</v>
      </c>
      <c r="K201" s="164"/>
      <c r="L201" s="34"/>
      <c r="M201" s="165" t="s">
        <v>1</v>
      </c>
      <c r="N201" s="166" t="s">
        <v>40</v>
      </c>
      <c r="O201" s="62"/>
      <c r="P201" s="167">
        <f t="shared" si="21"/>
        <v>0</v>
      </c>
      <c r="Q201" s="167">
        <v>0</v>
      </c>
      <c r="R201" s="167">
        <f t="shared" si="22"/>
        <v>0</v>
      </c>
      <c r="S201" s="167">
        <v>0</v>
      </c>
      <c r="T201" s="168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913</v>
      </c>
      <c r="AT201" s="169" t="s">
        <v>150</v>
      </c>
      <c r="AU201" s="169" t="s">
        <v>87</v>
      </c>
      <c r="AY201" s="18" t="s">
        <v>148</v>
      </c>
      <c r="BE201" s="170">
        <f t="shared" si="24"/>
        <v>0</v>
      </c>
      <c r="BF201" s="170">
        <f t="shared" si="25"/>
        <v>0</v>
      </c>
      <c r="BG201" s="170">
        <f t="shared" si="26"/>
        <v>0</v>
      </c>
      <c r="BH201" s="170">
        <f t="shared" si="27"/>
        <v>0</v>
      </c>
      <c r="BI201" s="170">
        <f t="shared" si="28"/>
        <v>0</v>
      </c>
      <c r="BJ201" s="18" t="s">
        <v>87</v>
      </c>
      <c r="BK201" s="170">
        <f t="shared" si="29"/>
        <v>0</v>
      </c>
      <c r="BL201" s="18" t="s">
        <v>913</v>
      </c>
      <c r="BM201" s="169" t="s">
        <v>2872</v>
      </c>
    </row>
    <row r="202" spans="1:65" s="2" customFormat="1" ht="24.2" customHeight="1">
      <c r="A202" s="33"/>
      <c r="B202" s="156"/>
      <c r="C202" s="157" t="s">
        <v>944</v>
      </c>
      <c r="D202" s="157" t="s">
        <v>150</v>
      </c>
      <c r="E202" s="158" t="s">
        <v>2873</v>
      </c>
      <c r="F202" s="159" t="s">
        <v>2874</v>
      </c>
      <c r="G202" s="160" t="s">
        <v>325</v>
      </c>
      <c r="H202" s="161">
        <v>1</v>
      </c>
      <c r="I202" s="162"/>
      <c r="J202" s="163">
        <f t="shared" si="20"/>
        <v>0</v>
      </c>
      <c r="K202" s="164"/>
      <c r="L202" s="34"/>
      <c r="M202" s="165" t="s">
        <v>1</v>
      </c>
      <c r="N202" s="166" t="s">
        <v>40</v>
      </c>
      <c r="O202" s="62"/>
      <c r="P202" s="167">
        <f t="shared" si="21"/>
        <v>0</v>
      </c>
      <c r="Q202" s="167">
        <v>0</v>
      </c>
      <c r="R202" s="167">
        <f t="shared" si="22"/>
        <v>0</v>
      </c>
      <c r="S202" s="167">
        <v>0</v>
      </c>
      <c r="T202" s="168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913</v>
      </c>
      <c r="AT202" s="169" t="s">
        <v>150</v>
      </c>
      <c r="AU202" s="169" t="s">
        <v>87</v>
      </c>
      <c r="AY202" s="18" t="s">
        <v>148</v>
      </c>
      <c r="BE202" s="170">
        <f t="shared" si="24"/>
        <v>0</v>
      </c>
      <c r="BF202" s="170">
        <f t="shared" si="25"/>
        <v>0</v>
      </c>
      <c r="BG202" s="170">
        <f t="shared" si="26"/>
        <v>0</v>
      </c>
      <c r="BH202" s="170">
        <f t="shared" si="27"/>
        <v>0</v>
      </c>
      <c r="BI202" s="170">
        <f t="shared" si="28"/>
        <v>0</v>
      </c>
      <c r="BJ202" s="18" t="s">
        <v>87</v>
      </c>
      <c r="BK202" s="170">
        <f t="shared" si="29"/>
        <v>0</v>
      </c>
      <c r="BL202" s="18" t="s">
        <v>913</v>
      </c>
      <c r="BM202" s="169" t="s">
        <v>2875</v>
      </c>
    </row>
    <row r="203" spans="1:65" s="2" customFormat="1" ht="21.75" customHeight="1">
      <c r="A203" s="33"/>
      <c r="B203" s="156"/>
      <c r="C203" s="157" t="s">
        <v>949</v>
      </c>
      <c r="D203" s="157" t="s">
        <v>150</v>
      </c>
      <c r="E203" s="158" t="s">
        <v>2876</v>
      </c>
      <c r="F203" s="159" t="s">
        <v>2877</v>
      </c>
      <c r="G203" s="160" t="s">
        <v>325</v>
      </c>
      <c r="H203" s="161">
        <v>8</v>
      </c>
      <c r="I203" s="162"/>
      <c r="J203" s="163">
        <f t="shared" si="20"/>
        <v>0</v>
      </c>
      <c r="K203" s="164"/>
      <c r="L203" s="34"/>
      <c r="M203" s="165" t="s">
        <v>1</v>
      </c>
      <c r="N203" s="166" t="s">
        <v>40</v>
      </c>
      <c r="O203" s="62"/>
      <c r="P203" s="167">
        <f t="shared" si="21"/>
        <v>0</v>
      </c>
      <c r="Q203" s="167">
        <v>0</v>
      </c>
      <c r="R203" s="167">
        <f t="shared" si="22"/>
        <v>0</v>
      </c>
      <c r="S203" s="167">
        <v>0</v>
      </c>
      <c r="T203" s="168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913</v>
      </c>
      <c r="AT203" s="169" t="s">
        <v>150</v>
      </c>
      <c r="AU203" s="169" t="s">
        <v>87</v>
      </c>
      <c r="AY203" s="18" t="s">
        <v>148</v>
      </c>
      <c r="BE203" s="170">
        <f t="shared" si="24"/>
        <v>0</v>
      </c>
      <c r="BF203" s="170">
        <f t="shared" si="25"/>
        <v>0</v>
      </c>
      <c r="BG203" s="170">
        <f t="shared" si="26"/>
        <v>0</v>
      </c>
      <c r="BH203" s="170">
        <f t="shared" si="27"/>
        <v>0</v>
      </c>
      <c r="BI203" s="170">
        <f t="shared" si="28"/>
        <v>0</v>
      </c>
      <c r="BJ203" s="18" t="s">
        <v>87</v>
      </c>
      <c r="BK203" s="170">
        <f t="shared" si="29"/>
        <v>0</v>
      </c>
      <c r="BL203" s="18" t="s">
        <v>913</v>
      </c>
      <c r="BM203" s="169" t="s">
        <v>2878</v>
      </c>
    </row>
    <row r="204" spans="1:65" s="2" customFormat="1" ht="16.5" customHeight="1">
      <c r="A204" s="33"/>
      <c r="B204" s="156"/>
      <c r="C204" s="157" t="s">
        <v>954</v>
      </c>
      <c r="D204" s="157" t="s">
        <v>150</v>
      </c>
      <c r="E204" s="158" t="s">
        <v>2879</v>
      </c>
      <c r="F204" s="159" t="s">
        <v>2880</v>
      </c>
      <c r="G204" s="160" t="s">
        <v>325</v>
      </c>
      <c r="H204" s="161">
        <v>49</v>
      </c>
      <c r="I204" s="162"/>
      <c r="J204" s="163">
        <f t="shared" si="20"/>
        <v>0</v>
      </c>
      <c r="K204" s="164"/>
      <c r="L204" s="34"/>
      <c r="M204" s="165" t="s">
        <v>1</v>
      </c>
      <c r="N204" s="166" t="s">
        <v>40</v>
      </c>
      <c r="O204" s="62"/>
      <c r="P204" s="167">
        <f t="shared" si="21"/>
        <v>0</v>
      </c>
      <c r="Q204" s="167">
        <v>0</v>
      </c>
      <c r="R204" s="167">
        <f t="shared" si="22"/>
        <v>0</v>
      </c>
      <c r="S204" s="167">
        <v>0</v>
      </c>
      <c r="T204" s="168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913</v>
      </c>
      <c r="AT204" s="169" t="s">
        <v>150</v>
      </c>
      <c r="AU204" s="169" t="s">
        <v>87</v>
      </c>
      <c r="AY204" s="18" t="s">
        <v>148</v>
      </c>
      <c r="BE204" s="170">
        <f t="shared" si="24"/>
        <v>0</v>
      </c>
      <c r="BF204" s="170">
        <f t="shared" si="25"/>
        <v>0</v>
      </c>
      <c r="BG204" s="170">
        <f t="shared" si="26"/>
        <v>0</v>
      </c>
      <c r="BH204" s="170">
        <f t="shared" si="27"/>
        <v>0</v>
      </c>
      <c r="BI204" s="170">
        <f t="shared" si="28"/>
        <v>0</v>
      </c>
      <c r="BJ204" s="18" t="s">
        <v>87</v>
      </c>
      <c r="BK204" s="170">
        <f t="shared" si="29"/>
        <v>0</v>
      </c>
      <c r="BL204" s="18" t="s">
        <v>913</v>
      </c>
      <c r="BM204" s="169" t="s">
        <v>2881</v>
      </c>
    </row>
    <row r="205" spans="1:65" s="2" customFormat="1" ht="24.2" customHeight="1">
      <c r="A205" s="33"/>
      <c r="B205" s="156"/>
      <c r="C205" s="157" t="s">
        <v>958</v>
      </c>
      <c r="D205" s="157" t="s">
        <v>150</v>
      </c>
      <c r="E205" s="158" t="s">
        <v>2882</v>
      </c>
      <c r="F205" s="159" t="s">
        <v>2883</v>
      </c>
      <c r="G205" s="160" t="s">
        <v>325</v>
      </c>
      <c r="H205" s="161">
        <v>25</v>
      </c>
      <c r="I205" s="162"/>
      <c r="J205" s="163">
        <f t="shared" si="20"/>
        <v>0</v>
      </c>
      <c r="K205" s="164"/>
      <c r="L205" s="34"/>
      <c r="M205" s="165" t="s">
        <v>1</v>
      </c>
      <c r="N205" s="166" t="s">
        <v>40</v>
      </c>
      <c r="O205" s="62"/>
      <c r="P205" s="167">
        <f t="shared" si="21"/>
        <v>0</v>
      </c>
      <c r="Q205" s="167">
        <v>0</v>
      </c>
      <c r="R205" s="167">
        <f t="shared" si="22"/>
        <v>0</v>
      </c>
      <c r="S205" s="167">
        <v>0</v>
      </c>
      <c r="T205" s="168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913</v>
      </c>
      <c r="AT205" s="169" t="s">
        <v>150</v>
      </c>
      <c r="AU205" s="169" t="s">
        <v>87</v>
      </c>
      <c r="AY205" s="18" t="s">
        <v>148</v>
      </c>
      <c r="BE205" s="170">
        <f t="shared" si="24"/>
        <v>0</v>
      </c>
      <c r="BF205" s="170">
        <f t="shared" si="25"/>
        <v>0</v>
      </c>
      <c r="BG205" s="170">
        <f t="shared" si="26"/>
        <v>0</v>
      </c>
      <c r="BH205" s="170">
        <f t="shared" si="27"/>
        <v>0</v>
      </c>
      <c r="BI205" s="170">
        <f t="shared" si="28"/>
        <v>0</v>
      </c>
      <c r="BJ205" s="18" t="s">
        <v>87</v>
      </c>
      <c r="BK205" s="170">
        <f t="shared" si="29"/>
        <v>0</v>
      </c>
      <c r="BL205" s="18" t="s">
        <v>913</v>
      </c>
      <c r="BM205" s="169" t="s">
        <v>2884</v>
      </c>
    </row>
    <row r="206" spans="1:65" s="2" customFormat="1" ht="24.2" customHeight="1">
      <c r="A206" s="33"/>
      <c r="B206" s="156"/>
      <c r="C206" s="157" t="s">
        <v>964</v>
      </c>
      <c r="D206" s="157" t="s">
        <v>150</v>
      </c>
      <c r="E206" s="158" t="s">
        <v>2885</v>
      </c>
      <c r="F206" s="159" t="s">
        <v>2886</v>
      </c>
      <c r="G206" s="160" t="s">
        <v>325</v>
      </c>
      <c r="H206" s="161">
        <v>8</v>
      </c>
      <c r="I206" s="162"/>
      <c r="J206" s="163">
        <f t="shared" si="20"/>
        <v>0</v>
      </c>
      <c r="K206" s="164"/>
      <c r="L206" s="34"/>
      <c r="M206" s="165" t="s">
        <v>1</v>
      </c>
      <c r="N206" s="166" t="s">
        <v>40</v>
      </c>
      <c r="O206" s="62"/>
      <c r="P206" s="167">
        <f t="shared" si="21"/>
        <v>0</v>
      </c>
      <c r="Q206" s="167">
        <v>0</v>
      </c>
      <c r="R206" s="167">
        <f t="shared" si="22"/>
        <v>0</v>
      </c>
      <c r="S206" s="167">
        <v>0</v>
      </c>
      <c r="T206" s="168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913</v>
      </c>
      <c r="AT206" s="169" t="s">
        <v>150</v>
      </c>
      <c r="AU206" s="169" t="s">
        <v>87</v>
      </c>
      <c r="AY206" s="18" t="s">
        <v>148</v>
      </c>
      <c r="BE206" s="170">
        <f t="shared" si="24"/>
        <v>0</v>
      </c>
      <c r="BF206" s="170">
        <f t="shared" si="25"/>
        <v>0</v>
      </c>
      <c r="BG206" s="170">
        <f t="shared" si="26"/>
        <v>0</v>
      </c>
      <c r="BH206" s="170">
        <f t="shared" si="27"/>
        <v>0</v>
      </c>
      <c r="BI206" s="170">
        <f t="shared" si="28"/>
        <v>0</v>
      </c>
      <c r="BJ206" s="18" t="s">
        <v>87</v>
      </c>
      <c r="BK206" s="170">
        <f t="shared" si="29"/>
        <v>0</v>
      </c>
      <c r="BL206" s="18" t="s">
        <v>913</v>
      </c>
      <c r="BM206" s="169" t="s">
        <v>2887</v>
      </c>
    </row>
    <row r="207" spans="1:65" s="2" customFormat="1" ht="24.2" customHeight="1">
      <c r="A207" s="33"/>
      <c r="B207" s="156"/>
      <c r="C207" s="157" t="s">
        <v>972</v>
      </c>
      <c r="D207" s="157" t="s">
        <v>150</v>
      </c>
      <c r="E207" s="158" t="s">
        <v>2888</v>
      </c>
      <c r="F207" s="159" t="s">
        <v>2889</v>
      </c>
      <c r="G207" s="160" t="s">
        <v>332</v>
      </c>
      <c r="H207" s="161">
        <v>34</v>
      </c>
      <c r="I207" s="162"/>
      <c r="J207" s="163">
        <f t="shared" si="20"/>
        <v>0</v>
      </c>
      <c r="K207" s="164"/>
      <c r="L207" s="34"/>
      <c r="M207" s="165" t="s">
        <v>1</v>
      </c>
      <c r="N207" s="166" t="s">
        <v>40</v>
      </c>
      <c r="O207" s="62"/>
      <c r="P207" s="167">
        <f t="shared" si="21"/>
        <v>0</v>
      </c>
      <c r="Q207" s="167">
        <v>0</v>
      </c>
      <c r="R207" s="167">
        <f t="shared" si="22"/>
        <v>0</v>
      </c>
      <c r="S207" s="167">
        <v>0</v>
      </c>
      <c r="T207" s="168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913</v>
      </c>
      <c r="AT207" s="169" t="s">
        <v>150</v>
      </c>
      <c r="AU207" s="169" t="s">
        <v>87</v>
      </c>
      <c r="AY207" s="18" t="s">
        <v>148</v>
      </c>
      <c r="BE207" s="170">
        <f t="shared" si="24"/>
        <v>0</v>
      </c>
      <c r="BF207" s="170">
        <f t="shared" si="25"/>
        <v>0</v>
      </c>
      <c r="BG207" s="170">
        <f t="shared" si="26"/>
        <v>0</v>
      </c>
      <c r="BH207" s="170">
        <f t="shared" si="27"/>
        <v>0</v>
      </c>
      <c r="BI207" s="170">
        <f t="shared" si="28"/>
        <v>0</v>
      </c>
      <c r="BJ207" s="18" t="s">
        <v>87</v>
      </c>
      <c r="BK207" s="170">
        <f t="shared" si="29"/>
        <v>0</v>
      </c>
      <c r="BL207" s="18" t="s">
        <v>913</v>
      </c>
      <c r="BM207" s="169" t="s">
        <v>2890</v>
      </c>
    </row>
    <row r="208" spans="1:65" s="2" customFormat="1" ht="16.5" customHeight="1">
      <c r="A208" s="33"/>
      <c r="B208" s="156"/>
      <c r="C208" s="157" t="s">
        <v>977</v>
      </c>
      <c r="D208" s="157" t="s">
        <v>150</v>
      </c>
      <c r="E208" s="158" t="s">
        <v>2891</v>
      </c>
      <c r="F208" s="159" t="s">
        <v>2892</v>
      </c>
      <c r="G208" s="160" t="s">
        <v>332</v>
      </c>
      <c r="H208" s="161">
        <v>8</v>
      </c>
      <c r="I208" s="162"/>
      <c r="J208" s="163">
        <f t="shared" si="20"/>
        <v>0</v>
      </c>
      <c r="K208" s="164"/>
      <c r="L208" s="34"/>
      <c r="M208" s="165" t="s">
        <v>1</v>
      </c>
      <c r="N208" s="166" t="s">
        <v>40</v>
      </c>
      <c r="O208" s="62"/>
      <c r="P208" s="167">
        <f t="shared" si="21"/>
        <v>0</v>
      </c>
      <c r="Q208" s="167">
        <v>0</v>
      </c>
      <c r="R208" s="167">
        <f t="shared" si="22"/>
        <v>0</v>
      </c>
      <c r="S208" s="167">
        <v>0</v>
      </c>
      <c r="T208" s="168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913</v>
      </c>
      <c r="AT208" s="169" t="s">
        <v>150</v>
      </c>
      <c r="AU208" s="169" t="s">
        <v>87</v>
      </c>
      <c r="AY208" s="18" t="s">
        <v>148</v>
      </c>
      <c r="BE208" s="170">
        <f t="shared" si="24"/>
        <v>0</v>
      </c>
      <c r="BF208" s="170">
        <f t="shared" si="25"/>
        <v>0</v>
      </c>
      <c r="BG208" s="170">
        <f t="shared" si="26"/>
        <v>0</v>
      </c>
      <c r="BH208" s="170">
        <f t="shared" si="27"/>
        <v>0</v>
      </c>
      <c r="BI208" s="170">
        <f t="shared" si="28"/>
        <v>0</v>
      </c>
      <c r="BJ208" s="18" t="s">
        <v>87</v>
      </c>
      <c r="BK208" s="170">
        <f t="shared" si="29"/>
        <v>0</v>
      </c>
      <c r="BL208" s="18" t="s">
        <v>913</v>
      </c>
      <c r="BM208" s="169" t="s">
        <v>2893</v>
      </c>
    </row>
    <row r="209" spans="1:65" s="2" customFormat="1" ht="16.5" customHeight="1">
      <c r="A209" s="33"/>
      <c r="B209" s="156"/>
      <c r="C209" s="157" t="s">
        <v>981</v>
      </c>
      <c r="D209" s="157" t="s">
        <v>150</v>
      </c>
      <c r="E209" s="158" t="s">
        <v>2894</v>
      </c>
      <c r="F209" s="159" t="s">
        <v>2895</v>
      </c>
      <c r="G209" s="160" t="s">
        <v>325</v>
      </c>
      <c r="H209" s="161">
        <v>8</v>
      </c>
      <c r="I209" s="162"/>
      <c r="J209" s="163">
        <f t="shared" si="20"/>
        <v>0</v>
      </c>
      <c r="K209" s="164"/>
      <c r="L209" s="34"/>
      <c r="M209" s="165" t="s">
        <v>1</v>
      </c>
      <c r="N209" s="166" t="s">
        <v>40</v>
      </c>
      <c r="O209" s="62"/>
      <c r="P209" s="167">
        <f t="shared" si="21"/>
        <v>0</v>
      </c>
      <c r="Q209" s="167">
        <v>0</v>
      </c>
      <c r="R209" s="167">
        <f t="shared" si="22"/>
        <v>0</v>
      </c>
      <c r="S209" s="167">
        <v>0</v>
      </c>
      <c r="T209" s="168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913</v>
      </c>
      <c r="AT209" s="169" t="s">
        <v>150</v>
      </c>
      <c r="AU209" s="169" t="s">
        <v>87</v>
      </c>
      <c r="AY209" s="18" t="s">
        <v>148</v>
      </c>
      <c r="BE209" s="170">
        <f t="shared" si="24"/>
        <v>0</v>
      </c>
      <c r="BF209" s="170">
        <f t="shared" si="25"/>
        <v>0</v>
      </c>
      <c r="BG209" s="170">
        <f t="shared" si="26"/>
        <v>0</v>
      </c>
      <c r="BH209" s="170">
        <f t="shared" si="27"/>
        <v>0</v>
      </c>
      <c r="BI209" s="170">
        <f t="shared" si="28"/>
        <v>0</v>
      </c>
      <c r="BJ209" s="18" t="s">
        <v>87</v>
      </c>
      <c r="BK209" s="170">
        <f t="shared" si="29"/>
        <v>0</v>
      </c>
      <c r="BL209" s="18" t="s">
        <v>913</v>
      </c>
      <c r="BM209" s="169" t="s">
        <v>2896</v>
      </c>
    </row>
    <row r="210" spans="1:65" s="2" customFormat="1" ht="16.5" customHeight="1">
      <c r="A210" s="33"/>
      <c r="B210" s="156"/>
      <c r="C210" s="157" t="s">
        <v>996</v>
      </c>
      <c r="D210" s="157" t="s">
        <v>150</v>
      </c>
      <c r="E210" s="158" t="s">
        <v>2897</v>
      </c>
      <c r="F210" s="159" t="s">
        <v>2898</v>
      </c>
      <c r="G210" s="160" t="s">
        <v>332</v>
      </c>
      <c r="H210" s="161">
        <v>34</v>
      </c>
      <c r="I210" s="162"/>
      <c r="J210" s="163">
        <f t="shared" si="20"/>
        <v>0</v>
      </c>
      <c r="K210" s="164"/>
      <c r="L210" s="34"/>
      <c r="M210" s="165" t="s">
        <v>1</v>
      </c>
      <c r="N210" s="166" t="s">
        <v>40</v>
      </c>
      <c r="O210" s="62"/>
      <c r="P210" s="167">
        <f t="shared" si="21"/>
        <v>0</v>
      </c>
      <c r="Q210" s="167">
        <v>0</v>
      </c>
      <c r="R210" s="167">
        <f t="shared" si="22"/>
        <v>0</v>
      </c>
      <c r="S210" s="167">
        <v>0</v>
      </c>
      <c r="T210" s="168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913</v>
      </c>
      <c r="AT210" s="169" t="s">
        <v>150</v>
      </c>
      <c r="AU210" s="169" t="s">
        <v>87</v>
      </c>
      <c r="AY210" s="18" t="s">
        <v>148</v>
      </c>
      <c r="BE210" s="170">
        <f t="shared" si="24"/>
        <v>0</v>
      </c>
      <c r="BF210" s="170">
        <f t="shared" si="25"/>
        <v>0</v>
      </c>
      <c r="BG210" s="170">
        <f t="shared" si="26"/>
        <v>0</v>
      </c>
      <c r="BH210" s="170">
        <f t="shared" si="27"/>
        <v>0</v>
      </c>
      <c r="BI210" s="170">
        <f t="shared" si="28"/>
        <v>0</v>
      </c>
      <c r="BJ210" s="18" t="s">
        <v>87</v>
      </c>
      <c r="BK210" s="170">
        <f t="shared" si="29"/>
        <v>0</v>
      </c>
      <c r="BL210" s="18" t="s">
        <v>913</v>
      </c>
      <c r="BM210" s="169" t="s">
        <v>2899</v>
      </c>
    </row>
    <row r="211" spans="1:65" s="2" customFormat="1" ht="16.5" customHeight="1">
      <c r="A211" s="33"/>
      <c r="B211" s="156"/>
      <c r="C211" s="157" t="s">
        <v>1002</v>
      </c>
      <c r="D211" s="157" t="s">
        <v>150</v>
      </c>
      <c r="E211" s="158" t="s">
        <v>2773</v>
      </c>
      <c r="F211" s="159" t="s">
        <v>2774</v>
      </c>
      <c r="G211" s="160" t="s">
        <v>2775</v>
      </c>
      <c r="H211" s="223"/>
      <c r="I211" s="162"/>
      <c r="J211" s="163">
        <f t="shared" si="20"/>
        <v>0</v>
      </c>
      <c r="K211" s="164"/>
      <c r="L211" s="34"/>
      <c r="M211" s="165" t="s">
        <v>1</v>
      </c>
      <c r="N211" s="166" t="s">
        <v>40</v>
      </c>
      <c r="O211" s="62"/>
      <c r="P211" s="167">
        <f t="shared" si="21"/>
        <v>0</v>
      </c>
      <c r="Q211" s="167">
        <v>0</v>
      </c>
      <c r="R211" s="167">
        <f t="shared" si="22"/>
        <v>0</v>
      </c>
      <c r="S211" s="167">
        <v>0</v>
      </c>
      <c r="T211" s="168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913</v>
      </c>
      <c r="AT211" s="169" t="s">
        <v>150</v>
      </c>
      <c r="AU211" s="169" t="s">
        <v>87</v>
      </c>
      <c r="AY211" s="18" t="s">
        <v>148</v>
      </c>
      <c r="BE211" s="170">
        <f t="shared" si="24"/>
        <v>0</v>
      </c>
      <c r="BF211" s="170">
        <f t="shared" si="25"/>
        <v>0</v>
      </c>
      <c r="BG211" s="170">
        <f t="shared" si="26"/>
        <v>0</v>
      </c>
      <c r="BH211" s="170">
        <f t="shared" si="27"/>
        <v>0</v>
      </c>
      <c r="BI211" s="170">
        <f t="shared" si="28"/>
        <v>0</v>
      </c>
      <c r="BJ211" s="18" t="s">
        <v>87</v>
      </c>
      <c r="BK211" s="170">
        <f t="shared" si="29"/>
        <v>0</v>
      </c>
      <c r="BL211" s="18" t="s">
        <v>913</v>
      </c>
      <c r="BM211" s="169" t="s">
        <v>2900</v>
      </c>
    </row>
    <row r="212" spans="1:65" s="2" customFormat="1" ht="16.5" customHeight="1">
      <c r="A212" s="33"/>
      <c r="B212" s="156"/>
      <c r="C212" s="157" t="s">
        <v>1007</v>
      </c>
      <c r="D212" s="157" t="s">
        <v>150</v>
      </c>
      <c r="E212" s="158" t="s">
        <v>2901</v>
      </c>
      <c r="F212" s="159" t="s">
        <v>2778</v>
      </c>
      <c r="G212" s="160" t="s">
        <v>311</v>
      </c>
      <c r="H212" s="161">
        <v>1</v>
      </c>
      <c r="I212" s="162"/>
      <c r="J212" s="163">
        <f t="shared" si="20"/>
        <v>0</v>
      </c>
      <c r="K212" s="164"/>
      <c r="L212" s="34"/>
      <c r="M212" s="165" t="s">
        <v>1</v>
      </c>
      <c r="N212" s="166" t="s">
        <v>40</v>
      </c>
      <c r="O212" s="62"/>
      <c r="P212" s="167">
        <f t="shared" si="21"/>
        <v>0</v>
      </c>
      <c r="Q212" s="167">
        <v>0</v>
      </c>
      <c r="R212" s="167">
        <f t="shared" si="22"/>
        <v>0</v>
      </c>
      <c r="S212" s="167">
        <v>0</v>
      </c>
      <c r="T212" s="168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913</v>
      </c>
      <c r="AT212" s="169" t="s">
        <v>150</v>
      </c>
      <c r="AU212" s="169" t="s">
        <v>87</v>
      </c>
      <c r="AY212" s="18" t="s">
        <v>148</v>
      </c>
      <c r="BE212" s="170">
        <f t="shared" si="24"/>
        <v>0</v>
      </c>
      <c r="BF212" s="170">
        <f t="shared" si="25"/>
        <v>0</v>
      </c>
      <c r="BG212" s="170">
        <f t="shared" si="26"/>
        <v>0</v>
      </c>
      <c r="BH212" s="170">
        <f t="shared" si="27"/>
        <v>0</v>
      </c>
      <c r="BI212" s="170">
        <f t="shared" si="28"/>
        <v>0</v>
      </c>
      <c r="BJ212" s="18" t="s">
        <v>87</v>
      </c>
      <c r="BK212" s="170">
        <f t="shared" si="29"/>
        <v>0</v>
      </c>
      <c r="BL212" s="18" t="s">
        <v>913</v>
      </c>
      <c r="BM212" s="169" t="s">
        <v>2902</v>
      </c>
    </row>
    <row r="213" spans="1:65" s="12" customFormat="1" ht="22.9" customHeight="1">
      <c r="B213" s="143"/>
      <c r="D213" s="144" t="s">
        <v>73</v>
      </c>
      <c r="E213" s="154" t="s">
        <v>2903</v>
      </c>
      <c r="F213" s="154" t="s">
        <v>2904</v>
      </c>
      <c r="I213" s="146"/>
      <c r="J213" s="155">
        <f>BK213</f>
        <v>0</v>
      </c>
      <c r="L213" s="143"/>
      <c r="M213" s="148"/>
      <c r="N213" s="149"/>
      <c r="O213" s="149"/>
      <c r="P213" s="150">
        <f>SUM(P214:P233)</f>
        <v>0</v>
      </c>
      <c r="Q213" s="149"/>
      <c r="R213" s="150">
        <f>SUM(R214:R233)</f>
        <v>0</v>
      </c>
      <c r="S213" s="149"/>
      <c r="T213" s="151">
        <f>SUM(T214:T233)</f>
        <v>0</v>
      </c>
      <c r="AR213" s="144" t="s">
        <v>81</v>
      </c>
      <c r="AT213" s="152" t="s">
        <v>73</v>
      </c>
      <c r="AU213" s="152" t="s">
        <v>81</v>
      </c>
      <c r="AY213" s="144" t="s">
        <v>148</v>
      </c>
      <c r="BK213" s="153">
        <f>SUM(BK214:BK233)</f>
        <v>0</v>
      </c>
    </row>
    <row r="214" spans="1:65" s="2" customFormat="1" ht="16.5" customHeight="1">
      <c r="A214" s="33"/>
      <c r="B214" s="156"/>
      <c r="C214" s="207" t="s">
        <v>1013</v>
      </c>
      <c r="D214" s="207" t="s">
        <v>752</v>
      </c>
      <c r="E214" s="208" t="s">
        <v>2905</v>
      </c>
      <c r="F214" s="209" t="s">
        <v>2906</v>
      </c>
      <c r="G214" s="210" t="s">
        <v>2622</v>
      </c>
      <c r="H214" s="211">
        <v>23.4</v>
      </c>
      <c r="I214" s="212"/>
      <c r="J214" s="213">
        <f t="shared" ref="J214:J233" si="30">ROUND(I214*H214,2)</f>
        <v>0</v>
      </c>
      <c r="K214" s="214"/>
      <c r="L214" s="215"/>
      <c r="M214" s="216" t="s">
        <v>1</v>
      </c>
      <c r="N214" s="217" t="s">
        <v>40</v>
      </c>
      <c r="O214" s="62"/>
      <c r="P214" s="167">
        <f t="shared" ref="P214:P233" si="31">O214*H214</f>
        <v>0</v>
      </c>
      <c r="Q214" s="167">
        <v>0</v>
      </c>
      <c r="R214" s="167">
        <f t="shared" ref="R214:R233" si="32">Q214*H214</f>
        <v>0</v>
      </c>
      <c r="S214" s="167">
        <v>0</v>
      </c>
      <c r="T214" s="168">
        <f t="shared" ref="T214:T233" si="33"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1910</v>
      </c>
      <c r="AT214" s="169" t="s">
        <v>752</v>
      </c>
      <c r="AU214" s="169" t="s">
        <v>87</v>
      </c>
      <c r="AY214" s="18" t="s">
        <v>148</v>
      </c>
      <c r="BE214" s="170">
        <f t="shared" ref="BE214:BE233" si="34">IF(N214="základná",J214,0)</f>
        <v>0</v>
      </c>
      <c r="BF214" s="170">
        <f t="shared" ref="BF214:BF233" si="35">IF(N214="znížená",J214,0)</f>
        <v>0</v>
      </c>
      <c r="BG214" s="170">
        <f t="shared" ref="BG214:BG233" si="36">IF(N214="zákl. prenesená",J214,0)</f>
        <v>0</v>
      </c>
      <c r="BH214" s="170">
        <f t="shared" ref="BH214:BH233" si="37">IF(N214="zníž. prenesená",J214,0)</f>
        <v>0</v>
      </c>
      <c r="BI214" s="170">
        <f t="shared" ref="BI214:BI233" si="38">IF(N214="nulová",J214,0)</f>
        <v>0</v>
      </c>
      <c r="BJ214" s="18" t="s">
        <v>87</v>
      </c>
      <c r="BK214" s="170">
        <f t="shared" ref="BK214:BK233" si="39">ROUND(I214*H214,2)</f>
        <v>0</v>
      </c>
      <c r="BL214" s="18" t="s">
        <v>1910</v>
      </c>
      <c r="BM214" s="169" t="s">
        <v>2907</v>
      </c>
    </row>
    <row r="215" spans="1:65" s="2" customFormat="1" ht="21.75" customHeight="1">
      <c r="A215" s="33"/>
      <c r="B215" s="156"/>
      <c r="C215" s="207" t="s">
        <v>1026</v>
      </c>
      <c r="D215" s="207" t="s">
        <v>752</v>
      </c>
      <c r="E215" s="208" t="s">
        <v>2908</v>
      </c>
      <c r="F215" s="209" t="s">
        <v>2909</v>
      </c>
      <c r="G215" s="210" t="s">
        <v>2622</v>
      </c>
      <c r="H215" s="211">
        <v>8</v>
      </c>
      <c r="I215" s="212"/>
      <c r="J215" s="213">
        <f t="shared" si="30"/>
        <v>0</v>
      </c>
      <c r="K215" s="214"/>
      <c r="L215" s="215"/>
      <c r="M215" s="216" t="s">
        <v>1</v>
      </c>
      <c r="N215" s="217" t="s">
        <v>40</v>
      </c>
      <c r="O215" s="62"/>
      <c r="P215" s="167">
        <f t="shared" si="31"/>
        <v>0</v>
      </c>
      <c r="Q215" s="167">
        <v>0</v>
      </c>
      <c r="R215" s="167">
        <f t="shared" si="32"/>
        <v>0</v>
      </c>
      <c r="S215" s="167">
        <v>0</v>
      </c>
      <c r="T215" s="168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1910</v>
      </c>
      <c r="AT215" s="169" t="s">
        <v>752</v>
      </c>
      <c r="AU215" s="169" t="s">
        <v>87</v>
      </c>
      <c r="AY215" s="18" t="s">
        <v>148</v>
      </c>
      <c r="BE215" s="170">
        <f t="shared" si="34"/>
        <v>0</v>
      </c>
      <c r="BF215" s="170">
        <f t="shared" si="35"/>
        <v>0</v>
      </c>
      <c r="BG215" s="170">
        <f t="shared" si="36"/>
        <v>0</v>
      </c>
      <c r="BH215" s="170">
        <f t="shared" si="37"/>
        <v>0</v>
      </c>
      <c r="BI215" s="170">
        <f t="shared" si="38"/>
        <v>0</v>
      </c>
      <c r="BJ215" s="18" t="s">
        <v>87</v>
      </c>
      <c r="BK215" s="170">
        <f t="shared" si="39"/>
        <v>0</v>
      </c>
      <c r="BL215" s="18" t="s">
        <v>1910</v>
      </c>
      <c r="BM215" s="169" t="s">
        <v>2910</v>
      </c>
    </row>
    <row r="216" spans="1:65" s="2" customFormat="1" ht="24.2" customHeight="1">
      <c r="A216" s="33"/>
      <c r="B216" s="156"/>
      <c r="C216" s="207" t="s">
        <v>1030</v>
      </c>
      <c r="D216" s="207" t="s">
        <v>752</v>
      </c>
      <c r="E216" s="208" t="s">
        <v>2911</v>
      </c>
      <c r="F216" s="209" t="s">
        <v>2912</v>
      </c>
      <c r="G216" s="210" t="s">
        <v>2622</v>
      </c>
      <c r="H216" s="211">
        <v>42.5</v>
      </c>
      <c r="I216" s="212"/>
      <c r="J216" s="213">
        <f t="shared" si="30"/>
        <v>0</v>
      </c>
      <c r="K216" s="214"/>
      <c r="L216" s="215"/>
      <c r="M216" s="216" t="s">
        <v>1</v>
      </c>
      <c r="N216" s="217" t="s">
        <v>40</v>
      </c>
      <c r="O216" s="62"/>
      <c r="P216" s="167">
        <f t="shared" si="31"/>
        <v>0</v>
      </c>
      <c r="Q216" s="167">
        <v>0</v>
      </c>
      <c r="R216" s="167">
        <f t="shared" si="32"/>
        <v>0</v>
      </c>
      <c r="S216" s="167">
        <v>0</v>
      </c>
      <c r="T216" s="168">
        <f t="shared" si="3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1910</v>
      </c>
      <c r="AT216" s="169" t="s">
        <v>752</v>
      </c>
      <c r="AU216" s="169" t="s">
        <v>87</v>
      </c>
      <c r="AY216" s="18" t="s">
        <v>148</v>
      </c>
      <c r="BE216" s="170">
        <f t="shared" si="34"/>
        <v>0</v>
      </c>
      <c r="BF216" s="170">
        <f t="shared" si="35"/>
        <v>0</v>
      </c>
      <c r="BG216" s="170">
        <f t="shared" si="36"/>
        <v>0</v>
      </c>
      <c r="BH216" s="170">
        <f t="shared" si="37"/>
        <v>0</v>
      </c>
      <c r="BI216" s="170">
        <f t="shared" si="38"/>
        <v>0</v>
      </c>
      <c r="BJ216" s="18" t="s">
        <v>87</v>
      </c>
      <c r="BK216" s="170">
        <f t="shared" si="39"/>
        <v>0</v>
      </c>
      <c r="BL216" s="18" t="s">
        <v>1910</v>
      </c>
      <c r="BM216" s="169" t="s">
        <v>2913</v>
      </c>
    </row>
    <row r="217" spans="1:65" s="2" customFormat="1" ht="16.5" customHeight="1">
      <c r="A217" s="33"/>
      <c r="B217" s="156"/>
      <c r="C217" s="207" t="s">
        <v>1038</v>
      </c>
      <c r="D217" s="207" t="s">
        <v>752</v>
      </c>
      <c r="E217" s="208" t="s">
        <v>2914</v>
      </c>
      <c r="F217" s="209" t="s">
        <v>2915</v>
      </c>
      <c r="G217" s="210" t="s">
        <v>2622</v>
      </c>
      <c r="H217" s="211">
        <v>110</v>
      </c>
      <c r="I217" s="212"/>
      <c r="J217" s="213">
        <f t="shared" si="30"/>
        <v>0</v>
      </c>
      <c r="K217" s="214"/>
      <c r="L217" s="215"/>
      <c r="M217" s="216" t="s">
        <v>1</v>
      </c>
      <c r="N217" s="217" t="s">
        <v>40</v>
      </c>
      <c r="O217" s="62"/>
      <c r="P217" s="167">
        <f t="shared" si="31"/>
        <v>0</v>
      </c>
      <c r="Q217" s="167">
        <v>0</v>
      </c>
      <c r="R217" s="167">
        <f t="shared" si="32"/>
        <v>0</v>
      </c>
      <c r="S217" s="167">
        <v>0</v>
      </c>
      <c r="T217" s="168">
        <f t="shared" si="3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1910</v>
      </c>
      <c r="AT217" s="169" t="s">
        <v>752</v>
      </c>
      <c r="AU217" s="169" t="s">
        <v>87</v>
      </c>
      <c r="AY217" s="18" t="s">
        <v>148</v>
      </c>
      <c r="BE217" s="170">
        <f t="shared" si="34"/>
        <v>0</v>
      </c>
      <c r="BF217" s="170">
        <f t="shared" si="35"/>
        <v>0</v>
      </c>
      <c r="BG217" s="170">
        <f t="shared" si="36"/>
        <v>0</v>
      </c>
      <c r="BH217" s="170">
        <f t="shared" si="37"/>
        <v>0</v>
      </c>
      <c r="BI217" s="170">
        <f t="shared" si="38"/>
        <v>0</v>
      </c>
      <c r="BJ217" s="18" t="s">
        <v>87</v>
      </c>
      <c r="BK217" s="170">
        <f t="shared" si="39"/>
        <v>0</v>
      </c>
      <c r="BL217" s="18" t="s">
        <v>1910</v>
      </c>
      <c r="BM217" s="169" t="s">
        <v>2916</v>
      </c>
    </row>
    <row r="218" spans="1:65" s="2" customFormat="1" ht="16.5" customHeight="1">
      <c r="A218" s="33"/>
      <c r="B218" s="156"/>
      <c r="C218" s="207" t="s">
        <v>1042</v>
      </c>
      <c r="D218" s="207" t="s">
        <v>752</v>
      </c>
      <c r="E218" s="208" t="s">
        <v>2917</v>
      </c>
      <c r="F218" s="209" t="s">
        <v>2918</v>
      </c>
      <c r="G218" s="210" t="s">
        <v>325</v>
      </c>
      <c r="H218" s="211">
        <v>8</v>
      </c>
      <c r="I218" s="212"/>
      <c r="J218" s="213">
        <f t="shared" si="30"/>
        <v>0</v>
      </c>
      <c r="K218" s="214"/>
      <c r="L218" s="215"/>
      <c r="M218" s="216" t="s">
        <v>1</v>
      </c>
      <c r="N218" s="217" t="s">
        <v>40</v>
      </c>
      <c r="O218" s="62"/>
      <c r="P218" s="167">
        <f t="shared" si="31"/>
        <v>0</v>
      </c>
      <c r="Q218" s="167">
        <v>0</v>
      </c>
      <c r="R218" s="167">
        <f t="shared" si="32"/>
        <v>0</v>
      </c>
      <c r="S218" s="167">
        <v>0</v>
      </c>
      <c r="T218" s="168">
        <f t="shared" si="3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1910</v>
      </c>
      <c r="AT218" s="169" t="s">
        <v>752</v>
      </c>
      <c r="AU218" s="169" t="s">
        <v>87</v>
      </c>
      <c r="AY218" s="18" t="s">
        <v>148</v>
      </c>
      <c r="BE218" s="170">
        <f t="shared" si="34"/>
        <v>0</v>
      </c>
      <c r="BF218" s="170">
        <f t="shared" si="35"/>
        <v>0</v>
      </c>
      <c r="BG218" s="170">
        <f t="shared" si="36"/>
        <v>0</v>
      </c>
      <c r="BH218" s="170">
        <f t="shared" si="37"/>
        <v>0</v>
      </c>
      <c r="BI218" s="170">
        <f t="shared" si="38"/>
        <v>0</v>
      </c>
      <c r="BJ218" s="18" t="s">
        <v>87</v>
      </c>
      <c r="BK218" s="170">
        <f t="shared" si="39"/>
        <v>0</v>
      </c>
      <c r="BL218" s="18" t="s">
        <v>1910</v>
      </c>
      <c r="BM218" s="169" t="s">
        <v>2919</v>
      </c>
    </row>
    <row r="219" spans="1:65" s="2" customFormat="1" ht="16.5" customHeight="1">
      <c r="A219" s="33"/>
      <c r="B219" s="156"/>
      <c r="C219" s="207" t="s">
        <v>1046</v>
      </c>
      <c r="D219" s="207" t="s">
        <v>752</v>
      </c>
      <c r="E219" s="208" t="s">
        <v>2920</v>
      </c>
      <c r="F219" s="209" t="s">
        <v>2921</v>
      </c>
      <c r="G219" s="210" t="s">
        <v>325</v>
      </c>
      <c r="H219" s="211">
        <v>220</v>
      </c>
      <c r="I219" s="212"/>
      <c r="J219" s="213">
        <f t="shared" si="30"/>
        <v>0</v>
      </c>
      <c r="K219" s="214"/>
      <c r="L219" s="215"/>
      <c r="M219" s="216" t="s">
        <v>1</v>
      </c>
      <c r="N219" s="217" t="s">
        <v>40</v>
      </c>
      <c r="O219" s="62"/>
      <c r="P219" s="167">
        <f t="shared" si="31"/>
        <v>0</v>
      </c>
      <c r="Q219" s="167">
        <v>0</v>
      </c>
      <c r="R219" s="167">
        <f t="shared" si="32"/>
        <v>0</v>
      </c>
      <c r="S219" s="167">
        <v>0</v>
      </c>
      <c r="T219" s="168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1910</v>
      </c>
      <c r="AT219" s="169" t="s">
        <v>752</v>
      </c>
      <c r="AU219" s="169" t="s">
        <v>87</v>
      </c>
      <c r="AY219" s="18" t="s">
        <v>148</v>
      </c>
      <c r="BE219" s="170">
        <f t="shared" si="34"/>
        <v>0</v>
      </c>
      <c r="BF219" s="170">
        <f t="shared" si="35"/>
        <v>0</v>
      </c>
      <c r="BG219" s="170">
        <f t="shared" si="36"/>
        <v>0</v>
      </c>
      <c r="BH219" s="170">
        <f t="shared" si="37"/>
        <v>0</v>
      </c>
      <c r="BI219" s="170">
        <f t="shared" si="38"/>
        <v>0</v>
      </c>
      <c r="BJ219" s="18" t="s">
        <v>87</v>
      </c>
      <c r="BK219" s="170">
        <f t="shared" si="39"/>
        <v>0</v>
      </c>
      <c r="BL219" s="18" t="s">
        <v>1910</v>
      </c>
      <c r="BM219" s="169" t="s">
        <v>2922</v>
      </c>
    </row>
    <row r="220" spans="1:65" s="2" customFormat="1" ht="16.5" customHeight="1">
      <c r="A220" s="33"/>
      <c r="B220" s="156"/>
      <c r="C220" s="207" t="s">
        <v>1063</v>
      </c>
      <c r="D220" s="207" t="s">
        <v>752</v>
      </c>
      <c r="E220" s="208" t="s">
        <v>2923</v>
      </c>
      <c r="F220" s="209" t="s">
        <v>2924</v>
      </c>
      <c r="G220" s="210" t="s">
        <v>325</v>
      </c>
      <c r="H220" s="211">
        <v>1</v>
      </c>
      <c r="I220" s="212"/>
      <c r="J220" s="213">
        <f t="shared" si="30"/>
        <v>0</v>
      </c>
      <c r="K220" s="214"/>
      <c r="L220" s="215"/>
      <c r="M220" s="216" t="s">
        <v>1</v>
      </c>
      <c r="N220" s="217" t="s">
        <v>40</v>
      </c>
      <c r="O220" s="62"/>
      <c r="P220" s="167">
        <f t="shared" si="31"/>
        <v>0</v>
      </c>
      <c r="Q220" s="167">
        <v>0</v>
      </c>
      <c r="R220" s="167">
        <f t="shared" si="32"/>
        <v>0</v>
      </c>
      <c r="S220" s="167">
        <v>0</v>
      </c>
      <c r="T220" s="168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1910</v>
      </c>
      <c r="AT220" s="169" t="s">
        <v>752</v>
      </c>
      <c r="AU220" s="169" t="s">
        <v>87</v>
      </c>
      <c r="AY220" s="18" t="s">
        <v>148</v>
      </c>
      <c r="BE220" s="170">
        <f t="shared" si="34"/>
        <v>0</v>
      </c>
      <c r="BF220" s="170">
        <f t="shared" si="35"/>
        <v>0</v>
      </c>
      <c r="BG220" s="170">
        <f t="shared" si="36"/>
        <v>0</v>
      </c>
      <c r="BH220" s="170">
        <f t="shared" si="37"/>
        <v>0</v>
      </c>
      <c r="BI220" s="170">
        <f t="shared" si="38"/>
        <v>0</v>
      </c>
      <c r="BJ220" s="18" t="s">
        <v>87</v>
      </c>
      <c r="BK220" s="170">
        <f t="shared" si="39"/>
        <v>0</v>
      </c>
      <c r="BL220" s="18" t="s">
        <v>1910</v>
      </c>
      <c r="BM220" s="169" t="s">
        <v>2925</v>
      </c>
    </row>
    <row r="221" spans="1:65" s="2" customFormat="1" ht="16.5" customHeight="1">
      <c r="A221" s="33"/>
      <c r="B221" s="156"/>
      <c r="C221" s="207" t="s">
        <v>1067</v>
      </c>
      <c r="D221" s="207" t="s">
        <v>752</v>
      </c>
      <c r="E221" s="208" t="s">
        <v>2926</v>
      </c>
      <c r="F221" s="209" t="s">
        <v>2927</v>
      </c>
      <c r="G221" s="210" t="s">
        <v>325</v>
      </c>
      <c r="H221" s="211">
        <v>2</v>
      </c>
      <c r="I221" s="212"/>
      <c r="J221" s="213">
        <f t="shared" si="30"/>
        <v>0</v>
      </c>
      <c r="K221" s="214"/>
      <c r="L221" s="215"/>
      <c r="M221" s="216" t="s">
        <v>1</v>
      </c>
      <c r="N221" s="217" t="s">
        <v>40</v>
      </c>
      <c r="O221" s="62"/>
      <c r="P221" s="167">
        <f t="shared" si="31"/>
        <v>0</v>
      </c>
      <c r="Q221" s="167">
        <v>0</v>
      </c>
      <c r="R221" s="167">
        <f t="shared" si="32"/>
        <v>0</v>
      </c>
      <c r="S221" s="167">
        <v>0</v>
      </c>
      <c r="T221" s="168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1910</v>
      </c>
      <c r="AT221" s="169" t="s">
        <v>752</v>
      </c>
      <c r="AU221" s="169" t="s">
        <v>87</v>
      </c>
      <c r="AY221" s="18" t="s">
        <v>148</v>
      </c>
      <c r="BE221" s="170">
        <f t="shared" si="34"/>
        <v>0</v>
      </c>
      <c r="BF221" s="170">
        <f t="shared" si="35"/>
        <v>0</v>
      </c>
      <c r="BG221" s="170">
        <f t="shared" si="36"/>
        <v>0</v>
      </c>
      <c r="BH221" s="170">
        <f t="shared" si="37"/>
        <v>0</v>
      </c>
      <c r="BI221" s="170">
        <f t="shared" si="38"/>
        <v>0</v>
      </c>
      <c r="BJ221" s="18" t="s">
        <v>87</v>
      </c>
      <c r="BK221" s="170">
        <f t="shared" si="39"/>
        <v>0</v>
      </c>
      <c r="BL221" s="18" t="s">
        <v>1910</v>
      </c>
      <c r="BM221" s="169" t="s">
        <v>2928</v>
      </c>
    </row>
    <row r="222" spans="1:65" s="2" customFormat="1" ht="16.5" customHeight="1">
      <c r="A222" s="33"/>
      <c r="B222" s="156"/>
      <c r="C222" s="207" t="s">
        <v>1073</v>
      </c>
      <c r="D222" s="207" t="s">
        <v>752</v>
      </c>
      <c r="E222" s="208" t="s">
        <v>2929</v>
      </c>
      <c r="F222" s="209" t="s">
        <v>2930</v>
      </c>
      <c r="G222" s="210" t="s">
        <v>325</v>
      </c>
      <c r="H222" s="211">
        <v>1</v>
      </c>
      <c r="I222" s="212"/>
      <c r="J222" s="213">
        <f t="shared" si="30"/>
        <v>0</v>
      </c>
      <c r="K222" s="214"/>
      <c r="L222" s="215"/>
      <c r="M222" s="216" t="s">
        <v>1</v>
      </c>
      <c r="N222" s="217" t="s">
        <v>40</v>
      </c>
      <c r="O222" s="62"/>
      <c r="P222" s="167">
        <f t="shared" si="31"/>
        <v>0</v>
      </c>
      <c r="Q222" s="167">
        <v>0</v>
      </c>
      <c r="R222" s="167">
        <f t="shared" si="32"/>
        <v>0</v>
      </c>
      <c r="S222" s="167">
        <v>0</v>
      </c>
      <c r="T222" s="168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1910</v>
      </c>
      <c r="AT222" s="169" t="s">
        <v>752</v>
      </c>
      <c r="AU222" s="169" t="s">
        <v>87</v>
      </c>
      <c r="AY222" s="18" t="s">
        <v>148</v>
      </c>
      <c r="BE222" s="170">
        <f t="shared" si="34"/>
        <v>0</v>
      </c>
      <c r="BF222" s="170">
        <f t="shared" si="35"/>
        <v>0</v>
      </c>
      <c r="BG222" s="170">
        <f t="shared" si="36"/>
        <v>0</v>
      </c>
      <c r="BH222" s="170">
        <f t="shared" si="37"/>
        <v>0</v>
      </c>
      <c r="BI222" s="170">
        <f t="shared" si="38"/>
        <v>0</v>
      </c>
      <c r="BJ222" s="18" t="s">
        <v>87</v>
      </c>
      <c r="BK222" s="170">
        <f t="shared" si="39"/>
        <v>0</v>
      </c>
      <c r="BL222" s="18" t="s">
        <v>1910</v>
      </c>
      <c r="BM222" s="169" t="s">
        <v>2931</v>
      </c>
    </row>
    <row r="223" spans="1:65" s="2" customFormat="1" ht="16.5" customHeight="1">
      <c r="A223" s="33"/>
      <c r="B223" s="156"/>
      <c r="C223" s="207" t="s">
        <v>1078</v>
      </c>
      <c r="D223" s="207" t="s">
        <v>752</v>
      </c>
      <c r="E223" s="208" t="s">
        <v>2929</v>
      </c>
      <c r="F223" s="209" t="s">
        <v>2930</v>
      </c>
      <c r="G223" s="210" t="s">
        <v>325</v>
      </c>
      <c r="H223" s="211">
        <v>1</v>
      </c>
      <c r="I223" s="212"/>
      <c r="J223" s="213">
        <f t="shared" si="30"/>
        <v>0</v>
      </c>
      <c r="K223" s="214"/>
      <c r="L223" s="215"/>
      <c r="M223" s="216" t="s">
        <v>1</v>
      </c>
      <c r="N223" s="217" t="s">
        <v>40</v>
      </c>
      <c r="O223" s="62"/>
      <c r="P223" s="167">
        <f t="shared" si="31"/>
        <v>0</v>
      </c>
      <c r="Q223" s="167">
        <v>0</v>
      </c>
      <c r="R223" s="167">
        <f t="shared" si="32"/>
        <v>0</v>
      </c>
      <c r="S223" s="167">
        <v>0</v>
      </c>
      <c r="T223" s="168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9" t="s">
        <v>1910</v>
      </c>
      <c r="AT223" s="169" t="s">
        <v>752</v>
      </c>
      <c r="AU223" s="169" t="s">
        <v>87</v>
      </c>
      <c r="AY223" s="18" t="s">
        <v>148</v>
      </c>
      <c r="BE223" s="170">
        <f t="shared" si="34"/>
        <v>0</v>
      </c>
      <c r="BF223" s="170">
        <f t="shared" si="35"/>
        <v>0</v>
      </c>
      <c r="BG223" s="170">
        <f t="shared" si="36"/>
        <v>0</v>
      </c>
      <c r="BH223" s="170">
        <f t="shared" si="37"/>
        <v>0</v>
      </c>
      <c r="BI223" s="170">
        <f t="shared" si="38"/>
        <v>0</v>
      </c>
      <c r="BJ223" s="18" t="s">
        <v>87</v>
      </c>
      <c r="BK223" s="170">
        <f t="shared" si="39"/>
        <v>0</v>
      </c>
      <c r="BL223" s="18" t="s">
        <v>1910</v>
      </c>
      <c r="BM223" s="169" t="s">
        <v>2932</v>
      </c>
    </row>
    <row r="224" spans="1:65" s="2" customFormat="1" ht="16.5" customHeight="1">
      <c r="A224" s="33"/>
      <c r="B224" s="156"/>
      <c r="C224" s="207" t="s">
        <v>1083</v>
      </c>
      <c r="D224" s="207" t="s">
        <v>752</v>
      </c>
      <c r="E224" s="208" t="s">
        <v>2933</v>
      </c>
      <c r="F224" s="209" t="s">
        <v>2934</v>
      </c>
      <c r="G224" s="210" t="s">
        <v>325</v>
      </c>
      <c r="H224" s="211">
        <v>40</v>
      </c>
      <c r="I224" s="212"/>
      <c r="J224" s="213">
        <f t="shared" si="30"/>
        <v>0</v>
      </c>
      <c r="K224" s="214"/>
      <c r="L224" s="215"/>
      <c r="M224" s="216" t="s">
        <v>1</v>
      </c>
      <c r="N224" s="217" t="s">
        <v>40</v>
      </c>
      <c r="O224" s="62"/>
      <c r="P224" s="167">
        <f t="shared" si="31"/>
        <v>0</v>
      </c>
      <c r="Q224" s="167">
        <v>0</v>
      </c>
      <c r="R224" s="167">
        <f t="shared" si="32"/>
        <v>0</v>
      </c>
      <c r="S224" s="167">
        <v>0</v>
      </c>
      <c r="T224" s="168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1910</v>
      </c>
      <c r="AT224" s="169" t="s">
        <v>752</v>
      </c>
      <c r="AU224" s="169" t="s">
        <v>87</v>
      </c>
      <c r="AY224" s="18" t="s">
        <v>148</v>
      </c>
      <c r="BE224" s="170">
        <f t="shared" si="34"/>
        <v>0</v>
      </c>
      <c r="BF224" s="170">
        <f t="shared" si="35"/>
        <v>0</v>
      </c>
      <c r="BG224" s="170">
        <f t="shared" si="36"/>
        <v>0</v>
      </c>
      <c r="BH224" s="170">
        <f t="shared" si="37"/>
        <v>0</v>
      </c>
      <c r="BI224" s="170">
        <f t="shared" si="38"/>
        <v>0</v>
      </c>
      <c r="BJ224" s="18" t="s">
        <v>87</v>
      </c>
      <c r="BK224" s="170">
        <f t="shared" si="39"/>
        <v>0</v>
      </c>
      <c r="BL224" s="18" t="s">
        <v>1910</v>
      </c>
      <c r="BM224" s="169" t="s">
        <v>2935</v>
      </c>
    </row>
    <row r="225" spans="1:65" s="2" customFormat="1" ht="16.5" customHeight="1">
      <c r="A225" s="33"/>
      <c r="B225" s="156"/>
      <c r="C225" s="207" t="s">
        <v>1087</v>
      </c>
      <c r="D225" s="207" t="s">
        <v>752</v>
      </c>
      <c r="E225" s="208" t="s">
        <v>2936</v>
      </c>
      <c r="F225" s="209" t="s">
        <v>2937</v>
      </c>
      <c r="G225" s="210" t="s">
        <v>325</v>
      </c>
      <c r="H225" s="211">
        <v>8</v>
      </c>
      <c r="I225" s="212"/>
      <c r="J225" s="213">
        <f t="shared" si="30"/>
        <v>0</v>
      </c>
      <c r="K225" s="214"/>
      <c r="L225" s="215"/>
      <c r="M225" s="216" t="s">
        <v>1</v>
      </c>
      <c r="N225" s="217" t="s">
        <v>40</v>
      </c>
      <c r="O225" s="62"/>
      <c r="P225" s="167">
        <f t="shared" si="31"/>
        <v>0</v>
      </c>
      <c r="Q225" s="167">
        <v>0</v>
      </c>
      <c r="R225" s="167">
        <f t="shared" si="32"/>
        <v>0</v>
      </c>
      <c r="S225" s="167">
        <v>0</v>
      </c>
      <c r="T225" s="168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1910</v>
      </c>
      <c r="AT225" s="169" t="s">
        <v>752</v>
      </c>
      <c r="AU225" s="169" t="s">
        <v>87</v>
      </c>
      <c r="AY225" s="18" t="s">
        <v>148</v>
      </c>
      <c r="BE225" s="170">
        <f t="shared" si="34"/>
        <v>0</v>
      </c>
      <c r="BF225" s="170">
        <f t="shared" si="35"/>
        <v>0</v>
      </c>
      <c r="BG225" s="170">
        <f t="shared" si="36"/>
        <v>0</v>
      </c>
      <c r="BH225" s="170">
        <f t="shared" si="37"/>
        <v>0</v>
      </c>
      <c r="BI225" s="170">
        <f t="shared" si="38"/>
        <v>0</v>
      </c>
      <c r="BJ225" s="18" t="s">
        <v>87</v>
      </c>
      <c r="BK225" s="170">
        <f t="shared" si="39"/>
        <v>0</v>
      </c>
      <c r="BL225" s="18" t="s">
        <v>1910</v>
      </c>
      <c r="BM225" s="169" t="s">
        <v>2938</v>
      </c>
    </row>
    <row r="226" spans="1:65" s="2" customFormat="1" ht="16.5" customHeight="1">
      <c r="A226" s="33"/>
      <c r="B226" s="156"/>
      <c r="C226" s="207" t="s">
        <v>1103</v>
      </c>
      <c r="D226" s="207" t="s">
        <v>752</v>
      </c>
      <c r="E226" s="208" t="s">
        <v>2939</v>
      </c>
      <c r="F226" s="209" t="s">
        <v>2940</v>
      </c>
      <c r="G226" s="210" t="s">
        <v>325</v>
      </c>
      <c r="H226" s="211">
        <v>8</v>
      </c>
      <c r="I226" s="212"/>
      <c r="J226" s="213">
        <f t="shared" si="30"/>
        <v>0</v>
      </c>
      <c r="K226" s="214"/>
      <c r="L226" s="215"/>
      <c r="M226" s="216" t="s">
        <v>1</v>
      </c>
      <c r="N226" s="217" t="s">
        <v>40</v>
      </c>
      <c r="O226" s="62"/>
      <c r="P226" s="167">
        <f t="shared" si="31"/>
        <v>0</v>
      </c>
      <c r="Q226" s="167">
        <v>0</v>
      </c>
      <c r="R226" s="167">
        <f t="shared" si="32"/>
        <v>0</v>
      </c>
      <c r="S226" s="167">
        <v>0</v>
      </c>
      <c r="T226" s="168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1910</v>
      </c>
      <c r="AT226" s="169" t="s">
        <v>752</v>
      </c>
      <c r="AU226" s="169" t="s">
        <v>87</v>
      </c>
      <c r="AY226" s="18" t="s">
        <v>148</v>
      </c>
      <c r="BE226" s="170">
        <f t="shared" si="34"/>
        <v>0</v>
      </c>
      <c r="BF226" s="170">
        <f t="shared" si="35"/>
        <v>0</v>
      </c>
      <c r="BG226" s="170">
        <f t="shared" si="36"/>
        <v>0</v>
      </c>
      <c r="BH226" s="170">
        <f t="shared" si="37"/>
        <v>0</v>
      </c>
      <c r="BI226" s="170">
        <f t="shared" si="38"/>
        <v>0</v>
      </c>
      <c r="BJ226" s="18" t="s">
        <v>87</v>
      </c>
      <c r="BK226" s="170">
        <f t="shared" si="39"/>
        <v>0</v>
      </c>
      <c r="BL226" s="18" t="s">
        <v>1910</v>
      </c>
      <c r="BM226" s="169" t="s">
        <v>2941</v>
      </c>
    </row>
    <row r="227" spans="1:65" s="2" customFormat="1" ht="16.5" customHeight="1">
      <c r="A227" s="33"/>
      <c r="B227" s="156"/>
      <c r="C227" s="207" t="s">
        <v>1112</v>
      </c>
      <c r="D227" s="207" t="s">
        <v>752</v>
      </c>
      <c r="E227" s="208" t="s">
        <v>2942</v>
      </c>
      <c r="F227" s="209" t="s">
        <v>2943</v>
      </c>
      <c r="G227" s="210" t="s">
        <v>325</v>
      </c>
      <c r="H227" s="211">
        <v>8</v>
      </c>
      <c r="I227" s="212"/>
      <c r="J227" s="213">
        <f t="shared" si="30"/>
        <v>0</v>
      </c>
      <c r="K227" s="214"/>
      <c r="L227" s="215"/>
      <c r="M227" s="216" t="s">
        <v>1</v>
      </c>
      <c r="N227" s="217" t="s">
        <v>40</v>
      </c>
      <c r="O227" s="62"/>
      <c r="P227" s="167">
        <f t="shared" si="31"/>
        <v>0</v>
      </c>
      <c r="Q227" s="167">
        <v>0</v>
      </c>
      <c r="R227" s="167">
        <f t="shared" si="32"/>
        <v>0</v>
      </c>
      <c r="S227" s="167">
        <v>0</v>
      </c>
      <c r="T227" s="168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1910</v>
      </c>
      <c r="AT227" s="169" t="s">
        <v>752</v>
      </c>
      <c r="AU227" s="169" t="s">
        <v>87</v>
      </c>
      <c r="AY227" s="18" t="s">
        <v>148</v>
      </c>
      <c r="BE227" s="170">
        <f t="shared" si="34"/>
        <v>0</v>
      </c>
      <c r="BF227" s="170">
        <f t="shared" si="35"/>
        <v>0</v>
      </c>
      <c r="BG227" s="170">
        <f t="shared" si="36"/>
        <v>0</v>
      </c>
      <c r="BH227" s="170">
        <f t="shared" si="37"/>
        <v>0</v>
      </c>
      <c r="BI227" s="170">
        <f t="shared" si="38"/>
        <v>0</v>
      </c>
      <c r="BJ227" s="18" t="s">
        <v>87</v>
      </c>
      <c r="BK227" s="170">
        <f t="shared" si="39"/>
        <v>0</v>
      </c>
      <c r="BL227" s="18" t="s">
        <v>1910</v>
      </c>
      <c r="BM227" s="169" t="s">
        <v>2944</v>
      </c>
    </row>
    <row r="228" spans="1:65" s="2" customFormat="1" ht="16.5" customHeight="1">
      <c r="A228" s="33"/>
      <c r="B228" s="156"/>
      <c r="C228" s="207" t="s">
        <v>1125</v>
      </c>
      <c r="D228" s="207" t="s">
        <v>752</v>
      </c>
      <c r="E228" s="208" t="s">
        <v>2945</v>
      </c>
      <c r="F228" s="209" t="s">
        <v>2946</v>
      </c>
      <c r="G228" s="210" t="s">
        <v>325</v>
      </c>
      <c r="H228" s="211">
        <v>9</v>
      </c>
      <c r="I228" s="212"/>
      <c r="J228" s="213">
        <f t="shared" si="30"/>
        <v>0</v>
      </c>
      <c r="K228" s="214"/>
      <c r="L228" s="215"/>
      <c r="M228" s="216" t="s">
        <v>1</v>
      </c>
      <c r="N228" s="217" t="s">
        <v>40</v>
      </c>
      <c r="O228" s="62"/>
      <c r="P228" s="167">
        <f t="shared" si="31"/>
        <v>0</v>
      </c>
      <c r="Q228" s="167">
        <v>0</v>
      </c>
      <c r="R228" s="167">
        <f t="shared" si="32"/>
        <v>0</v>
      </c>
      <c r="S228" s="167">
        <v>0</v>
      </c>
      <c r="T228" s="168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1910</v>
      </c>
      <c r="AT228" s="169" t="s">
        <v>752</v>
      </c>
      <c r="AU228" s="169" t="s">
        <v>87</v>
      </c>
      <c r="AY228" s="18" t="s">
        <v>148</v>
      </c>
      <c r="BE228" s="170">
        <f t="shared" si="34"/>
        <v>0</v>
      </c>
      <c r="BF228" s="170">
        <f t="shared" si="35"/>
        <v>0</v>
      </c>
      <c r="BG228" s="170">
        <f t="shared" si="36"/>
        <v>0</v>
      </c>
      <c r="BH228" s="170">
        <f t="shared" si="37"/>
        <v>0</v>
      </c>
      <c r="BI228" s="170">
        <f t="shared" si="38"/>
        <v>0</v>
      </c>
      <c r="BJ228" s="18" t="s">
        <v>87</v>
      </c>
      <c r="BK228" s="170">
        <f t="shared" si="39"/>
        <v>0</v>
      </c>
      <c r="BL228" s="18" t="s">
        <v>1910</v>
      </c>
      <c r="BM228" s="169" t="s">
        <v>2947</v>
      </c>
    </row>
    <row r="229" spans="1:65" s="2" customFormat="1" ht="16.5" customHeight="1">
      <c r="A229" s="33"/>
      <c r="B229" s="156"/>
      <c r="C229" s="207" t="s">
        <v>1129</v>
      </c>
      <c r="D229" s="207" t="s">
        <v>752</v>
      </c>
      <c r="E229" s="208" t="s">
        <v>2948</v>
      </c>
      <c r="F229" s="209" t="s">
        <v>2949</v>
      </c>
      <c r="G229" s="210" t="s">
        <v>325</v>
      </c>
      <c r="H229" s="211">
        <v>1</v>
      </c>
      <c r="I229" s="212"/>
      <c r="J229" s="213">
        <f t="shared" si="30"/>
        <v>0</v>
      </c>
      <c r="K229" s="214"/>
      <c r="L229" s="215"/>
      <c r="M229" s="216" t="s">
        <v>1</v>
      </c>
      <c r="N229" s="217" t="s">
        <v>40</v>
      </c>
      <c r="O229" s="62"/>
      <c r="P229" s="167">
        <f t="shared" si="31"/>
        <v>0</v>
      </c>
      <c r="Q229" s="167">
        <v>0</v>
      </c>
      <c r="R229" s="167">
        <f t="shared" si="32"/>
        <v>0</v>
      </c>
      <c r="S229" s="167">
        <v>0</v>
      </c>
      <c r="T229" s="168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1910</v>
      </c>
      <c r="AT229" s="169" t="s">
        <v>752</v>
      </c>
      <c r="AU229" s="169" t="s">
        <v>87</v>
      </c>
      <c r="AY229" s="18" t="s">
        <v>148</v>
      </c>
      <c r="BE229" s="170">
        <f t="shared" si="34"/>
        <v>0</v>
      </c>
      <c r="BF229" s="170">
        <f t="shared" si="35"/>
        <v>0</v>
      </c>
      <c r="BG229" s="170">
        <f t="shared" si="36"/>
        <v>0</v>
      </c>
      <c r="BH229" s="170">
        <f t="shared" si="37"/>
        <v>0</v>
      </c>
      <c r="BI229" s="170">
        <f t="shared" si="38"/>
        <v>0</v>
      </c>
      <c r="BJ229" s="18" t="s">
        <v>87</v>
      </c>
      <c r="BK229" s="170">
        <f t="shared" si="39"/>
        <v>0</v>
      </c>
      <c r="BL229" s="18" t="s">
        <v>1910</v>
      </c>
      <c r="BM229" s="169" t="s">
        <v>2950</v>
      </c>
    </row>
    <row r="230" spans="1:65" s="2" customFormat="1" ht="16.5" customHeight="1">
      <c r="A230" s="33"/>
      <c r="B230" s="156"/>
      <c r="C230" s="207" t="s">
        <v>391</v>
      </c>
      <c r="D230" s="207" t="s">
        <v>752</v>
      </c>
      <c r="E230" s="208" t="s">
        <v>2951</v>
      </c>
      <c r="F230" s="209" t="s">
        <v>2952</v>
      </c>
      <c r="G230" s="210" t="s">
        <v>325</v>
      </c>
      <c r="H230" s="211">
        <v>8</v>
      </c>
      <c r="I230" s="212"/>
      <c r="J230" s="213">
        <f t="shared" si="30"/>
        <v>0</v>
      </c>
      <c r="K230" s="214"/>
      <c r="L230" s="215"/>
      <c r="M230" s="216" t="s">
        <v>1</v>
      </c>
      <c r="N230" s="217" t="s">
        <v>40</v>
      </c>
      <c r="O230" s="62"/>
      <c r="P230" s="167">
        <f t="shared" si="31"/>
        <v>0</v>
      </c>
      <c r="Q230" s="167">
        <v>0</v>
      </c>
      <c r="R230" s="167">
        <f t="shared" si="32"/>
        <v>0</v>
      </c>
      <c r="S230" s="167">
        <v>0</v>
      </c>
      <c r="T230" s="168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1910</v>
      </c>
      <c r="AT230" s="169" t="s">
        <v>752</v>
      </c>
      <c r="AU230" s="169" t="s">
        <v>87</v>
      </c>
      <c r="AY230" s="18" t="s">
        <v>148</v>
      </c>
      <c r="BE230" s="170">
        <f t="shared" si="34"/>
        <v>0</v>
      </c>
      <c r="BF230" s="170">
        <f t="shared" si="35"/>
        <v>0</v>
      </c>
      <c r="BG230" s="170">
        <f t="shared" si="36"/>
        <v>0</v>
      </c>
      <c r="BH230" s="170">
        <f t="shared" si="37"/>
        <v>0</v>
      </c>
      <c r="BI230" s="170">
        <f t="shared" si="38"/>
        <v>0</v>
      </c>
      <c r="BJ230" s="18" t="s">
        <v>87</v>
      </c>
      <c r="BK230" s="170">
        <f t="shared" si="39"/>
        <v>0</v>
      </c>
      <c r="BL230" s="18" t="s">
        <v>1910</v>
      </c>
      <c r="BM230" s="169" t="s">
        <v>2953</v>
      </c>
    </row>
    <row r="231" spans="1:65" s="2" customFormat="1" ht="16.5" customHeight="1">
      <c r="A231" s="33"/>
      <c r="B231" s="156"/>
      <c r="C231" s="207" t="s">
        <v>1154</v>
      </c>
      <c r="D231" s="207" t="s">
        <v>752</v>
      </c>
      <c r="E231" s="208" t="s">
        <v>2954</v>
      </c>
      <c r="F231" s="209" t="s">
        <v>2955</v>
      </c>
      <c r="G231" s="210" t="s">
        <v>332</v>
      </c>
      <c r="H231" s="211">
        <v>34</v>
      </c>
      <c r="I231" s="212"/>
      <c r="J231" s="213">
        <f t="shared" si="30"/>
        <v>0</v>
      </c>
      <c r="K231" s="214"/>
      <c r="L231" s="215"/>
      <c r="M231" s="216" t="s">
        <v>1</v>
      </c>
      <c r="N231" s="217" t="s">
        <v>40</v>
      </c>
      <c r="O231" s="62"/>
      <c r="P231" s="167">
        <f t="shared" si="31"/>
        <v>0</v>
      </c>
      <c r="Q231" s="167">
        <v>0</v>
      </c>
      <c r="R231" s="167">
        <f t="shared" si="32"/>
        <v>0</v>
      </c>
      <c r="S231" s="167">
        <v>0</v>
      </c>
      <c r="T231" s="168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1910</v>
      </c>
      <c r="AT231" s="169" t="s">
        <v>752</v>
      </c>
      <c r="AU231" s="169" t="s">
        <v>87</v>
      </c>
      <c r="AY231" s="18" t="s">
        <v>148</v>
      </c>
      <c r="BE231" s="170">
        <f t="shared" si="34"/>
        <v>0</v>
      </c>
      <c r="BF231" s="170">
        <f t="shared" si="35"/>
        <v>0</v>
      </c>
      <c r="BG231" s="170">
        <f t="shared" si="36"/>
        <v>0</v>
      </c>
      <c r="BH231" s="170">
        <f t="shared" si="37"/>
        <v>0</v>
      </c>
      <c r="BI231" s="170">
        <f t="shared" si="38"/>
        <v>0</v>
      </c>
      <c r="BJ231" s="18" t="s">
        <v>87</v>
      </c>
      <c r="BK231" s="170">
        <f t="shared" si="39"/>
        <v>0</v>
      </c>
      <c r="BL231" s="18" t="s">
        <v>1910</v>
      </c>
      <c r="BM231" s="169" t="s">
        <v>2956</v>
      </c>
    </row>
    <row r="232" spans="1:65" s="2" customFormat="1" ht="16.5" customHeight="1">
      <c r="A232" s="33"/>
      <c r="B232" s="156"/>
      <c r="C232" s="207" t="s">
        <v>413</v>
      </c>
      <c r="D232" s="207" t="s">
        <v>752</v>
      </c>
      <c r="E232" s="208" t="s">
        <v>2957</v>
      </c>
      <c r="F232" s="209" t="s">
        <v>2958</v>
      </c>
      <c r="G232" s="210" t="s">
        <v>2622</v>
      </c>
      <c r="H232" s="211">
        <v>1</v>
      </c>
      <c r="I232" s="212"/>
      <c r="J232" s="213">
        <f t="shared" si="30"/>
        <v>0</v>
      </c>
      <c r="K232" s="214"/>
      <c r="L232" s="215"/>
      <c r="M232" s="216" t="s">
        <v>1</v>
      </c>
      <c r="N232" s="217" t="s">
        <v>40</v>
      </c>
      <c r="O232" s="62"/>
      <c r="P232" s="167">
        <f t="shared" si="31"/>
        <v>0</v>
      </c>
      <c r="Q232" s="167">
        <v>0</v>
      </c>
      <c r="R232" s="167">
        <f t="shared" si="32"/>
        <v>0</v>
      </c>
      <c r="S232" s="167">
        <v>0</v>
      </c>
      <c r="T232" s="168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1910</v>
      </c>
      <c r="AT232" s="169" t="s">
        <v>752</v>
      </c>
      <c r="AU232" s="169" t="s">
        <v>87</v>
      </c>
      <c r="AY232" s="18" t="s">
        <v>148</v>
      </c>
      <c r="BE232" s="170">
        <f t="shared" si="34"/>
        <v>0</v>
      </c>
      <c r="BF232" s="170">
        <f t="shared" si="35"/>
        <v>0</v>
      </c>
      <c r="BG232" s="170">
        <f t="shared" si="36"/>
        <v>0</v>
      </c>
      <c r="BH232" s="170">
        <f t="shared" si="37"/>
        <v>0</v>
      </c>
      <c r="BI232" s="170">
        <f t="shared" si="38"/>
        <v>0</v>
      </c>
      <c r="BJ232" s="18" t="s">
        <v>87</v>
      </c>
      <c r="BK232" s="170">
        <f t="shared" si="39"/>
        <v>0</v>
      </c>
      <c r="BL232" s="18" t="s">
        <v>1910</v>
      </c>
      <c r="BM232" s="169" t="s">
        <v>2959</v>
      </c>
    </row>
    <row r="233" spans="1:65" s="2" customFormat="1" ht="16.5" customHeight="1">
      <c r="A233" s="33"/>
      <c r="B233" s="156"/>
      <c r="C233" s="207" t="s">
        <v>319</v>
      </c>
      <c r="D233" s="207" t="s">
        <v>752</v>
      </c>
      <c r="E233" s="208" t="s">
        <v>2960</v>
      </c>
      <c r="F233" s="209" t="s">
        <v>2860</v>
      </c>
      <c r="G233" s="210" t="s">
        <v>2775</v>
      </c>
      <c r="H233" s="224"/>
      <c r="I233" s="212"/>
      <c r="J233" s="213">
        <f t="shared" si="30"/>
        <v>0</v>
      </c>
      <c r="K233" s="214"/>
      <c r="L233" s="215"/>
      <c r="M233" s="216" t="s">
        <v>1</v>
      </c>
      <c r="N233" s="217" t="s">
        <v>40</v>
      </c>
      <c r="O233" s="62"/>
      <c r="P233" s="167">
        <f t="shared" si="31"/>
        <v>0</v>
      </c>
      <c r="Q233" s="167">
        <v>0</v>
      </c>
      <c r="R233" s="167">
        <f t="shared" si="32"/>
        <v>0</v>
      </c>
      <c r="S233" s="167">
        <v>0</v>
      </c>
      <c r="T233" s="168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1910</v>
      </c>
      <c r="AT233" s="169" t="s">
        <v>752</v>
      </c>
      <c r="AU233" s="169" t="s">
        <v>87</v>
      </c>
      <c r="AY233" s="18" t="s">
        <v>148</v>
      </c>
      <c r="BE233" s="170">
        <f t="shared" si="34"/>
        <v>0</v>
      </c>
      <c r="BF233" s="170">
        <f t="shared" si="35"/>
        <v>0</v>
      </c>
      <c r="BG233" s="170">
        <f t="shared" si="36"/>
        <v>0</v>
      </c>
      <c r="BH233" s="170">
        <f t="shared" si="37"/>
        <v>0</v>
      </c>
      <c r="BI233" s="170">
        <f t="shared" si="38"/>
        <v>0</v>
      </c>
      <c r="BJ233" s="18" t="s">
        <v>87</v>
      </c>
      <c r="BK233" s="170">
        <f t="shared" si="39"/>
        <v>0</v>
      </c>
      <c r="BL233" s="18" t="s">
        <v>1910</v>
      </c>
      <c r="BM233" s="169" t="s">
        <v>2961</v>
      </c>
    </row>
    <row r="234" spans="1:65" s="12" customFormat="1" ht="22.9" customHeight="1">
      <c r="B234" s="143"/>
      <c r="D234" s="144" t="s">
        <v>73</v>
      </c>
      <c r="E234" s="154" t="s">
        <v>2962</v>
      </c>
      <c r="F234" s="154" t="s">
        <v>2963</v>
      </c>
      <c r="I234" s="146"/>
      <c r="J234" s="155">
        <f>BK234</f>
        <v>0</v>
      </c>
      <c r="L234" s="143"/>
      <c r="M234" s="148"/>
      <c r="N234" s="149"/>
      <c r="O234" s="149"/>
      <c r="P234" s="150">
        <f>SUM(P235:P237)</f>
        <v>0</v>
      </c>
      <c r="Q234" s="149"/>
      <c r="R234" s="150">
        <f>SUM(R235:R237)</f>
        <v>0</v>
      </c>
      <c r="S234" s="149"/>
      <c r="T234" s="151">
        <f>SUM(T235:T237)</f>
        <v>0</v>
      </c>
      <c r="AR234" s="144" t="s">
        <v>81</v>
      </c>
      <c r="AT234" s="152" t="s">
        <v>73</v>
      </c>
      <c r="AU234" s="152" t="s">
        <v>81</v>
      </c>
      <c r="AY234" s="144" t="s">
        <v>148</v>
      </c>
      <c r="BK234" s="153">
        <f>SUM(BK235:BK237)</f>
        <v>0</v>
      </c>
    </row>
    <row r="235" spans="1:65" s="2" customFormat="1" ht="24.2" customHeight="1">
      <c r="A235" s="33"/>
      <c r="B235" s="156"/>
      <c r="C235" s="157" t="s">
        <v>1177</v>
      </c>
      <c r="D235" s="157" t="s">
        <v>150</v>
      </c>
      <c r="E235" s="158" t="s">
        <v>2964</v>
      </c>
      <c r="F235" s="159" t="s">
        <v>2965</v>
      </c>
      <c r="G235" s="160" t="s">
        <v>332</v>
      </c>
      <c r="H235" s="161">
        <v>118</v>
      </c>
      <c r="I235" s="162"/>
      <c r="J235" s="163">
        <f>ROUND(I235*H235,2)</f>
        <v>0</v>
      </c>
      <c r="K235" s="164"/>
      <c r="L235" s="34"/>
      <c r="M235" s="165" t="s">
        <v>1</v>
      </c>
      <c r="N235" s="166" t="s">
        <v>40</v>
      </c>
      <c r="O235" s="62"/>
      <c r="P235" s="167">
        <f>O235*H235</f>
        <v>0</v>
      </c>
      <c r="Q235" s="167">
        <v>0</v>
      </c>
      <c r="R235" s="167">
        <f>Q235*H235</f>
        <v>0</v>
      </c>
      <c r="S235" s="167">
        <v>0</v>
      </c>
      <c r="T235" s="168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913</v>
      </c>
      <c r="AT235" s="169" t="s">
        <v>150</v>
      </c>
      <c r="AU235" s="169" t="s">
        <v>87</v>
      </c>
      <c r="AY235" s="18" t="s">
        <v>148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8" t="s">
        <v>87</v>
      </c>
      <c r="BK235" s="170">
        <f>ROUND(I235*H235,2)</f>
        <v>0</v>
      </c>
      <c r="BL235" s="18" t="s">
        <v>913</v>
      </c>
      <c r="BM235" s="169" t="s">
        <v>2966</v>
      </c>
    </row>
    <row r="236" spans="1:65" s="2" customFormat="1" ht="21.75" customHeight="1">
      <c r="A236" s="33"/>
      <c r="B236" s="156"/>
      <c r="C236" s="157" t="s">
        <v>1198</v>
      </c>
      <c r="D236" s="157" t="s">
        <v>150</v>
      </c>
      <c r="E236" s="158" t="s">
        <v>2967</v>
      </c>
      <c r="F236" s="159" t="s">
        <v>2968</v>
      </c>
      <c r="G236" s="160" t="s">
        <v>332</v>
      </c>
      <c r="H236" s="161">
        <v>118</v>
      </c>
      <c r="I236" s="162"/>
      <c r="J236" s="163">
        <f>ROUND(I236*H236,2)</f>
        <v>0</v>
      </c>
      <c r="K236" s="164"/>
      <c r="L236" s="34"/>
      <c r="M236" s="165" t="s">
        <v>1</v>
      </c>
      <c r="N236" s="166" t="s">
        <v>40</v>
      </c>
      <c r="O236" s="62"/>
      <c r="P236" s="167">
        <f>O236*H236</f>
        <v>0</v>
      </c>
      <c r="Q236" s="167">
        <v>0</v>
      </c>
      <c r="R236" s="167">
        <f>Q236*H236</f>
        <v>0</v>
      </c>
      <c r="S236" s="167">
        <v>0</v>
      </c>
      <c r="T236" s="168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913</v>
      </c>
      <c r="AT236" s="169" t="s">
        <v>150</v>
      </c>
      <c r="AU236" s="169" t="s">
        <v>87</v>
      </c>
      <c r="AY236" s="18" t="s">
        <v>148</v>
      </c>
      <c r="BE236" s="170">
        <f>IF(N236="základná",J236,0)</f>
        <v>0</v>
      </c>
      <c r="BF236" s="170">
        <f>IF(N236="znížená",J236,0)</f>
        <v>0</v>
      </c>
      <c r="BG236" s="170">
        <f>IF(N236="zákl. prenesená",J236,0)</f>
        <v>0</v>
      </c>
      <c r="BH236" s="170">
        <f>IF(N236="zníž. prenesená",J236,0)</f>
        <v>0</v>
      </c>
      <c r="BI236" s="170">
        <f>IF(N236="nulová",J236,0)</f>
        <v>0</v>
      </c>
      <c r="BJ236" s="18" t="s">
        <v>87</v>
      </c>
      <c r="BK236" s="170">
        <f>ROUND(I236*H236,2)</f>
        <v>0</v>
      </c>
      <c r="BL236" s="18" t="s">
        <v>913</v>
      </c>
      <c r="BM236" s="169" t="s">
        <v>2969</v>
      </c>
    </row>
    <row r="237" spans="1:65" s="2" customFormat="1" ht="16.5" customHeight="1">
      <c r="A237" s="33"/>
      <c r="B237" s="156"/>
      <c r="C237" s="157" t="s">
        <v>1204</v>
      </c>
      <c r="D237" s="157" t="s">
        <v>150</v>
      </c>
      <c r="E237" s="158" t="s">
        <v>2970</v>
      </c>
      <c r="F237" s="159" t="s">
        <v>2971</v>
      </c>
      <c r="G237" s="160" t="s">
        <v>153</v>
      </c>
      <c r="H237" s="161">
        <v>23.5</v>
      </c>
      <c r="I237" s="162"/>
      <c r="J237" s="163">
        <f>ROUND(I237*H237,2)</f>
        <v>0</v>
      </c>
      <c r="K237" s="164"/>
      <c r="L237" s="34"/>
      <c r="M237" s="165" t="s">
        <v>1</v>
      </c>
      <c r="N237" s="166" t="s">
        <v>40</v>
      </c>
      <c r="O237" s="62"/>
      <c r="P237" s="167">
        <f>O237*H237</f>
        <v>0</v>
      </c>
      <c r="Q237" s="167">
        <v>0</v>
      </c>
      <c r="R237" s="167">
        <f>Q237*H237</f>
        <v>0</v>
      </c>
      <c r="S237" s="167">
        <v>0</v>
      </c>
      <c r="T237" s="16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913</v>
      </c>
      <c r="AT237" s="169" t="s">
        <v>150</v>
      </c>
      <c r="AU237" s="169" t="s">
        <v>87</v>
      </c>
      <c r="AY237" s="18" t="s">
        <v>148</v>
      </c>
      <c r="BE237" s="170">
        <f>IF(N237="základná",J237,0)</f>
        <v>0</v>
      </c>
      <c r="BF237" s="170">
        <f>IF(N237="znížená",J237,0)</f>
        <v>0</v>
      </c>
      <c r="BG237" s="170">
        <f>IF(N237="zákl. prenesená",J237,0)</f>
        <v>0</v>
      </c>
      <c r="BH237" s="170">
        <f>IF(N237="zníž. prenesená",J237,0)</f>
        <v>0</v>
      </c>
      <c r="BI237" s="170">
        <f>IF(N237="nulová",J237,0)</f>
        <v>0</v>
      </c>
      <c r="BJ237" s="18" t="s">
        <v>87</v>
      </c>
      <c r="BK237" s="170">
        <f>ROUND(I237*H237,2)</f>
        <v>0</v>
      </c>
      <c r="BL237" s="18" t="s">
        <v>913</v>
      </c>
      <c r="BM237" s="169" t="s">
        <v>2972</v>
      </c>
    </row>
    <row r="238" spans="1:65" s="12" customFormat="1" ht="25.9" customHeight="1">
      <c r="B238" s="143"/>
      <c r="D238" s="144" t="s">
        <v>73</v>
      </c>
      <c r="E238" s="145" t="s">
        <v>419</v>
      </c>
      <c r="F238" s="145" t="s">
        <v>420</v>
      </c>
      <c r="I238" s="146"/>
      <c r="J238" s="147">
        <f>BK238</f>
        <v>0</v>
      </c>
      <c r="L238" s="143"/>
      <c r="M238" s="148"/>
      <c r="N238" s="149"/>
      <c r="O238" s="149"/>
      <c r="P238" s="150">
        <f>P239</f>
        <v>0</v>
      </c>
      <c r="Q238" s="149"/>
      <c r="R238" s="150">
        <f>R239</f>
        <v>6.5599999999999999E-3</v>
      </c>
      <c r="S238" s="149"/>
      <c r="T238" s="151">
        <f>T239</f>
        <v>0</v>
      </c>
      <c r="AR238" s="144" t="s">
        <v>87</v>
      </c>
      <c r="AT238" s="152" t="s">
        <v>73</v>
      </c>
      <c r="AU238" s="152" t="s">
        <v>74</v>
      </c>
      <c r="AY238" s="144" t="s">
        <v>148</v>
      </c>
      <c r="BK238" s="153">
        <f>BK239</f>
        <v>0</v>
      </c>
    </row>
    <row r="239" spans="1:65" s="12" customFormat="1" ht="22.9" customHeight="1">
      <c r="B239" s="143"/>
      <c r="D239" s="144" t="s">
        <v>73</v>
      </c>
      <c r="E239" s="154" t="s">
        <v>2973</v>
      </c>
      <c r="F239" s="154" t="s">
        <v>2974</v>
      </c>
      <c r="I239" s="146"/>
      <c r="J239" s="155">
        <f>BK239</f>
        <v>0</v>
      </c>
      <c r="L239" s="143"/>
      <c r="M239" s="148"/>
      <c r="N239" s="149"/>
      <c r="O239" s="149"/>
      <c r="P239" s="150">
        <f>SUM(P240:P250)</f>
        <v>0</v>
      </c>
      <c r="Q239" s="149"/>
      <c r="R239" s="150">
        <f>SUM(R240:R250)</f>
        <v>6.5599999999999999E-3</v>
      </c>
      <c r="S239" s="149"/>
      <c r="T239" s="151">
        <f>SUM(T240:T250)</f>
        <v>0</v>
      </c>
      <c r="AR239" s="144" t="s">
        <v>87</v>
      </c>
      <c r="AT239" s="152" t="s">
        <v>73</v>
      </c>
      <c r="AU239" s="152" t="s">
        <v>81</v>
      </c>
      <c r="AY239" s="144" t="s">
        <v>148</v>
      </c>
      <c r="BK239" s="153">
        <f>SUM(BK240:BK250)</f>
        <v>0</v>
      </c>
    </row>
    <row r="240" spans="1:65" s="2" customFormat="1" ht="24.2" customHeight="1">
      <c r="A240" s="33"/>
      <c r="B240" s="156"/>
      <c r="C240" s="157" t="s">
        <v>1210</v>
      </c>
      <c r="D240" s="157" t="s">
        <v>150</v>
      </c>
      <c r="E240" s="158" t="s">
        <v>2975</v>
      </c>
      <c r="F240" s="159" t="s">
        <v>2976</v>
      </c>
      <c r="G240" s="160" t="s">
        <v>325</v>
      </c>
      <c r="H240" s="161">
        <v>1</v>
      </c>
      <c r="I240" s="162"/>
      <c r="J240" s="163">
        <f>ROUND(I240*H240,2)</f>
        <v>0</v>
      </c>
      <c r="K240" s="164"/>
      <c r="L240" s="34"/>
      <c r="M240" s="165" t="s">
        <v>1</v>
      </c>
      <c r="N240" s="166" t="s">
        <v>40</v>
      </c>
      <c r="O240" s="62"/>
      <c r="P240" s="167">
        <f>O240*H240</f>
        <v>0</v>
      </c>
      <c r="Q240" s="167">
        <v>0</v>
      </c>
      <c r="R240" s="167">
        <f>Q240*H240</f>
        <v>0</v>
      </c>
      <c r="S240" s="167">
        <v>0</v>
      </c>
      <c r="T240" s="16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308</v>
      </c>
      <c r="AT240" s="169" t="s">
        <v>150</v>
      </c>
      <c r="AU240" s="169" t="s">
        <v>87</v>
      </c>
      <c r="AY240" s="18" t="s">
        <v>148</v>
      </c>
      <c r="BE240" s="170">
        <f>IF(N240="základná",J240,0)</f>
        <v>0</v>
      </c>
      <c r="BF240" s="170">
        <f>IF(N240="znížená",J240,0)</f>
        <v>0</v>
      </c>
      <c r="BG240" s="170">
        <f>IF(N240="zákl. prenesená",J240,0)</f>
        <v>0</v>
      </c>
      <c r="BH240" s="170">
        <f>IF(N240="zníž. prenesená",J240,0)</f>
        <v>0</v>
      </c>
      <c r="BI240" s="170">
        <f>IF(N240="nulová",J240,0)</f>
        <v>0</v>
      </c>
      <c r="BJ240" s="18" t="s">
        <v>87</v>
      </c>
      <c r="BK240" s="170">
        <f>ROUND(I240*H240,2)</f>
        <v>0</v>
      </c>
      <c r="BL240" s="18" t="s">
        <v>308</v>
      </c>
      <c r="BM240" s="169" t="s">
        <v>2977</v>
      </c>
    </row>
    <row r="241" spans="1:65" s="14" customFormat="1" ht="11.25">
      <c r="B241" s="179"/>
      <c r="D241" s="172" t="s">
        <v>156</v>
      </c>
      <c r="E241" s="180" t="s">
        <v>1</v>
      </c>
      <c r="F241" s="181" t="s">
        <v>2978</v>
      </c>
      <c r="H241" s="182">
        <v>1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156</v>
      </c>
      <c r="AU241" s="180" t="s">
        <v>87</v>
      </c>
      <c r="AV241" s="14" t="s">
        <v>87</v>
      </c>
      <c r="AW241" s="14" t="s">
        <v>30</v>
      </c>
      <c r="AX241" s="14" t="s">
        <v>81</v>
      </c>
      <c r="AY241" s="180" t="s">
        <v>148</v>
      </c>
    </row>
    <row r="242" spans="1:65" s="2" customFormat="1" ht="24.2" customHeight="1">
      <c r="A242" s="33"/>
      <c r="B242" s="156"/>
      <c r="C242" s="207" t="s">
        <v>1223</v>
      </c>
      <c r="D242" s="207" t="s">
        <v>752</v>
      </c>
      <c r="E242" s="208" t="s">
        <v>2979</v>
      </c>
      <c r="F242" s="209" t="s">
        <v>2980</v>
      </c>
      <c r="G242" s="210" t="s">
        <v>325</v>
      </c>
      <c r="H242" s="211">
        <v>1</v>
      </c>
      <c r="I242" s="212"/>
      <c r="J242" s="213">
        <f>ROUND(I242*H242,2)</f>
        <v>0</v>
      </c>
      <c r="K242" s="214"/>
      <c r="L242" s="215"/>
      <c r="M242" s="216" t="s">
        <v>1</v>
      </c>
      <c r="N242" s="217" t="s">
        <v>40</v>
      </c>
      <c r="O242" s="62"/>
      <c r="P242" s="167">
        <f>O242*H242</f>
        <v>0</v>
      </c>
      <c r="Q242" s="167">
        <v>3.5999999999999999E-3</v>
      </c>
      <c r="R242" s="167">
        <f>Q242*H242</f>
        <v>3.5999999999999999E-3</v>
      </c>
      <c r="S242" s="167">
        <v>0</v>
      </c>
      <c r="T242" s="16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431</v>
      </c>
      <c r="AT242" s="169" t="s">
        <v>752</v>
      </c>
      <c r="AU242" s="169" t="s">
        <v>87</v>
      </c>
      <c r="AY242" s="18" t="s">
        <v>148</v>
      </c>
      <c r="BE242" s="170">
        <f>IF(N242="základná",J242,0)</f>
        <v>0</v>
      </c>
      <c r="BF242" s="170">
        <f>IF(N242="znížená",J242,0)</f>
        <v>0</v>
      </c>
      <c r="BG242" s="170">
        <f>IF(N242="zákl. prenesená",J242,0)</f>
        <v>0</v>
      </c>
      <c r="BH242" s="170">
        <f>IF(N242="zníž. prenesená",J242,0)</f>
        <v>0</v>
      </c>
      <c r="BI242" s="170">
        <f>IF(N242="nulová",J242,0)</f>
        <v>0</v>
      </c>
      <c r="BJ242" s="18" t="s">
        <v>87</v>
      </c>
      <c r="BK242" s="170">
        <f>ROUND(I242*H242,2)</f>
        <v>0</v>
      </c>
      <c r="BL242" s="18" t="s">
        <v>308</v>
      </c>
      <c r="BM242" s="169" t="s">
        <v>2981</v>
      </c>
    </row>
    <row r="243" spans="1:65" s="2" customFormat="1" ht="16.5" customHeight="1">
      <c r="A243" s="33"/>
      <c r="B243" s="156"/>
      <c r="C243" s="157" t="s">
        <v>1237</v>
      </c>
      <c r="D243" s="157" t="s">
        <v>150</v>
      </c>
      <c r="E243" s="158" t="s">
        <v>2982</v>
      </c>
      <c r="F243" s="159" t="s">
        <v>2983</v>
      </c>
      <c r="G243" s="160" t="s">
        <v>332</v>
      </c>
      <c r="H243" s="161">
        <v>2</v>
      </c>
      <c r="I243" s="162"/>
      <c r="J243" s="163">
        <f>ROUND(I243*H243,2)</f>
        <v>0</v>
      </c>
      <c r="K243" s="164"/>
      <c r="L243" s="34"/>
      <c r="M243" s="165" t="s">
        <v>1</v>
      </c>
      <c r="N243" s="166" t="s">
        <v>40</v>
      </c>
      <c r="O243" s="62"/>
      <c r="P243" s="167">
        <f>O243*H243</f>
        <v>0</v>
      </c>
      <c r="Q243" s="167">
        <v>0</v>
      </c>
      <c r="R243" s="167">
        <f>Q243*H243</f>
        <v>0</v>
      </c>
      <c r="S243" s="167">
        <v>0</v>
      </c>
      <c r="T243" s="168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308</v>
      </c>
      <c r="AT243" s="169" t="s">
        <v>150</v>
      </c>
      <c r="AU243" s="169" t="s">
        <v>87</v>
      </c>
      <c r="AY243" s="18" t="s">
        <v>148</v>
      </c>
      <c r="BE243" s="170">
        <f>IF(N243="základná",J243,0)</f>
        <v>0</v>
      </c>
      <c r="BF243" s="170">
        <f>IF(N243="znížená",J243,0)</f>
        <v>0</v>
      </c>
      <c r="BG243" s="170">
        <f>IF(N243="zákl. prenesená",J243,0)</f>
        <v>0</v>
      </c>
      <c r="BH243" s="170">
        <f>IF(N243="zníž. prenesená",J243,0)</f>
        <v>0</v>
      </c>
      <c r="BI243" s="170">
        <f>IF(N243="nulová",J243,0)</f>
        <v>0</v>
      </c>
      <c r="BJ243" s="18" t="s">
        <v>87</v>
      </c>
      <c r="BK243" s="170">
        <f>ROUND(I243*H243,2)</f>
        <v>0</v>
      </c>
      <c r="BL243" s="18" t="s">
        <v>308</v>
      </c>
      <c r="BM243" s="169" t="s">
        <v>2984</v>
      </c>
    </row>
    <row r="244" spans="1:65" s="14" customFormat="1" ht="11.25">
      <c r="B244" s="179"/>
      <c r="D244" s="172" t="s">
        <v>156</v>
      </c>
      <c r="E244" s="180" t="s">
        <v>1</v>
      </c>
      <c r="F244" s="181" t="s">
        <v>87</v>
      </c>
      <c r="H244" s="182">
        <v>2</v>
      </c>
      <c r="I244" s="183"/>
      <c r="L244" s="179"/>
      <c r="M244" s="184"/>
      <c r="N244" s="185"/>
      <c r="O244" s="185"/>
      <c r="P244" s="185"/>
      <c r="Q244" s="185"/>
      <c r="R244" s="185"/>
      <c r="S244" s="185"/>
      <c r="T244" s="186"/>
      <c r="AT244" s="180" t="s">
        <v>156</v>
      </c>
      <c r="AU244" s="180" t="s">
        <v>87</v>
      </c>
      <c r="AV244" s="14" t="s">
        <v>87</v>
      </c>
      <c r="AW244" s="14" t="s">
        <v>30</v>
      </c>
      <c r="AX244" s="14" t="s">
        <v>74</v>
      </c>
      <c r="AY244" s="180" t="s">
        <v>148</v>
      </c>
    </row>
    <row r="245" spans="1:65" s="15" customFormat="1" ht="11.25">
      <c r="B245" s="187"/>
      <c r="D245" s="172" t="s">
        <v>156</v>
      </c>
      <c r="E245" s="188" t="s">
        <v>1</v>
      </c>
      <c r="F245" s="189" t="s">
        <v>163</v>
      </c>
      <c r="H245" s="190">
        <v>2</v>
      </c>
      <c r="I245" s="191"/>
      <c r="L245" s="187"/>
      <c r="M245" s="192"/>
      <c r="N245" s="193"/>
      <c r="O245" s="193"/>
      <c r="P245" s="193"/>
      <c r="Q245" s="193"/>
      <c r="R245" s="193"/>
      <c r="S245" s="193"/>
      <c r="T245" s="194"/>
      <c r="AT245" s="188" t="s">
        <v>156</v>
      </c>
      <c r="AU245" s="188" t="s">
        <v>87</v>
      </c>
      <c r="AV245" s="15" t="s">
        <v>154</v>
      </c>
      <c r="AW245" s="15" t="s">
        <v>30</v>
      </c>
      <c r="AX245" s="15" t="s">
        <v>81</v>
      </c>
      <c r="AY245" s="188" t="s">
        <v>148</v>
      </c>
    </row>
    <row r="246" spans="1:65" s="2" customFormat="1" ht="16.5" customHeight="1">
      <c r="A246" s="33"/>
      <c r="B246" s="156"/>
      <c r="C246" s="207" t="s">
        <v>1242</v>
      </c>
      <c r="D246" s="207" t="s">
        <v>752</v>
      </c>
      <c r="E246" s="208" t="s">
        <v>2985</v>
      </c>
      <c r="F246" s="209" t="s">
        <v>2986</v>
      </c>
      <c r="G246" s="210" t="s">
        <v>332</v>
      </c>
      <c r="H246" s="211">
        <v>2</v>
      </c>
      <c r="I246" s="212"/>
      <c r="J246" s="213">
        <f>ROUND(I246*H246,2)</f>
        <v>0</v>
      </c>
      <c r="K246" s="214"/>
      <c r="L246" s="215"/>
      <c r="M246" s="216" t="s">
        <v>1</v>
      </c>
      <c r="N246" s="217" t="s">
        <v>40</v>
      </c>
      <c r="O246" s="62"/>
      <c r="P246" s="167">
        <f>O246*H246</f>
        <v>0</v>
      </c>
      <c r="Q246" s="167">
        <v>5.2999999999999998E-4</v>
      </c>
      <c r="R246" s="167">
        <f>Q246*H246</f>
        <v>1.06E-3</v>
      </c>
      <c r="S246" s="167">
        <v>0</v>
      </c>
      <c r="T246" s="16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431</v>
      </c>
      <c r="AT246" s="169" t="s">
        <v>752</v>
      </c>
      <c r="AU246" s="169" t="s">
        <v>87</v>
      </c>
      <c r="AY246" s="18" t="s">
        <v>148</v>
      </c>
      <c r="BE246" s="170">
        <f>IF(N246="základná",J246,0)</f>
        <v>0</v>
      </c>
      <c r="BF246" s="170">
        <f>IF(N246="znížená",J246,0)</f>
        <v>0</v>
      </c>
      <c r="BG246" s="170">
        <f>IF(N246="zákl. prenesená",J246,0)</f>
        <v>0</v>
      </c>
      <c r="BH246" s="170">
        <f>IF(N246="zníž. prenesená",J246,0)</f>
        <v>0</v>
      </c>
      <c r="BI246" s="170">
        <f>IF(N246="nulová",J246,0)</f>
        <v>0</v>
      </c>
      <c r="BJ246" s="18" t="s">
        <v>87</v>
      </c>
      <c r="BK246" s="170">
        <f>ROUND(I246*H246,2)</f>
        <v>0</v>
      </c>
      <c r="BL246" s="18" t="s">
        <v>308</v>
      </c>
      <c r="BM246" s="169" t="s">
        <v>2987</v>
      </c>
    </row>
    <row r="247" spans="1:65" s="2" customFormat="1" ht="16.5" customHeight="1">
      <c r="A247" s="33"/>
      <c r="B247" s="156"/>
      <c r="C247" s="157" t="s">
        <v>1246</v>
      </c>
      <c r="D247" s="157" t="s">
        <v>150</v>
      </c>
      <c r="E247" s="158" t="s">
        <v>2988</v>
      </c>
      <c r="F247" s="159" t="s">
        <v>2989</v>
      </c>
      <c r="G247" s="160" t="s">
        <v>325</v>
      </c>
      <c r="H247" s="161">
        <v>1</v>
      </c>
      <c r="I247" s="162"/>
      <c r="J247" s="163">
        <f>ROUND(I247*H247,2)</f>
        <v>0</v>
      </c>
      <c r="K247" s="164"/>
      <c r="L247" s="34"/>
      <c r="M247" s="165" t="s">
        <v>1</v>
      </c>
      <c r="N247" s="166" t="s">
        <v>40</v>
      </c>
      <c r="O247" s="62"/>
      <c r="P247" s="167">
        <f>O247*H247</f>
        <v>0</v>
      </c>
      <c r="Q247" s="167">
        <v>0</v>
      </c>
      <c r="R247" s="167">
        <f>Q247*H247</f>
        <v>0</v>
      </c>
      <c r="S247" s="167">
        <v>0</v>
      </c>
      <c r="T247" s="16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308</v>
      </c>
      <c r="AT247" s="169" t="s">
        <v>150</v>
      </c>
      <c r="AU247" s="169" t="s">
        <v>87</v>
      </c>
      <c r="AY247" s="18" t="s">
        <v>148</v>
      </c>
      <c r="BE247" s="170">
        <f>IF(N247="základná",J247,0)</f>
        <v>0</v>
      </c>
      <c r="BF247" s="170">
        <f>IF(N247="znížená",J247,0)</f>
        <v>0</v>
      </c>
      <c r="BG247" s="170">
        <f>IF(N247="zákl. prenesená",J247,0)</f>
        <v>0</v>
      </c>
      <c r="BH247" s="170">
        <f>IF(N247="zníž. prenesená",J247,0)</f>
        <v>0</v>
      </c>
      <c r="BI247" s="170">
        <f>IF(N247="nulová",J247,0)</f>
        <v>0</v>
      </c>
      <c r="BJ247" s="18" t="s">
        <v>87</v>
      </c>
      <c r="BK247" s="170">
        <f>ROUND(I247*H247,2)</f>
        <v>0</v>
      </c>
      <c r="BL247" s="18" t="s">
        <v>308</v>
      </c>
      <c r="BM247" s="169" t="s">
        <v>2990</v>
      </c>
    </row>
    <row r="248" spans="1:65" s="2" customFormat="1" ht="16.5" customHeight="1">
      <c r="A248" s="33"/>
      <c r="B248" s="156"/>
      <c r="C248" s="207" t="s">
        <v>2113</v>
      </c>
      <c r="D248" s="207" t="s">
        <v>752</v>
      </c>
      <c r="E248" s="208" t="s">
        <v>2991</v>
      </c>
      <c r="F248" s="209" t="s">
        <v>2992</v>
      </c>
      <c r="G248" s="210" t="s">
        <v>325</v>
      </c>
      <c r="H248" s="211">
        <v>1</v>
      </c>
      <c r="I248" s="212"/>
      <c r="J248" s="213">
        <f>ROUND(I248*H248,2)</f>
        <v>0</v>
      </c>
      <c r="K248" s="214"/>
      <c r="L248" s="215"/>
      <c r="M248" s="216" t="s">
        <v>1</v>
      </c>
      <c r="N248" s="217" t="s">
        <v>40</v>
      </c>
      <c r="O248" s="62"/>
      <c r="P248" s="167">
        <f>O248*H248</f>
        <v>0</v>
      </c>
      <c r="Q248" s="167">
        <v>5.0000000000000001E-4</v>
      </c>
      <c r="R248" s="167">
        <f>Q248*H248</f>
        <v>5.0000000000000001E-4</v>
      </c>
      <c r="S248" s="167">
        <v>0</v>
      </c>
      <c r="T248" s="168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431</v>
      </c>
      <c r="AT248" s="169" t="s">
        <v>752</v>
      </c>
      <c r="AU248" s="169" t="s">
        <v>87</v>
      </c>
      <c r="AY248" s="18" t="s">
        <v>148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8" t="s">
        <v>87</v>
      </c>
      <c r="BK248" s="170">
        <f>ROUND(I248*H248,2)</f>
        <v>0</v>
      </c>
      <c r="BL248" s="18" t="s">
        <v>308</v>
      </c>
      <c r="BM248" s="169" t="s">
        <v>2993</v>
      </c>
    </row>
    <row r="249" spans="1:65" s="2" customFormat="1" ht="24.2" customHeight="1">
      <c r="A249" s="33"/>
      <c r="B249" s="156"/>
      <c r="C249" s="157" t="s">
        <v>2013</v>
      </c>
      <c r="D249" s="157" t="s">
        <v>150</v>
      </c>
      <c r="E249" s="158" t="s">
        <v>2994</v>
      </c>
      <c r="F249" s="159" t="s">
        <v>2995</v>
      </c>
      <c r="G249" s="160" t="s">
        <v>325</v>
      </c>
      <c r="H249" s="161">
        <v>1</v>
      </c>
      <c r="I249" s="162"/>
      <c r="J249" s="163">
        <f>ROUND(I249*H249,2)</f>
        <v>0</v>
      </c>
      <c r="K249" s="164"/>
      <c r="L249" s="34"/>
      <c r="M249" s="165" t="s">
        <v>1</v>
      </c>
      <c r="N249" s="166" t="s">
        <v>40</v>
      </c>
      <c r="O249" s="62"/>
      <c r="P249" s="167">
        <f>O249*H249</f>
        <v>0</v>
      </c>
      <c r="Q249" s="167">
        <v>0</v>
      </c>
      <c r="R249" s="167">
        <f>Q249*H249</f>
        <v>0</v>
      </c>
      <c r="S249" s="167">
        <v>0</v>
      </c>
      <c r="T249" s="16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308</v>
      </c>
      <c r="AT249" s="169" t="s">
        <v>150</v>
      </c>
      <c r="AU249" s="169" t="s">
        <v>87</v>
      </c>
      <c r="AY249" s="18" t="s">
        <v>148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8" t="s">
        <v>87</v>
      </c>
      <c r="BK249" s="170">
        <f>ROUND(I249*H249,2)</f>
        <v>0</v>
      </c>
      <c r="BL249" s="18" t="s">
        <v>308</v>
      </c>
      <c r="BM249" s="169" t="s">
        <v>2996</v>
      </c>
    </row>
    <row r="250" spans="1:65" s="2" customFormat="1" ht="21.75" customHeight="1">
      <c r="A250" s="33"/>
      <c r="B250" s="156"/>
      <c r="C250" s="207" t="s">
        <v>2120</v>
      </c>
      <c r="D250" s="207" t="s">
        <v>752</v>
      </c>
      <c r="E250" s="208" t="s">
        <v>2997</v>
      </c>
      <c r="F250" s="209" t="s">
        <v>2998</v>
      </c>
      <c r="G250" s="210" t="s">
        <v>325</v>
      </c>
      <c r="H250" s="211">
        <v>1</v>
      </c>
      <c r="I250" s="212"/>
      <c r="J250" s="213">
        <f>ROUND(I250*H250,2)</f>
        <v>0</v>
      </c>
      <c r="K250" s="214"/>
      <c r="L250" s="215"/>
      <c r="M250" s="225" t="s">
        <v>1</v>
      </c>
      <c r="N250" s="226" t="s">
        <v>40</v>
      </c>
      <c r="O250" s="220"/>
      <c r="P250" s="221">
        <f>O250*H250</f>
        <v>0</v>
      </c>
      <c r="Q250" s="221">
        <v>1.4E-3</v>
      </c>
      <c r="R250" s="221">
        <f>Q250*H250</f>
        <v>1.4E-3</v>
      </c>
      <c r="S250" s="221">
        <v>0</v>
      </c>
      <c r="T250" s="22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431</v>
      </c>
      <c r="AT250" s="169" t="s">
        <v>752</v>
      </c>
      <c r="AU250" s="169" t="s">
        <v>87</v>
      </c>
      <c r="AY250" s="18" t="s">
        <v>148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8" t="s">
        <v>87</v>
      </c>
      <c r="BK250" s="170">
        <f>ROUND(I250*H250,2)</f>
        <v>0</v>
      </c>
      <c r="BL250" s="18" t="s">
        <v>308</v>
      </c>
      <c r="BM250" s="169" t="s">
        <v>2999</v>
      </c>
    </row>
    <row r="251" spans="1:65" s="2" customFormat="1" ht="6.95" customHeight="1">
      <c r="A251" s="33"/>
      <c r="B251" s="51"/>
      <c r="C251" s="52"/>
      <c r="D251" s="52"/>
      <c r="E251" s="52"/>
      <c r="F251" s="52"/>
      <c r="G251" s="52"/>
      <c r="H251" s="52"/>
      <c r="I251" s="52"/>
      <c r="J251" s="52"/>
      <c r="K251" s="52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</sheetData>
  <autoFilter ref="C127:K250" xr:uid="{00000000-0009-0000-0000-000007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6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3000</v>
      </c>
      <c r="H4" s="21"/>
    </row>
    <row r="5" spans="1:8" s="1" customFormat="1" ht="12" customHeight="1">
      <c r="B5" s="21"/>
      <c r="C5" s="25" t="s">
        <v>12</v>
      </c>
      <c r="D5" s="266" t="s">
        <v>13</v>
      </c>
      <c r="E5" s="262"/>
      <c r="F5" s="262"/>
      <c r="H5" s="21"/>
    </row>
    <row r="6" spans="1:8" s="1" customFormat="1" ht="36.950000000000003" customHeight="1">
      <c r="B6" s="21"/>
      <c r="C6" s="27" t="s">
        <v>15</v>
      </c>
      <c r="D6" s="263" t="s">
        <v>16</v>
      </c>
      <c r="E6" s="262"/>
      <c r="F6" s="262"/>
      <c r="H6" s="21"/>
    </row>
    <row r="7" spans="1:8" s="1" customFormat="1" ht="16.5" customHeight="1">
      <c r="B7" s="21"/>
      <c r="C7" s="28" t="s">
        <v>21</v>
      </c>
      <c r="D7" s="59">
        <f>'Rekapitulácia stavby'!AN8</f>
        <v>44580</v>
      </c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32"/>
      <c r="B9" s="133"/>
      <c r="C9" s="134" t="s">
        <v>55</v>
      </c>
      <c r="D9" s="135" t="s">
        <v>56</v>
      </c>
      <c r="E9" s="135" t="s">
        <v>136</v>
      </c>
      <c r="F9" s="136" t="s">
        <v>3001</v>
      </c>
      <c r="G9" s="132"/>
      <c r="H9" s="133"/>
    </row>
    <row r="10" spans="1:8" s="2" customFormat="1" ht="26.45" customHeight="1">
      <c r="A10" s="33"/>
      <c r="B10" s="34"/>
      <c r="C10" s="227" t="s">
        <v>3002</v>
      </c>
      <c r="D10" s="227" t="s">
        <v>85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28" t="s">
        <v>389</v>
      </c>
      <c r="D11" s="229" t="s">
        <v>3003</v>
      </c>
      <c r="E11" s="230" t="s">
        <v>356</v>
      </c>
      <c r="F11" s="231">
        <v>12.4</v>
      </c>
      <c r="G11" s="33"/>
      <c r="H11" s="34"/>
    </row>
    <row r="12" spans="1:8" s="2" customFormat="1" ht="16.899999999999999" customHeight="1">
      <c r="A12" s="33"/>
      <c r="B12" s="34"/>
      <c r="C12" s="232" t="s">
        <v>1</v>
      </c>
      <c r="D12" s="232" t="s">
        <v>386</v>
      </c>
      <c r="E12" s="18" t="s">
        <v>1</v>
      </c>
      <c r="F12" s="233">
        <v>0</v>
      </c>
      <c r="G12" s="33"/>
      <c r="H12" s="34"/>
    </row>
    <row r="13" spans="1:8" s="2" customFormat="1" ht="16.899999999999999" customHeight="1">
      <c r="A13" s="33"/>
      <c r="B13" s="34"/>
      <c r="C13" s="232" t="s">
        <v>1</v>
      </c>
      <c r="D13" s="232" t="s">
        <v>387</v>
      </c>
      <c r="E13" s="18" t="s">
        <v>1</v>
      </c>
      <c r="F13" s="233">
        <v>6.2</v>
      </c>
      <c r="G13" s="33"/>
      <c r="H13" s="34"/>
    </row>
    <row r="14" spans="1:8" s="2" customFormat="1" ht="16.899999999999999" customHeight="1">
      <c r="A14" s="33"/>
      <c r="B14" s="34"/>
      <c r="C14" s="232" t="s">
        <v>1</v>
      </c>
      <c r="D14" s="232" t="s">
        <v>388</v>
      </c>
      <c r="E14" s="18" t="s">
        <v>1</v>
      </c>
      <c r="F14" s="233">
        <v>6.2</v>
      </c>
      <c r="G14" s="33"/>
      <c r="H14" s="34"/>
    </row>
    <row r="15" spans="1:8" s="2" customFormat="1" ht="16.899999999999999" customHeight="1">
      <c r="A15" s="33"/>
      <c r="B15" s="34"/>
      <c r="C15" s="232" t="s">
        <v>389</v>
      </c>
      <c r="D15" s="232" t="s">
        <v>390</v>
      </c>
      <c r="E15" s="18" t="s">
        <v>1</v>
      </c>
      <c r="F15" s="233">
        <v>12.4</v>
      </c>
      <c r="G15" s="33"/>
      <c r="H15" s="34"/>
    </row>
    <row r="16" spans="1:8" s="2" customFormat="1" ht="16.899999999999999" customHeight="1">
      <c r="A16" s="33"/>
      <c r="B16" s="34"/>
      <c r="C16" s="228" t="s">
        <v>3004</v>
      </c>
      <c r="D16" s="229" t="s">
        <v>3005</v>
      </c>
      <c r="E16" s="230" t="s">
        <v>153</v>
      </c>
      <c r="F16" s="231">
        <v>206.68899999999999</v>
      </c>
      <c r="G16" s="33"/>
      <c r="H16" s="34"/>
    </row>
    <row r="17" spans="1:8" s="2" customFormat="1" ht="16.899999999999999" customHeight="1">
      <c r="A17" s="33"/>
      <c r="B17" s="34"/>
      <c r="C17" s="228" t="s">
        <v>3006</v>
      </c>
      <c r="D17" s="229" t="s">
        <v>3007</v>
      </c>
      <c r="E17" s="230" t="s">
        <v>153</v>
      </c>
      <c r="F17" s="231">
        <v>56.37</v>
      </c>
      <c r="G17" s="33"/>
      <c r="H17" s="34"/>
    </row>
    <row r="18" spans="1:8" s="2" customFormat="1" ht="26.45" customHeight="1">
      <c r="A18" s="33"/>
      <c r="B18" s="34"/>
      <c r="C18" s="227" t="s">
        <v>3008</v>
      </c>
      <c r="D18" s="227" t="s">
        <v>90</v>
      </c>
      <c r="E18" s="33"/>
      <c r="F18" s="33"/>
      <c r="G18" s="33"/>
      <c r="H18" s="34"/>
    </row>
    <row r="19" spans="1:8" s="2" customFormat="1" ht="16.899999999999999" customHeight="1">
      <c r="A19" s="33"/>
      <c r="B19" s="34"/>
      <c r="C19" s="228" t="s">
        <v>503</v>
      </c>
      <c r="D19" s="229" t="s">
        <v>504</v>
      </c>
      <c r="E19" s="230" t="s">
        <v>153</v>
      </c>
      <c r="F19" s="231">
        <v>650.57899999999995</v>
      </c>
      <c r="G19" s="33"/>
      <c r="H19" s="34"/>
    </row>
    <row r="20" spans="1:8" s="2" customFormat="1" ht="16.899999999999999" customHeight="1">
      <c r="A20" s="33"/>
      <c r="B20" s="34"/>
      <c r="C20" s="232" t="s">
        <v>1</v>
      </c>
      <c r="D20" s="232" t="s">
        <v>597</v>
      </c>
      <c r="E20" s="18" t="s">
        <v>1</v>
      </c>
      <c r="F20" s="233">
        <v>0</v>
      </c>
      <c r="G20" s="33"/>
      <c r="H20" s="34"/>
    </row>
    <row r="21" spans="1:8" s="2" customFormat="1" ht="16.899999999999999" customHeight="1">
      <c r="A21" s="33"/>
      <c r="B21" s="34"/>
      <c r="C21" s="232" t="s">
        <v>1</v>
      </c>
      <c r="D21" s="232" t="s">
        <v>598</v>
      </c>
      <c r="E21" s="18" t="s">
        <v>1</v>
      </c>
      <c r="F21" s="233">
        <v>9.1920000000000002</v>
      </c>
      <c r="G21" s="33"/>
      <c r="H21" s="34"/>
    </row>
    <row r="22" spans="1:8" s="2" customFormat="1" ht="16.899999999999999" customHeight="1">
      <c r="A22" s="33"/>
      <c r="B22" s="34"/>
      <c r="C22" s="232" t="s">
        <v>1</v>
      </c>
      <c r="D22" s="232" t="s">
        <v>599</v>
      </c>
      <c r="E22" s="18" t="s">
        <v>1</v>
      </c>
      <c r="F22" s="233">
        <v>14.702999999999999</v>
      </c>
      <c r="G22" s="33"/>
      <c r="H22" s="34"/>
    </row>
    <row r="23" spans="1:8" s="2" customFormat="1" ht="16.899999999999999" customHeight="1">
      <c r="A23" s="33"/>
      <c r="B23" s="34"/>
      <c r="C23" s="232" t="s">
        <v>1</v>
      </c>
      <c r="D23" s="232" t="s">
        <v>600</v>
      </c>
      <c r="E23" s="18" t="s">
        <v>1</v>
      </c>
      <c r="F23" s="233">
        <v>5.8819999999999997</v>
      </c>
      <c r="G23" s="33"/>
      <c r="H23" s="34"/>
    </row>
    <row r="24" spans="1:8" s="2" customFormat="1" ht="16.899999999999999" customHeight="1">
      <c r="A24" s="33"/>
      <c r="B24" s="34"/>
      <c r="C24" s="232" t="s">
        <v>1</v>
      </c>
      <c r="D24" s="232" t="s">
        <v>601</v>
      </c>
      <c r="E24" s="18" t="s">
        <v>1</v>
      </c>
      <c r="F24" s="233">
        <v>5.984</v>
      </c>
      <c r="G24" s="33"/>
      <c r="H24" s="34"/>
    </row>
    <row r="25" spans="1:8" s="2" customFormat="1" ht="16.899999999999999" customHeight="1">
      <c r="A25" s="33"/>
      <c r="B25" s="34"/>
      <c r="C25" s="232" t="s">
        <v>1</v>
      </c>
      <c r="D25" s="232" t="s">
        <v>602</v>
      </c>
      <c r="E25" s="18" t="s">
        <v>1</v>
      </c>
      <c r="F25" s="233">
        <v>12.997999999999999</v>
      </c>
      <c r="G25" s="33"/>
      <c r="H25" s="34"/>
    </row>
    <row r="26" spans="1:8" s="2" customFormat="1" ht="16.899999999999999" customHeight="1">
      <c r="A26" s="33"/>
      <c r="B26" s="34"/>
      <c r="C26" s="232" t="s">
        <v>1</v>
      </c>
      <c r="D26" s="232" t="s">
        <v>603</v>
      </c>
      <c r="E26" s="18" t="s">
        <v>1</v>
      </c>
      <c r="F26" s="233">
        <v>12.997999999999999</v>
      </c>
      <c r="G26" s="33"/>
      <c r="H26" s="34"/>
    </row>
    <row r="27" spans="1:8" s="2" customFormat="1" ht="16.899999999999999" customHeight="1">
      <c r="A27" s="33"/>
      <c r="B27" s="34"/>
      <c r="C27" s="232" t="s">
        <v>1</v>
      </c>
      <c r="D27" s="232" t="s">
        <v>604</v>
      </c>
      <c r="E27" s="18" t="s">
        <v>1</v>
      </c>
      <c r="F27" s="233">
        <v>12.997999999999999</v>
      </c>
      <c r="G27" s="33"/>
      <c r="H27" s="34"/>
    </row>
    <row r="28" spans="1:8" s="2" customFormat="1" ht="16.899999999999999" customHeight="1">
      <c r="A28" s="33"/>
      <c r="B28" s="34"/>
      <c r="C28" s="232" t="s">
        <v>1</v>
      </c>
      <c r="D28" s="232" t="s">
        <v>605</v>
      </c>
      <c r="E28" s="18" t="s">
        <v>1</v>
      </c>
      <c r="F28" s="233">
        <v>12.997999999999999</v>
      </c>
      <c r="G28" s="33"/>
      <c r="H28" s="34"/>
    </row>
    <row r="29" spans="1:8" s="2" customFormat="1" ht="16.899999999999999" customHeight="1">
      <c r="A29" s="33"/>
      <c r="B29" s="34"/>
      <c r="C29" s="232" t="s">
        <v>1</v>
      </c>
      <c r="D29" s="232" t="s">
        <v>606</v>
      </c>
      <c r="E29" s="18" t="s">
        <v>1</v>
      </c>
      <c r="F29" s="233">
        <v>0</v>
      </c>
      <c r="G29" s="33"/>
      <c r="H29" s="34"/>
    </row>
    <row r="30" spans="1:8" s="2" customFormat="1" ht="16.899999999999999" customHeight="1">
      <c r="A30" s="33"/>
      <c r="B30" s="34"/>
      <c r="C30" s="232" t="s">
        <v>1</v>
      </c>
      <c r="D30" s="232" t="s">
        <v>607</v>
      </c>
      <c r="E30" s="18" t="s">
        <v>1</v>
      </c>
      <c r="F30" s="233">
        <v>19.588000000000001</v>
      </c>
      <c r="G30" s="33"/>
      <c r="H30" s="34"/>
    </row>
    <row r="31" spans="1:8" s="2" customFormat="1" ht="16.899999999999999" customHeight="1">
      <c r="A31" s="33"/>
      <c r="B31" s="34"/>
      <c r="C31" s="232" t="s">
        <v>1</v>
      </c>
      <c r="D31" s="232" t="s">
        <v>234</v>
      </c>
      <c r="E31" s="18" t="s">
        <v>1</v>
      </c>
      <c r="F31" s="233">
        <v>-1.6</v>
      </c>
      <c r="G31" s="33"/>
      <c r="H31" s="34"/>
    </row>
    <row r="32" spans="1:8" s="2" customFormat="1" ht="16.899999999999999" customHeight="1">
      <c r="A32" s="33"/>
      <c r="B32" s="34"/>
      <c r="C32" s="232" t="s">
        <v>1</v>
      </c>
      <c r="D32" s="232" t="s">
        <v>224</v>
      </c>
      <c r="E32" s="18" t="s">
        <v>1</v>
      </c>
      <c r="F32" s="233">
        <v>-1.35</v>
      </c>
      <c r="G32" s="33"/>
      <c r="H32" s="34"/>
    </row>
    <row r="33" spans="1:8" s="2" customFormat="1" ht="16.899999999999999" customHeight="1">
      <c r="A33" s="33"/>
      <c r="B33" s="34"/>
      <c r="C33" s="232" t="s">
        <v>1</v>
      </c>
      <c r="D33" s="232" t="s">
        <v>608</v>
      </c>
      <c r="E33" s="18" t="s">
        <v>1</v>
      </c>
      <c r="F33" s="233">
        <v>32.095999999999997</v>
      </c>
      <c r="G33" s="33"/>
      <c r="H33" s="34"/>
    </row>
    <row r="34" spans="1:8" s="2" customFormat="1" ht="16.899999999999999" customHeight="1">
      <c r="A34" s="33"/>
      <c r="B34" s="34"/>
      <c r="C34" s="232" t="s">
        <v>1</v>
      </c>
      <c r="D34" s="232" t="s">
        <v>221</v>
      </c>
      <c r="E34" s="18" t="s">
        <v>1</v>
      </c>
      <c r="F34" s="233">
        <v>-2.1</v>
      </c>
      <c r="G34" s="33"/>
      <c r="H34" s="34"/>
    </row>
    <row r="35" spans="1:8" s="2" customFormat="1" ht="16.899999999999999" customHeight="1">
      <c r="A35" s="33"/>
      <c r="B35" s="34"/>
      <c r="C35" s="232" t="s">
        <v>1</v>
      </c>
      <c r="D35" s="232" t="s">
        <v>609</v>
      </c>
      <c r="E35" s="18" t="s">
        <v>1</v>
      </c>
      <c r="F35" s="233">
        <v>-2.1</v>
      </c>
      <c r="G35" s="33"/>
      <c r="H35" s="34"/>
    </row>
    <row r="36" spans="1:8" s="2" customFormat="1" ht="16.899999999999999" customHeight="1">
      <c r="A36" s="33"/>
      <c r="B36" s="34"/>
      <c r="C36" s="232" t="s">
        <v>1</v>
      </c>
      <c r="D36" s="232" t="s">
        <v>610</v>
      </c>
      <c r="E36" s="18" t="s">
        <v>1</v>
      </c>
      <c r="F36" s="233">
        <v>48.911000000000001</v>
      </c>
      <c r="G36" s="33"/>
      <c r="H36" s="34"/>
    </row>
    <row r="37" spans="1:8" s="2" customFormat="1" ht="16.899999999999999" customHeight="1">
      <c r="A37" s="33"/>
      <c r="B37" s="34"/>
      <c r="C37" s="232" t="s">
        <v>1</v>
      </c>
      <c r="D37" s="232" t="s">
        <v>234</v>
      </c>
      <c r="E37" s="18" t="s">
        <v>1</v>
      </c>
      <c r="F37" s="233">
        <v>-1.6</v>
      </c>
      <c r="G37" s="33"/>
      <c r="H37" s="34"/>
    </row>
    <row r="38" spans="1:8" s="2" customFormat="1" ht="16.899999999999999" customHeight="1">
      <c r="A38" s="33"/>
      <c r="B38" s="34"/>
      <c r="C38" s="232" t="s">
        <v>1</v>
      </c>
      <c r="D38" s="232" t="s">
        <v>224</v>
      </c>
      <c r="E38" s="18" t="s">
        <v>1</v>
      </c>
      <c r="F38" s="233">
        <v>-1.35</v>
      </c>
      <c r="G38" s="33"/>
      <c r="H38" s="34"/>
    </row>
    <row r="39" spans="1:8" s="2" customFormat="1" ht="16.899999999999999" customHeight="1">
      <c r="A39" s="33"/>
      <c r="B39" s="34"/>
      <c r="C39" s="232" t="s">
        <v>1</v>
      </c>
      <c r="D39" s="232" t="s">
        <v>611</v>
      </c>
      <c r="E39" s="18" t="s">
        <v>1</v>
      </c>
      <c r="F39" s="233">
        <v>48.911000000000001</v>
      </c>
      <c r="G39" s="33"/>
      <c r="H39" s="34"/>
    </row>
    <row r="40" spans="1:8" s="2" customFormat="1" ht="16.899999999999999" customHeight="1">
      <c r="A40" s="33"/>
      <c r="B40" s="34"/>
      <c r="C40" s="232" t="s">
        <v>1</v>
      </c>
      <c r="D40" s="232" t="s">
        <v>234</v>
      </c>
      <c r="E40" s="18" t="s">
        <v>1</v>
      </c>
      <c r="F40" s="233">
        <v>-1.6</v>
      </c>
      <c r="G40" s="33"/>
      <c r="H40" s="34"/>
    </row>
    <row r="41" spans="1:8" s="2" customFormat="1" ht="16.899999999999999" customHeight="1">
      <c r="A41" s="33"/>
      <c r="B41" s="34"/>
      <c r="C41" s="232" t="s">
        <v>1</v>
      </c>
      <c r="D41" s="232" t="s">
        <v>612</v>
      </c>
      <c r="E41" s="18" t="s">
        <v>1</v>
      </c>
      <c r="F41" s="233">
        <v>2.7</v>
      </c>
      <c r="G41" s="33"/>
      <c r="H41" s="34"/>
    </row>
    <row r="42" spans="1:8" s="2" customFormat="1" ht="16.899999999999999" customHeight="1">
      <c r="A42" s="33"/>
      <c r="B42" s="34"/>
      <c r="C42" s="232" t="s">
        <v>1</v>
      </c>
      <c r="D42" s="232" t="s">
        <v>613</v>
      </c>
      <c r="E42" s="18" t="s">
        <v>1</v>
      </c>
      <c r="F42" s="233">
        <v>169.80199999999999</v>
      </c>
      <c r="G42" s="33"/>
      <c r="H42" s="34"/>
    </row>
    <row r="43" spans="1:8" s="2" customFormat="1" ht="16.899999999999999" customHeight="1">
      <c r="A43" s="33"/>
      <c r="B43" s="34"/>
      <c r="C43" s="232" t="s">
        <v>1</v>
      </c>
      <c r="D43" s="232" t="s">
        <v>614</v>
      </c>
      <c r="E43" s="18" t="s">
        <v>1</v>
      </c>
      <c r="F43" s="233">
        <v>-1.08</v>
      </c>
      <c r="G43" s="33"/>
      <c r="H43" s="34"/>
    </row>
    <row r="44" spans="1:8" s="2" customFormat="1" ht="16.899999999999999" customHeight="1">
      <c r="A44" s="33"/>
      <c r="B44" s="34"/>
      <c r="C44" s="232" t="s">
        <v>1</v>
      </c>
      <c r="D44" s="232" t="s">
        <v>615</v>
      </c>
      <c r="E44" s="18" t="s">
        <v>1</v>
      </c>
      <c r="F44" s="233">
        <v>-3.2250000000000001</v>
      </c>
      <c r="G44" s="33"/>
      <c r="H44" s="34"/>
    </row>
    <row r="45" spans="1:8" s="2" customFormat="1" ht="16.899999999999999" customHeight="1">
      <c r="A45" s="33"/>
      <c r="B45" s="34"/>
      <c r="C45" s="232" t="s">
        <v>1</v>
      </c>
      <c r="D45" s="232" t="s">
        <v>616</v>
      </c>
      <c r="E45" s="18" t="s">
        <v>1</v>
      </c>
      <c r="F45" s="233">
        <v>-14.4</v>
      </c>
      <c r="G45" s="33"/>
      <c r="H45" s="34"/>
    </row>
    <row r="46" spans="1:8" s="2" customFormat="1" ht="16.899999999999999" customHeight="1">
      <c r="A46" s="33"/>
      <c r="B46" s="34"/>
      <c r="C46" s="232" t="s">
        <v>1</v>
      </c>
      <c r="D46" s="232" t="s">
        <v>617</v>
      </c>
      <c r="E46" s="18" t="s">
        <v>1</v>
      </c>
      <c r="F46" s="233">
        <v>-2.1</v>
      </c>
      <c r="G46" s="33"/>
      <c r="H46" s="34"/>
    </row>
    <row r="47" spans="1:8" s="2" customFormat="1" ht="16.899999999999999" customHeight="1">
      <c r="A47" s="33"/>
      <c r="B47" s="34"/>
      <c r="C47" s="232" t="s">
        <v>1</v>
      </c>
      <c r="D47" s="232" t="s">
        <v>618</v>
      </c>
      <c r="E47" s="18" t="s">
        <v>1</v>
      </c>
      <c r="F47" s="233">
        <v>64.427999999999997</v>
      </c>
      <c r="G47" s="33"/>
      <c r="H47" s="34"/>
    </row>
    <row r="48" spans="1:8" s="2" customFormat="1" ht="16.899999999999999" customHeight="1">
      <c r="A48" s="33"/>
      <c r="B48" s="34"/>
      <c r="C48" s="232" t="s">
        <v>1</v>
      </c>
      <c r="D48" s="232" t="s">
        <v>234</v>
      </c>
      <c r="E48" s="18" t="s">
        <v>1</v>
      </c>
      <c r="F48" s="233">
        <v>-1.6</v>
      </c>
      <c r="G48" s="33"/>
      <c r="H48" s="34"/>
    </row>
    <row r="49" spans="1:8" s="2" customFormat="1" ht="16.899999999999999" customHeight="1">
      <c r="A49" s="33"/>
      <c r="B49" s="34"/>
      <c r="C49" s="232" t="s">
        <v>1</v>
      </c>
      <c r="D49" s="232" t="s">
        <v>233</v>
      </c>
      <c r="E49" s="18" t="s">
        <v>1</v>
      </c>
      <c r="F49" s="233">
        <v>-4.05</v>
      </c>
      <c r="G49" s="33"/>
      <c r="H49" s="34"/>
    </row>
    <row r="50" spans="1:8" s="2" customFormat="1" ht="16.899999999999999" customHeight="1">
      <c r="A50" s="33"/>
      <c r="B50" s="34"/>
      <c r="C50" s="232" t="s">
        <v>1</v>
      </c>
      <c r="D50" s="232" t="s">
        <v>619</v>
      </c>
      <c r="E50" s="18" t="s">
        <v>1</v>
      </c>
      <c r="F50" s="233">
        <v>64.427999999999997</v>
      </c>
      <c r="G50" s="33"/>
      <c r="H50" s="34"/>
    </row>
    <row r="51" spans="1:8" s="2" customFormat="1" ht="16.899999999999999" customHeight="1">
      <c r="A51" s="33"/>
      <c r="B51" s="34"/>
      <c r="C51" s="232" t="s">
        <v>1</v>
      </c>
      <c r="D51" s="232" t="s">
        <v>620</v>
      </c>
      <c r="E51" s="18" t="s">
        <v>1</v>
      </c>
      <c r="F51" s="233">
        <v>-3.2</v>
      </c>
      <c r="G51" s="33"/>
      <c r="H51" s="34"/>
    </row>
    <row r="52" spans="1:8" s="2" customFormat="1" ht="16.899999999999999" customHeight="1">
      <c r="A52" s="33"/>
      <c r="B52" s="34"/>
      <c r="C52" s="232" t="s">
        <v>1</v>
      </c>
      <c r="D52" s="232" t="s">
        <v>233</v>
      </c>
      <c r="E52" s="18" t="s">
        <v>1</v>
      </c>
      <c r="F52" s="233">
        <v>-4.05</v>
      </c>
      <c r="G52" s="33"/>
      <c r="H52" s="34"/>
    </row>
    <row r="53" spans="1:8" s="2" customFormat="1" ht="16.899999999999999" customHeight="1">
      <c r="A53" s="33"/>
      <c r="B53" s="34"/>
      <c r="C53" s="232" t="s">
        <v>1</v>
      </c>
      <c r="D53" s="232" t="s">
        <v>621</v>
      </c>
      <c r="E53" s="18" t="s">
        <v>1</v>
      </c>
      <c r="F53" s="233">
        <v>64.427999999999997</v>
      </c>
      <c r="G53" s="33"/>
      <c r="H53" s="34"/>
    </row>
    <row r="54" spans="1:8" s="2" customFormat="1" ht="16.899999999999999" customHeight="1">
      <c r="A54" s="33"/>
      <c r="B54" s="34"/>
      <c r="C54" s="232" t="s">
        <v>1</v>
      </c>
      <c r="D54" s="232" t="s">
        <v>620</v>
      </c>
      <c r="E54" s="18" t="s">
        <v>1</v>
      </c>
      <c r="F54" s="233">
        <v>-3.2</v>
      </c>
      <c r="G54" s="33"/>
      <c r="H54" s="34"/>
    </row>
    <row r="55" spans="1:8" s="2" customFormat="1" ht="16.899999999999999" customHeight="1">
      <c r="A55" s="33"/>
      <c r="B55" s="34"/>
      <c r="C55" s="232" t="s">
        <v>1</v>
      </c>
      <c r="D55" s="232" t="s">
        <v>233</v>
      </c>
      <c r="E55" s="18" t="s">
        <v>1</v>
      </c>
      <c r="F55" s="233">
        <v>-4.05</v>
      </c>
      <c r="G55" s="33"/>
      <c r="H55" s="34"/>
    </row>
    <row r="56" spans="1:8" s="2" customFormat="1" ht="16.899999999999999" customHeight="1">
      <c r="A56" s="33"/>
      <c r="B56" s="34"/>
      <c r="C56" s="232" t="s">
        <v>1</v>
      </c>
      <c r="D56" s="232" t="s">
        <v>622</v>
      </c>
      <c r="E56" s="18" t="s">
        <v>1</v>
      </c>
      <c r="F56" s="233">
        <v>64.427999999999997</v>
      </c>
      <c r="G56" s="33"/>
      <c r="H56" s="34"/>
    </row>
    <row r="57" spans="1:8" s="2" customFormat="1" ht="16.899999999999999" customHeight="1">
      <c r="A57" s="33"/>
      <c r="B57" s="34"/>
      <c r="C57" s="232" t="s">
        <v>1</v>
      </c>
      <c r="D57" s="232" t="s">
        <v>620</v>
      </c>
      <c r="E57" s="18" t="s">
        <v>1</v>
      </c>
      <c r="F57" s="233">
        <v>-3.2</v>
      </c>
      <c r="G57" s="33"/>
      <c r="H57" s="34"/>
    </row>
    <row r="58" spans="1:8" s="2" customFormat="1" ht="16.899999999999999" customHeight="1">
      <c r="A58" s="33"/>
      <c r="B58" s="34"/>
      <c r="C58" s="232" t="s">
        <v>1</v>
      </c>
      <c r="D58" s="232" t="s">
        <v>233</v>
      </c>
      <c r="E58" s="18" t="s">
        <v>1</v>
      </c>
      <c r="F58" s="233">
        <v>-4.05</v>
      </c>
      <c r="G58" s="33"/>
      <c r="H58" s="34"/>
    </row>
    <row r="59" spans="1:8" s="2" customFormat="1" ht="16.899999999999999" customHeight="1">
      <c r="A59" s="33"/>
      <c r="B59" s="34"/>
      <c r="C59" s="232" t="s">
        <v>1</v>
      </c>
      <c r="D59" s="232" t="s">
        <v>623</v>
      </c>
      <c r="E59" s="18" t="s">
        <v>1</v>
      </c>
      <c r="F59" s="233">
        <v>48.911000000000001</v>
      </c>
      <c r="G59" s="33"/>
      <c r="H59" s="34"/>
    </row>
    <row r="60" spans="1:8" s="2" customFormat="1" ht="16.899999999999999" customHeight="1">
      <c r="A60" s="33"/>
      <c r="B60" s="34"/>
      <c r="C60" s="232" t="s">
        <v>1</v>
      </c>
      <c r="D60" s="232" t="s">
        <v>620</v>
      </c>
      <c r="E60" s="18" t="s">
        <v>1</v>
      </c>
      <c r="F60" s="233">
        <v>-3.2</v>
      </c>
      <c r="G60" s="33"/>
      <c r="H60" s="34"/>
    </row>
    <row r="61" spans="1:8" s="2" customFormat="1" ht="16.899999999999999" customHeight="1">
      <c r="A61" s="33"/>
      <c r="B61" s="34"/>
      <c r="C61" s="232" t="s">
        <v>1</v>
      </c>
      <c r="D61" s="232" t="s">
        <v>624</v>
      </c>
      <c r="E61" s="18" t="s">
        <v>1</v>
      </c>
      <c r="F61" s="233">
        <v>-2.7</v>
      </c>
      <c r="G61" s="33"/>
      <c r="H61" s="34"/>
    </row>
    <row r="62" spans="1:8" s="2" customFormat="1" ht="16.899999999999999" customHeight="1">
      <c r="A62" s="33"/>
      <c r="B62" s="34"/>
      <c r="C62" s="232" t="s">
        <v>503</v>
      </c>
      <c r="D62" s="232" t="s">
        <v>625</v>
      </c>
      <c r="E62" s="18" t="s">
        <v>1</v>
      </c>
      <c r="F62" s="233">
        <v>650.57899999999995</v>
      </c>
      <c r="G62" s="33"/>
      <c r="H62" s="34"/>
    </row>
    <row r="63" spans="1:8" s="2" customFormat="1" ht="16.899999999999999" customHeight="1">
      <c r="A63" s="33"/>
      <c r="B63" s="34"/>
      <c r="C63" s="234" t="s">
        <v>3009</v>
      </c>
      <c r="D63" s="33"/>
      <c r="E63" s="33"/>
      <c r="F63" s="33"/>
      <c r="G63" s="33"/>
      <c r="H63" s="34"/>
    </row>
    <row r="64" spans="1:8" s="2" customFormat="1" ht="16.899999999999999" customHeight="1">
      <c r="A64" s="33"/>
      <c r="B64" s="34"/>
      <c r="C64" s="232" t="s">
        <v>594</v>
      </c>
      <c r="D64" s="232" t="s">
        <v>595</v>
      </c>
      <c r="E64" s="18" t="s">
        <v>153</v>
      </c>
      <c r="F64" s="233">
        <v>650.57899999999995</v>
      </c>
      <c r="G64" s="33"/>
      <c r="H64" s="34"/>
    </row>
    <row r="65" spans="1:8" s="2" customFormat="1" ht="16.899999999999999" customHeight="1">
      <c r="A65" s="33"/>
      <c r="B65" s="34"/>
      <c r="C65" s="232" t="s">
        <v>626</v>
      </c>
      <c r="D65" s="232" t="s">
        <v>627</v>
      </c>
      <c r="E65" s="18" t="s">
        <v>153</v>
      </c>
      <c r="F65" s="233">
        <v>650.57899999999995</v>
      </c>
      <c r="G65" s="33"/>
      <c r="H65" s="34"/>
    </row>
    <row r="66" spans="1:8" s="2" customFormat="1" ht="16.899999999999999" customHeight="1">
      <c r="A66" s="33"/>
      <c r="B66" s="34"/>
      <c r="C66" s="232" t="s">
        <v>629</v>
      </c>
      <c r="D66" s="232" t="s">
        <v>630</v>
      </c>
      <c r="E66" s="18" t="s">
        <v>153</v>
      </c>
      <c r="F66" s="233">
        <v>650.57899999999995</v>
      </c>
      <c r="G66" s="33"/>
      <c r="H66" s="34"/>
    </row>
    <row r="67" spans="1:8" s="2" customFormat="1" ht="16.899999999999999" customHeight="1">
      <c r="A67" s="33"/>
      <c r="B67" s="34"/>
      <c r="C67" s="232" t="s">
        <v>1243</v>
      </c>
      <c r="D67" s="232" t="s">
        <v>1244</v>
      </c>
      <c r="E67" s="18" t="s">
        <v>153</v>
      </c>
      <c r="F67" s="233">
        <v>1143.3420000000001</v>
      </c>
      <c r="G67" s="33"/>
      <c r="H67" s="34"/>
    </row>
    <row r="68" spans="1:8" s="2" customFormat="1" ht="22.5">
      <c r="A68" s="33"/>
      <c r="B68" s="34"/>
      <c r="C68" s="232" t="s">
        <v>1247</v>
      </c>
      <c r="D68" s="232" t="s">
        <v>1248</v>
      </c>
      <c r="E68" s="18" t="s">
        <v>153</v>
      </c>
      <c r="F68" s="233">
        <v>1143.3420000000001</v>
      </c>
      <c r="G68" s="33"/>
      <c r="H68" s="34"/>
    </row>
    <row r="69" spans="1:8" s="2" customFormat="1" ht="16.899999999999999" customHeight="1">
      <c r="A69" s="33"/>
      <c r="B69" s="34"/>
      <c r="C69" s="228" t="s">
        <v>521</v>
      </c>
      <c r="D69" s="229" t="s">
        <v>522</v>
      </c>
      <c r="E69" s="230" t="s">
        <v>153</v>
      </c>
      <c r="F69" s="231">
        <v>52.24</v>
      </c>
      <c r="G69" s="33"/>
      <c r="H69" s="34"/>
    </row>
    <row r="70" spans="1:8" s="2" customFormat="1" ht="16.899999999999999" customHeight="1">
      <c r="A70" s="33"/>
      <c r="B70" s="34"/>
      <c r="C70" s="232" t="s">
        <v>1</v>
      </c>
      <c r="D70" s="232" t="s">
        <v>654</v>
      </c>
      <c r="E70" s="18" t="s">
        <v>1</v>
      </c>
      <c r="F70" s="233">
        <v>0</v>
      </c>
      <c r="G70" s="33"/>
      <c r="H70" s="34"/>
    </row>
    <row r="71" spans="1:8" s="2" customFormat="1" ht="16.899999999999999" customHeight="1">
      <c r="A71" s="33"/>
      <c r="B71" s="34"/>
      <c r="C71" s="232" t="s">
        <v>1</v>
      </c>
      <c r="D71" s="232" t="s">
        <v>655</v>
      </c>
      <c r="E71" s="18" t="s">
        <v>1</v>
      </c>
      <c r="F71" s="233">
        <v>39.676000000000002</v>
      </c>
      <c r="G71" s="33"/>
      <c r="H71" s="34"/>
    </row>
    <row r="72" spans="1:8" s="2" customFormat="1" ht="16.899999999999999" customHeight="1">
      <c r="A72" s="33"/>
      <c r="B72" s="34"/>
      <c r="C72" s="232" t="s">
        <v>1</v>
      </c>
      <c r="D72" s="232" t="s">
        <v>234</v>
      </c>
      <c r="E72" s="18" t="s">
        <v>1</v>
      </c>
      <c r="F72" s="233">
        <v>-1.6</v>
      </c>
      <c r="G72" s="33"/>
      <c r="H72" s="34"/>
    </row>
    <row r="73" spans="1:8" s="2" customFormat="1" ht="16.899999999999999" customHeight="1">
      <c r="A73" s="33"/>
      <c r="B73" s="34"/>
      <c r="C73" s="232" t="s">
        <v>1</v>
      </c>
      <c r="D73" s="232" t="s">
        <v>656</v>
      </c>
      <c r="E73" s="18" t="s">
        <v>1</v>
      </c>
      <c r="F73" s="233">
        <v>15.964</v>
      </c>
      <c r="G73" s="33"/>
      <c r="H73" s="34"/>
    </row>
    <row r="74" spans="1:8" s="2" customFormat="1" ht="16.899999999999999" customHeight="1">
      <c r="A74" s="33"/>
      <c r="B74" s="34"/>
      <c r="C74" s="232" t="s">
        <v>1</v>
      </c>
      <c r="D74" s="232" t="s">
        <v>657</v>
      </c>
      <c r="E74" s="18" t="s">
        <v>1</v>
      </c>
      <c r="F74" s="233">
        <v>-1.8</v>
      </c>
      <c r="G74" s="33"/>
      <c r="H74" s="34"/>
    </row>
    <row r="75" spans="1:8" s="2" customFormat="1" ht="16.899999999999999" customHeight="1">
      <c r="A75" s="33"/>
      <c r="B75" s="34"/>
      <c r="C75" s="232" t="s">
        <v>521</v>
      </c>
      <c r="D75" s="232" t="s">
        <v>658</v>
      </c>
      <c r="E75" s="18" t="s">
        <v>1</v>
      </c>
      <c r="F75" s="233">
        <v>52.24</v>
      </c>
      <c r="G75" s="33"/>
      <c r="H75" s="34"/>
    </row>
    <row r="76" spans="1:8" s="2" customFormat="1" ht="16.899999999999999" customHeight="1">
      <c r="A76" s="33"/>
      <c r="B76" s="34"/>
      <c r="C76" s="234" t="s">
        <v>3009</v>
      </c>
      <c r="D76" s="33"/>
      <c r="E76" s="33"/>
      <c r="F76" s="33"/>
      <c r="G76" s="33"/>
      <c r="H76" s="34"/>
    </row>
    <row r="77" spans="1:8" s="2" customFormat="1" ht="16.899999999999999" customHeight="1">
      <c r="A77" s="33"/>
      <c r="B77" s="34"/>
      <c r="C77" s="232" t="s">
        <v>651</v>
      </c>
      <c r="D77" s="232" t="s">
        <v>652</v>
      </c>
      <c r="E77" s="18" t="s">
        <v>153</v>
      </c>
      <c r="F77" s="233">
        <v>52.24</v>
      </c>
      <c r="G77" s="33"/>
      <c r="H77" s="34"/>
    </row>
    <row r="78" spans="1:8" s="2" customFormat="1" ht="16.899999999999999" customHeight="1">
      <c r="A78" s="33"/>
      <c r="B78" s="34"/>
      <c r="C78" s="232" t="s">
        <v>648</v>
      </c>
      <c r="D78" s="232" t="s">
        <v>649</v>
      </c>
      <c r="E78" s="18" t="s">
        <v>153</v>
      </c>
      <c r="F78" s="233">
        <v>52.24</v>
      </c>
      <c r="G78" s="33"/>
      <c r="H78" s="34"/>
    </row>
    <row r="79" spans="1:8" s="2" customFormat="1" ht="16.899999999999999" customHeight="1">
      <c r="A79" s="33"/>
      <c r="B79" s="34"/>
      <c r="C79" s="232" t="s">
        <v>1243</v>
      </c>
      <c r="D79" s="232" t="s">
        <v>1244</v>
      </c>
      <c r="E79" s="18" t="s">
        <v>153</v>
      </c>
      <c r="F79" s="233">
        <v>1143.3420000000001</v>
      </c>
      <c r="G79" s="33"/>
      <c r="H79" s="34"/>
    </row>
    <row r="80" spans="1:8" s="2" customFormat="1" ht="22.5">
      <c r="A80" s="33"/>
      <c r="B80" s="34"/>
      <c r="C80" s="232" t="s">
        <v>1247</v>
      </c>
      <c r="D80" s="232" t="s">
        <v>1248</v>
      </c>
      <c r="E80" s="18" t="s">
        <v>153</v>
      </c>
      <c r="F80" s="233">
        <v>1143.3420000000001</v>
      </c>
      <c r="G80" s="33"/>
      <c r="H80" s="34"/>
    </row>
    <row r="81" spans="1:8" s="2" customFormat="1" ht="16.899999999999999" customHeight="1">
      <c r="A81" s="33"/>
      <c r="B81" s="34"/>
      <c r="C81" s="228" t="s">
        <v>506</v>
      </c>
      <c r="D81" s="229" t="s">
        <v>507</v>
      </c>
      <c r="E81" s="230" t="s">
        <v>153</v>
      </c>
      <c r="F81" s="231">
        <v>112.193</v>
      </c>
      <c r="G81" s="33"/>
      <c r="H81" s="34"/>
    </row>
    <row r="82" spans="1:8" s="2" customFormat="1" ht="16.899999999999999" customHeight="1">
      <c r="A82" s="33"/>
      <c r="B82" s="34"/>
      <c r="C82" s="232" t="s">
        <v>1</v>
      </c>
      <c r="D82" s="232" t="s">
        <v>635</v>
      </c>
      <c r="E82" s="18" t="s">
        <v>1</v>
      </c>
      <c r="F82" s="233">
        <v>0</v>
      </c>
      <c r="G82" s="33"/>
      <c r="H82" s="34"/>
    </row>
    <row r="83" spans="1:8" s="2" customFormat="1" ht="16.899999999999999" customHeight="1">
      <c r="A83" s="33"/>
      <c r="B83" s="34"/>
      <c r="C83" s="232" t="s">
        <v>1</v>
      </c>
      <c r="D83" s="232" t="s">
        <v>636</v>
      </c>
      <c r="E83" s="18" t="s">
        <v>1</v>
      </c>
      <c r="F83" s="233">
        <v>0</v>
      </c>
      <c r="G83" s="33"/>
      <c r="H83" s="34"/>
    </row>
    <row r="84" spans="1:8" s="2" customFormat="1" ht="16.899999999999999" customHeight="1">
      <c r="A84" s="33"/>
      <c r="B84" s="34"/>
      <c r="C84" s="232" t="s">
        <v>1</v>
      </c>
      <c r="D84" s="232" t="s">
        <v>637</v>
      </c>
      <c r="E84" s="18" t="s">
        <v>1</v>
      </c>
      <c r="F84" s="233">
        <v>1.35</v>
      </c>
      <c r="G84" s="33"/>
      <c r="H84" s="34"/>
    </row>
    <row r="85" spans="1:8" s="2" customFormat="1" ht="16.899999999999999" customHeight="1">
      <c r="A85" s="33"/>
      <c r="B85" s="34"/>
      <c r="C85" s="232" t="s">
        <v>1</v>
      </c>
      <c r="D85" s="232" t="s">
        <v>638</v>
      </c>
      <c r="E85" s="18" t="s">
        <v>1</v>
      </c>
      <c r="F85" s="233">
        <v>2.1</v>
      </c>
      <c r="G85" s="33"/>
      <c r="H85" s="34"/>
    </row>
    <row r="86" spans="1:8" s="2" customFormat="1" ht="16.899999999999999" customHeight="1">
      <c r="A86" s="33"/>
      <c r="B86" s="34"/>
      <c r="C86" s="232" t="s">
        <v>1</v>
      </c>
      <c r="D86" s="232" t="s">
        <v>639</v>
      </c>
      <c r="E86" s="18" t="s">
        <v>1</v>
      </c>
      <c r="F86" s="233">
        <v>6.1360000000000001</v>
      </c>
      <c r="G86" s="33"/>
      <c r="H86" s="34"/>
    </row>
    <row r="87" spans="1:8" s="2" customFormat="1" ht="16.899999999999999" customHeight="1">
      <c r="A87" s="33"/>
      <c r="B87" s="34"/>
      <c r="C87" s="232" t="s">
        <v>1</v>
      </c>
      <c r="D87" s="232" t="s">
        <v>542</v>
      </c>
      <c r="E87" s="18" t="s">
        <v>1</v>
      </c>
      <c r="F87" s="233">
        <v>-1.08</v>
      </c>
      <c r="G87" s="33"/>
      <c r="H87" s="34"/>
    </row>
    <row r="88" spans="1:8" s="2" customFormat="1" ht="16.899999999999999" customHeight="1">
      <c r="A88" s="33"/>
      <c r="B88" s="34"/>
      <c r="C88" s="232" t="s">
        <v>1</v>
      </c>
      <c r="D88" s="232" t="s">
        <v>640</v>
      </c>
      <c r="E88" s="18" t="s">
        <v>1</v>
      </c>
      <c r="F88" s="233">
        <v>36.639000000000003</v>
      </c>
      <c r="G88" s="33"/>
      <c r="H88" s="34"/>
    </row>
    <row r="89" spans="1:8" s="2" customFormat="1" ht="16.899999999999999" customHeight="1">
      <c r="A89" s="33"/>
      <c r="B89" s="34"/>
      <c r="C89" s="232" t="s">
        <v>1</v>
      </c>
      <c r="D89" s="232" t="s">
        <v>641</v>
      </c>
      <c r="E89" s="18" t="s">
        <v>1</v>
      </c>
      <c r="F89" s="233">
        <v>-2.4</v>
      </c>
      <c r="G89" s="33"/>
      <c r="H89" s="34"/>
    </row>
    <row r="90" spans="1:8" s="2" customFormat="1" ht="16.899999999999999" customHeight="1">
      <c r="A90" s="33"/>
      <c r="B90" s="34"/>
      <c r="C90" s="232" t="s">
        <v>1</v>
      </c>
      <c r="D90" s="232" t="s">
        <v>642</v>
      </c>
      <c r="E90" s="18" t="s">
        <v>1</v>
      </c>
      <c r="F90" s="233">
        <v>25.015999999999998</v>
      </c>
      <c r="G90" s="33"/>
      <c r="H90" s="34"/>
    </row>
    <row r="91" spans="1:8" s="2" customFormat="1" ht="16.899999999999999" customHeight="1">
      <c r="A91" s="33"/>
      <c r="B91" s="34"/>
      <c r="C91" s="232" t="s">
        <v>1</v>
      </c>
      <c r="D91" s="232" t="s">
        <v>644</v>
      </c>
      <c r="E91" s="18" t="s">
        <v>1</v>
      </c>
      <c r="F91" s="233">
        <v>25.015999999999998</v>
      </c>
      <c r="G91" s="33"/>
      <c r="H91" s="34"/>
    </row>
    <row r="92" spans="1:8" s="2" customFormat="1" ht="16.899999999999999" customHeight="1">
      <c r="A92" s="33"/>
      <c r="B92" s="34"/>
      <c r="C92" s="232" t="s">
        <v>1</v>
      </c>
      <c r="D92" s="232" t="s">
        <v>641</v>
      </c>
      <c r="E92" s="18" t="s">
        <v>1</v>
      </c>
      <c r="F92" s="233">
        <v>-2.4</v>
      </c>
      <c r="G92" s="33"/>
      <c r="H92" s="34"/>
    </row>
    <row r="93" spans="1:8" s="2" customFormat="1" ht="16.899999999999999" customHeight="1">
      <c r="A93" s="33"/>
      <c r="B93" s="34"/>
      <c r="C93" s="232" t="s">
        <v>1</v>
      </c>
      <c r="D93" s="232" t="s">
        <v>645</v>
      </c>
      <c r="E93" s="18" t="s">
        <v>1</v>
      </c>
      <c r="F93" s="233">
        <v>25.015999999999998</v>
      </c>
      <c r="G93" s="33"/>
      <c r="H93" s="34"/>
    </row>
    <row r="94" spans="1:8" s="2" customFormat="1" ht="16.899999999999999" customHeight="1">
      <c r="A94" s="33"/>
      <c r="B94" s="34"/>
      <c r="C94" s="232" t="s">
        <v>1</v>
      </c>
      <c r="D94" s="232" t="s">
        <v>646</v>
      </c>
      <c r="E94" s="18" t="s">
        <v>1</v>
      </c>
      <c r="F94" s="233">
        <v>-3.2</v>
      </c>
      <c r="G94" s="33"/>
      <c r="H94" s="34"/>
    </row>
    <row r="95" spans="1:8" s="2" customFormat="1" ht="16.899999999999999" customHeight="1">
      <c r="A95" s="33"/>
      <c r="B95" s="34"/>
      <c r="C95" s="232" t="s">
        <v>506</v>
      </c>
      <c r="D95" s="232" t="s">
        <v>163</v>
      </c>
      <c r="E95" s="18" t="s">
        <v>1</v>
      </c>
      <c r="F95" s="233">
        <v>112.193</v>
      </c>
      <c r="G95" s="33"/>
      <c r="H95" s="34"/>
    </row>
    <row r="96" spans="1:8" s="2" customFormat="1" ht="16.899999999999999" customHeight="1">
      <c r="A96" s="33"/>
      <c r="B96" s="34"/>
      <c r="C96" s="234" t="s">
        <v>3009</v>
      </c>
      <c r="D96" s="33"/>
      <c r="E96" s="33"/>
      <c r="F96" s="33"/>
      <c r="G96" s="33"/>
      <c r="H96" s="34"/>
    </row>
    <row r="97" spans="1:8" s="2" customFormat="1" ht="16.899999999999999" customHeight="1">
      <c r="A97" s="33"/>
      <c r="B97" s="34"/>
      <c r="C97" s="232" t="s">
        <v>632</v>
      </c>
      <c r="D97" s="232" t="s">
        <v>633</v>
      </c>
      <c r="E97" s="18" t="s">
        <v>153</v>
      </c>
      <c r="F97" s="233">
        <v>112.193</v>
      </c>
      <c r="G97" s="33"/>
      <c r="H97" s="34"/>
    </row>
    <row r="98" spans="1:8" s="2" customFormat="1" ht="16.899999999999999" customHeight="1">
      <c r="A98" s="33"/>
      <c r="B98" s="34"/>
      <c r="C98" s="232" t="s">
        <v>1243</v>
      </c>
      <c r="D98" s="232" t="s">
        <v>1244</v>
      </c>
      <c r="E98" s="18" t="s">
        <v>153</v>
      </c>
      <c r="F98" s="233">
        <v>1143.3420000000001</v>
      </c>
      <c r="G98" s="33"/>
      <c r="H98" s="34"/>
    </row>
    <row r="99" spans="1:8" s="2" customFormat="1" ht="22.5">
      <c r="A99" s="33"/>
      <c r="B99" s="34"/>
      <c r="C99" s="232" t="s">
        <v>1247</v>
      </c>
      <c r="D99" s="232" t="s">
        <v>1248</v>
      </c>
      <c r="E99" s="18" t="s">
        <v>153</v>
      </c>
      <c r="F99" s="233">
        <v>1143.3420000000001</v>
      </c>
      <c r="G99" s="33"/>
      <c r="H99" s="34"/>
    </row>
    <row r="100" spans="1:8" s="2" customFormat="1" ht="16.899999999999999" customHeight="1">
      <c r="A100" s="33"/>
      <c r="B100" s="34"/>
      <c r="C100" s="228" t="s">
        <v>509</v>
      </c>
      <c r="D100" s="229" t="s">
        <v>510</v>
      </c>
      <c r="E100" s="230" t="s">
        <v>153</v>
      </c>
      <c r="F100" s="231">
        <v>328.33</v>
      </c>
      <c r="G100" s="33"/>
      <c r="H100" s="34"/>
    </row>
    <row r="101" spans="1:8" s="2" customFormat="1" ht="16.899999999999999" customHeight="1">
      <c r="A101" s="33"/>
      <c r="B101" s="34"/>
      <c r="C101" s="232" t="s">
        <v>1</v>
      </c>
      <c r="D101" s="232" t="s">
        <v>592</v>
      </c>
      <c r="E101" s="18" t="s">
        <v>1</v>
      </c>
      <c r="F101" s="233">
        <v>0</v>
      </c>
      <c r="G101" s="33"/>
      <c r="H101" s="34"/>
    </row>
    <row r="102" spans="1:8" s="2" customFormat="1" ht="22.5">
      <c r="A102" s="33"/>
      <c r="B102" s="34"/>
      <c r="C102" s="232" t="s">
        <v>1</v>
      </c>
      <c r="D102" s="232" t="s">
        <v>593</v>
      </c>
      <c r="E102" s="18" t="s">
        <v>1</v>
      </c>
      <c r="F102" s="233">
        <v>328.33</v>
      </c>
      <c r="G102" s="33"/>
      <c r="H102" s="34"/>
    </row>
    <row r="103" spans="1:8" s="2" customFormat="1" ht="16.899999999999999" customHeight="1">
      <c r="A103" s="33"/>
      <c r="B103" s="34"/>
      <c r="C103" s="232" t="s">
        <v>509</v>
      </c>
      <c r="D103" s="232" t="s">
        <v>163</v>
      </c>
      <c r="E103" s="18" t="s">
        <v>1</v>
      </c>
      <c r="F103" s="233">
        <v>328.33</v>
      </c>
      <c r="G103" s="33"/>
      <c r="H103" s="34"/>
    </row>
    <row r="104" spans="1:8" s="2" customFormat="1" ht="16.899999999999999" customHeight="1">
      <c r="A104" s="33"/>
      <c r="B104" s="34"/>
      <c r="C104" s="234" t="s">
        <v>3009</v>
      </c>
      <c r="D104" s="33"/>
      <c r="E104" s="33"/>
      <c r="F104" s="33"/>
      <c r="G104" s="33"/>
      <c r="H104" s="34"/>
    </row>
    <row r="105" spans="1:8" s="2" customFormat="1" ht="16.899999999999999" customHeight="1">
      <c r="A105" s="33"/>
      <c r="B105" s="34"/>
      <c r="C105" s="232" t="s">
        <v>589</v>
      </c>
      <c r="D105" s="232" t="s">
        <v>590</v>
      </c>
      <c r="E105" s="18" t="s">
        <v>153</v>
      </c>
      <c r="F105" s="233">
        <v>328.33</v>
      </c>
      <c r="G105" s="33"/>
      <c r="H105" s="34"/>
    </row>
    <row r="106" spans="1:8" s="2" customFormat="1" ht="16.899999999999999" customHeight="1">
      <c r="A106" s="33"/>
      <c r="B106" s="34"/>
      <c r="C106" s="232" t="s">
        <v>582</v>
      </c>
      <c r="D106" s="232" t="s">
        <v>583</v>
      </c>
      <c r="E106" s="18" t="s">
        <v>153</v>
      </c>
      <c r="F106" s="233">
        <v>328.33</v>
      </c>
      <c r="G106" s="33"/>
      <c r="H106" s="34"/>
    </row>
    <row r="107" spans="1:8" s="2" customFormat="1" ht="22.5">
      <c r="A107" s="33"/>
      <c r="B107" s="34"/>
      <c r="C107" s="232" t="s">
        <v>586</v>
      </c>
      <c r="D107" s="232" t="s">
        <v>587</v>
      </c>
      <c r="E107" s="18" t="s">
        <v>153</v>
      </c>
      <c r="F107" s="233">
        <v>328.33</v>
      </c>
      <c r="G107" s="33"/>
      <c r="H107" s="34"/>
    </row>
    <row r="108" spans="1:8" s="2" customFormat="1" ht="16.899999999999999" customHeight="1">
      <c r="A108" s="33"/>
      <c r="B108" s="34"/>
      <c r="C108" s="232" t="s">
        <v>1243</v>
      </c>
      <c r="D108" s="232" t="s">
        <v>1244</v>
      </c>
      <c r="E108" s="18" t="s">
        <v>153</v>
      </c>
      <c r="F108" s="233">
        <v>1143.3420000000001</v>
      </c>
      <c r="G108" s="33"/>
      <c r="H108" s="34"/>
    </row>
    <row r="109" spans="1:8" s="2" customFormat="1" ht="22.5">
      <c r="A109" s="33"/>
      <c r="B109" s="34"/>
      <c r="C109" s="232" t="s">
        <v>1247</v>
      </c>
      <c r="D109" s="232" t="s">
        <v>1248</v>
      </c>
      <c r="E109" s="18" t="s">
        <v>153</v>
      </c>
      <c r="F109" s="233">
        <v>1143.3420000000001</v>
      </c>
      <c r="G109" s="33"/>
      <c r="H109" s="34"/>
    </row>
    <row r="110" spans="1:8" s="2" customFormat="1" ht="16.899999999999999" customHeight="1">
      <c r="A110" s="33"/>
      <c r="B110" s="34"/>
      <c r="C110" s="228" t="s">
        <v>512</v>
      </c>
      <c r="D110" s="229" t="s">
        <v>513</v>
      </c>
      <c r="E110" s="230" t="s">
        <v>153</v>
      </c>
      <c r="F110" s="231">
        <v>76.83</v>
      </c>
      <c r="G110" s="33"/>
      <c r="H110" s="34"/>
    </row>
    <row r="111" spans="1:8" s="2" customFormat="1" ht="16.899999999999999" customHeight="1">
      <c r="A111" s="33"/>
      <c r="B111" s="34"/>
      <c r="C111" s="232" t="s">
        <v>1</v>
      </c>
      <c r="D111" s="232" t="s">
        <v>1091</v>
      </c>
      <c r="E111" s="18" t="s">
        <v>1</v>
      </c>
      <c r="F111" s="233">
        <v>0</v>
      </c>
      <c r="G111" s="33"/>
      <c r="H111" s="34"/>
    </row>
    <row r="112" spans="1:8" s="2" customFormat="1" ht="16.899999999999999" customHeight="1">
      <c r="A112" s="33"/>
      <c r="B112" s="34"/>
      <c r="C112" s="232" t="s">
        <v>1</v>
      </c>
      <c r="D112" s="232" t="s">
        <v>1</v>
      </c>
      <c r="E112" s="18" t="s">
        <v>1</v>
      </c>
      <c r="F112" s="233">
        <v>0</v>
      </c>
      <c r="G112" s="33"/>
      <c r="H112" s="34"/>
    </row>
    <row r="113" spans="1:8" s="2" customFormat="1" ht="16.899999999999999" customHeight="1">
      <c r="A113" s="33"/>
      <c r="B113" s="34"/>
      <c r="C113" s="232" t="s">
        <v>1</v>
      </c>
      <c r="D113" s="232" t="s">
        <v>1092</v>
      </c>
      <c r="E113" s="18" t="s">
        <v>1</v>
      </c>
      <c r="F113" s="233">
        <v>0</v>
      </c>
      <c r="G113" s="33"/>
      <c r="H113" s="34"/>
    </row>
    <row r="114" spans="1:8" s="2" customFormat="1" ht="16.899999999999999" customHeight="1">
      <c r="A114" s="33"/>
      <c r="B114" s="34"/>
      <c r="C114" s="232" t="s">
        <v>1</v>
      </c>
      <c r="D114" s="232" t="s">
        <v>1093</v>
      </c>
      <c r="E114" s="18" t="s">
        <v>1</v>
      </c>
      <c r="F114" s="233">
        <v>0</v>
      </c>
      <c r="G114" s="33"/>
      <c r="H114" s="34"/>
    </row>
    <row r="115" spans="1:8" s="2" customFormat="1" ht="16.899999999999999" customHeight="1">
      <c r="A115" s="33"/>
      <c r="B115" s="34"/>
      <c r="C115" s="232" t="s">
        <v>1</v>
      </c>
      <c r="D115" s="232" t="s">
        <v>709</v>
      </c>
      <c r="E115" s="18" t="s">
        <v>1</v>
      </c>
      <c r="F115" s="233">
        <v>0</v>
      </c>
      <c r="G115" s="33"/>
      <c r="H115" s="34"/>
    </row>
    <row r="116" spans="1:8" s="2" customFormat="1" ht="16.899999999999999" customHeight="1">
      <c r="A116" s="33"/>
      <c r="B116" s="34"/>
      <c r="C116" s="232" t="s">
        <v>1</v>
      </c>
      <c r="D116" s="232" t="s">
        <v>710</v>
      </c>
      <c r="E116" s="18" t="s">
        <v>1</v>
      </c>
      <c r="F116" s="233">
        <v>0</v>
      </c>
      <c r="G116" s="33"/>
      <c r="H116" s="34"/>
    </row>
    <row r="117" spans="1:8" s="2" customFormat="1" ht="16.899999999999999" customHeight="1">
      <c r="A117" s="33"/>
      <c r="B117" s="34"/>
      <c r="C117" s="232" t="s">
        <v>1</v>
      </c>
      <c r="D117" s="232" t="s">
        <v>711</v>
      </c>
      <c r="E117" s="18" t="s">
        <v>1</v>
      </c>
      <c r="F117" s="233">
        <v>0</v>
      </c>
      <c r="G117" s="33"/>
      <c r="H117" s="34"/>
    </row>
    <row r="118" spans="1:8" s="2" customFormat="1" ht="16.899999999999999" customHeight="1">
      <c r="A118" s="33"/>
      <c r="B118" s="34"/>
      <c r="C118" s="232" t="s">
        <v>1</v>
      </c>
      <c r="D118" s="232" t="s">
        <v>1094</v>
      </c>
      <c r="E118" s="18" t="s">
        <v>1</v>
      </c>
      <c r="F118" s="233">
        <v>0</v>
      </c>
      <c r="G118" s="33"/>
      <c r="H118" s="34"/>
    </row>
    <row r="119" spans="1:8" s="2" customFormat="1" ht="16.899999999999999" customHeight="1">
      <c r="A119" s="33"/>
      <c r="B119" s="34"/>
      <c r="C119" s="232" t="s">
        <v>1</v>
      </c>
      <c r="D119" s="232" t="s">
        <v>1095</v>
      </c>
      <c r="E119" s="18" t="s">
        <v>1</v>
      </c>
      <c r="F119" s="233">
        <v>0</v>
      </c>
      <c r="G119" s="33"/>
      <c r="H119" s="34"/>
    </row>
    <row r="120" spans="1:8" s="2" customFormat="1" ht="16.899999999999999" customHeight="1">
      <c r="A120" s="33"/>
      <c r="B120" s="34"/>
      <c r="C120" s="232" t="s">
        <v>1</v>
      </c>
      <c r="D120" s="232" t="s">
        <v>1096</v>
      </c>
      <c r="E120" s="18" t="s">
        <v>1</v>
      </c>
      <c r="F120" s="233">
        <v>0</v>
      </c>
      <c r="G120" s="33"/>
      <c r="H120" s="34"/>
    </row>
    <row r="121" spans="1:8" s="2" customFormat="1" ht="16.899999999999999" customHeight="1">
      <c r="A121" s="33"/>
      <c r="B121" s="34"/>
      <c r="C121" s="232" t="s">
        <v>1</v>
      </c>
      <c r="D121" s="232" t="s">
        <v>1</v>
      </c>
      <c r="E121" s="18" t="s">
        <v>1</v>
      </c>
      <c r="F121" s="233">
        <v>0</v>
      </c>
      <c r="G121" s="33"/>
      <c r="H121" s="34"/>
    </row>
    <row r="122" spans="1:8" s="2" customFormat="1" ht="16.899999999999999" customHeight="1">
      <c r="A122" s="33"/>
      <c r="B122" s="34"/>
      <c r="C122" s="232" t="s">
        <v>1</v>
      </c>
      <c r="D122" s="232" t="s">
        <v>1</v>
      </c>
      <c r="E122" s="18" t="s">
        <v>1</v>
      </c>
      <c r="F122" s="233">
        <v>0</v>
      </c>
      <c r="G122" s="33"/>
      <c r="H122" s="34"/>
    </row>
    <row r="123" spans="1:8" s="2" customFormat="1" ht="16.899999999999999" customHeight="1">
      <c r="A123" s="33"/>
      <c r="B123" s="34"/>
      <c r="C123" s="232" t="s">
        <v>1</v>
      </c>
      <c r="D123" s="232" t="s">
        <v>1097</v>
      </c>
      <c r="E123" s="18" t="s">
        <v>1</v>
      </c>
      <c r="F123" s="233">
        <v>8.35</v>
      </c>
      <c r="G123" s="33"/>
      <c r="H123" s="34"/>
    </row>
    <row r="124" spans="1:8" s="2" customFormat="1" ht="16.899999999999999" customHeight="1">
      <c r="A124" s="33"/>
      <c r="B124" s="34"/>
      <c r="C124" s="232" t="s">
        <v>1</v>
      </c>
      <c r="D124" s="232" t="s">
        <v>1098</v>
      </c>
      <c r="E124" s="18" t="s">
        <v>1</v>
      </c>
      <c r="F124" s="233">
        <v>5.22</v>
      </c>
      <c r="G124" s="33"/>
      <c r="H124" s="34"/>
    </row>
    <row r="125" spans="1:8" s="2" customFormat="1" ht="16.899999999999999" customHeight="1">
      <c r="A125" s="33"/>
      <c r="B125" s="34"/>
      <c r="C125" s="232" t="s">
        <v>1</v>
      </c>
      <c r="D125" s="232" t="s">
        <v>1099</v>
      </c>
      <c r="E125" s="18" t="s">
        <v>1</v>
      </c>
      <c r="F125" s="233">
        <v>4.12</v>
      </c>
      <c r="G125" s="33"/>
      <c r="H125" s="34"/>
    </row>
    <row r="126" spans="1:8" s="2" customFormat="1" ht="16.899999999999999" customHeight="1">
      <c r="A126" s="33"/>
      <c r="B126" s="34"/>
      <c r="C126" s="232" t="s">
        <v>1</v>
      </c>
      <c r="D126" s="232" t="s">
        <v>1100</v>
      </c>
      <c r="E126" s="18" t="s">
        <v>1</v>
      </c>
      <c r="F126" s="233">
        <v>3.94</v>
      </c>
      <c r="G126" s="33"/>
      <c r="H126" s="34"/>
    </row>
    <row r="127" spans="1:8" s="2" customFormat="1" ht="16.899999999999999" customHeight="1">
      <c r="A127" s="33"/>
      <c r="B127" s="34"/>
      <c r="C127" s="232" t="s">
        <v>1</v>
      </c>
      <c r="D127" s="232" t="s">
        <v>1101</v>
      </c>
      <c r="E127" s="18" t="s">
        <v>1</v>
      </c>
      <c r="F127" s="233">
        <v>13.8</v>
      </c>
      <c r="G127" s="33"/>
      <c r="H127" s="34"/>
    </row>
    <row r="128" spans="1:8" s="2" customFormat="1" ht="16.899999999999999" customHeight="1">
      <c r="A128" s="33"/>
      <c r="B128" s="34"/>
      <c r="C128" s="232" t="s">
        <v>1</v>
      </c>
      <c r="D128" s="232" t="s">
        <v>1102</v>
      </c>
      <c r="E128" s="18" t="s">
        <v>1</v>
      </c>
      <c r="F128" s="233">
        <v>13.8</v>
      </c>
      <c r="G128" s="33"/>
      <c r="H128" s="34"/>
    </row>
    <row r="129" spans="1:8" s="2" customFormat="1" ht="16.899999999999999" customHeight="1">
      <c r="A129" s="33"/>
      <c r="B129" s="34"/>
      <c r="C129" s="232" t="s">
        <v>1</v>
      </c>
      <c r="D129" s="232" t="s">
        <v>283</v>
      </c>
      <c r="E129" s="18" t="s">
        <v>1</v>
      </c>
      <c r="F129" s="233">
        <v>13.8</v>
      </c>
      <c r="G129" s="33"/>
      <c r="H129" s="34"/>
    </row>
    <row r="130" spans="1:8" s="2" customFormat="1" ht="16.899999999999999" customHeight="1">
      <c r="A130" s="33"/>
      <c r="B130" s="34"/>
      <c r="C130" s="232" t="s">
        <v>1</v>
      </c>
      <c r="D130" s="232" t="s">
        <v>284</v>
      </c>
      <c r="E130" s="18" t="s">
        <v>1</v>
      </c>
      <c r="F130" s="233">
        <v>13.8</v>
      </c>
      <c r="G130" s="33"/>
      <c r="H130" s="34"/>
    </row>
    <row r="131" spans="1:8" s="2" customFormat="1" ht="16.899999999999999" customHeight="1">
      <c r="A131" s="33"/>
      <c r="B131" s="34"/>
      <c r="C131" s="232" t="s">
        <v>512</v>
      </c>
      <c r="D131" s="232" t="s">
        <v>193</v>
      </c>
      <c r="E131" s="18" t="s">
        <v>1</v>
      </c>
      <c r="F131" s="233">
        <v>76.83</v>
      </c>
      <c r="G131" s="33"/>
      <c r="H131" s="34"/>
    </row>
    <row r="132" spans="1:8" s="2" customFormat="1" ht="16.899999999999999" customHeight="1">
      <c r="A132" s="33"/>
      <c r="B132" s="34"/>
      <c r="C132" s="234" t="s">
        <v>3009</v>
      </c>
      <c r="D132" s="33"/>
      <c r="E132" s="33"/>
      <c r="F132" s="33"/>
      <c r="G132" s="33"/>
      <c r="H132" s="34"/>
    </row>
    <row r="133" spans="1:8" s="2" customFormat="1" ht="22.5">
      <c r="A133" s="33"/>
      <c r="B133" s="34"/>
      <c r="C133" s="232" t="s">
        <v>1088</v>
      </c>
      <c r="D133" s="232" t="s">
        <v>1089</v>
      </c>
      <c r="E133" s="18" t="s">
        <v>153</v>
      </c>
      <c r="F133" s="233">
        <v>82.25</v>
      </c>
      <c r="G133" s="33"/>
      <c r="H133" s="34"/>
    </row>
    <row r="134" spans="1:8" s="2" customFormat="1" ht="22.5">
      <c r="A134" s="33"/>
      <c r="B134" s="34"/>
      <c r="C134" s="232" t="s">
        <v>706</v>
      </c>
      <c r="D134" s="232" t="s">
        <v>707</v>
      </c>
      <c r="E134" s="18" t="s">
        <v>153</v>
      </c>
      <c r="F134" s="233">
        <v>82.25</v>
      </c>
      <c r="G134" s="33"/>
      <c r="H134" s="34"/>
    </row>
    <row r="135" spans="1:8" s="2" customFormat="1" ht="22.5">
      <c r="A135" s="33"/>
      <c r="B135" s="34"/>
      <c r="C135" s="232" t="s">
        <v>1104</v>
      </c>
      <c r="D135" s="232" t="s">
        <v>1105</v>
      </c>
      <c r="E135" s="18" t="s">
        <v>153</v>
      </c>
      <c r="F135" s="233">
        <v>81</v>
      </c>
      <c r="G135" s="33"/>
      <c r="H135" s="34"/>
    </row>
    <row r="136" spans="1:8" s="2" customFormat="1" ht="16.899999999999999" customHeight="1">
      <c r="A136" s="33"/>
      <c r="B136" s="34"/>
      <c r="C136" s="228" t="s">
        <v>515</v>
      </c>
      <c r="D136" s="229" t="s">
        <v>516</v>
      </c>
      <c r="E136" s="230" t="s">
        <v>153</v>
      </c>
      <c r="F136" s="231">
        <v>229.6</v>
      </c>
      <c r="G136" s="33"/>
      <c r="H136" s="34"/>
    </row>
    <row r="137" spans="1:8" s="2" customFormat="1" ht="16.899999999999999" customHeight="1">
      <c r="A137" s="33"/>
      <c r="B137" s="34"/>
      <c r="C137" s="232" t="s">
        <v>1</v>
      </c>
      <c r="D137" s="232" t="s">
        <v>1133</v>
      </c>
      <c r="E137" s="18" t="s">
        <v>1</v>
      </c>
      <c r="F137" s="233">
        <v>0</v>
      </c>
      <c r="G137" s="33"/>
      <c r="H137" s="34"/>
    </row>
    <row r="138" spans="1:8" s="2" customFormat="1" ht="16.899999999999999" customHeight="1">
      <c r="A138" s="33"/>
      <c r="B138" s="34"/>
      <c r="C138" s="232" t="s">
        <v>1</v>
      </c>
      <c r="D138" s="232" t="s">
        <v>1134</v>
      </c>
      <c r="E138" s="18" t="s">
        <v>1</v>
      </c>
      <c r="F138" s="233">
        <v>0</v>
      </c>
      <c r="G138" s="33"/>
      <c r="H138" s="34"/>
    </row>
    <row r="139" spans="1:8" s="2" customFormat="1" ht="16.899999999999999" customHeight="1">
      <c r="A139" s="33"/>
      <c r="B139" s="34"/>
      <c r="C139" s="232" t="s">
        <v>1</v>
      </c>
      <c r="D139" s="232" t="s">
        <v>1135</v>
      </c>
      <c r="E139" s="18" t="s">
        <v>1</v>
      </c>
      <c r="F139" s="233">
        <v>0</v>
      </c>
      <c r="G139" s="33"/>
      <c r="H139" s="34"/>
    </row>
    <row r="140" spans="1:8" s="2" customFormat="1" ht="16.899999999999999" customHeight="1">
      <c r="A140" s="33"/>
      <c r="B140" s="34"/>
      <c r="C140" s="232" t="s">
        <v>1</v>
      </c>
      <c r="D140" s="232" t="s">
        <v>1136</v>
      </c>
      <c r="E140" s="18" t="s">
        <v>1</v>
      </c>
      <c r="F140" s="233">
        <v>0</v>
      </c>
      <c r="G140" s="33"/>
      <c r="H140" s="34"/>
    </row>
    <row r="141" spans="1:8" s="2" customFormat="1" ht="16.899999999999999" customHeight="1">
      <c r="A141" s="33"/>
      <c r="B141" s="34"/>
      <c r="C141" s="232" t="s">
        <v>1</v>
      </c>
      <c r="D141" s="232" t="s">
        <v>1137</v>
      </c>
      <c r="E141" s="18" t="s">
        <v>1</v>
      </c>
      <c r="F141" s="233">
        <v>0</v>
      </c>
      <c r="G141" s="33"/>
      <c r="H141" s="34"/>
    </row>
    <row r="142" spans="1:8" s="2" customFormat="1" ht="16.899999999999999" customHeight="1">
      <c r="A142" s="33"/>
      <c r="B142" s="34"/>
      <c r="C142" s="232" t="s">
        <v>1</v>
      </c>
      <c r="D142" s="232" t="s">
        <v>1138</v>
      </c>
      <c r="E142" s="18" t="s">
        <v>1</v>
      </c>
      <c r="F142" s="233">
        <v>0</v>
      </c>
      <c r="G142" s="33"/>
      <c r="H142" s="34"/>
    </row>
    <row r="143" spans="1:8" s="2" customFormat="1" ht="16.899999999999999" customHeight="1">
      <c r="A143" s="33"/>
      <c r="B143" s="34"/>
      <c r="C143" s="232" t="s">
        <v>1</v>
      </c>
      <c r="D143" s="232" t="s">
        <v>1139</v>
      </c>
      <c r="E143" s="18" t="s">
        <v>1</v>
      </c>
      <c r="F143" s="233">
        <v>0</v>
      </c>
      <c r="G143" s="33"/>
      <c r="H143" s="34"/>
    </row>
    <row r="144" spans="1:8" s="2" customFormat="1" ht="16.899999999999999" customHeight="1">
      <c r="A144" s="33"/>
      <c r="B144" s="34"/>
      <c r="C144" s="232" t="s">
        <v>1</v>
      </c>
      <c r="D144" s="232" t="s">
        <v>1140</v>
      </c>
      <c r="E144" s="18" t="s">
        <v>1</v>
      </c>
      <c r="F144" s="233">
        <v>0</v>
      </c>
      <c r="G144" s="33"/>
      <c r="H144" s="34"/>
    </row>
    <row r="145" spans="1:8" s="2" customFormat="1" ht="16.899999999999999" customHeight="1">
      <c r="A145" s="33"/>
      <c r="B145" s="34"/>
      <c r="C145" s="232" t="s">
        <v>1</v>
      </c>
      <c r="D145" s="232" t="s">
        <v>1</v>
      </c>
      <c r="E145" s="18" t="s">
        <v>1</v>
      </c>
      <c r="F145" s="233">
        <v>0</v>
      </c>
      <c r="G145" s="33"/>
      <c r="H145" s="34"/>
    </row>
    <row r="146" spans="1:8" s="2" customFormat="1" ht="16.899999999999999" customHeight="1">
      <c r="A146" s="33"/>
      <c r="B146" s="34"/>
      <c r="C146" s="232" t="s">
        <v>1</v>
      </c>
      <c r="D146" s="232" t="s">
        <v>1141</v>
      </c>
      <c r="E146" s="18" t="s">
        <v>1</v>
      </c>
      <c r="F146" s="233">
        <v>17.170000000000002</v>
      </c>
      <c r="G146" s="33"/>
      <c r="H146" s="34"/>
    </row>
    <row r="147" spans="1:8" s="2" customFormat="1" ht="16.899999999999999" customHeight="1">
      <c r="A147" s="33"/>
      <c r="B147" s="34"/>
      <c r="C147" s="232" t="s">
        <v>1</v>
      </c>
      <c r="D147" s="232" t="s">
        <v>486</v>
      </c>
      <c r="E147" s="18" t="s">
        <v>1</v>
      </c>
      <c r="F147" s="233">
        <v>5.53</v>
      </c>
      <c r="G147" s="33"/>
      <c r="H147" s="34"/>
    </row>
    <row r="148" spans="1:8" s="2" customFormat="1" ht="16.899999999999999" customHeight="1">
      <c r="A148" s="33"/>
      <c r="B148" s="34"/>
      <c r="C148" s="232" t="s">
        <v>1</v>
      </c>
      <c r="D148" s="232" t="s">
        <v>1142</v>
      </c>
      <c r="E148" s="18" t="s">
        <v>1</v>
      </c>
      <c r="F148" s="233">
        <v>11.62</v>
      </c>
      <c r="G148" s="33"/>
      <c r="H148" s="34"/>
    </row>
    <row r="149" spans="1:8" s="2" customFormat="1" ht="16.899999999999999" customHeight="1">
      <c r="A149" s="33"/>
      <c r="B149" s="34"/>
      <c r="C149" s="232" t="s">
        <v>1</v>
      </c>
      <c r="D149" s="232" t="s">
        <v>1143</v>
      </c>
      <c r="E149" s="18" t="s">
        <v>1</v>
      </c>
      <c r="F149" s="233">
        <v>17.170000000000002</v>
      </c>
      <c r="G149" s="33"/>
      <c r="H149" s="34"/>
    </row>
    <row r="150" spans="1:8" s="2" customFormat="1" ht="16.899999999999999" customHeight="1">
      <c r="A150" s="33"/>
      <c r="B150" s="34"/>
      <c r="C150" s="232" t="s">
        <v>1</v>
      </c>
      <c r="D150" s="232" t="s">
        <v>1144</v>
      </c>
      <c r="E150" s="18" t="s">
        <v>1</v>
      </c>
      <c r="F150" s="233">
        <v>55.54</v>
      </c>
      <c r="G150" s="33"/>
      <c r="H150" s="34"/>
    </row>
    <row r="151" spans="1:8" s="2" customFormat="1" ht="16.899999999999999" customHeight="1">
      <c r="A151" s="33"/>
      <c r="B151" s="34"/>
      <c r="C151" s="232" t="s">
        <v>1</v>
      </c>
      <c r="D151" s="232" t="s">
        <v>1145</v>
      </c>
      <c r="E151" s="18" t="s">
        <v>1</v>
      </c>
      <c r="F151" s="233">
        <v>26.35</v>
      </c>
      <c r="G151" s="33"/>
      <c r="H151" s="34"/>
    </row>
    <row r="152" spans="1:8" s="2" customFormat="1" ht="16.899999999999999" customHeight="1">
      <c r="A152" s="33"/>
      <c r="B152" s="34"/>
      <c r="C152" s="232" t="s">
        <v>1</v>
      </c>
      <c r="D152" s="232" t="s">
        <v>1146</v>
      </c>
      <c r="E152" s="18" t="s">
        <v>1</v>
      </c>
      <c r="F152" s="233">
        <v>26.35</v>
      </c>
      <c r="G152" s="33"/>
      <c r="H152" s="34"/>
    </row>
    <row r="153" spans="1:8" s="2" customFormat="1" ht="16.899999999999999" customHeight="1">
      <c r="A153" s="33"/>
      <c r="B153" s="34"/>
      <c r="C153" s="232" t="s">
        <v>1</v>
      </c>
      <c r="D153" s="232" t="s">
        <v>494</v>
      </c>
      <c r="E153" s="18" t="s">
        <v>1</v>
      </c>
      <c r="F153" s="233">
        <v>26.35</v>
      </c>
      <c r="G153" s="33"/>
      <c r="H153" s="34"/>
    </row>
    <row r="154" spans="1:8" s="2" customFormat="1" ht="16.899999999999999" customHeight="1">
      <c r="A154" s="33"/>
      <c r="B154" s="34"/>
      <c r="C154" s="232" t="s">
        <v>1</v>
      </c>
      <c r="D154" s="232" t="s">
        <v>495</v>
      </c>
      <c r="E154" s="18" t="s">
        <v>1</v>
      </c>
      <c r="F154" s="233">
        <v>26.35</v>
      </c>
      <c r="G154" s="33"/>
      <c r="H154" s="34"/>
    </row>
    <row r="155" spans="1:8" s="2" customFormat="1" ht="16.899999999999999" customHeight="1">
      <c r="A155" s="33"/>
      <c r="B155" s="34"/>
      <c r="C155" s="232" t="s">
        <v>1</v>
      </c>
      <c r="D155" s="232" t="s">
        <v>1147</v>
      </c>
      <c r="E155" s="18" t="s">
        <v>1</v>
      </c>
      <c r="F155" s="233">
        <v>17.170000000000002</v>
      </c>
      <c r="G155" s="33"/>
      <c r="H155" s="34"/>
    </row>
    <row r="156" spans="1:8" s="2" customFormat="1" ht="16.899999999999999" customHeight="1">
      <c r="A156" s="33"/>
      <c r="B156" s="34"/>
      <c r="C156" s="232" t="s">
        <v>515</v>
      </c>
      <c r="D156" s="232" t="s">
        <v>1148</v>
      </c>
      <c r="E156" s="18" t="s">
        <v>1</v>
      </c>
      <c r="F156" s="233">
        <v>229.6</v>
      </c>
      <c r="G156" s="33"/>
      <c r="H156" s="34"/>
    </row>
    <row r="157" spans="1:8" s="2" customFormat="1" ht="16.899999999999999" customHeight="1">
      <c r="A157" s="33"/>
      <c r="B157" s="34"/>
      <c r="C157" s="234" t="s">
        <v>3009</v>
      </c>
      <c r="D157" s="33"/>
      <c r="E157" s="33"/>
      <c r="F157" s="33"/>
      <c r="G157" s="33"/>
      <c r="H157" s="34"/>
    </row>
    <row r="158" spans="1:8" s="2" customFormat="1" ht="16.899999999999999" customHeight="1">
      <c r="A158" s="33"/>
      <c r="B158" s="34"/>
      <c r="C158" s="232" t="s">
        <v>1130</v>
      </c>
      <c r="D158" s="232" t="s">
        <v>1131</v>
      </c>
      <c r="E158" s="18" t="s">
        <v>153</v>
      </c>
      <c r="F158" s="233">
        <v>229.6</v>
      </c>
      <c r="G158" s="33"/>
      <c r="H158" s="34"/>
    </row>
    <row r="159" spans="1:8" s="2" customFormat="1" ht="16.899999999999999" customHeight="1">
      <c r="A159" s="33"/>
      <c r="B159" s="34"/>
      <c r="C159" s="232" t="s">
        <v>1169</v>
      </c>
      <c r="D159" s="232" t="s">
        <v>1170</v>
      </c>
      <c r="E159" s="18" t="s">
        <v>153</v>
      </c>
      <c r="F159" s="233">
        <v>229.6</v>
      </c>
      <c r="G159" s="33"/>
      <c r="H159" s="34"/>
    </row>
    <row r="160" spans="1:8" s="2" customFormat="1" ht="22.5">
      <c r="A160" s="33"/>
      <c r="B160" s="34"/>
      <c r="C160" s="232" t="s">
        <v>1149</v>
      </c>
      <c r="D160" s="232" t="s">
        <v>1150</v>
      </c>
      <c r="E160" s="18" t="s">
        <v>153</v>
      </c>
      <c r="F160" s="233">
        <v>290.05700000000002</v>
      </c>
      <c r="G160" s="33"/>
      <c r="H160" s="34"/>
    </row>
    <row r="161" spans="1:8" s="2" customFormat="1" ht="16.899999999999999" customHeight="1">
      <c r="A161" s="33"/>
      <c r="B161" s="34"/>
      <c r="C161" s="228" t="s">
        <v>518</v>
      </c>
      <c r="D161" s="229" t="s">
        <v>519</v>
      </c>
      <c r="E161" s="230" t="s">
        <v>153</v>
      </c>
      <c r="F161" s="231">
        <v>196</v>
      </c>
      <c r="G161" s="33"/>
      <c r="H161" s="34"/>
    </row>
    <row r="162" spans="1:8" s="2" customFormat="1" ht="16.899999999999999" customHeight="1">
      <c r="A162" s="33"/>
      <c r="B162" s="34"/>
      <c r="C162" s="232" t="s">
        <v>1</v>
      </c>
      <c r="D162" s="232" t="s">
        <v>1181</v>
      </c>
      <c r="E162" s="18" t="s">
        <v>1</v>
      </c>
      <c r="F162" s="233">
        <v>0</v>
      </c>
      <c r="G162" s="33"/>
      <c r="H162" s="34"/>
    </row>
    <row r="163" spans="1:8" s="2" customFormat="1" ht="16.899999999999999" customHeight="1">
      <c r="A163" s="33"/>
      <c r="B163" s="34"/>
      <c r="C163" s="232" t="s">
        <v>1</v>
      </c>
      <c r="D163" s="232" t="s">
        <v>1182</v>
      </c>
      <c r="E163" s="18" t="s">
        <v>1</v>
      </c>
      <c r="F163" s="233">
        <v>0</v>
      </c>
      <c r="G163" s="33"/>
      <c r="H163" s="34"/>
    </row>
    <row r="164" spans="1:8" s="2" customFormat="1" ht="16.899999999999999" customHeight="1">
      <c r="A164" s="33"/>
      <c r="B164" s="34"/>
      <c r="C164" s="232" t="s">
        <v>1</v>
      </c>
      <c r="D164" s="232" t="s">
        <v>1183</v>
      </c>
      <c r="E164" s="18" t="s">
        <v>1</v>
      </c>
      <c r="F164" s="233">
        <v>0</v>
      </c>
      <c r="G164" s="33"/>
      <c r="H164" s="34"/>
    </row>
    <row r="165" spans="1:8" s="2" customFormat="1" ht="16.899999999999999" customHeight="1">
      <c r="A165" s="33"/>
      <c r="B165" s="34"/>
      <c r="C165" s="232" t="s">
        <v>1</v>
      </c>
      <c r="D165" s="232" t="s">
        <v>1184</v>
      </c>
      <c r="E165" s="18" t="s">
        <v>1</v>
      </c>
      <c r="F165" s="233">
        <v>0</v>
      </c>
      <c r="G165" s="33"/>
      <c r="H165" s="34"/>
    </row>
    <row r="166" spans="1:8" s="2" customFormat="1" ht="16.899999999999999" customHeight="1">
      <c r="A166" s="33"/>
      <c r="B166" s="34"/>
      <c r="C166" s="232" t="s">
        <v>1</v>
      </c>
      <c r="D166" s="232" t="s">
        <v>709</v>
      </c>
      <c r="E166" s="18" t="s">
        <v>1</v>
      </c>
      <c r="F166" s="233">
        <v>0</v>
      </c>
      <c r="G166" s="33"/>
      <c r="H166" s="34"/>
    </row>
    <row r="167" spans="1:8" s="2" customFormat="1" ht="16.899999999999999" customHeight="1">
      <c r="A167" s="33"/>
      <c r="B167" s="34"/>
      <c r="C167" s="232" t="s">
        <v>1</v>
      </c>
      <c r="D167" s="232" t="s">
        <v>1185</v>
      </c>
      <c r="E167" s="18" t="s">
        <v>1</v>
      </c>
      <c r="F167" s="233">
        <v>0</v>
      </c>
      <c r="G167" s="33"/>
      <c r="H167" s="34"/>
    </row>
    <row r="168" spans="1:8" s="2" customFormat="1" ht="16.899999999999999" customHeight="1">
      <c r="A168" s="33"/>
      <c r="B168" s="34"/>
      <c r="C168" s="232" t="s">
        <v>1</v>
      </c>
      <c r="D168" s="232" t="s">
        <v>1186</v>
      </c>
      <c r="E168" s="18" t="s">
        <v>1</v>
      </c>
      <c r="F168" s="233">
        <v>0</v>
      </c>
      <c r="G168" s="33"/>
      <c r="H168" s="34"/>
    </row>
    <row r="169" spans="1:8" s="2" customFormat="1" ht="16.899999999999999" customHeight="1">
      <c r="A169" s="33"/>
      <c r="B169" s="34"/>
      <c r="C169" s="232" t="s">
        <v>1</v>
      </c>
      <c r="D169" s="232" t="s">
        <v>1187</v>
      </c>
      <c r="E169" s="18" t="s">
        <v>1</v>
      </c>
      <c r="F169" s="233">
        <v>0</v>
      </c>
      <c r="G169" s="33"/>
      <c r="H169" s="34"/>
    </row>
    <row r="170" spans="1:8" s="2" customFormat="1" ht="16.899999999999999" customHeight="1">
      <c r="A170" s="33"/>
      <c r="B170" s="34"/>
      <c r="C170" s="232" t="s">
        <v>1</v>
      </c>
      <c r="D170" s="232" t="s">
        <v>1</v>
      </c>
      <c r="E170" s="18" t="s">
        <v>1</v>
      </c>
      <c r="F170" s="233">
        <v>0</v>
      </c>
      <c r="G170" s="33"/>
      <c r="H170" s="34"/>
    </row>
    <row r="171" spans="1:8" s="2" customFormat="1" ht="16.899999999999999" customHeight="1">
      <c r="A171" s="33"/>
      <c r="B171" s="34"/>
      <c r="C171" s="232" t="s">
        <v>1</v>
      </c>
      <c r="D171" s="232" t="s">
        <v>1188</v>
      </c>
      <c r="E171" s="18" t="s">
        <v>1</v>
      </c>
      <c r="F171" s="233">
        <v>22.709</v>
      </c>
      <c r="G171" s="33"/>
      <c r="H171" s="34"/>
    </row>
    <row r="172" spans="1:8" s="2" customFormat="1" ht="16.899999999999999" customHeight="1">
      <c r="A172" s="33"/>
      <c r="B172" s="34"/>
      <c r="C172" s="232" t="s">
        <v>1</v>
      </c>
      <c r="D172" s="232" t="s">
        <v>1189</v>
      </c>
      <c r="E172" s="18" t="s">
        <v>1</v>
      </c>
      <c r="F172" s="233">
        <v>15.21</v>
      </c>
      <c r="G172" s="33"/>
      <c r="H172" s="34"/>
    </row>
    <row r="173" spans="1:8" s="2" customFormat="1" ht="16.899999999999999" customHeight="1">
      <c r="A173" s="33"/>
      <c r="B173" s="34"/>
      <c r="C173" s="232" t="s">
        <v>1</v>
      </c>
      <c r="D173" s="232" t="s">
        <v>1190</v>
      </c>
      <c r="E173" s="18" t="s">
        <v>1</v>
      </c>
      <c r="F173" s="233">
        <v>14.532</v>
      </c>
      <c r="G173" s="33"/>
      <c r="H173" s="34"/>
    </row>
    <row r="174" spans="1:8" s="2" customFormat="1" ht="16.899999999999999" customHeight="1">
      <c r="A174" s="33"/>
      <c r="B174" s="34"/>
      <c r="C174" s="232" t="s">
        <v>1</v>
      </c>
      <c r="D174" s="232" t="s">
        <v>1191</v>
      </c>
      <c r="E174" s="18" t="s">
        <v>1</v>
      </c>
      <c r="F174" s="233">
        <v>14.784000000000001</v>
      </c>
      <c r="G174" s="33"/>
      <c r="H174" s="34"/>
    </row>
    <row r="175" spans="1:8" s="2" customFormat="1" ht="16.899999999999999" customHeight="1">
      <c r="A175" s="33"/>
      <c r="B175" s="34"/>
      <c r="C175" s="232" t="s">
        <v>1</v>
      </c>
      <c r="D175" s="232" t="s">
        <v>1192</v>
      </c>
      <c r="E175" s="18" t="s">
        <v>1</v>
      </c>
      <c r="F175" s="233">
        <v>32.113</v>
      </c>
      <c r="G175" s="33"/>
      <c r="H175" s="34"/>
    </row>
    <row r="176" spans="1:8" s="2" customFormat="1" ht="16.899999999999999" customHeight="1">
      <c r="A176" s="33"/>
      <c r="B176" s="34"/>
      <c r="C176" s="232" t="s">
        <v>1</v>
      </c>
      <c r="D176" s="232" t="s">
        <v>1193</v>
      </c>
      <c r="E176" s="18" t="s">
        <v>1</v>
      </c>
      <c r="F176" s="233">
        <v>32.113</v>
      </c>
      <c r="G176" s="33"/>
      <c r="H176" s="34"/>
    </row>
    <row r="177" spans="1:8" s="2" customFormat="1" ht="16.899999999999999" customHeight="1">
      <c r="A177" s="33"/>
      <c r="B177" s="34"/>
      <c r="C177" s="232" t="s">
        <v>1</v>
      </c>
      <c r="D177" s="232" t="s">
        <v>1194</v>
      </c>
      <c r="E177" s="18" t="s">
        <v>1</v>
      </c>
      <c r="F177" s="233">
        <v>32.113</v>
      </c>
      <c r="G177" s="33"/>
      <c r="H177" s="34"/>
    </row>
    <row r="178" spans="1:8" s="2" customFormat="1" ht="16.899999999999999" customHeight="1">
      <c r="A178" s="33"/>
      <c r="B178" s="34"/>
      <c r="C178" s="232" t="s">
        <v>1</v>
      </c>
      <c r="D178" s="232" t="s">
        <v>1195</v>
      </c>
      <c r="E178" s="18" t="s">
        <v>1</v>
      </c>
      <c r="F178" s="233">
        <v>32.113</v>
      </c>
      <c r="G178" s="33"/>
      <c r="H178" s="34"/>
    </row>
    <row r="179" spans="1:8" s="2" customFormat="1" ht="16.899999999999999" customHeight="1">
      <c r="A179" s="33"/>
      <c r="B179" s="34"/>
      <c r="C179" s="232" t="s">
        <v>1</v>
      </c>
      <c r="D179" s="232" t="s">
        <v>1196</v>
      </c>
      <c r="E179" s="18" t="s">
        <v>1</v>
      </c>
      <c r="F179" s="233">
        <v>0.313</v>
      </c>
      <c r="G179" s="33"/>
      <c r="H179" s="34"/>
    </row>
    <row r="180" spans="1:8" s="2" customFormat="1" ht="16.899999999999999" customHeight="1">
      <c r="A180" s="33"/>
      <c r="B180" s="34"/>
      <c r="C180" s="232" t="s">
        <v>518</v>
      </c>
      <c r="D180" s="232" t="s">
        <v>1197</v>
      </c>
      <c r="E180" s="18" t="s">
        <v>1</v>
      </c>
      <c r="F180" s="233">
        <v>196</v>
      </c>
      <c r="G180" s="33"/>
      <c r="H180" s="34"/>
    </row>
    <row r="181" spans="1:8" s="2" customFormat="1" ht="16.899999999999999" customHeight="1">
      <c r="A181" s="33"/>
      <c r="B181" s="34"/>
      <c r="C181" s="234" t="s">
        <v>3009</v>
      </c>
      <c r="D181" s="33"/>
      <c r="E181" s="33"/>
      <c r="F181" s="33"/>
      <c r="G181" s="33"/>
      <c r="H181" s="34"/>
    </row>
    <row r="182" spans="1:8" s="2" customFormat="1" ht="22.5">
      <c r="A182" s="33"/>
      <c r="B182" s="34"/>
      <c r="C182" s="232" t="s">
        <v>1178</v>
      </c>
      <c r="D182" s="232" t="s">
        <v>1179</v>
      </c>
      <c r="E182" s="18" t="s">
        <v>153</v>
      </c>
      <c r="F182" s="233">
        <v>196</v>
      </c>
      <c r="G182" s="33"/>
      <c r="H182" s="34"/>
    </row>
    <row r="183" spans="1:8" s="2" customFormat="1" ht="22.5">
      <c r="A183" s="33"/>
      <c r="B183" s="34"/>
      <c r="C183" s="232" t="s">
        <v>714</v>
      </c>
      <c r="D183" s="232" t="s">
        <v>715</v>
      </c>
      <c r="E183" s="18" t="s">
        <v>153</v>
      </c>
      <c r="F183" s="233">
        <v>196</v>
      </c>
      <c r="G183" s="33"/>
      <c r="H183" s="34"/>
    </row>
    <row r="184" spans="1:8" s="2" customFormat="1" ht="22.5">
      <c r="A184" s="33"/>
      <c r="B184" s="34"/>
      <c r="C184" s="232" t="s">
        <v>1199</v>
      </c>
      <c r="D184" s="232" t="s">
        <v>1200</v>
      </c>
      <c r="E184" s="18" t="s">
        <v>153</v>
      </c>
      <c r="F184" s="233">
        <v>206</v>
      </c>
      <c r="G184" s="33"/>
      <c r="H184" s="34"/>
    </row>
    <row r="185" spans="1:8" s="2" customFormat="1" ht="26.45" customHeight="1">
      <c r="A185" s="33"/>
      <c r="B185" s="34"/>
      <c r="C185" s="227" t="s">
        <v>3010</v>
      </c>
      <c r="D185" s="227" t="s">
        <v>93</v>
      </c>
      <c r="E185" s="33"/>
      <c r="F185" s="33"/>
      <c r="G185" s="33"/>
      <c r="H185" s="34"/>
    </row>
    <row r="186" spans="1:8" s="2" customFormat="1" ht="16.899999999999999" customHeight="1">
      <c r="A186" s="33"/>
      <c r="B186" s="34"/>
      <c r="C186" s="228" t="s">
        <v>1416</v>
      </c>
      <c r="D186" s="229" t="s">
        <v>3011</v>
      </c>
      <c r="E186" s="230" t="s">
        <v>153</v>
      </c>
      <c r="F186" s="231">
        <v>40.831000000000003</v>
      </c>
      <c r="G186" s="33"/>
      <c r="H186" s="34"/>
    </row>
    <row r="187" spans="1:8" s="2" customFormat="1" ht="16.899999999999999" customHeight="1">
      <c r="A187" s="33"/>
      <c r="B187" s="34"/>
      <c r="C187" s="232" t="s">
        <v>1</v>
      </c>
      <c r="D187" s="232" t="s">
        <v>1341</v>
      </c>
      <c r="E187" s="18" t="s">
        <v>1</v>
      </c>
      <c r="F187" s="233">
        <v>0</v>
      </c>
      <c r="G187" s="33"/>
      <c r="H187" s="34"/>
    </row>
    <row r="188" spans="1:8" s="2" customFormat="1" ht="16.899999999999999" customHeight="1">
      <c r="A188" s="33"/>
      <c r="B188" s="34"/>
      <c r="C188" s="232" t="s">
        <v>1</v>
      </c>
      <c r="D188" s="232" t="s">
        <v>663</v>
      </c>
      <c r="E188" s="18" t="s">
        <v>1</v>
      </c>
      <c r="F188" s="233">
        <v>24.57</v>
      </c>
      <c r="G188" s="33"/>
      <c r="H188" s="34"/>
    </row>
    <row r="189" spans="1:8" s="2" customFormat="1" ht="16.899999999999999" customHeight="1">
      <c r="A189" s="33"/>
      <c r="B189" s="34"/>
      <c r="C189" s="232" t="s">
        <v>1</v>
      </c>
      <c r="D189" s="232" t="s">
        <v>664</v>
      </c>
      <c r="E189" s="18" t="s">
        <v>1</v>
      </c>
      <c r="F189" s="233">
        <v>5.46</v>
      </c>
      <c r="G189" s="33"/>
      <c r="H189" s="34"/>
    </row>
    <row r="190" spans="1:8" s="2" customFormat="1" ht="16.899999999999999" customHeight="1">
      <c r="A190" s="33"/>
      <c r="B190" s="34"/>
      <c r="C190" s="232" t="s">
        <v>1</v>
      </c>
      <c r="D190" s="232" t="s">
        <v>665</v>
      </c>
      <c r="E190" s="18" t="s">
        <v>1</v>
      </c>
      <c r="F190" s="233">
        <v>5.88</v>
      </c>
      <c r="G190" s="33"/>
      <c r="H190" s="34"/>
    </row>
    <row r="191" spans="1:8" s="2" customFormat="1" ht="16.899999999999999" customHeight="1">
      <c r="A191" s="33"/>
      <c r="B191" s="34"/>
      <c r="C191" s="232" t="s">
        <v>1</v>
      </c>
      <c r="D191" s="232" t="s">
        <v>666</v>
      </c>
      <c r="E191" s="18" t="s">
        <v>1</v>
      </c>
      <c r="F191" s="233">
        <v>1.05</v>
      </c>
      <c r="G191" s="33"/>
      <c r="H191" s="34"/>
    </row>
    <row r="192" spans="1:8" s="2" customFormat="1" ht="16.899999999999999" customHeight="1">
      <c r="A192" s="33"/>
      <c r="B192" s="34"/>
      <c r="C192" s="232" t="s">
        <v>1</v>
      </c>
      <c r="D192" s="232" t="s">
        <v>667</v>
      </c>
      <c r="E192" s="18" t="s">
        <v>1</v>
      </c>
      <c r="F192" s="233">
        <v>2.0510000000000002</v>
      </c>
      <c r="G192" s="33"/>
      <c r="H192" s="34"/>
    </row>
    <row r="193" spans="1:8" s="2" customFormat="1" ht="16.899999999999999" customHeight="1">
      <c r="A193" s="33"/>
      <c r="B193" s="34"/>
      <c r="C193" s="232" t="s">
        <v>1</v>
      </c>
      <c r="D193" s="232" t="s">
        <v>668</v>
      </c>
      <c r="E193" s="18" t="s">
        <v>1</v>
      </c>
      <c r="F193" s="233">
        <v>1.82</v>
      </c>
      <c r="G193" s="33"/>
      <c r="H193" s="34"/>
    </row>
    <row r="194" spans="1:8" s="2" customFormat="1" ht="16.899999999999999" customHeight="1">
      <c r="A194" s="33"/>
      <c r="B194" s="34"/>
      <c r="C194" s="232" t="s">
        <v>1416</v>
      </c>
      <c r="D194" s="232" t="s">
        <v>163</v>
      </c>
      <c r="E194" s="18" t="s">
        <v>1</v>
      </c>
      <c r="F194" s="233">
        <v>40.831000000000003</v>
      </c>
      <c r="G194" s="33"/>
      <c r="H194" s="34"/>
    </row>
    <row r="195" spans="1:8" s="2" customFormat="1" ht="16.899999999999999" customHeight="1">
      <c r="A195" s="33"/>
      <c r="B195" s="34"/>
      <c r="C195" s="228" t="s">
        <v>1253</v>
      </c>
      <c r="D195" s="229" t="s">
        <v>1254</v>
      </c>
      <c r="E195" s="230" t="s">
        <v>153</v>
      </c>
      <c r="F195" s="231">
        <v>80</v>
      </c>
      <c r="G195" s="33"/>
      <c r="H195" s="34"/>
    </row>
    <row r="196" spans="1:8" s="2" customFormat="1" ht="16.899999999999999" customHeight="1">
      <c r="A196" s="33"/>
      <c r="B196" s="34"/>
      <c r="C196" s="232" t="s">
        <v>1</v>
      </c>
      <c r="D196" s="232" t="s">
        <v>1309</v>
      </c>
      <c r="E196" s="18" t="s">
        <v>1</v>
      </c>
      <c r="F196" s="233">
        <v>0</v>
      </c>
      <c r="G196" s="33"/>
      <c r="H196" s="34"/>
    </row>
    <row r="197" spans="1:8" s="2" customFormat="1" ht="16.899999999999999" customHeight="1">
      <c r="A197" s="33"/>
      <c r="B197" s="34"/>
      <c r="C197" s="232" t="s">
        <v>1</v>
      </c>
      <c r="D197" s="232" t="s">
        <v>1310</v>
      </c>
      <c r="E197" s="18" t="s">
        <v>1</v>
      </c>
      <c r="F197" s="233">
        <v>0</v>
      </c>
      <c r="G197" s="33"/>
      <c r="H197" s="34"/>
    </row>
    <row r="198" spans="1:8" s="2" customFormat="1" ht="16.899999999999999" customHeight="1">
      <c r="A198" s="33"/>
      <c r="B198" s="34"/>
      <c r="C198" s="232" t="s">
        <v>1</v>
      </c>
      <c r="D198" s="232" t="s">
        <v>1311</v>
      </c>
      <c r="E198" s="18" t="s">
        <v>1</v>
      </c>
      <c r="F198" s="233">
        <v>0</v>
      </c>
      <c r="G198" s="33"/>
      <c r="H198" s="34"/>
    </row>
    <row r="199" spans="1:8" s="2" customFormat="1" ht="16.899999999999999" customHeight="1">
      <c r="A199" s="33"/>
      <c r="B199" s="34"/>
      <c r="C199" s="232" t="s">
        <v>1</v>
      </c>
      <c r="D199" s="232" t="s">
        <v>1312</v>
      </c>
      <c r="E199" s="18" t="s">
        <v>1</v>
      </c>
      <c r="F199" s="233">
        <v>0</v>
      </c>
      <c r="G199" s="33"/>
      <c r="H199" s="34"/>
    </row>
    <row r="200" spans="1:8" s="2" customFormat="1" ht="16.899999999999999" customHeight="1">
      <c r="A200" s="33"/>
      <c r="B200" s="34"/>
      <c r="C200" s="232" t="s">
        <v>1</v>
      </c>
      <c r="D200" s="232" t="s">
        <v>1313</v>
      </c>
      <c r="E200" s="18" t="s">
        <v>1</v>
      </c>
      <c r="F200" s="233">
        <v>0</v>
      </c>
      <c r="G200" s="33"/>
      <c r="H200" s="34"/>
    </row>
    <row r="201" spans="1:8" s="2" customFormat="1" ht="16.899999999999999" customHeight="1">
      <c r="A201" s="33"/>
      <c r="B201" s="34"/>
      <c r="C201" s="232" t="s">
        <v>1</v>
      </c>
      <c r="D201" s="232" t="s">
        <v>1314</v>
      </c>
      <c r="E201" s="18" t="s">
        <v>1</v>
      </c>
      <c r="F201" s="233">
        <v>0</v>
      </c>
      <c r="G201" s="33"/>
      <c r="H201" s="34"/>
    </row>
    <row r="202" spans="1:8" s="2" customFormat="1" ht="16.899999999999999" customHeight="1">
      <c r="A202" s="33"/>
      <c r="B202" s="34"/>
      <c r="C202" s="232" t="s">
        <v>1</v>
      </c>
      <c r="D202" s="232" t="s">
        <v>1</v>
      </c>
      <c r="E202" s="18" t="s">
        <v>1</v>
      </c>
      <c r="F202" s="233">
        <v>0</v>
      </c>
      <c r="G202" s="33"/>
      <c r="H202" s="34"/>
    </row>
    <row r="203" spans="1:8" s="2" customFormat="1" ht="16.899999999999999" customHeight="1">
      <c r="A203" s="33"/>
      <c r="B203" s="34"/>
      <c r="C203" s="232" t="s">
        <v>1</v>
      </c>
      <c r="D203" s="232" t="s">
        <v>1315</v>
      </c>
      <c r="E203" s="18" t="s">
        <v>1</v>
      </c>
      <c r="F203" s="233">
        <v>0</v>
      </c>
      <c r="G203" s="33"/>
      <c r="H203" s="34"/>
    </row>
    <row r="204" spans="1:8" s="2" customFormat="1" ht="16.899999999999999" customHeight="1">
      <c r="A204" s="33"/>
      <c r="B204" s="34"/>
      <c r="C204" s="232" t="s">
        <v>1</v>
      </c>
      <c r="D204" s="232" t="s">
        <v>1316</v>
      </c>
      <c r="E204" s="18" t="s">
        <v>1</v>
      </c>
      <c r="F204" s="233">
        <v>16.632000000000001</v>
      </c>
      <c r="G204" s="33"/>
      <c r="H204" s="34"/>
    </row>
    <row r="205" spans="1:8" s="2" customFormat="1" ht="16.899999999999999" customHeight="1">
      <c r="A205" s="33"/>
      <c r="B205" s="34"/>
      <c r="C205" s="232" t="s">
        <v>1</v>
      </c>
      <c r="D205" s="232" t="s">
        <v>1317</v>
      </c>
      <c r="E205" s="18" t="s">
        <v>1</v>
      </c>
      <c r="F205" s="233">
        <v>1.47</v>
      </c>
      <c r="G205" s="33"/>
      <c r="H205" s="34"/>
    </row>
    <row r="206" spans="1:8" s="2" customFormat="1" ht="16.899999999999999" customHeight="1">
      <c r="A206" s="33"/>
      <c r="B206" s="34"/>
      <c r="C206" s="232" t="s">
        <v>1</v>
      </c>
      <c r="D206" s="232" t="s">
        <v>1318</v>
      </c>
      <c r="E206" s="18" t="s">
        <v>1</v>
      </c>
      <c r="F206" s="233">
        <v>0</v>
      </c>
      <c r="G206" s="33"/>
      <c r="H206" s="34"/>
    </row>
    <row r="207" spans="1:8" s="2" customFormat="1" ht="16.899999999999999" customHeight="1">
      <c r="A207" s="33"/>
      <c r="B207" s="34"/>
      <c r="C207" s="232" t="s">
        <v>1</v>
      </c>
      <c r="D207" s="232" t="s">
        <v>1319</v>
      </c>
      <c r="E207" s="18" t="s">
        <v>1</v>
      </c>
      <c r="F207" s="233">
        <v>5.2859999999999996</v>
      </c>
      <c r="G207" s="33"/>
      <c r="H207" s="34"/>
    </row>
    <row r="208" spans="1:8" s="2" customFormat="1" ht="16.899999999999999" customHeight="1">
      <c r="A208" s="33"/>
      <c r="B208" s="34"/>
      <c r="C208" s="232" t="s">
        <v>1</v>
      </c>
      <c r="D208" s="232" t="s">
        <v>1320</v>
      </c>
      <c r="E208" s="18" t="s">
        <v>1</v>
      </c>
      <c r="F208" s="233">
        <v>0</v>
      </c>
      <c r="G208" s="33"/>
      <c r="H208" s="34"/>
    </row>
    <row r="209" spans="1:8" s="2" customFormat="1" ht="16.899999999999999" customHeight="1">
      <c r="A209" s="33"/>
      <c r="B209" s="34"/>
      <c r="C209" s="232" t="s">
        <v>1</v>
      </c>
      <c r="D209" s="232" t="s">
        <v>1321</v>
      </c>
      <c r="E209" s="18" t="s">
        <v>1</v>
      </c>
      <c r="F209" s="233">
        <v>9.1920000000000002</v>
      </c>
      <c r="G209" s="33"/>
      <c r="H209" s="34"/>
    </row>
    <row r="210" spans="1:8" s="2" customFormat="1" ht="16.899999999999999" customHeight="1">
      <c r="A210" s="33"/>
      <c r="B210" s="34"/>
      <c r="C210" s="232" t="s">
        <v>1</v>
      </c>
      <c r="D210" s="232" t="s">
        <v>1322</v>
      </c>
      <c r="E210" s="18" t="s">
        <v>1</v>
      </c>
      <c r="F210" s="233">
        <v>-0.9</v>
      </c>
      <c r="G210" s="33"/>
      <c r="H210" s="34"/>
    </row>
    <row r="211" spans="1:8" s="2" customFormat="1" ht="16.899999999999999" customHeight="1">
      <c r="A211" s="33"/>
      <c r="B211" s="34"/>
      <c r="C211" s="232" t="s">
        <v>1</v>
      </c>
      <c r="D211" s="232" t="s">
        <v>1323</v>
      </c>
      <c r="E211" s="18" t="s">
        <v>1</v>
      </c>
      <c r="F211" s="233">
        <v>0</v>
      </c>
      <c r="G211" s="33"/>
      <c r="H211" s="34"/>
    </row>
    <row r="212" spans="1:8" s="2" customFormat="1" ht="16.899999999999999" customHeight="1">
      <c r="A212" s="33"/>
      <c r="B212" s="34"/>
      <c r="C212" s="232" t="s">
        <v>1</v>
      </c>
      <c r="D212" s="232" t="s">
        <v>1319</v>
      </c>
      <c r="E212" s="18" t="s">
        <v>1</v>
      </c>
      <c r="F212" s="233">
        <v>5.2859999999999996</v>
      </c>
      <c r="G212" s="33"/>
      <c r="H212" s="34"/>
    </row>
    <row r="213" spans="1:8" s="2" customFormat="1" ht="16.899999999999999" customHeight="1">
      <c r="A213" s="33"/>
      <c r="B213" s="34"/>
      <c r="C213" s="232" t="s">
        <v>1</v>
      </c>
      <c r="D213" s="232" t="s">
        <v>1324</v>
      </c>
      <c r="E213" s="18" t="s">
        <v>1</v>
      </c>
      <c r="F213" s="233">
        <v>8.1120000000000001</v>
      </c>
      <c r="G213" s="33"/>
      <c r="H213" s="34"/>
    </row>
    <row r="214" spans="1:8" s="2" customFormat="1" ht="16.899999999999999" customHeight="1">
      <c r="A214" s="33"/>
      <c r="B214" s="34"/>
      <c r="C214" s="232" t="s">
        <v>1</v>
      </c>
      <c r="D214" s="232" t="s">
        <v>1325</v>
      </c>
      <c r="E214" s="18" t="s">
        <v>1</v>
      </c>
      <c r="F214" s="233">
        <v>10.548</v>
      </c>
      <c r="G214" s="33"/>
      <c r="H214" s="34"/>
    </row>
    <row r="215" spans="1:8" s="2" customFormat="1" ht="16.899999999999999" customHeight="1">
      <c r="A215" s="33"/>
      <c r="B215" s="34"/>
      <c r="C215" s="232" t="s">
        <v>1</v>
      </c>
      <c r="D215" s="232" t="s">
        <v>1326</v>
      </c>
      <c r="E215" s="18" t="s">
        <v>1</v>
      </c>
      <c r="F215" s="233">
        <v>2.6760000000000002</v>
      </c>
      <c r="G215" s="33"/>
      <c r="H215" s="34"/>
    </row>
    <row r="216" spans="1:8" s="2" customFormat="1" ht="16.899999999999999" customHeight="1">
      <c r="A216" s="33"/>
      <c r="B216" s="34"/>
      <c r="C216" s="232" t="s">
        <v>1</v>
      </c>
      <c r="D216" s="232" t="s">
        <v>1327</v>
      </c>
      <c r="E216" s="18" t="s">
        <v>1</v>
      </c>
      <c r="F216" s="233">
        <v>9.0719999999999992</v>
      </c>
      <c r="G216" s="33"/>
      <c r="H216" s="34"/>
    </row>
    <row r="217" spans="1:8" s="2" customFormat="1" ht="16.899999999999999" customHeight="1">
      <c r="A217" s="33"/>
      <c r="B217" s="34"/>
      <c r="C217" s="232" t="s">
        <v>1</v>
      </c>
      <c r="D217" s="232" t="s">
        <v>1328</v>
      </c>
      <c r="E217" s="18" t="s">
        <v>1</v>
      </c>
      <c r="F217" s="233">
        <v>4.6379999999999999</v>
      </c>
      <c r="G217" s="33"/>
      <c r="H217" s="34"/>
    </row>
    <row r="218" spans="1:8" s="2" customFormat="1" ht="16.899999999999999" customHeight="1">
      <c r="A218" s="33"/>
      <c r="B218" s="34"/>
      <c r="C218" s="232" t="s">
        <v>1</v>
      </c>
      <c r="D218" s="232" t="s">
        <v>1329</v>
      </c>
      <c r="E218" s="18" t="s">
        <v>1</v>
      </c>
      <c r="F218" s="233">
        <v>7.2009999999999996</v>
      </c>
      <c r="G218" s="33"/>
      <c r="H218" s="34"/>
    </row>
    <row r="219" spans="1:8" s="2" customFormat="1" ht="16.899999999999999" customHeight="1">
      <c r="A219" s="33"/>
      <c r="B219" s="34"/>
      <c r="C219" s="232" t="s">
        <v>1</v>
      </c>
      <c r="D219" s="232" t="s">
        <v>1330</v>
      </c>
      <c r="E219" s="18" t="s">
        <v>1</v>
      </c>
      <c r="F219" s="233">
        <v>0.78700000000000003</v>
      </c>
      <c r="G219" s="33"/>
      <c r="H219" s="34"/>
    </row>
    <row r="220" spans="1:8" s="2" customFormat="1" ht="16.899999999999999" customHeight="1">
      <c r="A220" s="33"/>
      <c r="B220" s="34"/>
      <c r="C220" s="232" t="s">
        <v>1253</v>
      </c>
      <c r="D220" s="232" t="s">
        <v>1331</v>
      </c>
      <c r="E220" s="18" t="s">
        <v>1</v>
      </c>
      <c r="F220" s="233">
        <v>80</v>
      </c>
      <c r="G220" s="33"/>
      <c r="H220" s="34"/>
    </row>
    <row r="221" spans="1:8" s="2" customFormat="1" ht="16.899999999999999" customHeight="1">
      <c r="A221" s="33"/>
      <c r="B221" s="34"/>
      <c r="C221" s="234" t="s">
        <v>3009</v>
      </c>
      <c r="D221" s="33"/>
      <c r="E221" s="33"/>
      <c r="F221" s="33"/>
      <c r="G221" s="33"/>
      <c r="H221" s="34"/>
    </row>
    <row r="222" spans="1:8" s="2" customFormat="1" ht="16.899999999999999" customHeight="1">
      <c r="A222" s="33"/>
      <c r="B222" s="34"/>
      <c r="C222" s="232" t="s">
        <v>1306</v>
      </c>
      <c r="D222" s="232" t="s">
        <v>1307</v>
      </c>
      <c r="E222" s="18" t="s">
        <v>153</v>
      </c>
      <c r="F222" s="233">
        <v>80</v>
      </c>
      <c r="G222" s="33"/>
      <c r="H222" s="34"/>
    </row>
    <row r="223" spans="1:8" s="2" customFormat="1" ht="16.899999999999999" customHeight="1">
      <c r="A223" s="33"/>
      <c r="B223" s="34"/>
      <c r="C223" s="232" t="s">
        <v>1332</v>
      </c>
      <c r="D223" s="232" t="s">
        <v>1333</v>
      </c>
      <c r="E223" s="18" t="s">
        <v>153</v>
      </c>
      <c r="F223" s="233">
        <v>80</v>
      </c>
      <c r="G223" s="33"/>
      <c r="H223" s="34"/>
    </row>
    <row r="224" spans="1:8" s="2" customFormat="1" ht="16.899999999999999" customHeight="1">
      <c r="A224" s="33"/>
      <c r="B224" s="34"/>
      <c r="C224" s="232" t="s">
        <v>1303</v>
      </c>
      <c r="D224" s="232" t="s">
        <v>1304</v>
      </c>
      <c r="E224" s="18" t="s">
        <v>153</v>
      </c>
      <c r="F224" s="233">
        <v>80</v>
      </c>
      <c r="G224" s="33"/>
      <c r="H224" s="34"/>
    </row>
    <row r="225" spans="1:8" s="2" customFormat="1" ht="16.899999999999999" customHeight="1">
      <c r="A225" s="33"/>
      <c r="B225" s="34"/>
      <c r="C225" s="228" t="s">
        <v>1266</v>
      </c>
      <c r="D225" s="229" t="s">
        <v>1267</v>
      </c>
      <c r="E225" s="230" t="s">
        <v>153</v>
      </c>
      <c r="F225" s="231">
        <v>498</v>
      </c>
      <c r="G225" s="33"/>
      <c r="H225" s="34"/>
    </row>
    <row r="226" spans="1:8" s="2" customFormat="1" ht="16.899999999999999" customHeight="1">
      <c r="A226" s="33"/>
      <c r="B226" s="34"/>
      <c r="C226" s="232" t="s">
        <v>1</v>
      </c>
      <c r="D226" s="232" t="s">
        <v>1351</v>
      </c>
      <c r="E226" s="18" t="s">
        <v>1</v>
      </c>
      <c r="F226" s="233">
        <v>0</v>
      </c>
      <c r="G226" s="33"/>
      <c r="H226" s="34"/>
    </row>
    <row r="227" spans="1:8" s="2" customFormat="1" ht="16.899999999999999" customHeight="1">
      <c r="A227" s="33"/>
      <c r="B227" s="34"/>
      <c r="C227" s="232" t="s">
        <v>1</v>
      </c>
      <c r="D227" s="232" t="s">
        <v>1311</v>
      </c>
      <c r="E227" s="18" t="s">
        <v>1</v>
      </c>
      <c r="F227" s="233">
        <v>0</v>
      </c>
      <c r="G227" s="33"/>
      <c r="H227" s="34"/>
    </row>
    <row r="228" spans="1:8" s="2" customFormat="1" ht="16.899999999999999" customHeight="1">
      <c r="A228" s="33"/>
      <c r="B228" s="34"/>
      <c r="C228" s="232" t="s">
        <v>1</v>
      </c>
      <c r="D228" s="232" t="s">
        <v>1352</v>
      </c>
      <c r="E228" s="18" t="s">
        <v>1</v>
      </c>
      <c r="F228" s="233">
        <v>0</v>
      </c>
      <c r="G228" s="33"/>
      <c r="H228" s="34"/>
    </row>
    <row r="229" spans="1:8" s="2" customFormat="1" ht="16.899999999999999" customHeight="1">
      <c r="A229" s="33"/>
      <c r="B229" s="34"/>
      <c r="C229" s="232" t="s">
        <v>1</v>
      </c>
      <c r="D229" s="232" t="s">
        <v>1353</v>
      </c>
      <c r="E229" s="18" t="s">
        <v>1</v>
      </c>
      <c r="F229" s="233">
        <v>0</v>
      </c>
      <c r="G229" s="33"/>
      <c r="H229" s="34"/>
    </row>
    <row r="230" spans="1:8" s="2" customFormat="1" ht="16.899999999999999" customHeight="1">
      <c r="A230" s="33"/>
      <c r="B230" s="34"/>
      <c r="C230" s="232" t="s">
        <v>1</v>
      </c>
      <c r="D230" s="232" t="s">
        <v>1354</v>
      </c>
      <c r="E230" s="18" t="s">
        <v>1</v>
      </c>
      <c r="F230" s="233">
        <v>0</v>
      </c>
      <c r="G230" s="33"/>
      <c r="H230" s="34"/>
    </row>
    <row r="231" spans="1:8" s="2" customFormat="1" ht="16.899999999999999" customHeight="1">
      <c r="A231" s="33"/>
      <c r="B231" s="34"/>
      <c r="C231" s="232" t="s">
        <v>1</v>
      </c>
      <c r="D231" s="232" t="s">
        <v>1</v>
      </c>
      <c r="E231" s="18" t="s">
        <v>1</v>
      </c>
      <c r="F231" s="233">
        <v>0</v>
      </c>
      <c r="G231" s="33"/>
      <c r="H231" s="34"/>
    </row>
    <row r="232" spans="1:8" s="2" customFormat="1" ht="16.899999999999999" customHeight="1">
      <c r="A232" s="33"/>
      <c r="B232" s="34"/>
      <c r="C232" s="232" t="s">
        <v>1</v>
      </c>
      <c r="D232" s="232" t="s">
        <v>1355</v>
      </c>
      <c r="E232" s="18" t="s">
        <v>1</v>
      </c>
      <c r="F232" s="233">
        <v>0</v>
      </c>
      <c r="G232" s="33"/>
      <c r="H232" s="34"/>
    </row>
    <row r="233" spans="1:8" s="2" customFormat="1" ht="16.899999999999999" customHeight="1">
      <c r="A233" s="33"/>
      <c r="B233" s="34"/>
      <c r="C233" s="232" t="s">
        <v>1</v>
      </c>
      <c r="D233" s="232" t="s">
        <v>1356</v>
      </c>
      <c r="E233" s="18" t="s">
        <v>1</v>
      </c>
      <c r="F233" s="233">
        <v>52.198999999999998</v>
      </c>
      <c r="G233" s="33"/>
      <c r="H233" s="34"/>
    </row>
    <row r="234" spans="1:8" s="2" customFormat="1" ht="16.899999999999999" customHeight="1">
      <c r="A234" s="33"/>
      <c r="B234" s="34"/>
      <c r="C234" s="232" t="s">
        <v>1</v>
      </c>
      <c r="D234" s="232" t="s">
        <v>1357</v>
      </c>
      <c r="E234" s="18" t="s">
        <v>1</v>
      </c>
      <c r="F234" s="233">
        <v>0</v>
      </c>
      <c r="G234" s="33"/>
      <c r="H234" s="34"/>
    </row>
    <row r="235" spans="1:8" s="2" customFormat="1" ht="16.899999999999999" customHeight="1">
      <c r="A235" s="33"/>
      <c r="B235" s="34"/>
      <c r="C235" s="232" t="s">
        <v>1</v>
      </c>
      <c r="D235" s="232" t="s">
        <v>1358</v>
      </c>
      <c r="E235" s="18" t="s">
        <v>1</v>
      </c>
      <c r="F235" s="233">
        <v>124.02</v>
      </c>
      <c r="G235" s="33"/>
      <c r="H235" s="34"/>
    </row>
    <row r="236" spans="1:8" s="2" customFormat="1" ht="16.899999999999999" customHeight="1">
      <c r="A236" s="33"/>
      <c r="B236" s="34"/>
      <c r="C236" s="232" t="s">
        <v>1</v>
      </c>
      <c r="D236" s="232" t="s">
        <v>1359</v>
      </c>
      <c r="E236" s="18" t="s">
        <v>1</v>
      </c>
      <c r="F236" s="233">
        <v>-13.5</v>
      </c>
      <c r="G236" s="33"/>
      <c r="H236" s="34"/>
    </row>
    <row r="237" spans="1:8" s="2" customFormat="1" ht="16.899999999999999" customHeight="1">
      <c r="A237" s="33"/>
      <c r="B237" s="34"/>
      <c r="C237" s="232" t="s">
        <v>1</v>
      </c>
      <c r="D237" s="232" t="s">
        <v>1360</v>
      </c>
      <c r="E237" s="18" t="s">
        <v>1</v>
      </c>
      <c r="F237" s="233">
        <v>0</v>
      </c>
      <c r="G237" s="33"/>
      <c r="H237" s="34"/>
    </row>
    <row r="238" spans="1:8" s="2" customFormat="1" ht="16.899999999999999" customHeight="1">
      <c r="A238" s="33"/>
      <c r="B238" s="34"/>
      <c r="C238" s="232" t="s">
        <v>1</v>
      </c>
      <c r="D238" s="232" t="s">
        <v>1361</v>
      </c>
      <c r="E238" s="18" t="s">
        <v>1</v>
      </c>
      <c r="F238" s="233">
        <v>29.146000000000001</v>
      </c>
      <c r="G238" s="33"/>
      <c r="H238" s="34"/>
    </row>
    <row r="239" spans="1:8" s="2" customFormat="1" ht="16.899999999999999" customHeight="1">
      <c r="A239" s="33"/>
      <c r="B239" s="34"/>
      <c r="C239" s="232" t="s">
        <v>1</v>
      </c>
      <c r="D239" s="232" t="s">
        <v>1362</v>
      </c>
      <c r="E239" s="18" t="s">
        <v>1</v>
      </c>
      <c r="F239" s="233">
        <v>-3.6</v>
      </c>
      <c r="G239" s="33"/>
      <c r="H239" s="34"/>
    </row>
    <row r="240" spans="1:8" s="2" customFormat="1" ht="16.899999999999999" customHeight="1">
      <c r="A240" s="33"/>
      <c r="B240" s="34"/>
      <c r="C240" s="232" t="s">
        <v>1</v>
      </c>
      <c r="D240" s="232" t="s">
        <v>1363</v>
      </c>
      <c r="E240" s="18" t="s">
        <v>1</v>
      </c>
      <c r="F240" s="233">
        <v>-2.6459999999999999</v>
      </c>
      <c r="G240" s="33"/>
      <c r="H240" s="34"/>
    </row>
    <row r="241" spans="1:8" s="2" customFormat="1" ht="16.899999999999999" customHeight="1">
      <c r="A241" s="33"/>
      <c r="B241" s="34"/>
      <c r="C241" s="232" t="s">
        <v>1</v>
      </c>
      <c r="D241" s="232" t="s">
        <v>1364</v>
      </c>
      <c r="E241" s="18" t="s">
        <v>1</v>
      </c>
      <c r="F241" s="233">
        <v>57.607999999999997</v>
      </c>
      <c r="G241" s="33"/>
      <c r="H241" s="34"/>
    </row>
    <row r="242" spans="1:8" s="2" customFormat="1" ht="16.899999999999999" customHeight="1">
      <c r="A242" s="33"/>
      <c r="B242" s="34"/>
      <c r="C242" s="232" t="s">
        <v>1</v>
      </c>
      <c r="D242" s="232" t="s">
        <v>1365</v>
      </c>
      <c r="E242" s="18" t="s">
        <v>1</v>
      </c>
      <c r="F242" s="233">
        <v>3.2250000000000001</v>
      </c>
      <c r="G242" s="33"/>
      <c r="H242" s="34"/>
    </row>
    <row r="243" spans="1:8" s="2" customFormat="1" ht="16.899999999999999" customHeight="1">
      <c r="A243" s="33"/>
      <c r="B243" s="34"/>
      <c r="C243" s="232" t="s">
        <v>1</v>
      </c>
      <c r="D243" s="232" t="s">
        <v>1366</v>
      </c>
      <c r="E243" s="18" t="s">
        <v>1</v>
      </c>
      <c r="F243" s="233">
        <v>35.423999999999999</v>
      </c>
      <c r="G243" s="33"/>
      <c r="H243" s="34"/>
    </row>
    <row r="244" spans="1:8" s="2" customFormat="1" ht="16.899999999999999" customHeight="1">
      <c r="A244" s="33"/>
      <c r="B244" s="34"/>
      <c r="C244" s="232" t="s">
        <v>1</v>
      </c>
      <c r="D244" s="232" t="s">
        <v>1367</v>
      </c>
      <c r="E244" s="18" t="s">
        <v>1</v>
      </c>
      <c r="F244" s="233">
        <v>-3.12</v>
      </c>
      <c r="G244" s="33"/>
      <c r="H244" s="34"/>
    </row>
    <row r="245" spans="1:8" s="2" customFormat="1" ht="16.899999999999999" customHeight="1">
      <c r="A245" s="33"/>
      <c r="B245" s="34"/>
      <c r="C245" s="232" t="s">
        <v>1</v>
      </c>
      <c r="D245" s="232" t="s">
        <v>1368</v>
      </c>
      <c r="E245" s="18" t="s">
        <v>1</v>
      </c>
      <c r="F245" s="233">
        <v>0</v>
      </c>
      <c r="G245" s="33"/>
      <c r="H245" s="34"/>
    </row>
    <row r="246" spans="1:8" s="2" customFormat="1" ht="16.899999999999999" customHeight="1">
      <c r="A246" s="33"/>
      <c r="B246" s="34"/>
      <c r="C246" s="232" t="s">
        <v>1</v>
      </c>
      <c r="D246" s="232" t="s">
        <v>1369</v>
      </c>
      <c r="E246" s="18" t="s">
        <v>1</v>
      </c>
      <c r="F246" s="233">
        <v>156.464</v>
      </c>
      <c r="G246" s="33"/>
      <c r="H246" s="34"/>
    </row>
    <row r="247" spans="1:8" s="2" customFormat="1" ht="16.899999999999999" customHeight="1">
      <c r="A247" s="33"/>
      <c r="B247" s="34"/>
      <c r="C247" s="232" t="s">
        <v>1</v>
      </c>
      <c r="D247" s="232" t="s">
        <v>1370</v>
      </c>
      <c r="E247" s="18" t="s">
        <v>1</v>
      </c>
      <c r="F247" s="233">
        <v>-16.2</v>
      </c>
      <c r="G247" s="33"/>
      <c r="H247" s="34"/>
    </row>
    <row r="248" spans="1:8" s="2" customFormat="1" ht="16.899999999999999" customHeight="1">
      <c r="A248" s="33"/>
      <c r="B248" s="34"/>
      <c r="C248" s="232" t="s">
        <v>1</v>
      </c>
      <c r="D248" s="232" t="s">
        <v>1371</v>
      </c>
      <c r="E248" s="18" t="s">
        <v>1</v>
      </c>
      <c r="F248" s="233">
        <v>-4.32</v>
      </c>
      <c r="G248" s="33"/>
      <c r="H248" s="34"/>
    </row>
    <row r="249" spans="1:8" s="2" customFormat="1" ht="16.899999999999999" customHeight="1">
      <c r="A249" s="33"/>
      <c r="B249" s="34"/>
      <c r="C249" s="232" t="s">
        <v>1</v>
      </c>
      <c r="D249" s="232" t="s">
        <v>1372</v>
      </c>
      <c r="E249" s="18" t="s">
        <v>1</v>
      </c>
      <c r="F249" s="233">
        <v>18</v>
      </c>
      <c r="G249" s="33"/>
      <c r="H249" s="34"/>
    </row>
    <row r="250" spans="1:8" s="2" customFormat="1" ht="16.899999999999999" customHeight="1">
      <c r="A250" s="33"/>
      <c r="B250" s="34"/>
      <c r="C250" s="232" t="s">
        <v>1</v>
      </c>
      <c r="D250" s="232" t="s">
        <v>1373</v>
      </c>
      <c r="E250" s="18" t="s">
        <v>1</v>
      </c>
      <c r="F250" s="233">
        <v>19.600000000000001</v>
      </c>
      <c r="G250" s="33"/>
      <c r="H250" s="34"/>
    </row>
    <row r="251" spans="1:8" s="2" customFormat="1" ht="16.899999999999999" customHeight="1">
      <c r="A251" s="33"/>
      <c r="B251" s="34"/>
      <c r="C251" s="232" t="s">
        <v>1</v>
      </c>
      <c r="D251" s="232" t="s">
        <v>1374</v>
      </c>
      <c r="E251" s="18" t="s">
        <v>1</v>
      </c>
      <c r="F251" s="233">
        <v>24.36</v>
      </c>
      <c r="G251" s="33"/>
      <c r="H251" s="34"/>
    </row>
    <row r="252" spans="1:8" s="2" customFormat="1" ht="16.899999999999999" customHeight="1">
      <c r="A252" s="33"/>
      <c r="B252" s="34"/>
      <c r="C252" s="232" t="s">
        <v>1</v>
      </c>
      <c r="D252" s="232" t="s">
        <v>1375</v>
      </c>
      <c r="E252" s="18" t="s">
        <v>1</v>
      </c>
      <c r="F252" s="233">
        <v>-3.6</v>
      </c>
      <c r="G252" s="33"/>
      <c r="H252" s="34"/>
    </row>
    <row r="253" spans="1:8" s="2" customFormat="1" ht="16.899999999999999" customHeight="1">
      <c r="A253" s="33"/>
      <c r="B253" s="34"/>
      <c r="C253" s="232" t="s">
        <v>1</v>
      </c>
      <c r="D253" s="232" t="s">
        <v>1376</v>
      </c>
      <c r="E253" s="18" t="s">
        <v>1</v>
      </c>
      <c r="F253" s="233">
        <v>-1.08</v>
      </c>
      <c r="G253" s="33"/>
      <c r="H253" s="34"/>
    </row>
    <row r="254" spans="1:8" s="2" customFormat="1" ht="16.899999999999999" customHeight="1">
      <c r="A254" s="33"/>
      <c r="B254" s="34"/>
      <c r="C254" s="232" t="s">
        <v>1</v>
      </c>
      <c r="D254" s="232" t="s">
        <v>1377</v>
      </c>
      <c r="E254" s="18" t="s">
        <v>1</v>
      </c>
      <c r="F254" s="233">
        <v>-3.6</v>
      </c>
      <c r="G254" s="33"/>
      <c r="H254" s="34"/>
    </row>
    <row r="255" spans="1:8" s="2" customFormat="1" ht="16.899999999999999" customHeight="1">
      <c r="A255" s="33"/>
      <c r="B255" s="34"/>
      <c r="C255" s="232" t="s">
        <v>1</v>
      </c>
      <c r="D255" s="232" t="s">
        <v>1378</v>
      </c>
      <c r="E255" s="18" t="s">
        <v>1</v>
      </c>
      <c r="F255" s="233">
        <v>-0.88</v>
      </c>
      <c r="G255" s="33"/>
      <c r="H255" s="34"/>
    </row>
    <row r="256" spans="1:8" s="2" customFormat="1" ht="16.899999999999999" customHeight="1">
      <c r="A256" s="33"/>
      <c r="B256" s="34"/>
      <c r="C256" s="232" t="s">
        <v>1</v>
      </c>
      <c r="D256" s="232" t="s">
        <v>1379</v>
      </c>
      <c r="E256" s="18" t="s">
        <v>1</v>
      </c>
      <c r="F256" s="233">
        <v>0</v>
      </c>
      <c r="G256" s="33"/>
      <c r="H256" s="34"/>
    </row>
    <row r="257" spans="1:8" s="2" customFormat="1" ht="16.899999999999999" customHeight="1">
      <c r="A257" s="33"/>
      <c r="B257" s="34"/>
      <c r="C257" s="232" t="s">
        <v>1</v>
      </c>
      <c r="D257" s="232" t="s">
        <v>1380</v>
      </c>
      <c r="E257" s="18" t="s">
        <v>1</v>
      </c>
      <c r="F257" s="233">
        <v>6.4130000000000003</v>
      </c>
      <c r="G257" s="33"/>
      <c r="H257" s="34"/>
    </row>
    <row r="258" spans="1:8" s="2" customFormat="1" ht="16.899999999999999" customHeight="1">
      <c r="A258" s="33"/>
      <c r="B258" s="34"/>
      <c r="C258" s="232" t="s">
        <v>1</v>
      </c>
      <c r="D258" s="232" t="s">
        <v>1381</v>
      </c>
      <c r="E258" s="18" t="s">
        <v>1</v>
      </c>
      <c r="F258" s="233">
        <v>23.696000000000002</v>
      </c>
      <c r="G258" s="33"/>
      <c r="H258" s="34"/>
    </row>
    <row r="259" spans="1:8" s="2" customFormat="1" ht="16.899999999999999" customHeight="1">
      <c r="A259" s="33"/>
      <c r="B259" s="34"/>
      <c r="C259" s="232" t="s">
        <v>1</v>
      </c>
      <c r="D259" s="232" t="s">
        <v>1382</v>
      </c>
      <c r="E259" s="18" t="s">
        <v>1</v>
      </c>
      <c r="F259" s="233">
        <v>0.39100000000000001</v>
      </c>
      <c r="G259" s="33"/>
      <c r="H259" s="34"/>
    </row>
    <row r="260" spans="1:8" s="2" customFormat="1" ht="16.899999999999999" customHeight="1">
      <c r="A260" s="33"/>
      <c r="B260" s="34"/>
      <c r="C260" s="232" t="s">
        <v>1266</v>
      </c>
      <c r="D260" s="232" t="s">
        <v>163</v>
      </c>
      <c r="E260" s="18" t="s">
        <v>1</v>
      </c>
      <c r="F260" s="233">
        <v>498</v>
      </c>
      <c r="G260" s="33"/>
      <c r="H260" s="34"/>
    </row>
    <row r="261" spans="1:8" s="2" customFormat="1" ht="16.899999999999999" customHeight="1">
      <c r="A261" s="33"/>
      <c r="B261" s="34"/>
      <c r="C261" s="234" t="s">
        <v>3009</v>
      </c>
      <c r="D261" s="33"/>
      <c r="E261" s="33"/>
      <c r="F261" s="33"/>
      <c r="G261" s="33"/>
      <c r="H261" s="34"/>
    </row>
    <row r="262" spans="1:8" s="2" customFormat="1" ht="16.899999999999999" customHeight="1">
      <c r="A262" s="33"/>
      <c r="B262" s="34"/>
      <c r="C262" s="232" t="s">
        <v>1348</v>
      </c>
      <c r="D262" s="232" t="s">
        <v>1349</v>
      </c>
      <c r="E262" s="18" t="s">
        <v>153</v>
      </c>
      <c r="F262" s="233">
        <v>498</v>
      </c>
      <c r="G262" s="33"/>
      <c r="H262" s="34"/>
    </row>
    <row r="263" spans="1:8" s="2" customFormat="1" ht="22.5">
      <c r="A263" s="33"/>
      <c r="B263" s="34"/>
      <c r="C263" s="232" t="s">
        <v>1335</v>
      </c>
      <c r="D263" s="232" t="s">
        <v>1336</v>
      </c>
      <c r="E263" s="18" t="s">
        <v>153</v>
      </c>
      <c r="F263" s="233">
        <v>550.97</v>
      </c>
      <c r="G263" s="33"/>
      <c r="H263" s="34"/>
    </row>
    <row r="264" spans="1:8" s="2" customFormat="1" ht="16.899999999999999" customHeight="1">
      <c r="A264" s="33"/>
      <c r="B264" s="34"/>
      <c r="C264" s="232" t="s">
        <v>1338</v>
      </c>
      <c r="D264" s="232" t="s">
        <v>1339</v>
      </c>
      <c r="E264" s="18" t="s">
        <v>153</v>
      </c>
      <c r="F264" s="233">
        <v>574.30200000000002</v>
      </c>
      <c r="G264" s="33"/>
      <c r="H264" s="34"/>
    </row>
    <row r="265" spans="1:8" s="2" customFormat="1" ht="16.899999999999999" customHeight="1">
      <c r="A265" s="33"/>
      <c r="B265" s="34"/>
      <c r="C265" s="228" t="s">
        <v>1263</v>
      </c>
      <c r="D265" s="229" t="s">
        <v>1264</v>
      </c>
      <c r="E265" s="230" t="s">
        <v>153</v>
      </c>
      <c r="F265" s="231">
        <v>32.880000000000003</v>
      </c>
      <c r="G265" s="33"/>
      <c r="H265" s="34"/>
    </row>
    <row r="266" spans="1:8" s="2" customFormat="1" ht="16.899999999999999" customHeight="1">
      <c r="A266" s="33"/>
      <c r="B266" s="34"/>
      <c r="C266" s="232" t="s">
        <v>1</v>
      </c>
      <c r="D266" s="232" t="s">
        <v>1386</v>
      </c>
      <c r="E266" s="18" t="s">
        <v>1</v>
      </c>
      <c r="F266" s="233">
        <v>0</v>
      </c>
      <c r="G266" s="33"/>
      <c r="H266" s="34"/>
    </row>
    <row r="267" spans="1:8" s="2" customFormat="1" ht="16.899999999999999" customHeight="1">
      <c r="A267" s="33"/>
      <c r="B267" s="34"/>
      <c r="C267" s="232" t="s">
        <v>1</v>
      </c>
      <c r="D267" s="232" t="s">
        <v>1387</v>
      </c>
      <c r="E267" s="18" t="s">
        <v>1</v>
      </c>
      <c r="F267" s="233">
        <v>0</v>
      </c>
      <c r="G267" s="33"/>
      <c r="H267" s="34"/>
    </row>
    <row r="268" spans="1:8" s="2" customFormat="1" ht="16.899999999999999" customHeight="1">
      <c r="A268" s="33"/>
      <c r="B268" s="34"/>
      <c r="C268" s="232" t="s">
        <v>1</v>
      </c>
      <c r="D268" s="232" t="s">
        <v>1311</v>
      </c>
      <c r="E268" s="18" t="s">
        <v>1</v>
      </c>
      <c r="F268" s="233">
        <v>0</v>
      </c>
      <c r="G268" s="33"/>
      <c r="H268" s="34"/>
    </row>
    <row r="269" spans="1:8" s="2" customFormat="1" ht="16.899999999999999" customHeight="1">
      <c r="A269" s="33"/>
      <c r="B269" s="34"/>
      <c r="C269" s="232" t="s">
        <v>1</v>
      </c>
      <c r="D269" s="232" t="s">
        <v>1388</v>
      </c>
      <c r="E269" s="18" t="s">
        <v>1</v>
      </c>
      <c r="F269" s="233">
        <v>0</v>
      </c>
      <c r="G269" s="33"/>
      <c r="H269" s="34"/>
    </row>
    <row r="270" spans="1:8" s="2" customFormat="1" ht="16.899999999999999" customHeight="1">
      <c r="A270" s="33"/>
      <c r="B270" s="34"/>
      <c r="C270" s="232" t="s">
        <v>1</v>
      </c>
      <c r="D270" s="232" t="s">
        <v>1389</v>
      </c>
      <c r="E270" s="18" t="s">
        <v>1</v>
      </c>
      <c r="F270" s="233">
        <v>0</v>
      </c>
      <c r="G270" s="33"/>
      <c r="H270" s="34"/>
    </row>
    <row r="271" spans="1:8" s="2" customFormat="1" ht="16.899999999999999" customHeight="1">
      <c r="A271" s="33"/>
      <c r="B271" s="34"/>
      <c r="C271" s="232" t="s">
        <v>1</v>
      </c>
      <c r="D271" s="232" t="s">
        <v>1354</v>
      </c>
      <c r="E271" s="18" t="s">
        <v>1</v>
      </c>
      <c r="F271" s="233">
        <v>0</v>
      </c>
      <c r="G271" s="33"/>
      <c r="H271" s="34"/>
    </row>
    <row r="272" spans="1:8" s="2" customFormat="1" ht="16.899999999999999" customHeight="1">
      <c r="A272" s="33"/>
      <c r="B272" s="34"/>
      <c r="C272" s="232" t="s">
        <v>1</v>
      </c>
      <c r="D272" s="232" t="s">
        <v>1390</v>
      </c>
      <c r="E272" s="18" t="s">
        <v>1</v>
      </c>
      <c r="F272" s="233">
        <v>0</v>
      </c>
      <c r="G272" s="33"/>
      <c r="H272" s="34"/>
    </row>
    <row r="273" spans="1:8" s="2" customFormat="1" ht="16.899999999999999" customHeight="1">
      <c r="A273" s="33"/>
      <c r="B273" s="34"/>
      <c r="C273" s="232" t="s">
        <v>1</v>
      </c>
      <c r="D273" s="232" t="s">
        <v>1391</v>
      </c>
      <c r="E273" s="18" t="s">
        <v>1</v>
      </c>
      <c r="F273" s="233">
        <v>0.76</v>
      </c>
      <c r="G273" s="33"/>
      <c r="H273" s="34"/>
    </row>
    <row r="274" spans="1:8" s="2" customFormat="1" ht="16.899999999999999" customHeight="1">
      <c r="A274" s="33"/>
      <c r="B274" s="34"/>
      <c r="C274" s="232" t="s">
        <v>1</v>
      </c>
      <c r="D274" s="232" t="s">
        <v>1392</v>
      </c>
      <c r="E274" s="18" t="s">
        <v>1</v>
      </c>
      <c r="F274" s="233">
        <v>5.32</v>
      </c>
      <c r="G274" s="33"/>
      <c r="H274" s="34"/>
    </row>
    <row r="275" spans="1:8" s="2" customFormat="1" ht="16.899999999999999" customHeight="1">
      <c r="A275" s="33"/>
      <c r="B275" s="34"/>
      <c r="C275" s="232" t="s">
        <v>1</v>
      </c>
      <c r="D275" s="232" t="s">
        <v>1393</v>
      </c>
      <c r="E275" s="18" t="s">
        <v>1</v>
      </c>
      <c r="F275" s="233">
        <v>6.08</v>
      </c>
      <c r="G275" s="33"/>
      <c r="H275" s="34"/>
    </row>
    <row r="276" spans="1:8" s="2" customFormat="1" ht="16.899999999999999" customHeight="1">
      <c r="A276" s="33"/>
      <c r="B276" s="34"/>
      <c r="C276" s="232" t="s">
        <v>1</v>
      </c>
      <c r="D276" s="232" t="s">
        <v>1394</v>
      </c>
      <c r="E276" s="18" t="s">
        <v>1</v>
      </c>
      <c r="F276" s="233">
        <v>3.68</v>
      </c>
      <c r="G276" s="33"/>
      <c r="H276" s="34"/>
    </row>
    <row r="277" spans="1:8" s="2" customFormat="1" ht="16.899999999999999" customHeight="1">
      <c r="A277" s="33"/>
      <c r="B277" s="34"/>
      <c r="C277" s="232" t="s">
        <v>1</v>
      </c>
      <c r="D277" s="232" t="s">
        <v>1395</v>
      </c>
      <c r="E277" s="18" t="s">
        <v>1</v>
      </c>
      <c r="F277" s="233">
        <v>19.04</v>
      </c>
      <c r="G277" s="33"/>
      <c r="H277" s="34"/>
    </row>
    <row r="278" spans="1:8" s="2" customFormat="1" ht="16.899999999999999" customHeight="1">
      <c r="A278" s="33"/>
      <c r="B278" s="34"/>
      <c r="C278" s="232" t="s">
        <v>1</v>
      </c>
      <c r="D278" s="232" t="s">
        <v>1396</v>
      </c>
      <c r="E278" s="18" t="s">
        <v>1</v>
      </c>
      <c r="F278" s="233">
        <v>-3.6</v>
      </c>
      <c r="G278" s="33"/>
      <c r="H278" s="34"/>
    </row>
    <row r="279" spans="1:8" s="2" customFormat="1" ht="16.899999999999999" customHeight="1">
      <c r="A279" s="33"/>
      <c r="B279" s="34"/>
      <c r="C279" s="232" t="s">
        <v>1</v>
      </c>
      <c r="D279" s="232" t="s">
        <v>1397</v>
      </c>
      <c r="E279" s="18" t="s">
        <v>1</v>
      </c>
      <c r="F279" s="233">
        <v>1.6</v>
      </c>
      <c r="G279" s="33"/>
      <c r="H279" s="34"/>
    </row>
    <row r="280" spans="1:8" s="2" customFormat="1" ht="16.899999999999999" customHeight="1">
      <c r="A280" s="33"/>
      <c r="B280" s="34"/>
      <c r="C280" s="232" t="s">
        <v>1263</v>
      </c>
      <c r="D280" s="232" t="s">
        <v>1398</v>
      </c>
      <c r="E280" s="18" t="s">
        <v>1</v>
      </c>
      <c r="F280" s="233">
        <v>32.880000000000003</v>
      </c>
      <c r="G280" s="33"/>
      <c r="H280" s="34"/>
    </row>
    <row r="281" spans="1:8" s="2" customFormat="1" ht="16.899999999999999" customHeight="1">
      <c r="A281" s="33"/>
      <c r="B281" s="34"/>
      <c r="C281" s="234" t="s">
        <v>3009</v>
      </c>
      <c r="D281" s="33"/>
      <c r="E281" s="33"/>
      <c r="F281" s="33"/>
      <c r="G281" s="33"/>
      <c r="H281" s="34"/>
    </row>
    <row r="282" spans="1:8" s="2" customFormat="1" ht="16.899999999999999" customHeight="1">
      <c r="A282" s="33"/>
      <c r="B282" s="34"/>
      <c r="C282" s="232" t="s">
        <v>1383</v>
      </c>
      <c r="D282" s="232" t="s">
        <v>1384</v>
      </c>
      <c r="E282" s="18" t="s">
        <v>153</v>
      </c>
      <c r="F282" s="233">
        <v>32.880000000000003</v>
      </c>
      <c r="G282" s="33"/>
      <c r="H282" s="34"/>
    </row>
    <row r="283" spans="1:8" s="2" customFormat="1" ht="22.5">
      <c r="A283" s="33"/>
      <c r="B283" s="34"/>
      <c r="C283" s="232" t="s">
        <v>1335</v>
      </c>
      <c r="D283" s="232" t="s">
        <v>1336</v>
      </c>
      <c r="E283" s="18" t="s">
        <v>153</v>
      </c>
      <c r="F283" s="233">
        <v>550.97</v>
      </c>
      <c r="G283" s="33"/>
      <c r="H283" s="34"/>
    </row>
    <row r="284" spans="1:8" s="2" customFormat="1" ht="16.899999999999999" customHeight="1">
      <c r="A284" s="33"/>
      <c r="B284" s="34"/>
      <c r="C284" s="232" t="s">
        <v>1338</v>
      </c>
      <c r="D284" s="232" t="s">
        <v>1339</v>
      </c>
      <c r="E284" s="18" t="s">
        <v>153</v>
      </c>
      <c r="F284" s="233">
        <v>574.30200000000002</v>
      </c>
      <c r="G284" s="33"/>
      <c r="H284" s="34"/>
    </row>
    <row r="285" spans="1:8" s="2" customFormat="1" ht="16.899999999999999" customHeight="1">
      <c r="A285" s="33"/>
      <c r="B285" s="34"/>
      <c r="C285" s="228" t="s">
        <v>1255</v>
      </c>
      <c r="D285" s="229" t="s">
        <v>1256</v>
      </c>
      <c r="E285" s="230" t="s">
        <v>153</v>
      </c>
      <c r="F285" s="231">
        <v>9</v>
      </c>
      <c r="G285" s="33"/>
      <c r="H285" s="34"/>
    </row>
    <row r="286" spans="1:8" s="2" customFormat="1" ht="16.899999999999999" customHeight="1">
      <c r="A286" s="33"/>
      <c r="B286" s="34"/>
      <c r="C286" s="232" t="s">
        <v>1</v>
      </c>
      <c r="D286" s="232" t="s">
        <v>1402</v>
      </c>
      <c r="E286" s="18" t="s">
        <v>1</v>
      </c>
      <c r="F286" s="233">
        <v>0</v>
      </c>
      <c r="G286" s="33"/>
      <c r="H286" s="34"/>
    </row>
    <row r="287" spans="1:8" s="2" customFormat="1" ht="16.899999999999999" customHeight="1">
      <c r="A287" s="33"/>
      <c r="B287" s="34"/>
      <c r="C287" s="232" t="s">
        <v>1</v>
      </c>
      <c r="D287" s="232" t="s">
        <v>1403</v>
      </c>
      <c r="E287" s="18" t="s">
        <v>1</v>
      </c>
      <c r="F287" s="233">
        <v>8.91</v>
      </c>
      <c r="G287" s="33"/>
      <c r="H287" s="34"/>
    </row>
    <row r="288" spans="1:8" s="2" customFormat="1" ht="16.899999999999999" customHeight="1">
      <c r="A288" s="33"/>
      <c r="B288" s="34"/>
      <c r="C288" s="232" t="s">
        <v>1</v>
      </c>
      <c r="D288" s="232" t="s">
        <v>1404</v>
      </c>
      <c r="E288" s="18" t="s">
        <v>1</v>
      </c>
      <c r="F288" s="233">
        <v>0.09</v>
      </c>
      <c r="G288" s="33"/>
      <c r="H288" s="34"/>
    </row>
    <row r="289" spans="1:8" s="2" customFormat="1" ht="16.899999999999999" customHeight="1">
      <c r="A289" s="33"/>
      <c r="B289" s="34"/>
      <c r="C289" s="232" t="s">
        <v>1255</v>
      </c>
      <c r="D289" s="232" t="s">
        <v>163</v>
      </c>
      <c r="E289" s="18" t="s">
        <v>1</v>
      </c>
      <c r="F289" s="233">
        <v>9</v>
      </c>
      <c r="G289" s="33"/>
      <c r="H289" s="34"/>
    </row>
    <row r="290" spans="1:8" s="2" customFormat="1" ht="16.899999999999999" customHeight="1">
      <c r="A290" s="33"/>
      <c r="B290" s="34"/>
      <c r="C290" s="234" t="s">
        <v>3009</v>
      </c>
      <c r="D290" s="33"/>
      <c r="E290" s="33"/>
      <c r="F290" s="33"/>
      <c r="G290" s="33"/>
      <c r="H290" s="34"/>
    </row>
    <row r="291" spans="1:8" s="2" customFormat="1" ht="16.899999999999999" customHeight="1">
      <c r="A291" s="33"/>
      <c r="B291" s="34"/>
      <c r="C291" s="232" t="s">
        <v>1399</v>
      </c>
      <c r="D291" s="232" t="s">
        <v>1400</v>
      </c>
      <c r="E291" s="18" t="s">
        <v>153</v>
      </c>
      <c r="F291" s="233">
        <v>9</v>
      </c>
      <c r="G291" s="33"/>
      <c r="H291" s="34"/>
    </row>
    <row r="292" spans="1:8" s="2" customFormat="1" ht="22.5">
      <c r="A292" s="33"/>
      <c r="B292" s="34"/>
      <c r="C292" s="232" t="s">
        <v>1335</v>
      </c>
      <c r="D292" s="232" t="s">
        <v>1336</v>
      </c>
      <c r="E292" s="18" t="s">
        <v>153</v>
      </c>
      <c r="F292" s="233">
        <v>550.97</v>
      </c>
      <c r="G292" s="33"/>
      <c r="H292" s="34"/>
    </row>
    <row r="293" spans="1:8" s="2" customFormat="1" ht="16.899999999999999" customHeight="1">
      <c r="A293" s="33"/>
      <c r="B293" s="34"/>
      <c r="C293" s="232" t="s">
        <v>1338</v>
      </c>
      <c r="D293" s="232" t="s">
        <v>1339</v>
      </c>
      <c r="E293" s="18" t="s">
        <v>153</v>
      </c>
      <c r="F293" s="233">
        <v>574.30200000000002</v>
      </c>
      <c r="G293" s="33"/>
      <c r="H293" s="34"/>
    </row>
    <row r="294" spans="1:8" s="2" customFormat="1" ht="16.899999999999999" customHeight="1">
      <c r="A294" s="33"/>
      <c r="B294" s="34"/>
      <c r="C294" s="228" t="s">
        <v>1257</v>
      </c>
      <c r="D294" s="229" t="s">
        <v>1258</v>
      </c>
      <c r="E294" s="230" t="s">
        <v>153</v>
      </c>
      <c r="F294" s="231">
        <v>11.09</v>
      </c>
      <c r="G294" s="33"/>
      <c r="H294" s="34"/>
    </row>
    <row r="295" spans="1:8" s="2" customFormat="1" ht="16.899999999999999" customHeight="1">
      <c r="A295" s="33"/>
      <c r="B295" s="34"/>
      <c r="C295" s="232" t="s">
        <v>1</v>
      </c>
      <c r="D295" s="232" t="s">
        <v>1408</v>
      </c>
      <c r="E295" s="18" t="s">
        <v>1</v>
      </c>
      <c r="F295" s="233">
        <v>0</v>
      </c>
      <c r="G295" s="33"/>
      <c r="H295" s="34"/>
    </row>
    <row r="296" spans="1:8" s="2" customFormat="1" ht="16.899999999999999" customHeight="1">
      <c r="A296" s="33"/>
      <c r="B296" s="34"/>
      <c r="C296" s="232" t="s">
        <v>1</v>
      </c>
      <c r="D296" s="232" t="s">
        <v>1409</v>
      </c>
      <c r="E296" s="18" t="s">
        <v>1</v>
      </c>
      <c r="F296" s="233">
        <v>4.37</v>
      </c>
      <c r="G296" s="33"/>
      <c r="H296" s="34"/>
    </row>
    <row r="297" spans="1:8" s="2" customFormat="1" ht="16.899999999999999" customHeight="1">
      <c r="A297" s="33"/>
      <c r="B297" s="34"/>
      <c r="C297" s="232" t="s">
        <v>1</v>
      </c>
      <c r="D297" s="232" t="s">
        <v>1410</v>
      </c>
      <c r="E297" s="18" t="s">
        <v>1</v>
      </c>
      <c r="F297" s="233">
        <v>0</v>
      </c>
      <c r="G297" s="33"/>
      <c r="H297" s="34"/>
    </row>
    <row r="298" spans="1:8" s="2" customFormat="1" ht="16.899999999999999" customHeight="1">
      <c r="A298" s="33"/>
      <c r="B298" s="34"/>
      <c r="C298" s="232" t="s">
        <v>1</v>
      </c>
      <c r="D298" s="232" t="s">
        <v>1411</v>
      </c>
      <c r="E298" s="18" t="s">
        <v>1</v>
      </c>
      <c r="F298" s="233">
        <v>10.92</v>
      </c>
      <c r="G298" s="33"/>
      <c r="H298" s="34"/>
    </row>
    <row r="299" spans="1:8" s="2" customFormat="1" ht="16.899999999999999" customHeight="1">
      <c r="A299" s="33"/>
      <c r="B299" s="34"/>
      <c r="C299" s="232" t="s">
        <v>1</v>
      </c>
      <c r="D299" s="232" t="s">
        <v>438</v>
      </c>
      <c r="E299" s="18" t="s">
        <v>1</v>
      </c>
      <c r="F299" s="233">
        <v>-1.8</v>
      </c>
      <c r="G299" s="33"/>
      <c r="H299" s="34"/>
    </row>
    <row r="300" spans="1:8" s="2" customFormat="1" ht="16.899999999999999" customHeight="1">
      <c r="A300" s="33"/>
      <c r="B300" s="34"/>
      <c r="C300" s="232" t="s">
        <v>1</v>
      </c>
      <c r="D300" s="232" t="s">
        <v>1412</v>
      </c>
      <c r="E300" s="18" t="s">
        <v>1</v>
      </c>
      <c r="F300" s="233">
        <v>-2.4</v>
      </c>
      <c r="G300" s="33"/>
      <c r="H300" s="34"/>
    </row>
    <row r="301" spans="1:8" s="2" customFormat="1" ht="16.899999999999999" customHeight="1">
      <c r="A301" s="33"/>
      <c r="B301" s="34"/>
      <c r="C301" s="232" t="s">
        <v>1257</v>
      </c>
      <c r="D301" s="232" t="s">
        <v>163</v>
      </c>
      <c r="E301" s="18" t="s">
        <v>1</v>
      </c>
      <c r="F301" s="233">
        <v>11.09</v>
      </c>
      <c r="G301" s="33"/>
      <c r="H301" s="34"/>
    </row>
    <row r="302" spans="1:8" s="2" customFormat="1" ht="16.899999999999999" customHeight="1">
      <c r="A302" s="33"/>
      <c r="B302" s="34"/>
      <c r="C302" s="234" t="s">
        <v>3009</v>
      </c>
      <c r="D302" s="33"/>
      <c r="E302" s="33"/>
      <c r="F302" s="33"/>
      <c r="G302" s="33"/>
      <c r="H302" s="34"/>
    </row>
    <row r="303" spans="1:8" s="2" customFormat="1" ht="16.899999999999999" customHeight="1">
      <c r="A303" s="33"/>
      <c r="B303" s="34"/>
      <c r="C303" s="232" t="s">
        <v>1405</v>
      </c>
      <c r="D303" s="232" t="s">
        <v>1406</v>
      </c>
      <c r="E303" s="18" t="s">
        <v>153</v>
      </c>
      <c r="F303" s="233">
        <v>11.09</v>
      </c>
      <c r="G303" s="33"/>
      <c r="H303" s="34"/>
    </row>
    <row r="304" spans="1:8" s="2" customFormat="1" ht="22.5">
      <c r="A304" s="33"/>
      <c r="B304" s="34"/>
      <c r="C304" s="232" t="s">
        <v>1335</v>
      </c>
      <c r="D304" s="232" t="s">
        <v>1336</v>
      </c>
      <c r="E304" s="18" t="s">
        <v>153</v>
      </c>
      <c r="F304" s="233">
        <v>550.97</v>
      </c>
      <c r="G304" s="33"/>
      <c r="H304" s="34"/>
    </row>
    <row r="305" spans="1:8" s="2" customFormat="1" ht="16.899999999999999" customHeight="1">
      <c r="A305" s="33"/>
      <c r="B305" s="34"/>
      <c r="C305" s="232" t="s">
        <v>1338</v>
      </c>
      <c r="D305" s="232" t="s">
        <v>1339</v>
      </c>
      <c r="E305" s="18" t="s">
        <v>153</v>
      </c>
      <c r="F305" s="233">
        <v>574.30200000000002</v>
      </c>
      <c r="G305" s="33"/>
      <c r="H305" s="34"/>
    </row>
    <row r="306" spans="1:8" s="2" customFormat="1" ht="16.899999999999999" customHeight="1">
      <c r="A306" s="33"/>
      <c r="B306" s="34"/>
      <c r="C306" s="228" t="s">
        <v>1260</v>
      </c>
      <c r="D306" s="229" t="s">
        <v>1261</v>
      </c>
      <c r="E306" s="230" t="s">
        <v>153</v>
      </c>
      <c r="F306" s="231">
        <v>630</v>
      </c>
      <c r="G306" s="33"/>
      <c r="H306" s="34"/>
    </row>
    <row r="307" spans="1:8" s="2" customFormat="1" ht="16.899999999999999" customHeight="1">
      <c r="A307" s="33"/>
      <c r="B307" s="34"/>
      <c r="C307" s="232" t="s">
        <v>1</v>
      </c>
      <c r="D307" s="232" t="s">
        <v>1507</v>
      </c>
      <c r="E307" s="18" t="s">
        <v>1</v>
      </c>
      <c r="F307" s="233">
        <v>0</v>
      </c>
      <c r="G307" s="33"/>
      <c r="H307" s="34"/>
    </row>
    <row r="308" spans="1:8" s="2" customFormat="1" ht="16.899999999999999" customHeight="1">
      <c r="A308" s="33"/>
      <c r="B308" s="34"/>
      <c r="C308" s="232" t="s">
        <v>1</v>
      </c>
      <c r="D308" s="232" t="s">
        <v>1508</v>
      </c>
      <c r="E308" s="18" t="s">
        <v>1</v>
      </c>
      <c r="F308" s="233">
        <v>178.3</v>
      </c>
      <c r="G308" s="33"/>
      <c r="H308" s="34"/>
    </row>
    <row r="309" spans="1:8" s="2" customFormat="1" ht="16.899999999999999" customHeight="1">
      <c r="A309" s="33"/>
      <c r="B309" s="34"/>
      <c r="C309" s="232" t="s">
        <v>1</v>
      </c>
      <c r="D309" s="232" t="s">
        <v>1509</v>
      </c>
      <c r="E309" s="18" t="s">
        <v>1</v>
      </c>
      <c r="F309" s="233">
        <v>101.7</v>
      </c>
      <c r="G309" s="33"/>
      <c r="H309" s="34"/>
    </row>
    <row r="310" spans="1:8" s="2" customFormat="1" ht="16.899999999999999" customHeight="1">
      <c r="A310" s="33"/>
      <c r="B310" s="34"/>
      <c r="C310" s="232" t="s">
        <v>1</v>
      </c>
      <c r="D310" s="232" t="s">
        <v>1510</v>
      </c>
      <c r="E310" s="18" t="s">
        <v>1</v>
      </c>
      <c r="F310" s="233">
        <v>213.02</v>
      </c>
      <c r="G310" s="33"/>
      <c r="H310" s="34"/>
    </row>
    <row r="311" spans="1:8" s="2" customFormat="1" ht="16.899999999999999" customHeight="1">
      <c r="A311" s="33"/>
      <c r="B311" s="34"/>
      <c r="C311" s="232" t="s">
        <v>1</v>
      </c>
      <c r="D311" s="232" t="s">
        <v>1511</v>
      </c>
      <c r="E311" s="18" t="s">
        <v>1</v>
      </c>
      <c r="F311" s="233">
        <v>136</v>
      </c>
      <c r="G311" s="33"/>
      <c r="H311" s="34"/>
    </row>
    <row r="312" spans="1:8" s="2" customFormat="1" ht="16.899999999999999" customHeight="1">
      <c r="A312" s="33"/>
      <c r="B312" s="34"/>
      <c r="C312" s="232" t="s">
        <v>1</v>
      </c>
      <c r="D312" s="232" t="s">
        <v>1512</v>
      </c>
      <c r="E312" s="18" t="s">
        <v>1</v>
      </c>
      <c r="F312" s="233">
        <v>0.98</v>
      </c>
      <c r="G312" s="33"/>
      <c r="H312" s="34"/>
    </row>
    <row r="313" spans="1:8" s="2" customFormat="1" ht="16.899999999999999" customHeight="1">
      <c r="A313" s="33"/>
      <c r="B313" s="34"/>
      <c r="C313" s="232" t="s">
        <v>1260</v>
      </c>
      <c r="D313" s="232" t="s">
        <v>163</v>
      </c>
      <c r="E313" s="18" t="s">
        <v>1</v>
      </c>
      <c r="F313" s="233">
        <v>630</v>
      </c>
      <c r="G313" s="33"/>
      <c r="H313" s="34"/>
    </row>
    <row r="314" spans="1:8" s="2" customFormat="1" ht="16.899999999999999" customHeight="1">
      <c r="A314" s="33"/>
      <c r="B314" s="34"/>
      <c r="C314" s="234" t="s">
        <v>3009</v>
      </c>
      <c r="D314" s="33"/>
      <c r="E314" s="33"/>
      <c r="F314" s="33"/>
      <c r="G314" s="33"/>
      <c r="H314" s="34"/>
    </row>
    <row r="315" spans="1:8" s="2" customFormat="1" ht="16.899999999999999" customHeight="1">
      <c r="A315" s="33"/>
      <c r="B315" s="34"/>
      <c r="C315" s="232" t="s">
        <v>1504</v>
      </c>
      <c r="D315" s="232" t="s">
        <v>1505</v>
      </c>
      <c r="E315" s="18" t="s">
        <v>153</v>
      </c>
      <c r="F315" s="233">
        <v>630</v>
      </c>
      <c r="G315" s="33"/>
      <c r="H315" s="34"/>
    </row>
    <row r="316" spans="1:8" s="2" customFormat="1" ht="16.899999999999999" customHeight="1">
      <c r="A316" s="33"/>
      <c r="B316" s="34"/>
      <c r="C316" s="232" t="s">
        <v>1513</v>
      </c>
      <c r="D316" s="232" t="s">
        <v>1514</v>
      </c>
      <c r="E316" s="18" t="s">
        <v>153</v>
      </c>
      <c r="F316" s="233">
        <v>630</v>
      </c>
      <c r="G316" s="33"/>
      <c r="H316" s="34"/>
    </row>
    <row r="317" spans="1:8" s="2" customFormat="1" ht="16.899999999999999" customHeight="1">
      <c r="A317" s="33"/>
      <c r="B317" s="34"/>
      <c r="C317" s="232" t="s">
        <v>1516</v>
      </c>
      <c r="D317" s="232" t="s">
        <v>1517</v>
      </c>
      <c r="E317" s="18" t="s">
        <v>153</v>
      </c>
      <c r="F317" s="233">
        <v>630</v>
      </c>
      <c r="G317" s="33"/>
      <c r="H317" s="34"/>
    </row>
    <row r="318" spans="1:8" s="2" customFormat="1" ht="16.899999999999999" customHeight="1">
      <c r="A318" s="33"/>
      <c r="B318" s="34"/>
      <c r="C318" s="228" t="s">
        <v>1250</v>
      </c>
      <c r="D318" s="229" t="s">
        <v>1251</v>
      </c>
      <c r="E318" s="230" t="s">
        <v>153</v>
      </c>
      <c r="F318" s="231">
        <v>37.020000000000003</v>
      </c>
      <c r="G318" s="33"/>
      <c r="H318" s="34"/>
    </row>
    <row r="319" spans="1:8" s="2" customFormat="1" ht="16.899999999999999" customHeight="1">
      <c r="A319" s="33"/>
      <c r="B319" s="34"/>
      <c r="C319" s="232" t="s">
        <v>1</v>
      </c>
      <c r="D319" s="232" t="s">
        <v>1280</v>
      </c>
      <c r="E319" s="18" t="s">
        <v>1</v>
      </c>
      <c r="F319" s="233">
        <v>0</v>
      </c>
      <c r="G319" s="33"/>
      <c r="H319" s="34"/>
    </row>
    <row r="320" spans="1:8" s="2" customFormat="1" ht="16.899999999999999" customHeight="1">
      <c r="A320" s="33"/>
      <c r="B320" s="34"/>
      <c r="C320" s="232" t="s">
        <v>1</v>
      </c>
      <c r="D320" s="232" t="s">
        <v>1</v>
      </c>
      <c r="E320" s="18" t="s">
        <v>1</v>
      </c>
      <c r="F320" s="233">
        <v>0</v>
      </c>
      <c r="G320" s="33"/>
      <c r="H320" s="34"/>
    </row>
    <row r="321" spans="1:8" s="2" customFormat="1" ht="16.899999999999999" customHeight="1">
      <c r="A321" s="33"/>
      <c r="B321" s="34"/>
      <c r="C321" s="232" t="s">
        <v>1</v>
      </c>
      <c r="D321" s="232" t="s">
        <v>1287</v>
      </c>
      <c r="E321" s="18" t="s">
        <v>1</v>
      </c>
      <c r="F321" s="233">
        <v>37.020000000000003</v>
      </c>
      <c r="G321" s="33"/>
      <c r="H321" s="34"/>
    </row>
    <row r="322" spans="1:8" s="2" customFormat="1" ht="16.899999999999999" customHeight="1">
      <c r="A322" s="33"/>
      <c r="B322" s="34"/>
      <c r="C322" s="232" t="s">
        <v>1250</v>
      </c>
      <c r="D322" s="232" t="s">
        <v>163</v>
      </c>
      <c r="E322" s="18" t="s">
        <v>1</v>
      </c>
      <c r="F322" s="233">
        <v>37.020000000000003</v>
      </c>
      <c r="G322" s="33"/>
      <c r="H322" s="34"/>
    </row>
    <row r="323" spans="1:8" s="2" customFormat="1" ht="16.899999999999999" customHeight="1">
      <c r="A323" s="33"/>
      <c r="B323" s="34"/>
      <c r="C323" s="234" t="s">
        <v>3009</v>
      </c>
      <c r="D323" s="33"/>
      <c r="E323" s="33"/>
      <c r="F323" s="33"/>
      <c r="G323" s="33"/>
      <c r="H323" s="34"/>
    </row>
    <row r="324" spans="1:8" s="2" customFormat="1" ht="16.899999999999999" customHeight="1">
      <c r="A324" s="33"/>
      <c r="B324" s="34"/>
      <c r="C324" s="232" t="s">
        <v>1284</v>
      </c>
      <c r="D324" s="232" t="s">
        <v>1285</v>
      </c>
      <c r="E324" s="18" t="s">
        <v>153</v>
      </c>
      <c r="F324" s="233">
        <v>37.020000000000003</v>
      </c>
      <c r="G324" s="33"/>
      <c r="H324" s="34"/>
    </row>
    <row r="325" spans="1:8" s="2" customFormat="1" ht="22.5">
      <c r="A325" s="33"/>
      <c r="B325" s="34"/>
      <c r="C325" s="232" t="s">
        <v>1277</v>
      </c>
      <c r="D325" s="232" t="s">
        <v>1278</v>
      </c>
      <c r="E325" s="18" t="s">
        <v>153</v>
      </c>
      <c r="F325" s="233">
        <v>37.020000000000003</v>
      </c>
      <c r="G325" s="33"/>
      <c r="H325" s="34"/>
    </row>
    <row r="326" spans="1:8" s="2" customFormat="1" ht="16.899999999999999" customHeight="1">
      <c r="A326" s="33"/>
      <c r="B326" s="34"/>
      <c r="C326" s="232" t="s">
        <v>1281</v>
      </c>
      <c r="D326" s="232" t="s">
        <v>1282</v>
      </c>
      <c r="E326" s="18" t="s">
        <v>153</v>
      </c>
      <c r="F326" s="233">
        <v>37.020000000000003</v>
      </c>
      <c r="G326" s="33"/>
      <c r="H326" s="34"/>
    </row>
    <row r="327" spans="1:8" s="2" customFormat="1" ht="26.45" customHeight="1">
      <c r="A327" s="33"/>
      <c r="B327" s="34"/>
      <c r="C327" s="227" t="s">
        <v>3012</v>
      </c>
      <c r="D327" s="227" t="s">
        <v>96</v>
      </c>
      <c r="E327" s="33"/>
      <c r="F327" s="33"/>
      <c r="G327" s="33"/>
      <c r="H327" s="34"/>
    </row>
    <row r="328" spans="1:8" s="2" customFormat="1" ht="16.899999999999999" customHeight="1">
      <c r="A328" s="33"/>
      <c r="B328" s="34"/>
      <c r="C328" s="228" t="s">
        <v>1569</v>
      </c>
      <c r="D328" s="229" t="s">
        <v>1570</v>
      </c>
      <c r="E328" s="230" t="s">
        <v>153</v>
      </c>
      <c r="F328" s="231">
        <v>119</v>
      </c>
      <c r="G328" s="33"/>
      <c r="H328" s="34"/>
    </row>
    <row r="329" spans="1:8" s="2" customFormat="1" ht="16.899999999999999" customHeight="1">
      <c r="A329" s="33"/>
      <c r="B329" s="34"/>
      <c r="C329" s="232" t="s">
        <v>1</v>
      </c>
      <c r="D329" s="232" t="s">
        <v>1636</v>
      </c>
      <c r="E329" s="18" t="s">
        <v>1</v>
      </c>
      <c r="F329" s="233">
        <v>118.988</v>
      </c>
      <c r="G329" s="33"/>
      <c r="H329" s="34"/>
    </row>
    <row r="330" spans="1:8" s="2" customFormat="1" ht="16.899999999999999" customHeight="1">
      <c r="A330" s="33"/>
      <c r="B330" s="34"/>
      <c r="C330" s="232" t="s">
        <v>1</v>
      </c>
      <c r="D330" s="232" t="s">
        <v>1637</v>
      </c>
      <c r="E330" s="18" t="s">
        <v>1</v>
      </c>
      <c r="F330" s="233">
        <v>1.2E-2</v>
      </c>
      <c r="G330" s="33"/>
      <c r="H330" s="34"/>
    </row>
    <row r="331" spans="1:8" s="2" customFormat="1" ht="16.899999999999999" customHeight="1">
      <c r="A331" s="33"/>
      <c r="B331" s="34"/>
      <c r="C331" s="232" t="s">
        <v>1569</v>
      </c>
      <c r="D331" s="232" t="s">
        <v>193</v>
      </c>
      <c r="E331" s="18" t="s">
        <v>1</v>
      </c>
      <c r="F331" s="233">
        <v>119</v>
      </c>
      <c r="G331" s="33"/>
      <c r="H331" s="34"/>
    </row>
    <row r="332" spans="1:8" s="2" customFormat="1" ht="16.899999999999999" customHeight="1">
      <c r="A332" s="33"/>
      <c r="B332" s="34"/>
      <c r="C332" s="234" t="s">
        <v>3009</v>
      </c>
      <c r="D332" s="33"/>
      <c r="E332" s="33"/>
      <c r="F332" s="33"/>
      <c r="G332" s="33"/>
      <c r="H332" s="34"/>
    </row>
    <row r="333" spans="1:8" s="2" customFormat="1" ht="16.899999999999999" customHeight="1">
      <c r="A333" s="33"/>
      <c r="B333" s="34"/>
      <c r="C333" s="232" t="s">
        <v>1633</v>
      </c>
      <c r="D333" s="232" t="s">
        <v>1634</v>
      </c>
      <c r="E333" s="18" t="s">
        <v>153</v>
      </c>
      <c r="F333" s="233">
        <v>490</v>
      </c>
      <c r="G333" s="33"/>
      <c r="H333" s="34"/>
    </row>
    <row r="334" spans="1:8" s="2" customFormat="1" ht="22.5">
      <c r="A334" s="33"/>
      <c r="B334" s="34"/>
      <c r="C334" s="232" t="s">
        <v>1603</v>
      </c>
      <c r="D334" s="232" t="s">
        <v>1604</v>
      </c>
      <c r="E334" s="18" t="s">
        <v>170</v>
      </c>
      <c r="F334" s="233">
        <v>49</v>
      </c>
      <c r="G334" s="33"/>
      <c r="H334" s="34"/>
    </row>
    <row r="335" spans="1:8" s="2" customFormat="1" ht="16.899999999999999" customHeight="1">
      <c r="A335" s="33"/>
      <c r="B335" s="34"/>
      <c r="C335" s="232" t="s">
        <v>1644</v>
      </c>
      <c r="D335" s="232" t="s">
        <v>1645</v>
      </c>
      <c r="E335" s="18" t="s">
        <v>153</v>
      </c>
      <c r="F335" s="233">
        <v>591.13499999999999</v>
      </c>
      <c r="G335" s="33"/>
      <c r="H335" s="34"/>
    </row>
    <row r="336" spans="1:8" s="2" customFormat="1" ht="22.5">
      <c r="A336" s="33"/>
      <c r="B336" s="34"/>
      <c r="C336" s="232" t="s">
        <v>1667</v>
      </c>
      <c r="D336" s="232" t="s">
        <v>1668</v>
      </c>
      <c r="E336" s="18" t="s">
        <v>153</v>
      </c>
      <c r="F336" s="233">
        <v>490</v>
      </c>
      <c r="G336" s="33"/>
      <c r="H336" s="34"/>
    </row>
    <row r="337" spans="1:8" s="2" customFormat="1" ht="22.5">
      <c r="A337" s="33"/>
      <c r="B337" s="34"/>
      <c r="C337" s="232" t="s">
        <v>1704</v>
      </c>
      <c r="D337" s="232" t="s">
        <v>1705</v>
      </c>
      <c r="E337" s="18" t="s">
        <v>153</v>
      </c>
      <c r="F337" s="233">
        <v>490</v>
      </c>
      <c r="G337" s="33"/>
      <c r="H337" s="34"/>
    </row>
    <row r="338" spans="1:8" s="2" customFormat="1" ht="16.899999999999999" customHeight="1">
      <c r="A338" s="33"/>
      <c r="B338" s="34"/>
      <c r="C338" s="228" t="s">
        <v>1572</v>
      </c>
      <c r="D338" s="229" t="s">
        <v>1573</v>
      </c>
      <c r="E338" s="230" t="s">
        <v>153</v>
      </c>
      <c r="F338" s="231">
        <v>371</v>
      </c>
      <c r="G338" s="33"/>
      <c r="H338" s="34"/>
    </row>
    <row r="339" spans="1:8" s="2" customFormat="1" ht="16.899999999999999" customHeight="1">
      <c r="A339" s="33"/>
      <c r="B339" s="34"/>
      <c r="C339" s="232" t="s">
        <v>1</v>
      </c>
      <c r="D339" s="232" t="s">
        <v>1638</v>
      </c>
      <c r="E339" s="18" t="s">
        <v>1</v>
      </c>
      <c r="F339" s="233">
        <v>370.44</v>
      </c>
      <c r="G339" s="33"/>
      <c r="H339" s="34"/>
    </row>
    <row r="340" spans="1:8" s="2" customFormat="1" ht="16.899999999999999" customHeight="1">
      <c r="A340" s="33"/>
      <c r="B340" s="34"/>
      <c r="C340" s="232" t="s">
        <v>1</v>
      </c>
      <c r="D340" s="232" t="s">
        <v>1639</v>
      </c>
      <c r="E340" s="18" t="s">
        <v>1</v>
      </c>
      <c r="F340" s="233">
        <v>0.56000000000000005</v>
      </c>
      <c r="G340" s="33"/>
      <c r="H340" s="34"/>
    </row>
    <row r="341" spans="1:8" s="2" customFormat="1" ht="16.899999999999999" customHeight="1">
      <c r="A341" s="33"/>
      <c r="B341" s="34"/>
      <c r="C341" s="232" t="s">
        <v>1572</v>
      </c>
      <c r="D341" s="232" t="s">
        <v>193</v>
      </c>
      <c r="E341" s="18" t="s">
        <v>1</v>
      </c>
      <c r="F341" s="233">
        <v>371</v>
      </c>
      <c r="G341" s="33"/>
      <c r="H341" s="34"/>
    </row>
    <row r="342" spans="1:8" s="2" customFormat="1" ht="16.899999999999999" customHeight="1">
      <c r="A342" s="33"/>
      <c r="B342" s="34"/>
      <c r="C342" s="234" t="s">
        <v>3009</v>
      </c>
      <c r="D342" s="33"/>
      <c r="E342" s="33"/>
      <c r="F342" s="33"/>
      <c r="G342" s="33"/>
      <c r="H342" s="34"/>
    </row>
    <row r="343" spans="1:8" s="2" customFormat="1" ht="16.899999999999999" customHeight="1">
      <c r="A343" s="33"/>
      <c r="B343" s="34"/>
      <c r="C343" s="232" t="s">
        <v>1633</v>
      </c>
      <c r="D343" s="232" t="s">
        <v>1634</v>
      </c>
      <c r="E343" s="18" t="s">
        <v>153</v>
      </c>
      <c r="F343" s="233">
        <v>490</v>
      </c>
      <c r="G343" s="33"/>
      <c r="H343" s="34"/>
    </row>
    <row r="344" spans="1:8" s="2" customFormat="1" ht="22.5">
      <c r="A344" s="33"/>
      <c r="B344" s="34"/>
      <c r="C344" s="232" t="s">
        <v>1603</v>
      </c>
      <c r="D344" s="232" t="s">
        <v>1604</v>
      </c>
      <c r="E344" s="18" t="s">
        <v>170</v>
      </c>
      <c r="F344" s="233">
        <v>49</v>
      </c>
      <c r="G344" s="33"/>
      <c r="H344" s="34"/>
    </row>
    <row r="345" spans="1:8" s="2" customFormat="1" ht="16.899999999999999" customHeight="1">
      <c r="A345" s="33"/>
      <c r="B345" s="34"/>
      <c r="C345" s="232" t="s">
        <v>1644</v>
      </c>
      <c r="D345" s="232" t="s">
        <v>1645</v>
      </c>
      <c r="E345" s="18" t="s">
        <v>153</v>
      </c>
      <c r="F345" s="233">
        <v>591.13499999999999</v>
      </c>
      <c r="G345" s="33"/>
      <c r="H345" s="34"/>
    </row>
    <row r="346" spans="1:8" s="2" customFormat="1" ht="22.5">
      <c r="A346" s="33"/>
      <c r="B346" s="34"/>
      <c r="C346" s="232" t="s">
        <v>1667</v>
      </c>
      <c r="D346" s="232" t="s">
        <v>1668</v>
      </c>
      <c r="E346" s="18" t="s">
        <v>153</v>
      </c>
      <c r="F346" s="233">
        <v>490</v>
      </c>
      <c r="G346" s="33"/>
      <c r="H346" s="34"/>
    </row>
    <row r="347" spans="1:8" s="2" customFormat="1" ht="22.5">
      <c r="A347" s="33"/>
      <c r="B347" s="34"/>
      <c r="C347" s="232" t="s">
        <v>1704</v>
      </c>
      <c r="D347" s="232" t="s">
        <v>1705</v>
      </c>
      <c r="E347" s="18" t="s">
        <v>153</v>
      </c>
      <c r="F347" s="233">
        <v>490</v>
      </c>
      <c r="G347" s="33"/>
      <c r="H347" s="34"/>
    </row>
    <row r="348" spans="1:8" s="2" customFormat="1" ht="16.899999999999999" customHeight="1">
      <c r="A348" s="33"/>
      <c r="B348" s="34"/>
      <c r="C348" s="228" t="s">
        <v>1575</v>
      </c>
      <c r="D348" s="229" t="s">
        <v>1576</v>
      </c>
      <c r="E348" s="230" t="s">
        <v>153</v>
      </c>
      <c r="F348" s="231">
        <v>591.13499999999999</v>
      </c>
      <c r="G348" s="33"/>
      <c r="H348" s="34"/>
    </row>
    <row r="349" spans="1:8" s="2" customFormat="1" ht="16.899999999999999" customHeight="1">
      <c r="A349" s="33"/>
      <c r="B349" s="34"/>
      <c r="C349" s="232" t="s">
        <v>1</v>
      </c>
      <c r="D349" s="232" t="s">
        <v>1647</v>
      </c>
      <c r="E349" s="18" t="s">
        <v>1</v>
      </c>
      <c r="F349" s="233">
        <v>0</v>
      </c>
      <c r="G349" s="33"/>
      <c r="H349" s="34"/>
    </row>
    <row r="350" spans="1:8" s="2" customFormat="1" ht="16.899999999999999" customHeight="1">
      <c r="A350" s="33"/>
      <c r="B350" s="34"/>
      <c r="C350" s="232" t="s">
        <v>1</v>
      </c>
      <c r="D350" s="232" t="s">
        <v>1569</v>
      </c>
      <c r="E350" s="18" t="s">
        <v>1</v>
      </c>
      <c r="F350" s="233">
        <v>119</v>
      </c>
      <c r="G350" s="33"/>
      <c r="H350" s="34"/>
    </row>
    <row r="351" spans="1:8" s="2" customFormat="1" ht="16.899999999999999" customHeight="1">
      <c r="A351" s="33"/>
      <c r="B351" s="34"/>
      <c r="C351" s="232" t="s">
        <v>1</v>
      </c>
      <c r="D351" s="232" t="s">
        <v>1572</v>
      </c>
      <c r="E351" s="18" t="s">
        <v>1</v>
      </c>
      <c r="F351" s="233">
        <v>371</v>
      </c>
      <c r="G351" s="33"/>
      <c r="H351" s="34"/>
    </row>
    <row r="352" spans="1:8" s="2" customFormat="1" ht="16.899999999999999" customHeight="1">
      <c r="A352" s="33"/>
      <c r="B352" s="34"/>
      <c r="C352" s="232" t="s">
        <v>1</v>
      </c>
      <c r="D352" s="232" t="s">
        <v>1648</v>
      </c>
      <c r="E352" s="18" t="s">
        <v>1</v>
      </c>
      <c r="F352" s="233">
        <v>0</v>
      </c>
      <c r="G352" s="33"/>
      <c r="H352" s="34"/>
    </row>
    <row r="353" spans="1:8" s="2" customFormat="1" ht="16.899999999999999" customHeight="1">
      <c r="A353" s="33"/>
      <c r="B353" s="34"/>
      <c r="C353" s="232" t="s">
        <v>1</v>
      </c>
      <c r="D353" s="232" t="s">
        <v>1649</v>
      </c>
      <c r="E353" s="18" t="s">
        <v>1</v>
      </c>
      <c r="F353" s="233">
        <v>7.9580000000000002</v>
      </c>
      <c r="G353" s="33"/>
      <c r="H353" s="34"/>
    </row>
    <row r="354" spans="1:8" s="2" customFormat="1" ht="16.899999999999999" customHeight="1">
      <c r="A354" s="33"/>
      <c r="B354" s="34"/>
      <c r="C354" s="232" t="s">
        <v>1</v>
      </c>
      <c r="D354" s="232" t="s">
        <v>1650</v>
      </c>
      <c r="E354" s="18" t="s">
        <v>1</v>
      </c>
      <c r="F354" s="233">
        <v>6.9779999999999998</v>
      </c>
      <c r="G354" s="33"/>
      <c r="H354" s="34"/>
    </row>
    <row r="355" spans="1:8" s="2" customFormat="1" ht="16.899999999999999" customHeight="1">
      <c r="A355" s="33"/>
      <c r="B355" s="34"/>
      <c r="C355" s="232" t="s">
        <v>1</v>
      </c>
      <c r="D355" s="232" t="s">
        <v>1651</v>
      </c>
      <c r="E355" s="18" t="s">
        <v>1</v>
      </c>
      <c r="F355" s="233">
        <v>25.207999999999998</v>
      </c>
      <c r="G355" s="33"/>
      <c r="H355" s="34"/>
    </row>
    <row r="356" spans="1:8" s="2" customFormat="1" ht="16.899999999999999" customHeight="1">
      <c r="A356" s="33"/>
      <c r="B356" s="34"/>
      <c r="C356" s="232" t="s">
        <v>1</v>
      </c>
      <c r="D356" s="232" t="s">
        <v>1652</v>
      </c>
      <c r="E356" s="18" t="s">
        <v>1</v>
      </c>
      <c r="F356" s="233">
        <v>9.9359999999999999</v>
      </c>
      <c r="G356" s="33"/>
      <c r="H356" s="34"/>
    </row>
    <row r="357" spans="1:8" s="2" customFormat="1" ht="16.899999999999999" customHeight="1">
      <c r="A357" s="33"/>
      <c r="B357" s="34"/>
      <c r="C357" s="232" t="s">
        <v>1</v>
      </c>
      <c r="D357" s="232" t="s">
        <v>1653</v>
      </c>
      <c r="E357" s="18" t="s">
        <v>1</v>
      </c>
      <c r="F357" s="233">
        <v>0</v>
      </c>
      <c r="G357" s="33"/>
      <c r="H357" s="34"/>
    </row>
    <row r="358" spans="1:8" s="2" customFormat="1" ht="16.899999999999999" customHeight="1">
      <c r="A358" s="33"/>
      <c r="B358" s="34"/>
      <c r="C358" s="232" t="s">
        <v>1</v>
      </c>
      <c r="D358" s="232" t="s">
        <v>1654</v>
      </c>
      <c r="E358" s="18" t="s">
        <v>1</v>
      </c>
      <c r="F358" s="233">
        <v>6.0549999999999997</v>
      </c>
      <c r="G358" s="33"/>
      <c r="H358" s="34"/>
    </row>
    <row r="359" spans="1:8" s="2" customFormat="1" ht="16.899999999999999" customHeight="1">
      <c r="A359" s="33"/>
      <c r="B359" s="34"/>
      <c r="C359" s="232" t="s">
        <v>1</v>
      </c>
      <c r="D359" s="232" t="s">
        <v>1656</v>
      </c>
      <c r="E359" s="18" t="s">
        <v>1</v>
      </c>
      <c r="F359" s="233">
        <v>45</v>
      </c>
      <c r="G359" s="33"/>
      <c r="H359" s="34"/>
    </row>
    <row r="360" spans="1:8" s="2" customFormat="1" ht="16.899999999999999" customHeight="1">
      <c r="A360" s="33"/>
      <c r="B360" s="34"/>
      <c r="C360" s="232" t="s">
        <v>1575</v>
      </c>
      <c r="D360" s="232" t="s">
        <v>163</v>
      </c>
      <c r="E360" s="18" t="s">
        <v>1</v>
      </c>
      <c r="F360" s="233">
        <v>591.13499999999999</v>
      </c>
      <c r="G360" s="33"/>
      <c r="H360" s="34"/>
    </row>
    <row r="361" spans="1:8" s="2" customFormat="1" ht="16.899999999999999" customHeight="1">
      <c r="A361" s="33"/>
      <c r="B361" s="34"/>
      <c r="C361" s="234" t="s">
        <v>3009</v>
      </c>
      <c r="D361" s="33"/>
      <c r="E361" s="33"/>
      <c r="F361" s="33"/>
      <c r="G361" s="33"/>
      <c r="H361" s="34"/>
    </row>
    <row r="362" spans="1:8" s="2" customFormat="1" ht="16.899999999999999" customHeight="1">
      <c r="A362" s="33"/>
      <c r="B362" s="34"/>
      <c r="C362" s="232" t="s">
        <v>1644</v>
      </c>
      <c r="D362" s="232" t="s">
        <v>1645</v>
      </c>
      <c r="E362" s="18" t="s">
        <v>153</v>
      </c>
      <c r="F362" s="233">
        <v>591.13499999999999</v>
      </c>
      <c r="G362" s="33"/>
      <c r="H362" s="34"/>
    </row>
    <row r="363" spans="1:8" s="2" customFormat="1" ht="16.899999999999999" customHeight="1">
      <c r="A363" s="33"/>
      <c r="B363" s="34"/>
      <c r="C363" s="232" t="s">
        <v>1660</v>
      </c>
      <c r="D363" s="232" t="s">
        <v>1661</v>
      </c>
      <c r="E363" s="18" t="s">
        <v>153</v>
      </c>
      <c r="F363" s="233">
        <v>591.13499999999999</v>
      </c>
      <c r="G363" s="33"/>
      <c r="H363" s="34"/>
    </row>
    <row r="364" spans="1:8" s="2" customFormat="1" ht="7.35" customHeight="1">
      <c r="A364" s="33"/>
      <c r="B364" s="51"/>
      <c r="C364" s="52"/>
      <c r="D364" s="52"/>
      <c r="E364" s="52"/>
      <c r="F364" s="52"/>
      <c r="G364" s="52"/>
      <c r="H364" s="34"/>
    </row>
    <row r="365" spans="1:8" s="2" customFormat="1" ht="11.25">
      <c r="A365" s="33"/>
      <c r="B365" s="33"/>
      <c r="C365" s="33"/>
      <c r="D365" s="33"/>
      <c r="E365" s="33"/>
      <c r="F365" s="33"/>
      <c r="G365" s="33"/>
      <c r="H365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SO01.1 - SO01.1 Búracie p...</vt:lpstr>
      <vt:lpstr>SO01.2A - SO01.2A Stavebn...</vt:lpstr>
      <vt:lpstr>SO01.2B - SO012B Stavebná...</vt:lpstr>
      <vt:lpstr>SO01.C - SO01.C  Stavebná...</vt:lpstr>
      <vt:lpstr>SO01.3 - SO01.3 Zdravotec...</vt:lpstr>
      <vt:lpstr>SO01.4 - SO01.4 Ústredné ...</vt:lpstr>
      <vt:lpstr>SO01.5 - SO01.5 Elektroin...</vt:lpstr>
      <vt:lpstr>Zoznam figúr</vt:lpstr>
      <vt:lpstr>'Rekapitulácia stavby'!Názvy_tlače</vt:lpstr>
      <vt:lpstr>'SO01.1 - SO01.1 Búracie p...'!Názvy_tlače</vt:lpstr>
      <vt:lpstr>'SO01.2A - SO01.2A Stavebn...'!Názvy_tlače</vt:lpstr>
      <vt:lpstr>'SO01.2B - SO012B Stavebná...'!Názvy_tlače</vt:lpstr>
      <vt:lpstr>'SO01.3 - SO01.3 Zdravotec...'!Názvy_tlače</vt:lpstr>
      <vt:lpstr>'SO01.4 - SO01.4 Ústredné ...'!Názvy_tlače</vt:lpstr>
      <vt:lpstr>'SO01.5 - SO01.5 Elektroin...'!Názvy_tlače</vt:lpstr>
      <vt:lpstr>'SO01.C - SO01.C  Stavebná...'!Názvy_tlače</vt:lpstr>
      <vt:lpstr>'Zoznam figúr'!Názvy_tlače</vt:lpstr>
      <vt:lpstr>'Rekapitulácia stavby'!Oblasť_tlače</vt:lpstr>
      <vt:lpstr>'SO01.1 - SO01.1 Búracie p...'!Oblasť_tlače</vt:lpstr>
      <vt:lpstr>'SO01.2A - SO01.2A Stavebn...'!Oblasť_tlače</vt:lpstr>
      <vt:lpstr>'SO01.2B - SO012B Stavebná...'!Oblasť_tlače</vt:lpstr>
      <vt:lpstr>'SO01.3 - SO01.3 Zdravotec...'!Oblasť_tlače</vt:lpstr>
      <vt:lpstr>'SO01.4 - SO01.4 Ústredné ...'!Oblasť_tlače</vt:lpstr>
      <vt:lpstr>'SO01.5 - SO01.5 Elektroin...'!Oblasť_tlače</vt:lpstr>
      <vt:lpstr>'SO01.C - SO01.C  Stavebná...'!Oblasť_tlače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katarina.sinska</cp:lastModifiedBy>
  <dcterms:created xsi:type="dcterms:W3CDTF">2022-01-19T11:07:45Z</dcterms:created>
  <dcterms:modified xsi:type="dcterms:W3CDTF">2022-01-19T11:09:49Z</dcterms:modified>
</cp:coreProperties>
</file>