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etra\PONVIA CONSTRUCT s.r.o\03 Expertní činnost - Dokumenty\32114 Rozpočty Šternberk\L10\"/>
    </mc:Choice>
  </mc:AlternateContent>
  <bookViews>
    <workbookView xWindow="0" yWindow="0" windowWidth="0" windowHeight="0"/>
  </bookViews>
  <sheets>
    <sheet name="Rekapitulace stavby" sheetId="1" r:id="rId1"/>
    <sheet name="Sternberk - Lávka L10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'Sternberk - Lávka L10'!$C$85:$K$246</definedName>
    <definedName name="_xlnm.Print_Area" localSheetId="1">'Sternberk - Lávka L10'!$C$4:$J$37,'Sternberk - Lávka L10'!$C$43:$J$69,'Sternberk - Lávka L10'!$C$75:$K$246</definedName>
    <definedName name="_xlnm.Print_Titles" localSheetId="1">'Sternberk - Lávka L10'!$85:$85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243"/>
  <c r="BH243"/>
  <c r="BG243"/>
  <c r="BF243"/>
  <c r="T243"/>
  <c r="T242"/>
  <c r="T241"/>
  <c r="R243"/>
  <c r="R242"/>
  <c r="R241"/>
  <c r="P243"/>
  <c r="P242"/>
  <c r="P241"/>
  <c r="BI238"/>
  <c r="BH238"/>
  <c r="BG238"/>
  <c r="BF238"/>
  <c r="T238"/>
  <c r="R238"/>
  <c r="P238"/>
  <c r="BI233"/>
  <c r="BH233"/>
  <c r="BG233"/>
  <c r="BF233"/>
  <c r="T233"/>
  <c r="R233"/>
  <c r="P233"/>
  <c r="BI227"/>
  <c r="BH227"/>
  <c r="BG227"/>
  <c r="BF227"/>
  <c r="T227"/>
  <c r="R227"/>
  <c r="P227"/>
  <c r="BI222"/>
  <c r="BH222"/>
  <c r="BG222"/>
  <c r="BF222"/>
  <c r="T222"/>
  <c r="R222"/>
  <c r="P222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T210"/>
  <c r="R211"/>
  <c r="R210"/>
  <c r="P211"/>
  <c r="P210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4"/>
  <c r="BH184"/>
  <c r="BG184"/>
  <c r="BF184"/>
  <c r="T184"/>
  <c r="R184"/>
  <c r="P184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1"/>
  <c r="BH171"/>
  <c r="BG171"/>
  <c r="BF171"/>
  <c r="T171"/>
  <c r="R171"/>
  <c r="P171"/>
  <c r="BI166"/>
  <c r="BH166"/>
  <c r="BG166"/>
  <c r="BF166"/>
  <c r="T166"/>
  <c r="R166"/>
  <c r="P166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5"/>
  <c r="BH115"/>
  <c r="BG115"/>
  <c r="BF115"/>
  <c r="T115"/>
  <c r="R115"/>
  <c r="P115"/>
  <c r="BI106"/>
  <c r="BH106"/>
  <c r="BG106"/>
  <c r="BF106"/>
  <c r="T106"/>
  <c r="T102"/>
  <c r="R106"/>
  <c r="R102"/>
  <c r="P106"/>
  <c r="P102"/>
  <c r="BI103"/>
  <c r="BH103"/>
  <c r="BG103"/>
  <c r="BF103"/>
  <c r="T103"/>
  <c r="R103"/>
  <c r="P103"/>
  <c r="BI95"/>
  <c r="BH95"/>
  <c r="BG95"/>
  <c r="BF95"/>
  <c r="T95"/>
  <c r="T94"/>
  <c r="R95"/>
  <c r="R94"/>
  <c r="P95"/>
  <c r="P94"/>
  <c r="BI89"/>
  <c r="BH89"/>
  <c r="BG89"/>
  <c r="BF89"/>
  <c r="T89"/>
  <c r="T88"/>
  <c r="R89"/>
  <c r="R88"/>
  <c r="P89"/>
  <c r="P88"/>
  <c r="J83"/>
  <c r="F82"/>
  <c r="F80"/>
  <c r="E78"/>
  <c r="J51"/>
  <c r="F50"/>
  <c r="F48"/>
  <c r="E46"/>
  <c r="J19"/>
  <c r="E19"/>
  <c r="J50"/>
  <c r="J18"/>
  <c r="J16"/>
  <c r="E16"/>
  <c r="F83"/>
  <c r="J15"/>
  <c r="J10"/>
  <c r="J80"/>
  <c i="1" r="L50"/>
  <c r="AM50"/>
  <c r="AM49"/>
  <c r="L49"/>
  <c r="AM47"/>
  <c r="L47"/>
  <c r="L45"/>
  <c r="L44"/>
  <c i="2" r="J233"/>
  <c r="J184"/>
  <c r="BK238"/>
  <c r="BK222"/>
  <c r="J171"/>
  <c r="BK121"/>
  <c r="J215"/>
  <c r="BK203"/>
  <c r="J124"/>
  <c r="J175"/>
  <c r="J166"/>
  <c r="J103"/>
  <c r="J121"/>
  <c r="BK192"/>
  <c r="J89"/>
  <c r="J205"/>
  <c r="BK160"/>
  <c r="J222"/>
  <c r="BK145"/>
  <c r="J190"/>
  <c r="J160"/>
  <c r="J133"/>
  <c r="J142"/>
  <c i="1" r="AS54"/>
  <c i="2" r="J200"/>
  <c r="BK124"/>
  <c r="BK197"/>
  <c r="BK154"/>
  <c r="BK95"/>
  <c r="BK200"/>
  <c r="J136"/>
  <c r="J154"/>
  <c r="J128"/>
  <c r="BK133"/>
  <c r="BK151"/>
  <c r="J243"/>
  <c r="BK157"/>
  <c r="BK243"/>
  <c r="J219"/>
  <c r="BK179"/>
  <c r="J227"/>
  <c r="J208"/>
  <c r="BK194"/>
  <c r="BK184"/>
  <c r="J140"/>
  <c r="J151"/>
  <c r="J145"/>
  <c r="J211"/>
  <c r="BK190"/>
  <c r="J106"/>
  <c r="BK227"/>
  <c r="J194"/>
  <c r="BK166"/>
  <c r="J115"/>
  <c r="BK211"/>
  <c r="BK140"/>
  <c r="J179"/>
  <c r="BK136"/>
  <c r="J157"/>
  <c r="BK126"/>
  <c r="BK130"/>
  <c r="J203"/>
  <c r="J148"/>
  <c r="BK233"/>
  <c r="BK215"/>
  <c r="J192"/>
  <c r="J130"/>
  <c r="BK106"/>
  <c r="BK205"/>
  <c r="BK89"/>
  <c r="BK148"/>
  <c r="J177"/>
  <c r="J95"/>
  <c r="BK103"/>
  <c r="J238"/>
  <c r="J126"/>
  <c r="BK208"/>
  <c r="BK175"/>
  <c r="BK219"/>
  <c r="J197"/>
  <c r="BK128"/>
  <c r="BK177"/>
  <c r="BK142"/>
  <c r="BK171"/>
  <c r="BK115"/>
  <c l="1" r="R232"/>
  <c r="BK114"/>
  <c r="J114"/>
  <c r="J60"/>
  <c r="P114"/>
  <c r="P87"/>
  <c r="R114"/>
  <c r="T114"/>
  <c r="BK196"/>
  <c r="J196"/>
  <c r="J61"/>
  <c r="P196"/>
  <c r="R196"/>
  <c r="T196"/>
  <c r="BK214"/>
  <c r="J214"/>
  <c r="J64"/>
  <c r="P214"/>
  <c r="R214"/>
  <c r="T214"/>
  <c r="BK221"/>
  <c r="J221"/>
  <c r="J65"/>
  <c r="P221"/>
  <c r="R221"/>
  <c r="T221"/>
  <c r="BK232"/>
  <c r="J232"/>
  <c r="J66"/>
  <c r="P232"/>
  <c r="T232"/>
  <c r="J82"/>
  <c r="BE89"/>
  <c r="BE95"/>
  <c r="BE154"/>
  <c r="F51"/>
  <c r="BE124"/>
  <c r="BE130"/>
  <c r="BE140"/>
  <c r="BE148"/>
  <c r="BE160"/>
  <c r="BE175"/>
  <c r="BE115"/>
  <c r="BE126"/>
  <c r="BE145"/>
  <c r="BE157"/>
  <c r="BE166"/>
  <c r="BE171"/>
  <c r="BE194"/>
  <c r="BE106"/>
  <c r="BE121"/>
  <c r="BE133"/>
  <c r="BE142"/>
  <c r="BE190"/>
  <c r="BE192"/>
  <c r="BE197"/>
  <c r="BE205"/>
  <c r="BE211"/>
  <c r="BE222"/>
  <c r="BE233"/>
  <c r="BE243"/>
  <c r="J48"/>
  <c r="BE103"/>
  <c r="BE151"/>
  <c r="BE184"/>
  <c r="BE200"/>
  <c r="BE203"/>
  <c r="BE208"/>
  <c r="BE238"/>
  <c r="BK94"/>
  <c r="J94"/>
  <c r="J58"/>
  <c r="BE128"/>
  <c r="BE136"/>
  <c r="BE177"/>
  <c r="BE179"/>
  <c r="BE215"/>
  <c r="BE219"/>
  <c r="BE227"/>
  <c r="BK88"/>
  <c r="BK102"/>
  <c r="J102"/>
  <c r="J59"/>
  <c r="BK210"/>
  <c r="J210"/>
  <c r="J62"/>
  <c r="BK242"/>
  <c r="J242"/>
  <c r="J68"/>
  <c r="F34"/>
  <c i="1" r="BC55"/>
  <c r="BC54"/>
  <c r="W32"/>
  <c i="2" r="F33"/>
  <c i="1" r="BB55"/>
  <c r="BB54"/>
  <c r="W31"/>
  <c i="2" r="F32"/>
  <c i="1" r="BA55"/>
  <c r="BA54"/>
  <c r="AW54"/>
  <c r="AK30"/>
  <c i="2" r="J32"/>
  <c i="1" r="AW55"/>
  <c i="2" r="F35"/>
  <c i="1" r="BD55"/>
  <c r="BD54"/>
  <c r="W33"/>
  <c i="2" l="1" r="T87"/>
  <c r="R87"/>
  <c r="T213"/>
  <c r="T86"/>
  <c r="P213"/>
  <c r="P86"/>
  <c i="1" r="AU55"/>
  <c i="2" r="BK87"/>
  <c r="R213"/>
  <c r="R86"/>
  <c r="J88"/>
  <c r="J57"/>
  <c r="BK213"/>
  <c r="J213"/>
  <c r="J63"/>
  <c r="BK241"/>
  <c r="J241"/>
  <c r="J67"/>
  <c r="F31"/>
  <c i="1" r="AZ55"/>
  <c r="AZ54"/>
  <c r="W29"/>
  <c r="W30"/>
  <c r="AU54"/>
  <c r="AX54"/>
  <c r="AY54"/>
  <c i="2" r="J31"/>
  <c i="1" r="AV55"/>
  <c r="AT55"/>
  <c i="2" l="1" r="BK86"/>
  <c r="J86"/>
  <c r="J55"/>
  <c r="J87"/>
  <c r="J56"/>
  <c i="1" r="AV54"/>
  <c r="AK29"/>
  <c l="1" r="AT54"/>
  <c i="2" r="J28"/>
  <c i="1" r="AG55"/>
  <c r="AG54"/>
  <c r="AN54"/>
  <c i="2" l="1" r="J37"/>
  <c i="1" r="AN55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<sst xmlns="http://schemas.openxmlformats.org/spreadsheetml/2006/main">
  <si>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</si>
  <si>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</si>
  <si>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</si>
  <si>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</si>
  <si>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</si>
  <si>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{f8dc891e-d982-4634-9b9f-1dc0655119d5}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</si>
  <si>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</si>
  <si>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</si>
  <si>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</si>
  <si>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</si>
  <si>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</si>
  <si>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</si>
  <si>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</si>
  <si>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Sternberk</t>
  </si>
  <si>
    <t>Stavba:</t>
  </si>
  <si>
    <t>Lávka L10</t>
  </si>
  <si>
    <t>KSO:</t>
  </si>
  <si>
    <t/>
  </si>
  <si>
    <t>CC-CZ:</t>
  </si>
  <si>
    <t>Místo:</t>
  </si>
  <si>
    <t xml:space="preserve"> </t>
  </si>
  <si>
    <t>Datum:</t>
  </si>
  <si>
    <t>23. 7. 2021</t>
  </si>
  <si>
    <t>Zadavatel:</t>
  </si>
  <si>
    <t>IČ:</t>
  </si>
  <si>
    <t>00299529</t>
  </si>
  <si>
    <t>Město Šternberk</t>
  </si>
  <si>
    <t>DIČ:</t>
  </si>
  <si>
    <t>Zhotovitel:</t>
  </si>
  <si>
    <t>Projektant:</t>
  </si>
  <si>
    <t>True</t>
  </si>
  <si>
    <t>Zpracovatel:</t>
  </si>
  <si>
    <t>04381823</t>
  </si>
  <si>
    <t>PONVIA CONSTRUCT s.r.o.</t>
  </si>
  <si>
    <t>CZ04381823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</si>
  <si>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</si>
  <si>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</si>
  <si>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</si>
  <si>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</si>
  <si>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</si>
  <si>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</si>
  <si>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</si>
  <si>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</si>
  <si>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</si>
  <si>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</si>
  <si>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</si>
  <si>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</si>
  <si>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</si>
  <si>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</si>
  <si>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</si>
  <si>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</si>
  <si>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</si>
  <si>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</si>
  <si>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</si>
  <si>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</si>
  <si>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</si>
  <si>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</si>
  <si>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</si>
  <si>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</si>
  <si>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</si>
  <si>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</si>
  <si>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</si>
  <si>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</si>
  <si>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</si>
  <si>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</si>
  <si>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</si>
  <si>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</si>
  <si>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</si>
  <si>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</si>
  <si>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</si>
  <si>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</si>
  <si>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</si>
  <si>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</si>
  <si>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</si>
  <si>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</si>
  <si>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</si>
  <si>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</si>
  <si>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</si>
  <si>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</si>
  <si>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</si>
  <si>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</si>
  <si>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</si>
  <si>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</si>
  <si>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</si>
  <si>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</si>
  <si>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</si>
  <si>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</si>
  <si>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</si>
  <si>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</si>
  <si>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</si>
  <si>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</si>
  <si>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</si>
  <si>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</si>
  <si>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783 - Dokončovací práce - nátěry</t>
  </si>
  <si>
    <t xml:space="preserve">    789 - Povrchové úpravy ocelových konstrukcí a technologických zařízení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</si>
  <si>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</si>
  <si>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</si>
  <si>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</si>
  <si>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</si>
  <si>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</si>
  <si>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</si>
  <si>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</si>
  <si>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</si>
  <si>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</si>
  <si>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</si>
  <si>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</si>
  <si>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</si>
  <si>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</si>
  <si>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</si>
  <si>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</si>
  <si>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</si>
  <si>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</si>
  <si>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</si>
  <si>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4</t>
  </si>
  <si>
    <t>Vodorovné konstrukce</t>
  </si>
  <si>
    <t>K</t>
  </si>
  <si>
    <t>421952211</t>
  </si>
  <si>
    <t>Dřevěná lávka mostu z tvrdých fošen</t>
  </si>
  <si>
    <t>m3</t>
  </si>
  <si>
    <t>CS ÚRS 2021 01</t>
  </si>
  <si>
    <t>-997016571</t>
  </si>
  <si>
    <t>PP</t>
  </si>
  <si>
    <t>Dřevěné deskové mostní nosné konstrukce lávka z fošen tvrdých</t>
  </si>
  <si>
    <t>VV</t>
  </si>
  <si>
    <t>"nové mostiny z modřínu" 14,6*2*0,05</t>
  </si>
  <si>
    <t>"nové podélníky 120/80" 14,6*0,12*0,08*3</t>
  </si>
  <si>
    <t>Součet</t>
  </si>
  <si>
    <t>5</t>
  </si>
  <si>
    <t>Komunikace pozemní</t>
  </si>
  <si>
    <t>521272215</t>
  </si>
  <si>
    <t>Demontáž mostnic s odsunem hmot mimo objekt mostu</t>
  </si>
  <si>
    <t>kus</t>
  </si>
  <si>
    <t>-32179430</t>
  </si>
  <si>
    <t>Demontáž mostnic s odsunem hmot mimo objekt mostu se zřízením pomocné montážní lávky</t>
  </si>
  <si>
    <t>Demontáž uhnilých mostin</t>
  </si>
  <si>
    <t>122</t>
  </si>
  <si>
    <t>Demontáž podélníků</t>
  </si>
  <si>
    <t>3</t>
  </si>
  <si>
    <t>6</t>
  </si>
  <si>
    <t>Úpravy povrchů, podlahy a osazování výplní</t>
  </si>
  <si>
    <t>628195001</t>
  </si>
  <si>
    <t>Očištění zdiva nebo betonu zdí a valů před započetím oprav ručně</t>
  </si>
  <si>
    <t>m2</t>
  </si>
  <si>
    <t>1147200645</t>
  </si>
  <si>
    <t>"očištění úložného prahu od nánosů"0,55*3,8*2</t>
  </si>
  <si>
    <t>628613223</t>
  </si>
  <si>
    <t>Protikorozní ochrana OK mostu III.tř.-základní a podkladní epoxidový, vrchní PU nátěr bez metalizace</t>
  </si>
  <si>
    <t>475048016</t>
  </si>
  <si>
    <t>Protikorozní ochrana ocelových mostních konstrukcí včetně otryskání povrchu základní a podkladní epoxidový a vrchní polyuretanový nátěr bez metalizace III. třídy</t>
  </si>
  <si>
    <t>P</t>
  </si>
  <si>
    <t>Poznámka k položce:_x000d_
Čerpáno se souhlasem investora. PKO částí prvků NK mostovky.</t>
  </si>
  <si>
    <t>"příčníky I140" (0,07*2*4+0,14*2*2)*11 "ks"</t>
  </si>
  <si>
    <t>"diagonály L 60/60" 0,06*4*1,5*20</t>
  </si>
  <si>
    <t>Mezisoučet</t>
  </si>
  <si>
    <t>Odhad 30% plochy</t>
  </si>
  <si>
    <t>0,3*19,52</t>
  </si>
  <si>
    <t>9</t>
  </si>
  <si>
    <t>Ostatní konstrukce a práce, bourání</t>
  </si>
  <si>
    <t>911122211</t>
  </si>
  <si>
    <t>Montáž dílů ocelového zábradlí do 50 kg při opravách mostů</t>
  </si>
  <si>
    <t>kg</t>
  </si>
  <si>
    <t>1906944112</t>
  </si>
  <si>
    <t>Oprava částí ocelového zábradlí mostů svařovaného nebo šroubovaného montáž dílů hmotnosti do 50 kg</t>
  </si>
  <si>
    <t>Opětovná montáž stávajícího zábradlí a ochranných mříží otvorů</t>
  </si>
  <si>
    <t>(10*14+2*14,6*7,1)*2</t>
  </si>
  <si>
    <t>9*5*2</t>
  </si>
  <si>
    <t>914111111</t>
  </si>
  <si>
    <t>Montáž svislé dopravní značky do velikosti 1 m2 objímkami na sloupek nebo konzolu</t>
  </si>
  <si>
    <t>-271572493</t>
  </si>
  <si>
    <t>Montáž svislé dopravní značky základní velikosti do 1 m2 objímkami na sloupky nebo konzoly</t>
  </si>
  <si>
    <t>"Evidenční číslo mostu" 2</t>
  </si>
  <si>
    <t>7</t>
  </si>
  <si>
    <t>M</t>
  </si>
  <si>
    <t>40445647</t>
  </si>
  <si>
    <t>dodatkové tabulky E1, E2a,b , E6, E9, E10 E12c, E17 500x500mm</t>
  </si>
  <si>
    <t>8</t>
  </si>
  <si>
    <t>993666350</t>
  </si>
  <si>
    <t>914511111</t>
  </si>
  <si>
    <t>Montáž sloupku dopravních značek délky do 3,5 m s betonovým základem</t>
  </si>
  <si>
    <t>-1276699442</t>
  </si>
  <si>
    <t>Montáž sloupku dopravních značek délky do 3,5 m do betonového základu</t>
  </si>
  <si>
    <t>40445225</t>
  </si>
  <si>
    <t>sloupek pro dopravní značku Zn D 60mm v 3,5m</t>
  </si>
  <si>
    <t>-2009740345</t>
  </si>
  <si>
    <t>10</t>
  </si>
  <si>
    <t>931941112R</t>
  </si>
  <si>
    <t>Osazení dilatačního mostního závěru</t>
  </si>
  <si>
    <t>m</t>
  </si>
  <si>
    <t>1612051216</t>
  </si>
  <si>
    <t>"opětovná montáž stávajícího závěru" 2,0*2</t>
  </si>
  <si>
    <t>11</t>
  </si>
  <si>
    <t>931942111</t>
  </si>
  <si>
    <t>Odstranění dilatačního zařízení š 60 mm</t>
  </si>
  <si>
    <t>-1362998277</t>
  </si>
  <si>
    <t>Odstranění dilatačního zařízení šířky dilatace do 60 mm</t>
  </si>
  <si>
    <t>2*2</t>
  </si>
  <si>
    <t>12</t>
  </si>
  <si>
    <t>938902121</t>
  </si>
  <si>
    <t>Čištění ploch dřevěných konstrukcí ocelovými kartáči</t>
  </si>
  <si>
    <t>237562784</t>
  </si>
  <si>
    <t>Čištění nádrží, ploch dřevěných nebo betonových konstrukcí, potrubí ploch dřevěných konstrukcí ocelovými kartáči</t>
  </si>
  <si>
    <t>"nosníky" (1,31*14,60*2+0,14*1,31*2)*2</t>
  </si>
  <si>
    <t>13</t>
  </si>
  <si>
    <t>938905311</t>
  </si>
  <si>
    <t>Údržba OK mostů - očistění, nátěr, namazání ložisek</t>
  </si>
  <si>
    <t>-374698692</t>
  </si>
  <si>
    <t>Údržba ocelových konstrukcí údržba ložisek očistění, nátěr, namazání</t>
  </si>
  <si>
    <t>14</t>
  </si>
  <si>
    <t>944611111</t>
  </si>
  <si>
    <t>Montáž ochranné plachty z textilie z umělých vláken</t>
  </si>
  <si>
    <t>-1361163327</t>
  </si>
  <si>
    <t>Montáž ochranné plachty zavěšené na konstrukci lešení z textilie z umělých vláken</t>
  </si>
  <si>
    <t>13,6*2*2+13,6*3,5</t>
  </si>
  <si>
    <t>944611211</t>
  </si>
  <si>
    <t>Příplatek k ochranné plachtě za první a ZKD den použití</t>
  </si>
  <si>
    <t>804809896</t>
  </si>
  <si>
    <t>Montáž ochranné plachty Příplatek za první a každý další den použití plachty k ceně -1111</t>
  </si>
  <si>
    <t>102*30</t>
  </si>
  <si>
    <t>16</t>
  </si>
  <si>
    <t>944611811</t>
  </si>
  <si>
    <t>Demontáž ochranné plachty z textilie z umělých vláken</t>
  </si>
  <si>
    <t>-1645041095</t>
  </si>
  <si>
    <t>Demontáž ochranné plachty zavěšené na konstrukci lešení z textilie z umělých vláken</t>
  </si>
  <si>
    <t>17</t>
  </si>
  <si>
    <t>946211131</t>
  </si>
  <si>
    <t>Montáž lešení zavěšeného trubkového na potrubních mostech zatížení tř. 3 do 200 kg/m2 v do 10 m</t>
  </si>
  <si>
    <t>-738226917</t>
  </si>
  <si>
    <t>Montáž zavěšeného trubkového lešení na potrubních mostech nebo na mostní konstrukci s podlahami s provozním zatížením tř. 3 přes 150 do 200 kg/m2, umístěného ve výšce do 10 m</t>
  </si>
  <si>
    <t>13,6*3,5</t>
  </si>
  <si>
    <t>18</t>
  </si>
  <si>
    <t>946211231</t>
  </si>
  <si>
    <t>Příplatek k lešení zavěšenému trubkovému na mostech 200 kg/m2 v 10 m za první a ZKD den použití</t>
  </si>
  <si>
    <t>-46292423</t>
  </si>
  <si>
    <t>Montáž zavěšeného trubkového lešení na potrubních mostech nebo na mostní konstrukci Příplatek za první a každý další den použití lešení k ceně -1131</t>
  </si>
  <si>
    <t>47,600*30</t>
  </si>
  <si>
    <t>19</t>
  </si>
  <si>
    <t>946211831</t>
  </si>
  <si>
    <t>Demontáž lešení zavěšeného trubkového na potrubních mostech zatížení tř. 3 do 200 kg/m2 v do 10 m</t>
  </si>
  <si>
    <t>338686086</t>
  </si>
  <si>
    <t>Demontáž zavěšeného trubkového lešení na potrubních mostech nebo na mostní konstrukci s podlahami s provozním zatížením tř. 3 přes 150 do 200 kg/m2, umístěného ve výšce do 10 m</t>
  </si>
  <si>
    <t>20</t>
  </si>
  <si>
    <t>966075211</t>
  </si>
  <si>
    <t>Demontáž částí ocelového zábradlí mostů do 50 kg</t>
  </si>
  <si>
    <t>342672212</t>
  </si>
  <si>
    <t>Demontáž částí ocelového zábradlí mostů svařovaného nebo šroubovaného, hmotnosti do 50 kg</t>
  </si>
  <si>
    <t>Demontáž stávajícího zábradlí a ochranných mříží otvorů k opětovnému osazení</t>
  </si>
  <si>
    <t>985121122</t>
  </si>
  <si>
    <t>Tryskání degradovaného betonu stěn a rubu kleneb vodou pod tlakem do 1250 barů</t>
  </si>
  <si>
    <t>1864599383</t>
  </si>
  <si>
    <t>Tryskání degradovaného betonu stěn, rubu kleneb a podlah vodou pod tlakem přes 300 do 1 250 barů</t>
  </si>
  <si>
    <t>"OP" 0,75*0,75*2*2+3,8*0,5*2*2</t>
  </si>
  <si>
    <t>"úložný prah" 0,55*3,8*2</t>
  </si>
  <si>
    <t>22</t>
  </si>
  <si>
    <t>985311112</t>
  </si>
  <si>
    <t>Reprofilace stěn cementovými sanačními maltami tl 20 mm</t>
  </si>
  <si>
    <t>-1757946845</t>
  </si>
  <si>
    <t>Reprofilace betonu sanačními maltami na cementové bázi ručně stěn, tloušťky přes 10 do 20 mm</t>
  </si>
  <si>
    <t>Předpoklad 10%</t>
  </si>
  <si>
    <t>14,03*0,1</t>
  </si>
  <si>
    <t>23</t>
  </si>
  <si>
    <t>985311911</t>
  </si>
  <si>
    <t>Příplatek při reprofilaci sanačními maltami za práci ve stísněném prostoru</t>
  </si>
  <si>
    <t>1016265617</t>
  </si>
  <si>
    <t>Reprofilace betonu sanačními maltami na cementové bázi ručně Příplatek k cenám za práci ve stísněném prostoru</t>
  </si>
  <si>
    <t>24</t>
  </si>
  <si>
    <t>985311912</t>
  </si>
  <si>
    <t>Příplatek při reprofilaci sanačními maltami za plochu do 10 m2 jednotlivě</t>
  </si>
  <si>
    <t>593105493</t>
  </si>
  <si>
    <t>Reprofilace betonu sanačními maltami na cementové bázi ručně Příplatek k cenám za plochu do 10 m2 jednotlivě</t>
  </si>
  <si>
    <t>25</t>
  </si>
  <si>
    <t>985312111</t>
  </si>
  <si>
    <t>Stěrka k vyrovnání betonových ploch stěn tl 2 mm</t>
  </si>
  <si>
    <t>-51936719</t>
  </si>
  <si>
    <t>Stěrka k vyrovnání ploch reprofilovaného betonu stěn, tloušťky do 2 mm</t>
  </si>
  <si>
    <t>26</t>
  </si>
  <si>
    <t>622131111</t>
  </si>
  <si>
    <t>Polymercementový spojovací můstek vnějších stěn nanášený ručně</t>
  </si>
  <si>
    <t>605408077</t>
  </si>
  <si>
    <t>Podkladní a spojovací vrstva vnějších omítaných ploch polymercementový spojovací můstek nanášený ručně stěn</t>
  </si>
  <si>
    <t>"10% reprofilované plochy" 1,403</t>
  </si>
  <si>
    <t>27</t>
  </si>
  <si>
    <t>985324211</t>
  </si>
  <si>
    <t>Ochranný akrylátový nátěr betonu dvojnásobný s impregnací (OS-B)</t>
  </si>
  <si>
    <t>1942865641</t>
  </si>
  <si>
    <t>Ochranný nátěr betonu akrylátový dvojnásobný s impregnací (OS-B)</t>
  </si>
  <si>
    <t>28</t>
  </si>
  <si>
    <t>985324911</t>
  </si>
  <si>
    <t>Příplatek k cenám ochranných nátěrů betonu za práci ve stísněném prostoru</t>
  </si>
  <si>
    <t>-1446383687</t>
  </si>
  <si>
    <t>Ochranný nátěr betonu Příplatek k cenám za práci ve stísněném prostoru</t>
  </si>
  <si>
    <t>29</t>
  </si>
  <si>
    <t>985324912</t>
  </si>
  <si>
    <t>Příplatek k cenám ochranných nátěrů betonu za plochu do 10 m2 jednotlivě</t>
  </si>
  <si>
    <t>-342165595</t>
  </si>
  <si>
    <t>Ochranný nátěr betonu Příplatek k cenám za plochu do 10 m2 jednotlivě</t>
  </si>
  <si>
    <t>997</t>
  </si>
  <si>
    <t>Přesun sutě</t>
  </si>
  <si>
    <t>30</t>
  </si>
  <si>
    <t>997013631</t>
  </si>
  <si>
    <t>Poplatek za uložení na skládce (skládkovné) stavebního odpadu směsného kód odpadu 17 09 04</t>
  </si>
  <si>
    <t>t</t>
  </si>
  <si>
    <t>472304988</t>
  </si>
  <si>
    <t>Poplatek za uložení stavebního odpadu na skládce (skládkovné) směsného stavebního a demoličního zatříděného do Katalogu odpadů pod kódem 17 09 04</t>
  </si>
  <si>
    <t>27,694-20,75</t>
  </si>
  <si>
    <t>31</t>
  </si>
  <si>
    <t>997013811</t>
  </si>
  <si>
    <t>Poplatek za uložení na skládce (skládkovné) stavebního odpadu dřevěného kód odpadu 17 02 01</t>
  </si>
  <si>
    <t>94612094</t>
  </si>
  <si>
    <t>Poplatek za uložení stavebního odpadu na skládce (skládkovné) dřevěného zatříděného do Katalogu odpadů pod kódem 17 02 01</t>
  </si>
  <si>
    <t>"mostiny" 20,75</t>
  </si>
  <si>
    <t>32</t>
  </si>
  <si>
    <t>997211511</t>
  </si>
  <si>
    <t>Vodorovná doprava suti po suchu na vzdálenost do 1 km</t>
  </si>
  <si>
    <t>614941592</t>
  </si>
  <si>
    <t>Vodorovná doprava suti nebo vybouraných hmot suti se složením a hrubým urovnáním, na vzdálenost do 1 km</t>
  </si>
  <si>
    <t>33</t>
  </si>
  <si>
    <t>997211519</t>
  </si>
  <si>
    <t>Příplatek ZKD 1 km u vodorovné dopravy suti</t>
  </si>
  <si>
    <t>1745623995</t>
  </si>
  <si>
    <t>Vodorovná doprava suti nebo vybouraných hmot suti se složením a hrubým urovnáním, na vzdálenost Příplatek k ceně za každý další i započatý 1 km přes 1 km</t>
  </si>
  <si>
    <t>27,348*25 'Přepočtené koeficientem množství</t>
  </si>
  <si>
    <t>34</t>
  </si>
  <si>
    <t>997211611</t>
  </si>
  <si>
    <t>Nakládání suti na dopravní prostředky pro vodorovnou dopravu</t>
  </si>
  <si>
    <t>1213216168</t>
  </si>
  <si>
    <t>Nakládání suti nebo vybouraných hmot na dopravní prostředky pro vodorovnou dopravu suti</t>
  </si>
  <si>
    <t>998</t>
  </si>
  <si>
    <t>Přesun hmot</t>
  </si>
  <si>
    <t>35</t>
  </si>
  <si>
    <t>998218111</t>
  </si>
  <si>
    <t>Přesun hmot pro mosty dřevěné v do 10 m</t>
  </si>
  <si>
    <t>-2019322582</t>
  </si>
  <si>
    <t>Přesun hmot pro mosty dřevěné vodorovná dopravní vzdálenost do 100 m výška mostu do 10 m</t>
  </si>
  <si>
    <t>PSV</t>
  </si>
  <si>
    <t>Práce a dodávky PSV</t>
  </si>
  <si>
    <t>762</t>
  </si>
  <si>
    <t>Konstrukce tesařské</t>
  </si>
  <si>
    <t>36</t>
  </si>
  <si>
    <t>762085111</t>
  </si>
  <si>
    <t>Montáž svorníků nebo šroubů délky do 150 mm</t>
  </si>
  <si>
    <t>-538147145</t>
  </si>
  <si>
    <t>Práce společné pro tesařské konstrukce montáž ocelových spojovacích prostředků (materiál ve specifikaci) svorníků, šroubů délky do 150 mm</t>
  </si>
  <si>
    <t xml:space="preserve">"Nerezový spojovací materiál" </t>
  </si>
  <si>
    <t>800</t>
  </si>
  <si>
    <t>37</t>
  </si>
  <si>
    <t>59030083R</t>
  </si>
  <si>
    <t>Nerezový spojovací materiál</t>
  </si>
  <si>
    <t xml:space="preserve"> kus</t>
  </si>
  <si>
    <t>438105622</t>
  </si>
  <si>
    <t>783</t>
  </si>
  <si>
    <t>Dokončovací práce - nátěry</t>
  </si>
  <si>
    <t>38</t>
  </si>
  <si>
    <t>783213121</t>
  </si>
  <si>
    <t>Napouštěcí dvojnásobný syntetický biocidní nátěr tesařských konstrukcí zabudovaných do konstrukce</t>
  </si>
  <si>
    <t>-1164754194</t>
  </si>
  <si>
    <t>Preventivní napouštěcí nátěr tesařských prvků proti dřevokazným houbám, hmyzu a plísním zabudovaných do konstrukce dvojnásobný syntetický</t>
  </si>
  <si>
    <t>"podélníky 120/80" (14,60*0,12*2+14,60*0,08*2)*3</t>
  </si>
  <si>
    <t>39</t>
  </si>
  <si>
    <t>783218111</t>
  </si>
  <si>
    <t>Lazurovací dvojnásobný syntetický nátěr tesařských konstrukcí</t>
  </si>
  <si>
    <t>690679747</t>
  </si>
  <si>
    <t>Lazurovací nátěr tesařských konstrukcí dvojnásobný syntetický</t>
  </si>
  <si>
    <t>789</t>
  </si>
  <si>
    <t>Povrchové úpravy ocelových konstrukcí a technologických zařízení</t>
  </si>
  <si>
    <t>40</t>
  </si>
  <si>
    <t>789222112</t>
  </si>
  <si>
    <t>Provedení otryskání ocelových konstrukcí třídy II stupeň zarezavění A stupeň přípravy Sa 2 1/2</t>
  </si>
  <si>
    <t>-750089509</t>
  </si>
  <si>
    <t>Provedení otryskání povrchů ocelových konstrukcí suché abrazivní tryskání třídy II stupeň zrezivění A, stupeň přípravy Sa 2½</t>
  </si>
  <si>
    <t>41</t>
  </si>
  <si>
    <t>15920105</t>
  </si>
  <si>
    <t>materiál tryskací (ocelové broky)</t>
  </si>
  <si>
    <t>409377538</t>
  </si>
  <si>
    <t>19,52*0,024 'Přepočtené koeficientem množství</t>
  </si>
  <si>
    <t>VRN</t>
  </si>
  <si>
    <t>Vedlejší rozpočtové náklady</t>
  </si>
  <si>
    <t>VRN3</t>
  </si>
  <si>
    <t>Zařízení staveniště</t>
  </si>
  <si>
    <t>42</t>
  </si>
  <si>
    <t>030001000</t>
  </si>
  <si>
    <t>…</t>
  </si>
  <si>
    <t>1024</t>
  </si>
  <si>
    <t>1429164396</t>
  </si>
  <si>
    <t>Předpoklad na 1 měsíc, vč. uzavření lávky na dobu rekonstrukce a vyřízení potřebných povolení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</si>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</sst>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left"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3" borderId="7" xfId="0" applyFont="1" applyFill="1" applyBorder="1" applyAlignment="1" applyProtection="1">
      <alignment horizontal="center" vertical="center"/>
    </xf>
    <xf numFmtId="0" fontId="21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21" fillId="3" borderId="8" xfId="0" applyFont="1" applyFill="1" applyBorder="1" applyAlignment="1" applyProtection="1">
      <alignment horizontal="center" vertical="center"/>
    </xf>
    <xf numFmtId="0" fontId="21" fillId="3" borderId="8" xfId="0" applyFont="1" applyFill="1" applyBorder="1" applyAlignment="1" applyProtection="1">
      <alignment horizontal="right" vertical="center"/>
    </xf>
    <xf numFmtId="0" fontId="21" fillId="3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1" fillId="3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3" borderId="17" xfId="0" applyFont="1" applyFill="1" applyBorder="1" applyAlignment="1" applyProtection="1">
      <alignment horizontal="center" vertical="center" wrapText="1"/>
    </xf>
    <xf numFmtId="0" fontId="21" fillId="3" borderId="18" xfId="0" applyFont="1" applyFill="1" applyBorder="1" applyAlignment="1" applyProtection="1">
      <alignment horizontal="center" vertical="center" wrapText="1"/>
    </xf>
    <xf numFmtId="0" fontId="21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0" borderId="23" xfId="0" applyNumberFormat="1" applyFont="1" applyBorder="1" applyAlignment="1" applyProtection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0" borderId="15" xfId="0" applyFont="1" applyBorder="1" applyAlignment="1" applyProtection="1">
      <alignment horizontal="left" vertical="center"/>
    </xf>
    <xf numFmtId="0" fontId="35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S4" s="19" t="s">
        <v>11</v>
      </c>
    </row>
    <row r="5" s="1" customFormat="1" ht="12" customHeight="1">
      <c r="B5" s="23"/>
      <c r="C5" s="24"/>
      <c r="D5" s="27" t="s">
        <v>12</v>
      </c>
      <c r="E5" s="24"/>
      <c r="F5" s="24"/>
      <c r="G5" s="24"/>
      <c r="H5" s="24"/>
      <c r="I5" s="24"/>
      <c r="J5" s="24"/>
      <c r="K5" s="28" t="s">
        <v>13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S5" s="19" t="s">
        <v>6</v>
      </c>
    </row>
    <row r="6" s="1" customFormat="1" ht="36.96" customHeight="1">
      <c r="B6" s="23"/>
      <c r="C6" s="24"/>
      <c r="D6" s="29" t="s">
        <v>14</v>
      </c>
      <c r="E6" s="24"/>
      <c r="F6" s="24"/>
      <c r="G6" s="24"/>
      <c r="H6" s="24"/>
      <c r="I6" s="24"/>
      <c r="J6" s="24"/>
      <c r="K6" s="30" t="s">
        <v>15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S6" s="19" t="s">
        <v>6</v>
      </c>
    </row>
    <row r="7" s="1" customFormat="1" ht="12" customHeight="1">
      <c r="B7" s="23"/>
      <c r="C7" s="24"/>
      <c r="D7" s="31" t="s">
        <v>16</v>
      </c>
      <c r="E7" s="24"/>
      <c r="F7" s="24"/>
      <c r="G7" s="24"/>
      <c r="H7" s="24"/>
      <c r="I7" s="24"/>
      <c r="J7" s="24"/>
      <c r="K7" s="28" t="s">
        <v>17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18</v>
      </c>
      <c r="AL7" s="24"/>
      <c r="AM7" s="24"/>
      <c r="AN7" s="28" t="s">
        <v>17</v>
      </c>
      <c r="AO7" s="24"/>
      <c r="AP7" s="24"/>
      <c r="AQ7" s="24"/>
      <c r="AR7" s="22"/>
      <c r="BS7" s="19" t="s">
        <v>6</v>
      </c>
    </row>
    <row r="8" s="1" customFormat="1" ht="12" customHeight="1">
      <c r="B8" s="23"/>
      <c r="C8" s="24"/>
      <c r="D8" s="31" t="s">
        <v>19</v>
      </c>
      <c r="E8" s="24"/>
      <c r="F8" s="24"/>
      <c r="G8" s="24"/>
      <c r="H8" s="24"/>
      <c r="I8" s="24"/>
      <c r="J8" s="24"/>
      <c r="K8" s="28" t="s">
        <v>20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21</v>
      </c>
      <c r="AL8" s="24"/>
      <c r="AM8" s="24"/>
      <c r="AN8" s="28" t="s">
        <v>22</v>
      </c>
      <c r="AO8" s="24"/>
      <c r="AP8" s="24"/>
      <c r="AQ8" s="24"/>
      <c r="AR8" s="22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S9" s="19" t="s">
        <v>6</v>
      </c>
    </row>
    <row r="10" s="1" customFormat="1" ht="12" customHeight="1">
      <c r="B10" s="23"/>
      <c r="C10" s="24"/>
      <c r="D10" s="31" t="s">
        <v>23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24</v>
      </c>
      <c r="AL10" s="24"/>
      <c r="AM10" s="24"/>
      <c r="AN10" s="28" t="s">
        <v>25</v>
      </c>
      <c r="AO10" s="24"/>
      <c r="AP10" s="24"/>
      <c r="AQ10" s="24"/>
      <c r="AR10" s="22"/>
      <c r="BS10" s="19" t="s">
        <v>6</v>
      </c>
    </row>
    <row r="11" s="1" customFormat="1" ht="18.48" customHeight="1">
      <c r="B11" s="23"/>
      <c r="C11" s="24"/>
      <c r="D11" s="24"/>
      <c r="E11" s="28" t="s">
        <v>26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27</v>
      </c>
      <c r="AL11" s="24"/>
      <c r="AM11" s="24"/>
      <c r="AN11" s="28" t="s">
        <v>17</v>
      </c>
      <c r="AO11" s="24"/>
      <c r="AP11" s="24"/>
      <c r="AQ11" s="24"/>
      <c r="AR11" s="22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S12" s="19" t="s">
        <v>6</v>
      </c>
    </row>
    <row r="13" s="1" customFormat="1" ht="12" customHeight="1">
      <c r="B13" s="23"/>
      <c r="C13" s="24"/>
      <c r="D13" s="31" t="s">
        <v>28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24</v>
      </c>
      <c r="AL13" s="24"/>
      <c r="AM13" s="24"/>
      <c r="AN13" s="28" t="s">
        <v>17</v>
      </c>
      <c r="AO13" s="24"/>
      <c r="AP13" s="24"/>
      <c r="AQ13" s="24"/>
      <c r="AR13" s="22"/>
      <c r="BS13" s="19" t="s">
        <v>6</v>
      </c>
    </row>
    <row r="14">
      <c r="B14" s="23"/>
      <c r="C14" s="24"/>
      <c r="D14" s="24"/>
      <c r="E14" s="28" t="s">
        <v>20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31" t="s">
        <v>27</v>
      </c>
      <c r="AL14" s="24"/>
      <c r="AM14" s="24"/>
      <c r="AN14" s="28" t="s">
        <v>17</v>
      </c>
      <c r="AO14" s="24"/>
      <c r="AP14" s="24"/>
      <c r="AQ14" s="24"/>
      <c r="AR14" s="22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S15" s="19" t="s">
        <v>4</v>
      </c>
    </row>
    <row r="16" s="1" customFormat="1" ht="12" customHeight="1">
      <c r="B16" s="23"/>
      <c r="C16" s="24"/>
      <c r="D16" s="31" t="s">
        <v>29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24</v>
      </c>
      <c r="AL16" s="24"/>
      <c r="AM16" s="24"/>
      <c r="AN16" s="28" t="s">
        <v>17</v>
      </c>
      <c r="AO16" s="24"/>
      <c r="AP16" s="24"/>
      <c r="AQ16" s="24"/>
      <c r="AR16" s="22"/>
      <c r="BS16" s="19" t="s">
        <v>4</v>
      </c>
    </row>
    <row r="17" s="1" customFormat="1" ht="18.48" customHeight="1">
      <c r="B17" s="23"/>
      <c r="C17" s="24"/>
      <c r="D17" s="24"/>
      <c r="E17" s="28" t="s">
        <v>20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27</v>
      </c>
      <c r="AL17" s="24"/>
      <c r="AM17" s="24"/>
      <c r="AN17" s="28" t="s">
        <v>17</v>
      </c>
      <c r="AO17" s="24"/>
      <c r="AP17" s="24"/>
      <c r="AQ17" s="24"/>
      <c r="AR17" s="22"/>
      <c r="BS17" s="19" t="s">
        <v>30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S18" s="19" t="s">
        <v>6</v>
      </c>
    </row>
    <row r="19" s="1" customFormat="1" ht="12" customHeight="1">
      <c r="B19" s="23"/>
      <c r="C19" s="24"/>
      <c r="D19" s="31" t="s">
        <v>31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24</v>
      </c>
      <c r="AL19" s="24"/>
      <c r="AM19" s="24"/>
      <c r="AN19" s="28" t="s">
        <v>32</v>
      </c>
      <c r="AO19" s="24"/>
      <c r="AP19" s="24"/>
      <c r="AQ19" s="24"/>
      <c r="AR19" s="22"/>
      <c r="BS19" s="19" t="s">
        <v>6</v>
      </c>
    </row>
    <row r="20" s="1" customFormat="1" ht="18.48" customHeight="1">
      <c r="B20" s="23"/>
      <c r="C20" s="24"/>
      <c r="D20" s="24"/>
      <c r="E20" s="28" t="s">
        <v>33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27</v>
      </c>
      <c r="AL20" s="24"/>
      <c r="AM20" s="24"/>
      <c r="AN20" s="28" t="s">
        <v>34</v>
      </c>
      <c r="AO20" s="24"/>
      <c r="AP20" s="24"/>
      <c r="AQ20" s="24"/>
      <c r="AR20" s="22"/>
      <c r="BS20" s="19" t="s">
        <v>30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</row>
    <row r="22" s="1" customFormat="1" ht="12" customHeight="1">
      <c r="B22" s="23"/>
      <c r="C22" s="24"/>
      <c r="D22" s="31" t="s">
        <v>35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</row>
    <row r="23" s="1" customFormat="1" ht="47.25" customHeight="1">
      <c r="B23" s="23"/>
      <c r="C23" s="24"/>
      <c r="D23" s="24"/>
      <c r="E23" s="32" t="s">
        <v>36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24"/>
      <c r="AP23" s="24"/>
      <c r="AQ23" s="24"/>
      <c r="AR23" s="22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</row>
    <row r="25" s="1" customFormat="1" ht="6.96" customHeight="1">
      <c r="B25" s="23"/>
      <c r="C25" s="24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4"/>
      <c r="AQ25" s="24"/>
      <c r="AR25" s="22"/>
    </row>
    <row r="26" s="2" customFormat="1" ht="25.92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362542.19</v>
      </c>
      <c r="AL26" s="38"/>
      <c r="AM26" s="38"/>
      <c r="AN26" s="38"/>
      <c r="AO26" s="38"/>
      <c r="AP26" s="36"/>
      <c r="AQ26" s="36"/>
      <c r="AR26" s="40"/>
      <c r="BE26" s="34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34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38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39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40</v>
      </c>
      <c r="AL28" s="41"/>
      <c r="AM28" s="41"/>
      <c r="AN28" s="41"/>
      <c r="AO28" s="41"/>
      <c r="AP28" s="36"/>
      <c r="AQ28" s="36"/>
      <c r="AR28" s="40"/>
      <c r="BE28" s="34"/>
    </row>
    <row r="29" s="3" customFormat="1" ht="14.4" customHeight="1">
      <c r="A29" s="3"/>
      <c r="B29" s="42"/>
      <c r="C29" s="43"/>
      <c r="D29" s="31" t="s">
        <v>41</v>
      </c>
      <c r="E29" s="43"/>
      <c r="F29" s="31" t="s">
        <v>42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362542.19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76133.860000000001</v>
      </c>
      <c r="AL29" s="43"/>
      <c r="AM29" s="43"/>
      <c r="AN29" s="43"/>
      <c r="AO29" s="43"/>
      <c r="AP29" s="43"/>
      <c r="AQ29" s="43"/>
      <c r="AR29" s="46"/>
      <c r="BE29" s="3"/>
    </row>
    <row r="30" s="3" customFormat="1" ht="14.4" customHeight="1">
      <c r="A30" s="3"/>
      <c r="B30" s="42"/>
      <c r="C30" s="43"/>
      <c r="D30" s="43"/>
      <c r="E30" s="43"/>
      <c r="F30" s="31" t="s">
        <v>43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3"/>
    </row>
    <row r="31" hidden="1" s="3" customFormat="1" ht="14.4" customHeight="1">
      <c r="A31" s="3"/>
      <c r="B31" s="42"/>
      <c r="C31" s="43"/>
      <c r="D31" s="43"/>
      <c r="E31" s="43"/>
      <c r="F31" s="31" t="s">
        <v>44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3"/>
    </row>
    <row r="32" hidden="1" s="3" customFormat="1" ht="14.4" customHeight="1">
      <c r="A32" s="3"/>
      <c r="B32" s="42"/>
      <c r="C32" s="43"/>
      <c r="D32" s="43"/>
      <c r="E32" s="43"/>
      <c r="F32" s="31" t="s">
        <v>45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3"/>
    </row>
    <row r="33" hidden="1" s="3" customFormat="1" ht="14.4" customHeight="1">
      <c r="A33" s="3"/>
      <c r="B33" s="42"/>
      <c r="C33" s="43"/>
      <c r="D33" s="43"/>
      <c r="E33" s="43"/>
      <c r="F33" s="31" t="s">
        <v>46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3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34"/>
    </row>
    <row r="35" s="2" customFormat="1" ht="25.92" customHeight="1">
      <c r="A35" s="34"/>
      <c r="B35" s="35"/>
      <c r="C35" s="47"/>
      <c r="D35" s="48" t="s">
        <v>47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48</v>
      </c>
      <c r="U35" s="49"/>
      <c r="V35" s="49"/>
      <c r="W35" s="49"/>
      <c r="X35" s="51" t="s">
        <v>49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438676.04999999999</v>
      </c>
      <c r="AL35" s="49"/>
      <c r="AM35" s="49"/>
      <c r="AN35" s="49"/>
      <c r="AO35" s="53"/>
      <c r="AP35" s="47"/>
      <c r="AQ35" s="47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6.96" customHeight="1">
      <c r="A37" s="34"/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40"/>
      <c r="BE37" s="34"/>
    </row>
    <row r="41" s="2" customFormat="1" ht="6.96" customHeight="1">
      <c r="A41" s="34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40"/>
      <c r="BE41" s="34"/>
    </row>
    <row r="42" s="2" customFormat="1" ht="24.96" customHeight="1">
      <c r="A42" s="34"/>
      <c r="B42" s="35"/>
      <c r="C42" s="25" t="s">
        <v>50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  <c r="BE42" s="34"/>
    </row>
    <row r="43" s="2" customFormat="1" ht="6.96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  <c r="BE43" s="34"/>
    </row>
    <row r="44" s="4" customFormat="1" ht="12" customHeight="1">
      <c r="A44" s="4"/>
      <c r="B44" s="58"/>
      <c r="C44" s="31" t="s">
        <v>12</v>
      </c>
      <c r="D44" s="59"/>
      <c r="E44" s="59"/>
      <c r="F44" s="59"/>
      <c r="G44" s="59"/>
      <c r="H44" s="59"/>
      <c r="I44" s="59"/>
      <c r="J44" s="59"/>
      <c r="K44" s="59"/>
      <c r="L44" s="59" t="str">
        <f>K5</f>
        <v>Sternberk</v>
      </c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60"/>
      <c r="BE44" s="4"/>
    </row>
    <row r="45" s="5" customFormat="1" ht="36.96" customHeight="1">
      <c r="A45" s="5"/>
      <c r="B45" s="61"/>
      <c r="C45" s="62" t="s">
        <v>14</v>
      </c>
      <c r="D45" s="63"/>
      <c r="E45" s="63"/>
      <c r="F45" s="63"/>
      <c r="G45" s="63"/>
      <c r="H45" s="63"/>
      <c r="I45" s="63"/>
      <c r="J45" s="63"/>
      <c r="K45" s="63"/>
      <c r="L45" s="64" t="str">
        <f>K6</f>
        <v>Lávka L10</v>
      </c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5"/>
      <c r="BE45" s="5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  <c r="BE46" s="34"/>
    </row>
    <row r="47" s="2" customFormat="1" ht="12" customHeight="1">
      <c r="A47" s="34"/>
      <c r="B47" s="35"/>
      <c r="C47" s="31" t="s">
        <v>19</v>
      </c>
      <c r="D47" s="36"/>
      <c r="E47" s="36"/>
      <c r="F47" s="36"/>
      <c r="G47" s="36"/>
      <c r="H47" s="36"/>
      <c r="I47" s="36"/>
      <c r="J47" s="36"/>
      <c r="K47" s="36"/>
      <c r="L47" s="66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1" t="s">
        <v>21</v>
      </c>
      <c r="AJ47" s="36"/>
      <c r="AK47" s="36"/>
      <c r="AL47" s="36"/>
      <c r="AM47" s="67" t="str">
        <f>IF(AN8= "","",AN8)</f>
        <v>23. 7. 2021</v>
      </c>
      <c r="AN47" s="67"/>
      <c r="AO47" s="36"/>
      <c r="AP47" s="36"/>
      <c r="AQ47" s="36"/>
      <c r="AR47" s="40"/>
      <c r="B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  <c r="BE48" s="34"/>
    </row>
    <row r="49" s="2" customFormat="1" ht="15.15" customHeight="1">
      <c r="A49" s="34"/>
      <c r="B49" s="35"/>
      <c r="C49" s="31" t="s">
        <v>23</v>
      </c>
      <c r="D49" s="36"/>
      <c r="E49" s="36"/>
      <c r="F49" s="36"/>
      <c r="G49" s="36"/>
      <c r="H49" s="36"/>
      <c r="I49" s="36"/>
      <c r="J49" s="36"/>
      <c r="K49" s="36"/>
      <c r="L49" s="59" t="str">
        <f>IF(E11= "","",E11)</f>
        <v>Město Šternberk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1" t="s">
        <v>29</v>
      </c>
      <c r="AJ49" s="36"/>
      <c r="AK49" s="36"/>
      <c r="AL49" s="36"/>
      <c r="AM49" s="68" t="str">
        <f>IF(E17="","",E17)</f>
        <v xml:space="preserve"> </v>
      </c>
      <c r="AN49" s="59"/>
      <c r="AO49" s="59"/>
      <c r="AP49" s="59"/>
      <c r="AQ49" s="36"/>
      <c r="AR49" s="40"/>
      <c r="AS49" s="69" t="s">
        <v>51</v>
      </c>
      <c r="AT49" s="70"/>
      <c r="AU49" s="71"/>
      <c r="AV49" s="71"/>
      <c r="AW49" s="71"/>
      <c r="AX49" s="71"/>
      <c r="AY49" s="71"/>
      <c r="AZ49" s="71"/>
      <c r="BA49" s="71"/>
      <c r="BB49" s="71"/>
      <c r="BC49" s="71"/>
      <c r="BD49" s="72"/>
      <c r="BE49" s="34"/>
    </row>
    <row r="50" s="2" customFormat="1" ht="25.65" customHeight="1">
      <c r="A50" s="34"/>
      <c r="B50" s="35"/>
      <c r="C50" s="31" t="s">
        <v>28</v>
      </c>
      <c r="D50" s="36"/>
      <c r="E50" s="36"/>
      <c r="F50" s="36"/>
      <c r="G50" s="36"/>
      <c r="H50" s="36"/>
      <c r="I50" s="36"/>
      <c r="J50" s="36"/>
      <c r="K50" s="36"/>
      <c r="L50" s="59" t="str">
        <f>IF(E14="","",E14)</f>
        <v xml:space="preserve"> </v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1" t="s">
        <v>31</v>
      </c>
      <c r="AJ50" s="36"/>
      <c r="AK50" s="36"/>
      <c r="AL50" s="36"/>
      <c r="AM50" s="68" t="str">
        <f>IF(E20="","",E20)</f>
        <v>PONVIA CONSTRUCT s.r.o.</v>
      </c>
      <c r="AN50" s="59"/>
      <c r="AO50" s="59"/>
      <c r="AP50" s="59"/>
      <c r="AQ50" s="36"/>
      <c r="AR50" s="40"/>
      <c r="AS50" s="73"/>
      <c r="AT50" s="74"/>
      <c r="AU50" s="75"/>
      <c r="AV50" s="75"/>
      <c r="AW50" s="75"/>
      <c r="AX50" s="75"/>
      <c r="AY50" s="75"/>
      <c r="AZ50" s="75"/>
      <c r="BA50" s="75"/>
      <c r="BB50" s="75"/>
      <c r="BC50" s="75"/>
      <c r="BD50" s="76"/>
      <c r="BE50" s="34"/>
    </row>
    <row r="5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7"/>
      <c r="AT51" s="78"/>
      <c r="AU51" s="79"/>
      <c r="AV51" s="79"/>
      <c r="AW51" s="79"/>
      <c r="AX51" s="79"/>
      <c r="AY51" s="79"/>
      <c r="AZ51" s="79"/>
      <c r="BA51" s="79"/>
      <c r="BB51" s="79"/>
      <c r="BC51" s="79"/>
      <c r="BD51" s="80"/>
      <c r="BE51" s="34"/>
    </row>
    <row r="52" s="2" customFormat="1" ht="29.28" customHeight="1">
      <c r="A52" s="34"/>
      <c r="B52" s="35"/>
      <c r="C52" s="81" t="s">
        <v>52</v>
      </c>
      <c r="D52" s="82"/>
      <c r="E52" s="82"/>
      <c r="F52" s="82"/>
      <c r="G52" s="82"/>
      <c r="H52" s="83"/>
      <c r="I52" s="84" t="s">
        <v>53</v>
      </c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5" t="s">
        <v>54</v>
      </c>
      <c r="AH52" s="82"/>
      <c r="AI52" s="82"/>
      <c r="AJ52" s="82"/>
      <c r="AK52" s="82"/>
      <c r="AL52" s="82"/>
      <c r="AM52" s="82"/>
      <c r="AN52" s="84" t="s">
        <v>55</v>
      </c>
      <c r="AO52" s="82"/>
      <c r="AP52" s="82"/>
      <c r="AQ52" s="86" t="s">
        <v>56</v>
      </c>
      <c r="AR52" s="40"/>
      <c r="AS52" s="87" t="s">
        <v>57</v>
      </c>
      <c r="AT52" s="88" t="s">
        <v>58</v>
      </c>
      <c r="AU52" s="88" t="s">
        <v>59</v>
      </c>
      <c r="AV52" s="88" t="s">
        <v>60</v>
      </c>
      <c r="AW52" s="88" t="s">
        <v>61</v>
      </c>
      <c r="AX52" s="88" t="s">
        <v>62</v>
      </c>
      <c r="AY52" s="88" t="s">
        <v>63</v>
      </c>
      <c r="AZ52" s="88" t="s">
        <v>64</v>
      </c>
      <c r="BA52" s="88" t="s">
        <v>65</v>
      </c>
      <c r="BB52" s="88" t="s">
        <v>66</v>
      </c>
      <c r="BC52" s="88" t="s">
        <v>67</v>
      </c>
      <c r="BD52" s="89" t="s">
        <v>68</v>
      </c>
      <c r="BE52" s="34"/>
    </row>
    <row r="53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  <c r="BE53" s="34"/>
    </row>
    <row r="54" s="6" customFormat="1" ht="32.4" customHeight="1">
      <c r="A54" s="6"/>
      <c r="B54" s="93"/>
      <c r="C54" s="94" t="s">
        <v>69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ROUND(AG55,2)</f>
        <v>362542.19</v>
      </c>
      <c r="AH54" s="96"/>
      <c r="AI54" s="96"/>
      <c r="AJ54" s="96"/>
      <c r="AK54" s="96"/>
      <c r="AL54" s="96"/>
      <c r="AM54" s="96"/>
      <c r="AN54" s="97">
        <f>SUM(AG54,AT54)</f>
        <v>438676.04999999999</v>
      </c>
      <c r="AO54" s="97"/>
      <c r="AP54" s="97"/>
      <c r="AQ54" s="98" t="s">
        <v>17</v>
      </c>
      <c r="AR54" s="99"/>
      <c r="AS54" s="100">
        <f>ROUND(AS55,2)</f>
        <v>0</v>
      </c>
      <c r="AT54" s="101">
        <f>ROUND(SUM(AV54:AW54),2)</f>
        <v>76133.860000000001</v>
      </c>
      <c r="AU54" s="102">
        <f>ROUND(AU55,5)</f>
        <v>522.47068000000002</v>
      </c>
      <c r="AV54" s="101">
        <f>ROUND(AZ54*L29,2)</f>
        <v>76133.860000000001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ROUND(AZ55,2)</f>
        <v>362542.19</v>
      </c>
      <c r="BA54" s="101">
        <f>ROUND(BA55,2)</f>
        <v>0</v>
      </c>
      <c r="BB54" s="101">
        <f>ROUND(BB55,2)</f>
        <v>0</v>
      </c>
      <c r="BC54" s="101">
        <f>ROUND(BC55,2)</f>
        <v>0</v>
      </c>
      <c r="BD54" s="103">
        <f>ROUND(BD55,2)</f>
        <v>0</v>
      </c>
      <c r="BE54" s="6"/>
      <c r="BS54" s="104" t="s">
        <v>70</v>
      </c>
      <c r="BT54" s="104" t="s">
        <v>71</v>
      </c>
      <c r="BV54" s="104" t="s">
        <v>72</v>
      </c>
      <c r="BW54" s="104" t="s">
        <v>5</v>
      </c>
      <c r="BX54" s="104" t="s">
        <v>73</v>
      </c>
      <c r="CL54" s="104" t="s">
        <v>17</v>
      </c>
    </row>
    <row r="55" s="7" customFormat="1" ht="24.75" customHeight="1">
      <c r="A55" s="105" t="s">
        <v>74</v>
      </c>
      <c r="B55" s="106"/>
      <c r="C55" s="107"/>
      <c r="D55" s="108" t="s">
        <v>13</v>
      </c>
      <c r="E55" s="108"/>
      <c r="F55" s="108"/>
      <c r="G55" s="108"/>
      <c r="H55" s="108"/>
      <c r="I55" s="109"/>
      <c r="J55" s="108" t="s">
        <v>15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'Sternberk - Lávka L10'!J28</f>
        <v>362542.19</v>
      </c>
      <c r="AH55" s="109"/>
      <c r="AI55" s="109"/>
      <c r="AJ55" s="109"/>
      <c r="AK55" s="109"/>
      <c r="AL55" s="109"/>
      <c r="AM55" s="109"/>
      <c r="AN55" s="110">
        <f>SUM(AG55,AT55)</f>
        <v>438676.04999999999</v>
      </c>
      <c r="AO55" s="109"/>
      <c r="AP55" s="109"/>
      <c r="AQ55" s="111" t="s">
        <v>75</v>
      </c>
      <c r="AR55" s="112"/>
      <c r="AS55" s="113">
        <v>0</v>
      </c>
      <c r="AT55" s="114">
        <f>ROUND(SUM(AV55:AW55),2)</f>
        <v>76133.860000000001</v>
      </c>
      <c r="AU55" s="115">
        <f>'Sternberk - Lávka L10'!P86</f>
        <v>522.47068299999989</v>
      </c>
      <c r="AV55" s="114">
        <f>'Sternberk - Lávka L10'!J31</f>
        <v>76133.860000000001</v>
      </c>
      <c r="AW55" s="114">
        <f>'Sternberk - Lávka L10'!J32</f>
        <v>0</v>
      </c>
      <c r="AX55" s="114">
        <f>'Sternberk - Lávka L10'!J33</f>
        <v>0</v>
      </c>
      <c r="AY55" s="114">
        <f>'Sternberk - Lávka L10'!J34</f>
        <v>0</v>
      </c>
      <c r="AZ55" s="114">
        <f>'Sternberk - Lávka L10'!F31</f>
        <v>362542.19</v>
      </c>
      <c r="BA55" s="114">
        <f>'Sternberk - Lávka L10'!F32</f>
        <v>0</v>
      </c>
      <c r="BB55" s="114">
        <f>'Sternberk - Lávka L10'!F33</f>
        <v>0</v>
      </c>
      <c r="BC55" s="114">
        <f>'Sternberk - Lávka L10'!F34</f>
        <v>0</v>
      </c>
      <c r="BD55" s="116">
        <f>'Sternberk - Lávka L10'!F35</f>
        <v>0</v>
      </c>
      <c r="BE55" s="7"/>
      <c r="BT55" s="117" t="s">
        <v>76</v>
      </c>
      <c r="BU55" s="117" t="s">
        <v>77</v>
      </c>
      <c r="BV55" s="117" t="s">
        <v>72</v>
      </c>
      <c r="BW55" s="117" t="s">
        <v>5</v>
      </c>
      <c r="BX55" s="117" t="s">
        <v>73</v>
      </c>
      <c r="CL55" s="117" t="s">
        <v>17</v>
      </c>
    </row>
    <row r="56" s="2" customFormat="1" ht="30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40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="2" customFormat="1" ht="6.96" customHeight="1">
      <c r="A57" s="34"/>
      <c r="B57" s="54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55"/>
      <c r="AP57" s="55"/>
      <c r="AQ57" s="55"/>
      <c r="AR57" s="40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</sheetData>
  <sheetProtection sheet="1" formatColumns="0" formatRows="0" objects="1" scenarios="1" spinCount="100000" saltValue="OVjdqB9P918WIgQWNO5X3zjAE6i3wIufEV5RN/jEM43lMf65cmS2vFcrgX6R1GTYiNVg41Wb6Sq3uvm3pyWegg==" hashValue="wjp2CkijBKzOF1SZ+qLWrrIa7pBhB/JCwCccepiacK4tKcDAILJ/uWMDo3QG2msv+X/h5cnMLhFrJgUyD1h5qg==" algorithmName="SHA-512" password="CC35"/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ternberk - Lávka L10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4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5</v>
      </c>
    </row>
    <row r="3" s="1" customFormat="1" ht="6.96" customHeight="1">
      <c r="B3" s="118"/>
      <c r="C3" s="119"/>
      <c r="D3" s="119"/>
      <c r="E3" s="119"/>
      <c r="F3" s="119"/>
      <c r="G3" s="119"/>
      <c r="H3" s="119"/>
      <c r="I3" s="119"/>
      <c r="J3" s="119"/>
      <c r="K3" s="119"/>
      <c r="L3" s="22"/>
      <c r="AT3" s="19" t="s">
        <v>78</v>
      </c>
    </row>
    <row r="4" s="1" customFormat="1" ht="24.96" customHeight="1">
      <c r="B4" s="22"/>
      <c r="D4" s="120" t="s">
        <v>79</v>
      </c>
      <c r="L4" s="22"/>
      <c r="M4" s="121" t="s">
        <v>10</v>
      </c>
      <c r="AT4" s="19" t="s">
        <v>4</v>
      </c>
    </row>
    <row r="5" s="1" customFormat="1" ht="6.96" customHeight="1">
      <c r="B5" s="22"/>
      <c r="L5" s="22"/>
    </row>
    <row r="6" s="2" customFormat="1" ht="12" customHeight="1">
      <c r="A6" s="34"/>
      <c r="B6" s="40"/>
      <c r="C6" s="34"/>
      <c r="D6" s="122" t="s">
        <v>14</v>
      </c>
      <c r="E6" s="34"/>
      <c r="F6" s="34"/>
      <c r="G6" s="34"/>
      <c r="H6" s="34"/>
      <c r="I6" s="34"/>
      <c r="J6" s="34"/>
      <c r="K6" s="34"/>
      <c r="L6" s="123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</row>
    <row r="7" s="2" customFormat="1" ht="16.5" customHeight="1">
      <c r="A7" s="34"/>
      <c r="B7" s="40"/>
      <c r="C7" s="34"/>
      <c r="D7" s="34"/>
      <c r="E7" s="124" t="s">
        <v>15</v>
      </c>
      <c r="F7" s="34"/>
      <c r="G7" s="34"/>
      <c r="H7" s="34"/>
      <c r="I7" s="34"/>
      <c r="J7" s="34"/>
      <c r="K7" s="34"/>
      <c r="L7" s="123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s="2" customFormat="1">
      <c r="A8" s="34"/>
      <c r="B8" s="40"/>
      <c r="C8" s="34"/>
      <c r="D8" s="34"/>
      <c r="E8" s="34"/>
      <c r="F8" s="34"/>
      <c r="G8" s="34"/>
      <c r="H8" s="34"/>
      <c r="I8" s="34"/>
      <c r="J8" s="34"/>
      <c r="K8" s="34"/>
      <c r="L8" s="123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2" customHeight="1">
      <c r="A9" s="34"/>
      <c r="B9" s="40"/>
      <c r="C9" s="34"/>
      <c r="D9" s="122" t="s">
        <v>16</v>
      </c>
      <c r="E9" s="34"/>
      <c r="F9" s="125" t="s">
        <v>17</v>
      </c>
      <c r="G9" s="34"/>
      <c r="H9" s="34"/>
      <c r="I9" s="122" t="s">
        <v>18</v>
      </c>
      <c r="J9" s="125" t="s">
        <v>17</v>
      </c>
      <c r="K9" s="34"/>
      <c r="L9" s="12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22" t="s">
        <v>19</v>
      </c>
      <c r="E10" s="34"/>
      <c r="F10" s="125" t="s">
        <v>20</v>
      </c>
      <c r="G10" s="34"/>
      <c r="H10" s="34"/>
      <c r="I10" s="122" t="s">
        <v>21</v>
      </c>
      <c r="J10" s="126" t="str">
        <f>'Rekapitulace stavby'!AN8</f>
        <v>23. 7. 2021</v>
      </c>
      <c r="K10" s="34"/>
      <c r="L10" s="12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0.8" customHeight="1">
      <c r="A11" s="34"/>
      <c r="B11" s="40"/>
      <c r="C11" s="34"/>
      <c r="D11" s="34"/>
      <c r="E11" s="34"/>
      <c r="F11" s="34"/>
      <c r="G11" s="34"/>
      <c r="H11" s="34"/>
      <c r="I11" s="34"/>
      <c r="J11" s="34"/>
      <c r="K11" s="34"/>
      <c r="L11" s="12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2" t="s">
        <v>23</v>
      </c>
      <c r="E12" s="34"/>
      <c r="F12" s="34"/>
      <c r="G12" s="34"/>
      <c r="H12" s="34"/>
      <c r="I12" s="122" t="s">
        <v>24</v>
      </c>
      <c r="J12" s="125" t="s">
        <v>25</v>
      </c>
      <c r="K12" s="34"/>
      <c r="L12" s="12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8" customHeight="1">
      <c r="A13" s="34"/>
      <c r="B13" s="40"/>
      <c r="C13" s="34"/>
      <c r="D13" s="34"/>
      <c r="E13" s="125" t="s">
        <v>26</v>
      </c>
      <c r="F13" s="34"/>
      <c r="G13" s="34"/>
      <c r="H13" s="34"/>
      <c r="I13" s="122" t="s">
        <v>27</v>
      </c>
      <c r="J13" s="125" t="s">
        <v>17</v>
      </c>
      <c r="K13" s="34"/>
      <c r="L13" s="12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6.96" customHeight="1">
      <c r="A14" s="34"/>
      <c r="B14" s="40"/>
      <c r="C14" s="34"/>
      <c r="D14" s="34"/>
      <c r="E14" s="34"/>
      <c r="F14" s="34"/>
      <c r="G14" s="34"/>
      <c r="H14" s="34"/>
      <c r="I14" s="34"/>
      <c r="J14" s="34"/>
      <c r="K14" s="34"/>
      <c r="L14" s="12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2" customHeight="1">
      <c r="A15" s="34"/>
      <c r="B15" s="40"/>
      <c r="C15" s="34"/>
      <c r="D15" s="122" t="s">
        <v>28</v>
      </c>
      <c r="E15" s="34"/>
      <c r="F15" s="34"/>
      <c r="G15" s="34"/>
      <c r="H15" s="34"/>
      <c r="I15" s="122" t="s">
        <v>24</v>
      </c>
      <c r="J15" s="125" t="str">
        <f>'Rekapitulace stavby'!AN13</f>
        <v/>
      </c>
      <c r="K15" s="34"/>
      <c r="L15" s="12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8" customHeight="1">
      <c r="A16" s="34"/>
      <c r="B16" s="40"/>
      <c r="C16" s="34"/>
      <c r="D16" s="34"/>
      <c r="E16" s="125" t="str">
        <f>'Rekapitulace stavby'!E14</f>
        <v xml:space="preserve"> </v>
      </c>
      <c r="F16" s="125"/>
      <c r="G16" s="125"/>
      <c r="H16" s="125"/>
      <c r="I16" s="122" t="s">
        <v>27</v>
      </c>
      <c r="J16" s="125" t="str">
        <f>'Rekapitulace stavby'!AN14</f>
        <v/>
      </c>
      <c r="K16" s="34"/>
      <c r="L16" s="12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6.96" customHeight="1">
      <c r="A17" s="34"/>
      <c r="B17" s="40"/>
      <c r="C17" s="34"/>
      <c r="D17" s="34"/>
      <c r="E17" s="34"/>
      <c r="F17" s="34"/>
      <c r="G17" s="34"/>
      <c r="H17" s="34"/>
      <c r="I17" s="34"/>
      <c r="J17" s="34"/>
      <c r="K17" s="34"/>
      <c r="L17" s="12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2" customHeight="1">
      <c r="A18" s="34"/>
      <c r="B18" s="40"/>
      <c r="C18" s="34"/>
      <c r="D18" s="122" t="s">
        <v>29</v>
      </c>
      <c r="E18" s="34"/>
      <c r="F18" s="34"/>
      <c r="G18" s="34"/>
      <c r="H18" s="34"/>
      <c r="I18" s="122" t="s">
        <v>24</v>
      </c>
      <c r="J18" s="125" t="str">
        <f>IF('Rekapitulace stavby'!AN16="","",'Rekapitulace stavby'!AN16)</f>
        <v/>
      </c>
      <c r="K18" s="34"/>
      <c r="L18" s="12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8" customHeight="1">
      <c r="A19" s="34"/>
      <c r="B19" s="40"/>
      <c r="C19" s="34"/>
      <c r="D19" s="34"/>
      <c r="E19" s="125" t="str">
        <f>IF('Rekapitulace stavby'!E17="","",'Rekapitulace stavby'!E17)</f>
        <v xml:space="preserve"> </v>
      </c>
      <c r="F19" s="34"/>
      <c r="G19" s="34"/>
      <c r="H19" s="34"/>
      <c r="I19" s="122" t="s">
        <v>27</v>
      </c>
      <c r="J19" s="125" t="str">
        <f>IF('Rekapitulace stavby'!AN17="","",'Rekapitulace stavby'!AN17)</f>
        <v/>
      </c>
      <c r="K19" s="34"/>
      <c r="L19" s="12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6.96" customHeight="1">
      <c r="A20" s="34"/>
      <c r="B20" s="40"/>
      <c r="C20" s="34"/>
      <c r="D20" s="34"/>
      <c r="E20" s="34"/>
      <c r="F20" s="34"/>
      <c r="G20" s="34"/>
      <c r="H20" s="34"/>
      <c r="I20" s="34"/>
      <c r="J20" s="34"/>
      <c r="K20" s="34"/>
      <c r="L20" s="12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2" customHeight="1">
      <c r="A21" s="34"/>
      <c r="B21" s="40"/>
      <c r="C21" s="34"/>
      <c r="D21" s="122" t="s">
        <v>31</v>
      </c>
      <c r="E21" s="34"/>
      <c r="F21" s="34"/>
      <c r="G21" s="34"/>
      <c r="H21" s="34"/>
      <c r="I21" s="122" t="s">
        <v>24</v>
      </c>
      <c r="J21" s="125" t="s">
        <v>32</v>
      </c>
      <c r="K21" s="34"/>
      <c r="L21" s="12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8" customHeight="1">
      <c r="A22" s="34"/>
      <c r="B22" s="40"/>
      <c r="C22" s="34"/>
      <c r="D22" s="34"/>
      <c r="E22" s="125" t="s">
        <v>33</v>
      </c>
      <c r="F22" s="34"/>
      <c r="G22" s="34"/>
      <c r="H22" s="34"/>
      <c r="I22" s="122" t="s">
        <v>27</v>
      </c>
      <c r="J22" s="125" t="s">
        <v>34</v>
      </c>
      <c r="K22" s="34"/>
      <c r="L22" s="12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6.96" customHeight="1">
      <c r="A23" s="34"/>
      <c r="B23" s="40"/>
      <c r="C23" s="34"/>
      <c r="D23" s="34"/>
      <c r="E23" s="34"/>
      <c r="F23" s="34"/>
      <c r="G23" s="34"/>
      <c r="H23" s="34"/>
      <c r="I23" s="34"/>
      <c r="J23" s="34"/>
      <c r="K23" s="34"/>
      <c r="L23" s="12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2" customHeight="1">
      <c r="A24" s="34"/>
      <c r="B24" s="40"/>
      <c r="C24" s="34"/>
      <c r="D24" s="122" t="s">
        <v>35</v>
      </c>
      <c r="E24" s="34"/>
      <c r="F24" s="34"/>
      <c r="G24" s="34"/>
      <c r="H24" s="34"/>
      <c r="I24" s="34"/>
      <c r="J24" s="34"/>
      <c r="K24" s="34"/>
      <c r="L24" s="12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8" customFormat="1" ht="71.25" customHeight="1">
      <c r="A25" s="127"/>
      <c r="B25" s="128"/>
      <c r="C25" s="127"/>
      <c r="D25" s="127"/>
      <c r="E25" s="129" t="s">
        <v>36</v>
      </c>
      <c r="F25" s="129"/>
      <c r="G25" s="129"/>
      <c r="H25" s="129"/>
      <c r="I25" s="127"/>
      <c r="J25" s="127"/>
      <c r="K25" s="127"/>
      <c r="L25" s="130"/>
      <c r="S25" s="127"/>
      <c r="T25" s="127"/>
      <c r="U25" s="127"/>
      <c r="V25" s="127"/>
      <c r="W25" s="127"/>
      <c r="X25" s="127"/>
      <c r="Y25" s="127"/>
      <c r="Z25" s="127"/>
      <c r="AA25" s="127"/>
      <c r="AB25" s="127"/>
      <c r="AC25" s="127"/>
      <c r="AD25" s="127"/>
      <c r="AE25" s="127"/>
    </row>
    <row r="26" s="2" customFormat="1" ht="6.96" customHeight="1">
      <c r="A26" s="34"/>
      <c r="B26" s="40"/>
      <c r="C26" s="34"/>
      <c r="D26" s="34"/>
      <c r="E26" s="34"/>
      <c r="F26" s="34"/>
      <c r="G26" s="34"/>
      <c r="H26" s="34"/>
      <c r="I26" s="34"/>
      <c r="J26" s="34"/>
      <c r="K26" s="34"/>
      <c r="L26" s="12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131"/>
      <c r="E27" s="131"/>
      <c r="F27" s="131"/>
      <c r="G27" s="131"/>
      <c r="H27" s="131"/>
      <c r="I27" s="131"/>
      <c r="J27" s="131"/>
      <c r="K27" s="131"/>
      <c r="L27" s="12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25.44" customHeight="1">
      <c r="A28" s="34"/>
      <c r="B28" s="40"/>
      <c r="C28" s="34"/>
      <c r="D28" s="132" t="s">
        <v>37</v>
      </c>
      <c r="E28" s="34"/>
      <c r="F28" s="34"/>
      <c r="G28" s="34"/>
      <c r="H28" s="34"/>
      <c r="I28" s="34"/>
      <c r="J28" s="133">
        <f>ROUND(J86, 2)</f>
        <v>362542.19</v>
      </c>
      <c r="K28" s="34"/>
      <c r="L28" s="12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1"/>
      <c r="E29" s="131"/>
      <c r="F29" s="131"/>
      <c r="G29" s="131"/>
      <c r="H29" s="131"/>
      <c r="I29" s="131"/>
      <c r="J29" s="131"/>
      <c r="K29" s="131"/>
      <c r="L29" s="123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4.4" customHeight="1">
      <c r="A30" s="34"/>
      <c r="B30" s="40"/>
      <c r="C30" s="34"/>
      <c r="D30" s="34"/>
      <c r="E30" s="34"/>
      <c r="F30" s="134" t="s">
        <v>39</v>
      </c>
      <c r="G30" s="34"/>
      <c r="H30" s="34"/>
      <c r="I30" s="134" t="s">
        <v>38</v>
      </c>
      <c r="J30" s="134" t="s">
        <v>40</v>
      </c>
      <c r="K30" s="34"/>
      <c r="L30" s="12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14.4" customHeight="1">
      <c r="A31" s="34"/>
      <c r="B31" s="40"/>
      <c r="C31" s="34"/>
      <c r="D31" s="135" t="s">
        <v>41</v>
      </c>
      <c r="E31" s="122" t="s">
        <v>42</v>
      </c>
      <c r="F31" s="136">
        <f>ROUND((SUM(BE86:BE246)),  2)</f>
        <v>362542.19</v>
      </c>
      <c r="G31" s="34"/>
      <c r="H31" s="34"/>
      <c r="I31" s="137">
        <v>0.20999999999999999</v>
      </c>
      <c r="J31" s="136">
        <f>ROUND(((SUM(BE86:BE246))*I31),  2)</f>
        <v>76133.860000000001</v>
      </c>
      <c r="K31" s="34"/>
      <c r="L31" s="12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122" t="s">
        <v>43</v>
      </c>
      <c r="F32" s="136">
        <f>ROUND((SUM(BF86:BF246)),  2)</f>
        <v>0</v>
      </c>
      <c r="G32" s="34"/>
      <c r="H32" s="34"/>
      <c r="I32" s="137">
        <v>0.14999999999999999</v>
      </c>
      <c r="J32" s="136">
        <f>ROUND(((SUM(BF86:BF246))*I32),  2)</f>
        <v>0</v>
      </c>
      <c r="K32" s="34"/>
      <c r="L32" s="12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34"/>
      <c r="E33" s="122" t="s">
        <v>44</v>
      </c>
      <c r="F33" s="136">
        <f>ROUND((SUM(BG86:BG246)),  2)</f>
        <v>0</v>
      </c>
      <c r="G33" s="34"/>
      <c r="H33" s="34"/>
      <c r="I33" s="137">
        <v>0.20999999999999999</v>
      </c>
      <c r="J33" s="136">
        <f>0</f>
        <v>0</v>
      </c>
      <c r="K33" s="34"/>
      <c r="L33" s="12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22" t="s">
        <v>45</v>
      </c>
      <c r="F34" s="136">
        <f>ROUND((SUM(BH86:BH246)),  2)</f>
        <v>0</v>
      </c>
      <c r="G34" s="34"/>
      <c r="H34" s="34"/>
      <c r="I34" s="137">
        <v>0.14999999999999999</v>
      </c>
      <c r="J34" s="136">
        <f>0</f>
        <v>0</v>
      </c>
      <c r="K34" s="34"/>
      <c r="L34" s="12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2" t="s">
        <v>46</v>
      </c>
      <c r="F35" s="136">
        <f>ROUND((SUM(BI86:BI246)),  2)</f>
        <v>0</v>
      </c>
      <c r="G35" s="34"/>
      <c r="H35" s="34"/>
      <c r="I35" s="137">
        <v>0</v>
      </c>
      <c r="J35" s="136">
        <f>0</f>
        <v>0</v>
      </c>
      <c r="K35" s="34"/>
      <c r="L35" s="12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6.96" customHeight="1">
      <c r="A36" s="34"/>
      <c r="B36" s="40"/>
      <c r="C36" s="34"/>
      <c r="D36" s="34"/>
      <c r="E36" s="34"/>
      <c r="F36" s="34"/>
      <c r="G36" s="34"/>
      <c r="H36" s="34"/>
      <c r="I36" s="34"/>
      <c r="J36" s="34"/>
      <c r="K36" s="34"/>
      <c r="L36" s="12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25.44" customHeight="1">
      <c r="A37" s="34"/>
      <c r="B37" s="40"/>
      <c r="C37" s="138"/>
      <c r="D37" s="139" t="s">
        <v>47</v>
      </c>
      <c r="E37" s="140"/>
      <c r="F37" s="140"/>
      <c r="G37" s="141" t="s">
        <v>48</v>
      </c>
      <c r="H37" s="142" t="s">
        <v>49</v>
      </c>
      <c r="I37" s="140"/>
      <c r="J37" s="143">
        <f>SUM(J28:J35)</f>
        <v>438676.04999999999</v>
      </c>
      <c r="K37" s="144"/>
      <c r="L37" s="12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145"/>
      <c r="C38" s="146"/>
      <c r="D38" s="146"/>
      <c r="E38" s="146"/>
      <c r="F38" s="146"/>
      <c r="G38" s="146"/>
      <c r="H38" s="146"/>
      <c r="I38" s="146"/>
      <c r="J38" s="146"/>
      <c r="K38" s="146"/>
      <c r="L38" s="12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42" s="2" customFormat="1" ht="6.96" customHeight="1">
      <c r="A42" s="34"/>
      <c r="B42" s="147"/>
      <c r="C42" s="148"/>
      <c r="D42" s="148"/>
      <c r="E42" s="148"/>
      <c r="F42" s="148"/>
      <c r="G42" s="148"/>
      <c r="H42" s="148"/>
      <c r="I42" s="148"/>
      <c r="J42" s="148"/>
      <c r="K42" s="148"/>
      <c r="L42" s="12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2" customFormat="1" ht="24.96" customHeight="1">
      <c r="A43" s="34"/>
      <c r="B43" s="35"/>
      <c r="C43" s="25" t="s">
        <v>80</v>
      </c>
      <c r="D43" s="36"/>
      <c r="E43" s="36"/>
      <c r="F43" s="36"/>
      <c r="G43" s="36"/>
      <c r="H43" s="36"/>
      <c r="I43" s="36"/>
      <c r="J43" s="36"/>
      <c r="K43" s="36"/>
      <c r="L43" s="123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="2" customFormat="1" ht="6.96" customHeight="1">
      <c r="A44" s="34"/>
      <c r="B44" s="35"/>
      <c r="C44" s="36"/>
      <c r="D44" s="36"/>
      <c r="E44" s="36"/>
      <c r="F44" s="36"/>
      <c r="G44" s="36"/>
      <c r="H44" s="36"/>
      <c r="I44" s="36"/>
      <c r="J44" s="36"/>
      <c r="K44" s="36"/>
      <c r="L44" s="123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12" customHeight="1">
      <c r="A45" s="34"/>
      <c r="B45" s="35"/>
      <c r="C45" s="31" t="s">
        <v>14</v>
      </c>
      <c r="D45" s="36"/>
      <c r="E45" s="36"/>
      <c r="F45" s="36"/>
      <c r="G45" s="36"/>
      <c r="H45" s="36"/>
      <c r="I45" s="36"/>
      <c r="J45" s="36"/>
      <c r="K45" s="36"/>
      <c r="L45" s="123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16.5" customHeight="1">
      <c r="A46" s="34"/>
      <c r="B46" s="35"/>
      <c r="C46" s="36"/>
      <c r="D46" s="36"/>
      <c r="E46" s="64" t="str">
        <f>E7</f>
        <v>Lávka L10</v>
      </c>
      <c r="F46" s="36"/>
      <c r="G46" s="36"/>
      <c r="H46" s="36"/>
      <c r="I46" s="36"/>
      <c r="J46" s="36"/>
      <c r="K46" s="36"/>
      <c r="L46" s="12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6.96" customHeight="1">
      <c r="A47" s="34"/>
      <c r="B47" s="35"/>
      <c r="C47" s="36"/>
      <c r="D47" s="36"/>
      <c r="E47" s="36"/>
      <c r="F47" s="36"/>
      <c r="G47" s="36"/>
      <c r="H47" s="36"/>
      <c r="I47" s="36"/>
      <c r="J47" s="36"/>
      <c r="K47" s="36"/>
      <c r="L47" s="12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2" customHeight="1">
      <c r="A48" s="34"/>
      <c r="B48" s="35"/>
      <c r="C48" s="31" t="s">
        <v>19</v>
      </c>
      <c r="D48" s="36"/>
      <c r="E48" s="36"/>
      <c r="F48" s="28" t="str">
        <f>F10</f>
        <v xml:space="preserve"> </v>
      </c>
      <c r="G48" s="36"/>
      <c r="H48" s="36"/>
      <c r="I48" s="31" t="s">
        <v>21</v>
      </c>
      <c r="J48" s="67" t="str">
        <f>IF(J10="","",J10)</f>
        <v>23. 7. 2021</v>
      </c>
      <c r="K48" s="36"/>
      <c r="L48" s="12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6.96" customHeight="1">
      <c r="A49" s="34"/>
      <c r="B49" s="35"/>
      <c r="C49" s="36"/>
      <c r="D49" s="36"/>
      <c r="E49" s="36"/>
      <c r="F49" s="36"/>
      <c r="G49" s="36"/>
      <c r="H49" s="36"/>
      <c r="I49" s="36"/>
      <c r="J49" s="36"/>
      <c r="K49" s="36"/>
      <c r="L49" s="12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5.15" customHeight="1">
      <c r="A50" s="34"/>
      <c r="B50" s="35"/>
      <c r="C50" s="31" t="s">
        <v>23</v>
      </c>
      <c r="D50" s="36"/>
      <c r="E50" s="36"/>
      <c r="F50" s="28" t="str">
        <f>E13</f>
        <v>Město Šternberk</v>
      </c>
      <c r="G50" s="36"/>
      <c r="H50" s="36"/>
      <c r="I50" s="31" t="s">
        <v>29</v>
      </c>
      <c r="J50" s="32" t="str">
        <f>E19</f>
        <v xml:space="preserve"> </v>
      </c>
      <c r="K50" s="36"/>
      <c r="L50" s="12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25.65" customHeight="1">
      <c r="A51" s="34"/>
      <c r="B51" s="35"/>
      <c r="C51" s="31" t="s">
        <v>28</v>
      </c>
      <c r="D51" s="36"/>
      <c r="E51" s="36"/>
      <c r="F51" s="28" t="str">
        <f>IF(E16="","",E16)</f>
        <v xml:space="preserve"> </v>
      </c>
      <c r="G51" s="36"/>
      <c r="H51" s="36"/>
      <c r="I51" s="31" t="s">
        <v>31</v>
      </c>
      <c r="J51" s="32" t="str">
        <f>E22</f>
        <v>PONVIA CONSTRUCT s.r.o.</v>
      </c>
      <c r="K51" s="36"/>
      <c r="L51" s="123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0.32" customHeight="1">
      <c r="A52" s="34"/>
      <c r="B52" s="35"/>
      <c r="C52" s="36"/>
      <c r="D52" s="36"/>
      <c r="E52" s="36"/>
      <c r="F52" s="36"/>
      <c r="G52" s="36"/>
      <c r="H52" s="36"/>
      <c r="I52" s="36"/>
      <c r="J52" s="36"/>
      <c r="K52" s="36"/>
      <c r="L52" s="12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29.28" customHeight="1">
      <c r="A53" s="34"/>
      <c r="B53" s="35"/>
      <c r="C53" s="149" t="s">
        <v>81</v>
      </c>
      <c r="D53" s="150"/>
      <c r="E53" s="150"/>
      <c r="F53" s="150"/>
      <c r="G53" s="150"/>
      <c r="H53" s="150"/>
      <c r="I53" s="150"/>
      <c r="J53" s="151" t="s">
        <v>82</v>
      </c>
      <c r="K53" s="150"/>
      <c r="L53" s="12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0.32" customHeight="1">
      <c r="A54" s="34"/>
      <c r="B54" s="35"/>
      <c r="C54" s="36"/>
      <c r="D54" s="36"/>
      <c r="E54" s="36"/>
      <c r="F54" s="36"/>
      <c r="G54" s="36"/>
      <c r="H54" s="36"/>
      <c r="I54" s="36"/>
      <c r="J54" s="36"/>
      <c r="K54" s="36"/>
      <c r="L54" s="12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22.8" customHeight="1">
      <c r="A55" s="34"/>
      <c r="B55" s="35"/>
      <c r="C55" s="152" t="s">
        <v>69</v>
      </c>
      <c r="D55" s="36"/>
      <c r="E55" s="36"/>
      <c r="F55" s="36"/>
      <c r="G55" s="36"/>
      <c r="H55" s="36"/>
      <c r="I55" s="36"/>
      <c r="J55" s="97">
        <f>J86</f>
        <v>362542.18999999994</v>
      </c>
      <c r="K55" s="36"/>
      <c r="L55" s="12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U55" s="19" t="s">
        <v>83</v>
      </c>
    </row>
    <row r="56" s="9" customFormat="1" ht="24.96" customHeight="1">
      <c r="A56" s="9"/>
      <c r="B56" s="153"/>
      <c r="C56" s="154"/>
      <c r="D56" s="155" t="s">
        <v>84</v>
      </c>
      <c r="E56" s="156"/>
      <c r="F56" s="156"/>
      <c r="G56" s="156"/>
      <c r="H56" s="156"/>
      <c r="I56" s="156"/>
      <c r="J56" s="157">
        <f>J87</f>
        <v>264354.76999999996</v>
      </c>
      <c r="K56" s="154"/>
      <c r="L56" s="158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59"/>
      <c r="C57" s="160"/>
      <c r="D57" s="161" t="s">
        <v>85</v>
      </c>
      <c r="E57" s="162"/>
      <c r="F57" s="162"/>
      <c r="G57" s="162"/>
      <c r="H57" s="162"/>
      <c r="I57" s="162"/>
      <c r="J57" s="163">
        <f>J88</f>
        <v>26132</v>
      </c>
      <c r="K57" s="160"/>
      <c r="L57" s="164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59"/>
      <c r="C58" s="160"/>
      <c r="D58" s="161" t="s">
        <v>86</v>
      </c>
      <c r="E58" s="162"/>
      <c r="F58" s="162"/>
      <c r="G58" s="162"/>
      <c r="H58" s="162"/>
      <c r="I58" s="162"/>
      <c r="J58" s="163">
        <f>J94</f>
        <v>20000</v>
      </c>
      <c r="K58" s="160"/>
      <c r="L58" s="164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59"/>
      <c r="C59" s="160"/>
      <c r="D59" s="161" t="s">
        <v>87</v>
      </c>
      <c r="E59" s="162"/>
      <c r="F59" s="162"/>
      <c r="G59" s="162"/>
      <c r="H59" s="162"/>
      <c r="I59" s="162"/>
      <c r="J59" s="163">
        <f>J102</f>
        <v>7047.7800000000007</v>
      </c>
      <c r="K59" s="160"/>
      <c r="L59" s="164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59"/>
      <c r="C60" s="160"/>
      <c r="D60" s="161" t="s">
        <v>88</v>
      </c>
      <c r="E60" s="162"/>
      <c r="F60" s="162"/>
      <c r="G60" s="162"/>
      <c r="H60" s="162"/>
      <c r="I60" s="162"/>
      <c r="J60" s="163">
        <f>J114</f>
        <v>149669.52999999997</v>
      </c>
      <c r="K60" s="160"/>
      <c r="L60" s="164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59"/>
      <c r="C61" s="160"/>
      <c r="D61" s="161" t="s">
        <v>89</v>
      </c>
      <c r="E61" s="162"/>
      <c r="F61" s="162"/>
      <c r="G61" s="162"/>
      <c r="H61" s="162"/>
      <c r="I61" s="162"/>
      <c r="J61" s="163">
        <f>J196</f>
        <v>60203.659999999996</v>
      </c>
      <c r="K61" s="160"/>
      <c r="L61" s="16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59"/>
      <c r="C62" s="160"/>
      <c r="D62" s="161" t="s">
        <v>90</v>
      </c>
      <c r="E62" s="162"/>
      <c r="F62" s="162"/>
      <c r="G62" s="162"/>
      <c r="H62" s="162"/>
      <c r="I62" s="162"/>
      <c r="J62" s="163">
        <f>J210</f>
        <v>1301.8</v>
      </c>
      <c r="K62" s="160"/>
      <c r="L62" s="16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53"/>
      <c r="C63" s="154"/>
      <c r="D63" s="155" t="s">
        <v>91</v>
      </c>
      <c r="E63" s="156"/>
      <c r="F63" s="156"/>
      <c r="G63" s="156"/>
      <c r="H63" s="156"/>
      <c r="I63" s="156"/>
      <c r="J63" s="157">
        <f>J213</f>
        <v>83187.419999999998</v>
      </c>
      <c r="K63" s="154"/>
      <c r="L63" s="158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59"/>
      <c r="C64" s="160"/>
      <c r="D64" s="161" t="s">
        <v>92</v>
      </c>
      <c r="E64" s="162"/>
      <c r="F64" s="162"/>
      <c r="G64" s="162"/>
      <c r="H64" s="162"/>
      <c r="I64" s="162"/>
      <c r="J64" s="163">
        <f>J214</f>
        <v>24880</v>
      </c>
      <c r="K64" s="160"/>
      <c r="L64" s="16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59"/>
      <c r="C65" s="160"/>
      <c r="D65" s="161" t="s">
        <v>93</v>
      </c>
      <c r="E65" s="162"/>
      <c r="F65" s="162"/>
      <c r="G65" s="162"/>
      <c r="H65" s="162"/>
      <c r="I65" s="162"/>
      <c r="J65" s="163">
        <f>J221</f>
        <v>36860.860000000001</v>
      </c>
      <c r="K65" s="160"/>
      <c r="L65" s="16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59"/>
      <c r="C66" s="160"/>
      <c r="D66" s="161" t="s">
        <v>94</v>
      </c>
      <c r="E66" s="162"/>
      <c r="F66" s="162"/>
      <c r="G66" s="162"/>
      <c r="H66" s="162"/>
      <c r="I66" s="162"/>
      <c r="J66" s="163">
        <f>J232</f>
        <v>21446.559999999998</v>
      </c>
      <c r="K66" s="160"/>
      <c r="L66" s="16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53"/>
      <c r="C67" s="154"/>
      <c r="D67" s="155" t="s">
        <v>95</v>
      </c>
      <c r="E67" s="156"/>
      <c r="F67" s="156"/>
      <c r="G67" s="156"/>
      <c r="H67" s="156"/>
      <c r="I67" s="156"/>
      <c r="J67" s="157">
        <f>J241</f>
        <v>15000</v>
      </c>
      <c r="K67" s="154"/>
      <c r="L67" s="158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59"/>
      <c r="C68" s="160"/>
      <c r="D68" s="161" t="s">
        <v>96</v>
      </c>
      <c r="E68" s="162"/>
      <c r="F68" s="162"/>
      <c r="G68" s="162"/>
      <c r="H68" s="162"/>
      <c r="I68" s="162"/>
      <c r="J68" s="163">
        <f>J242</f>
        <v>15000</v>
      </c>
      <c r="K68" s="160"/>
      <c r="L68" s="16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23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6.96" customHeight="1">
      <c r="A70" s="34"/>
      <c r="B70" s="54"/>
      <c r="C70" s="55"/>
      <c r="D70" s="55"/>
      <c r="E70" s="55"/>
      <c r="F70" s="55"/>
      <c r="G70" s="55"/>
      <c r="H70" s="55"/>
      <c r="I70" s="55"/>
      <c r="J70" s="55"/>
      <c r="K70" s="55"/>
      <c r="L70" s="123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4" s="2" customFormat="1" ht="6.96" customHeight="1">
      <c r="A74" s="34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12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24.96" customHeight="1">
      <c r="A75" s="34"/>
      <c r="B75" s="35"/>
      <c r="C75" s="25" t="s">
        <v>97</v>
      </c>
      <c r="D75" s="36"/>
      <c r="E75" s="36"/>
      <c r="F75" s="36"/>
      <c r="G75" s="36"/>
      <c r="H75" s="36"/>
      <c r="I75" s="36"/>
      <c r="J75" s="36"/>
      <c r="K75" s="36"/>
      <c r="L75" s="12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6.96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2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2" customHeight="1">
      <c r="A77" s="34"/>
      <c r="B77" s="35"/>
      <c r="C77" s="31" t="s">
        <v>14</v>
      </c>
      <c r="D77" s="36"/>
      <c r="E77" s="36"/>
      <c r="F77" s="36"/>
      <c r="G77" s="36"/>
      <c r="H77" s="36"/>
      <c r="I77" s="36"/>
      <c r="J77" s="36"/>
      <c r="K77" s="36"/>
      <c r="L77" s="12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6.5" customHeight="1">
      <c r="A78" s="34"/>
      <c r="B78" s="35"/>
      <c r="C78" s="36"/>
      <c r="D78" s="36"/>
      <c r="E78" s="64" t="str">
        <f>E7</f>
        <v>Lávka L10</v>
      </c>
      <c r="F78" s="36"/>
      <c r="G78" s="36"/>
      <c r="H78" s="36"/>
      <c r="I78" s="36"/>
      <c r="J78" s="36"/>
      <c r="K78" s="36"/>
      <c r="L78" s="12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6.96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2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2" customFormat="1" ht="12" customHeight="1">
      <c r="A80" s="34"/>
      <c r="B80" s="35"/>
      <c r="C80" s="31" t="s">
        <v>19</v>
      </c>
      <c r="D80" s="36"/>
      <c r="E80" s="36"/>
      <c r="F80" s="28" t="str">
        <f>F10</f>
        <v xml:space="preserve"> </v>
      </c>
      <c r="G80" s="36"/>
      <c r="H80" s="36"/>
      <c r="I80" s="31" t="s">
        <v>21</v>
      </c>
      <c r="J80" s="67" t="str">
        <f>IF(J10="","",J10)</f>
        <v>23. 7. 2021</v>
      </c>
      <c r="K80" s="36"/>
      <c r="L80" s="12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="2" customFormat="1" ht="6.96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2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15.15" customHeight="1">
      <c r="A82" s="34"/>
      <c r="B82" s="35"/>
      <c r="C82" s="31" t="s">
        <v>23</v>
      </c>
      <c r="D82" s="36"/>
      <c r="E82" s="36"/>
      <c r="F82" s="28" t="str">
        <f>E13</f>
        <v>Město Šternberk</v>
      </c>
      <c r="G82" s="36"/>
      <c r="H82" s="36"/>
      <c r="I82" s="31" t="s">
        <v>29</v>
      </c>
      <c r="J82" s="32" t="str">
        <f>E19</f>
        <v xml:space="preserve"> </v>
      </c>
      <c r="K82" s="36"/>
      <c r="L82" s="12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25.65" customHeight="1">
      <c r="A83" s="34"/>
      <c r="B83" s="35"/>
      <c r="C83" s="31" t="s">
        <v>28</v>
      </c>
      <c r="D83" s="36"/>
      <c r="E83" s="36"/>
      <c r="F83" s="28" t="str">
        <f>IF(E16="","",E16)</f>
        <v xml:space="preserve"> </v>
      </c>
      <c r="G83" s="36"/>
      <c r="H83" s="36"/>
      <c r="I83" s="31" t="s">
        <v>31</v>
      </c>
      <c r="J83" s="32" t="str">
        <f>E22</f>
        <v>PONVIA CONSTRUCT s.r.o.</v>
      </c>
      <c r="K83" s="36"/>
      <c r="L83" s="12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0.32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2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11" customFormat="1" ht="29.28" customHeight="1">
      <c r="A85" s="165"/>
      <c r="B85" s="166"/>
      <c r="C85" s="167" t="s">
        <v>98</v>
      </c>
      <c r="D85" s="168" t="s">
        <v>56</v>
      </c>
      <c r="E85" s="168" t="s">
        <v>52</v>
      </c>
      <c r="F85" s="168" t="s">
        <v>53</v>
      </c>
      <c r="G85" s="168" t="s">
        <v>99</v>
      </c>
      <c r="H85" s="168" t="s">
        <v>100</v>
      </c>
      <c r="I85" s="168" t="s">
        <v>101</v>
      </c>
      <c r="J85" s="168" t="s">
        <v>82</v>
      </c>
      <c r="K85" s="169" t="s">
        <v>102</v>
      </c>
      <c r="L85" s="170"/>
      <c r="M85" s="87" t="s">
        <v>17</v>
      </c>
      <c r="N85" s="88" t="s">
        <v>41</v>
      </c>
      <c r="O85" s="88" t="s">
        <v>103</v>
      </c>
      <c r="P85" s="88" t="s">
        <v>104</v>
      </c>
      <c r="Q85" s="88" t="s">
        <v>105</v>
      </c>
      <c r="R85" s="88" t="s">
        <v>106</v>
      </c>
      <c r="S85" s="88" t="s">
        <v>107</v>
      </c>
      <c r="T85" s="89" t="s">
        <v>108</v>
      </c>
      <c r="U85" s="165"/>
      <c r="V85" s="165"/>
      <c r="W85" s="165"/>
      <c r="X85" s="165"/>
      <c r="Y85" s="165"/>
      <c r="Z85" s="165"/>
      <c r="AA85" s="165"/>
      <c r="AB85" s="165"/>
      <c r="AC85" s="165"/>
      <c r="AD85" s="165"/>
      <c r="AE85" s="165"/>
    </row>
    <row r="86" s="2" customFormat="1" ht="22.8" customHeight="1">
      <c r="A86" s="34"/>
      <c r="B86" s="35"/>
      <c r="C86" s="94" t="s">
        <v>109</v>
      </c>
      <c r="D86" s="36"/>
      <c r="E86" s="36"/>
      <c r="F86" s="36"/>
      <c r="G86" s="36"/>
      <c r="H86" s="36"/>
      <c r="I86" s="36"/>
      <c r="J86" s="171">
        <f>BK86</f>
        <v>362542.18999999994</v>
      </c>
      <c r="K86" s="36"/>
      <c r="L86" s="40"/>
      <c r="M86" s="90"/>
      <c r="N86" s="172"/>
      <c r="O86" s="91"/>
      <c r="P86" s="173">
        <f>P87+P213+P241</f>
        <v>522.47068299999989</v>
      </c>
      <c r="Q86" s="91"/>
      <c r="R86" s="173">
        <f>R87+R213+R241</f>
        <v>2.89215461</v>
      </c>
      <c r="S86" s="91"/>
      <c r="T86" s="174">
        <f>T87+T213+T241</f>
        <v>27.347940000000001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9" t="s">
        <v>70</v>
      </c>
      <c r="AU86" s="19" t="s">
        <v>83</v>
      </c>
      <c r="BK86" s="175">
        <f>BK87+BK213+BK241</f>
        <v>362542.18999999994</v>
      </c>
    </row>
    <row r="87" s="12" customFormat="1" ht="25.92" customHeight="1">
      <c r="A87" s="12"/>
      <c r="B87" s="176"/>
      <c r="C87" s="177"/>
      <c r="D87" s="178" t="s">
        <v>70</v>
      </c>
      <c r="E87" s="179" t="s">
        <v>110</v>
      </c>
      <c r="F87" s="179" t="s">
        <v>111</v>
      </c>
      <c r="G87" s="177"/>
      <c r="H87" s="177"/>
      <c r="I87" s="177"/>
      <c r="J87" s="180">
        <f>BK87</f>
        <v>264354.76999999996</v>
      </c>
      <c r="K87" s="177"/>
      <c r="L87" s="181"/>
      <c r="M87" s="182"/>
      <c r="N87" s="183"/>
      <c r="O87" s="183"/>
      <c r="P87" s="184">
        <f>P88+P94+P102+P114+P196+P210</f>
        <v>413.11862499999989</v>
      </c>
      <c r="Q87" s="183"/>
      <c r="R87" s="184">
        <f>R88+R94+R102+R114+R196+R210</f>
        <v>2.2996183499999998</v>
      </c>
      <c r="S87" s="183"/>
      <c r="T87" s="185">
        <f>T88+T94+T102+T114+T196+T210</f>
        <v>27.347940000000001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86" t="s">
        <v>76</v>
      </c>
      <c r="AT87" s="187" t="s">
        <v>70</v>
      </c>
      <c r="AU87" s="187" t="s">
        <v>71</v>
      </c>
      <c r="AY87" s="186" t="s">
        <v>112</v>
      </c>
      <c r="BK87" s="188">
        <f>BK88+BK94+BK102+BK114+BK196+BK210</f>
        <v>264354.76999999996</v>
      </c>
    </row>
    <row r="88" s="12" customFormat="1" ht="22.8" customHeight="1">
      <c r="A88" s="12"/>
      <c r="B88" s="176"/>
      <c r="C88" s="177"/>
      <c r="D88" s="178" t="s">
        <v>70</v>
      </c>
      <c r="E88" s="189" t="s">
        <v>113</v>
      </c>
      <c r="F88" s="189" t="s">
        <v>114</v>
      </c>
      <c r="G88" s="177"/>
      <c r="H88" s="177"/>
      <c r="I88" s="177"/>
      <c r="J88" s="190">
        <f>BK88</f>
        <v>26132</v>
      </c>
      <c r="K88" s="177"/>
      <c r="L88" s="181"/>
      <c r="M88" s="182"/>
      <c r="N88" s="183"/>
      <c r="O88" s="183"/>
      <c r="P88" s="184">
        <f>SUM(P89:P93)</f>
        <v>12.8216</v>
      </c>
      <c r="Q88" s="183"/>
      <c r="R88" s="184">
        <f>SUM(R89:R93)</f>
        <v>1.4192119999999999</v>
      </c>
      <c r="S88" s="183"/>
      <c r="T88" s="185">
        <f>SUM(T89:T93)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86" t="s">
        <v>76</v>
      </c>
      <c r="AT88" s="187" t="s">
        <v>70</v>
      </c>
      <c r="AU88" s="187" t="s">
        <v>76</v>
      </c>
      <c r="AY88" s="186" t="s">
        <v>112</v>
      </c>
      <c r="BK88" s="188">
        <f>SUM(BK89:BK93)</f>
        <v>26132</v>
      </c>
    </row>
    <row r="89" s="2" customFormat="1" ht="16.5" customHeight="1">
      <c r="A89" s="34"/>
      <c r="B89" s="35"/>
      <c r="C89" s="191" t="s">
        <v>76</v>
      </c>
      <c r="D89" s="191" t="s">
        <v>115</v>
      </c>
      <c r="E89" s="192" t="s">
        <v>116</v>
      </c>
      <c r="F89" s="193" t="s">
        <v>117</v>
      </c>
      <c r="G89" s="194" t="s">
        <v>118</v>
      </c>
      <c r="H89" s="195">
        <v>1.8799999999999999</v>
      </c>
      <c r="I89" s="196">
        <v>13900</v>
      </c>
      <c r="J89" s="196">
        <f>ROUND(I89*H89,2)</f>
        <v>26132</v>
      </c>
      <c r="K89" s="193" t="s">
        <v>119</v>
      </c>
      <c r="L89" s="40"/>
      <c r="M89" s="197" t="s">
        <v>17</v>
      </c>
      <c r="N89" s="198" t="s">
        <v>42</v>
      </c>
      <c r="O89" s="199">
        <v>6.8200000000000003</v>
      </c>
      <c r="P89" s="199">
        <f>O89*H89</f>
        <v>12.8216</v>
      </c>
      <c r="Q89" s="199">
        <v>0.75490000000000002</v>
      </c>
      <c r="R89" s="199">
        <f>Q89*H89</f>
        <v>1.4192119999999999</v>
      </c>
      <c r="S89" s="199">
        <v>0</v>
      </c>
      <c r="T89" s="200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201" t="s">
        <v>113</v>
      </c>
      <c r="AT89" s="201" t="s">
        <v>115</v>
      </c>
      <c r="AU89" s="201" t="s">
        <v>78</v>
      </c>
      <c r="AY89" s="19" t="s">
        <v>112</v>
      </c>
      <c r="BE89" s="202">
        <f>IF(N89="základní",J89,0)</f>
        <v>26132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19" t="s">
        <v>76</v>
      </c>
      <c r="BK89" s="202">
        <f>ROUND(I89*H89,2)</f>
        <v>26132</v>
      </c>
      <c r="BL89" s="19" t="s">
        <v>113</v>
      </c>
      <c r="BM89" s="201" t="s">
        <v>120</v>
      </c>
    </row>
    <row r="90" s="2" customFormat="1">
      <c r="A90" s="34"/>
      <c r="B90" s="35"/>
      <c r="C90" s="36"/>
      <c r="D90" s="203" t="s">
        <v>121</v>
      </c>
      <c r="E90" s="36"/>
      <c r="F90" s="204" t="s">
        <v>122</v>
      </c>
      <c r="G90" s="36"/>
      <c r="H90" s="36"/>
      <c r="I90" s="36"/>
      <c r="J90" s="36"/>
      <c r="K90" s="36"/>
      <c r="L90" s="40"/>
      <c r="M90" s="205"/>
      <c r="N90" s="206"/>
      <c r="O90" s="79"/>
      <c r="P90" s="79"/>
      <c r="Q90" s="79"/>
      <c r="R90" s="79"/>
      <c r="S90" s="79"/>
      <c r="T90" s="80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9" t="s">
        <v>121</v>
      </c>
      <c r="AU90" s="19" t="s">
        <v>78</v>
      </c>
    </row>
    <row r="91" s="13" customFormat="1">
      <c r="A91" s="13"/>
      <c r="B91" s="207"/>
      <c r="C91" s="208"/>
      <c r="D91" s="203" t="s">
        <v>123</v>
      </c>
      <c r="E91" s="209" t="s">
        <v>17</v>
      </c>
      <c r="F91" s="210" t="s">
        <v>124</v>
      </c>
      <c r="G91" s="208"/>
      <c r="H91" s="211">
        <v>1.46</v>
      </c>
      <c r="I91" s="208"/>
      <c r="J91" s="208"/>
      <c r="K91" s="208"/>
      <c r="L91" s="212"/>
      <c r="M91" s="213"/>
      <c r="N91" s="214"/>
      <c r="O91" s="214"/>
      <c r="P91" s="214"/>
      <c r="Q91" s="214"/>
      <c r="R91" s="214"/>
      <c r="S91" s="214"/>
      <c r="T91" s="215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16" t="s">
        <v>123</v>
      </c>
      <c r="AU91" s="216" t="s">
        <v>78</v>
      </c>
      <c r="AV91" s="13" t="s">
        <v>78</v>
      </c>
      <c r="AW91" s="13" t="s">
        <v>30</v>
      </c>
      <c r="AX91" s="13" t="s">
        <v>71</v>
      </c>
      <c r="AY91" s="216" t="s">
        <v>112</v>
      </c>
    </row>
    <row r="92" s="13" customFormat="1">
      <c r="A92" s="13"/>
      <c r="B92" s="207"/>
      <c r="C92" s="208"/>
      <c r="D92" s="203" t="s">
        <v>123</v>
      </c>
      <c r="E92" s="209" t="s">
        <v>17</v>
      </c>
      <c r="F92" s="210" t="s">
        <v>125</v>
      </c>
      <c r="G92" s="208"/>
      <c r="H92" s="211">
        <v>0.41999999999999998</v>
      </c>
      <c r="I92" s="208"/>
      <c r="J92" s="208"/>
      <c r="K92" s="208"/>
      <c r="L92" s="212"/>
      <c r="M92" s="213"/>
      <c r="N92" s="214"/>
      <c r="O92" s="214"/>
      <c r="P92" s="214"/>
      <c r="Q92" s="214"/>
      <c r="R92" s="214"/>
      <c r="S92" s="214"/>
      <c r="T92" s="21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16" t="s">
        <v>123</v>
      </c>
      <c r="AU92" s="216" t="s">
        <v>78</v>
      </c>
      <c r="AV92" s="13" t="s">
        <v>78</v>
      </c>
      <c r="AW92" s="13" t="s">
        <v>30</v>
      </c>
      <c r="AX92" s="13" t="s">
        <v>71</v>
      </c>
      <c r="AY92" s="216" t="s">
        <v>112</v>
      </c>
    </row>
    <row r="93" s="14" customFormat="1">
      <c r="A93" s="14"/>
      <c r="B93" s="217"/>
      <c r="C93" s="218"/>
      <c r="D93" s="203" t="s">
        <v>123</v>
      </c>
      <c r="E93" s="219" t="s">
        <v>17</v>
      </c>
      <c r="F93" s="220" t="s">
        <v>126</v>
      </c>
      <c r="G93" s="218"/>
      <c r="H93" s="221">
        <v>1.8799999999999999</v>
      </c>
      <c r="I93" s="218"/>
      <c r="J93" s="218"/>
      <c r="K93" s="218"/>
      <c r="L93" s="222"/>
      <c r="M93" s="223"/>
      <c r="N93" s="224"/>
      <c r="O93" s="224"/>
      <c r="P93" s="224"/>
      <c r="Q93" s="224"/>
      <c r="R93" s="224"/>
      <c r="S93" s="224"/>
      <c r="T93" s="22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26" t="s">
        <v>123</v>
      </c>
      <c r="AU93" s="226" t="s">
        <v>78</v>
      </c>
      <c r="AV93" s="14" t="s">
        <v>113</v>
      </c>
      <c r="AW93" s="14" t="s">
        <v>30</v>
      </c>
      <c r="AX93" s="14" t="s">
        <v>76</v>
      </c>
      <c r="AY93" s="226" t="s">
        <v>112</v>
      </c>
    </row>
    <row r="94" s="12" customFormat="1" ht="22.8" customHeight="1">
      <c r="A94" s="12"/>
      <c r="B94" s="176"/>
      <c r="C94" s="177"/>
      <c r="D94" s="178" t="s">
        <v>70</v>
      </c>
      <c r="E94" s="189" t="s">
        <v>127</v>
      </c>
      <c r="F94" s="189" t="s">
        <v>128</v>
      </c>
      <c r="G94" s="177"/>
      <c r="H94" s="177"/>
      <c r="I94" s="177"/>
      <c r="J94" s="190">
        <f>BK94</f>
        <v>20000</v>
      </c>
      <c r="K94" s="177"/>
      <c r="L94" s="181"/>
      <c r="M94" s="182"/>
      <c r="N94" s="183"/>
      <c r="O94" s="183"/>
      <c r="P94" s="184">
        <f>SUM(P95:P101)</f>
        <v>63</v>
      </c>
      <c r="Q94" s="183"/>
      <c r="R94" s="184">
        <f>SUM(R95:R101)</f>
        <v>0.072499999999999995</v>
      </c>
      <c r="S94" s="183"/>
      <c r="T94" s="185">
        <f>SUM(T95:T101)</f>
        <v>20.75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86" t="s">
        <v>76</v>
      </c>
      <c r="AT94" s="187" t="s">
        <v>70</v>
      </c>
      <c r="AU94" s="187" t="s">
        <v>76</v>
      </c>
      <c r="AY94" s="186" t="s">
        <v>112</v>
      </c>
      <c r="BK94" s="188">
        <f>SUM(BK95:BK101)</f>
        <v>20000</v>
      </c>
    </row>
    <row r="95" s="2" customFormat="1">
      <c r="A95" s="34"/>
      <c r="B95" s="35"/>
      <c r="C95" s="191" t="s">
        <v>78</v>
      </c>
      <c r="D95" s="191" t="s">
        <v>115</v>
      </c>
      <c r="E95" s="192" t="s">
        <v>129</v>
      </c>
      <c r="F95" s="193" t="s">
        <v>130</v>
      </c>
      <c r="G95" s="194" t="s">
        <v>131</v>
      </c>
      <c r="H95" s="195">
        <v>125</v>
      </c>
      <c r="I95" s="196">
        <v>160</v>
      </c>
      <c r="J95" s="196">
        <f>ROUND(I95*H95,2)</f>
        <v>20000</v>
      </c>
      <c r="K95" s="193" t="s">
        <v>119</v>
      </c>
      <c r="L95" s="40"/>
      <c r="M95" s="197" t="s">
        <v>17</v>
      </c>
      <c r="N95" s="198" t="s">
        <v>42</v>
      </c>
      <c r="O95" s="199">
        <v>0.504</v>
      </c>
      <c r="P95" s="199">
        <f>O95*H95</f>
        <v>63</v>
      </c>
      <c r="Q95" s="199">
        <v>0.00058</v>
      </c>
      <c r="R95" s="199">
        <f>Q95*H95</f>
        <v>0.072499999999999995</v>
      </c>
      <c r="S95" s="199">
        <v>0.16600000000000001</v>
      </c>
      <c r="T95" s="200">
        <f>S95*H95</f>
        <v>20.75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201" t="s">
        <v>113</v>
      </c>
      <c r="AT95" s="201" t="s">
        <v>115</v>
      </c>
      <c r="AU95" s="201" t="s">
        <v>78</v>
      </c>
      <c r="AY95" s="19" t="s">
        <v>112</v>
      </c>
      <c r="BE95" s="202">
        <f>IF(N95="základní",J95,0)</f>
        <v>20000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19" t="s">
        <v>76</v>
      </c>
      <c r="BK95" s="202">
        <f>ROUND(I95*H95,2)</f>
        <v>20000</v>
      </c>
      <c r="BL95" s="19" t="s">
        <v>113</v>
      </c>
      <c r="BM95" s="201" t="s">
        <v>132</v>
      </c>
    </row>
    <row r="96" s="2" customFormat="1">
      <c r="A96" s="34"/>
      <c r="B96" s="35"/>
      <c r="C96" s="36"/>
      <c r="D96" s="203" t="s">
        <v>121</v>
      </c>
      <c r="E96" s="36"/>
      <c r="F96" s="204" t="s">
        <v>133</v>
      </c>
      <c r="G96" s="36"/>
      <c r="H96" s="36"/>
      <c r="I96" s="36"/>
      <c r="J96" s="36"/>
      <c r="K96" s="36"/>
      <c r="L96" s="40"/>
      <c r="M96" s="205"/>
      <c r="N96" s="206"/>
      <c r="O96" s="79"/>
      <c r="P96" s="79"/>
      <c r="Q96" s="79"/>
      <c r="R96" s="79"/>
      <c r="S96" s="79"/>
      <c r="T96" s="80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9" t="s">
        <v>121</v>
      </c>
      <c r="AU96" s="19" t="s">
        <v>78</v>
      </c>
    </row>
    <row r="97" s="15" customFormat="1">
      <c r="A97" s="15"/>
      <c r="B97" s="227"/>
      <c r="C97" s="228"/>
      <c r="D97" s="203" t="s">
        <v>123</v>
      </c>
      <c r="E97" s="229" t="s">
        <v>17</v>
      </c>
      <c r="F97" s="230" t="s">
        <v>134</v>
      </c>
      <c r="G97" s="228"/>
      <c r="H97" s="229" t="s">
        <v>17</v>
      </c>
      <c r="I97" s="228"/>
      <c r="J97" s="228"/>
      <c r="K97" s="228"/>
      <c r="L97" s="231"/>
      <c r="M97" s="232"/>
      <c r="N97" s="233"/>
      <c r="O97" s="233"/>
      <c r="P97" s="233"/>
      <c r="Q97" s="233"/>
      <c r="R97" s="233"/>
      <c r="S97" s="233"/>
      <c r="T97" s="234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35" t="s">
        <v>123</v>
      </c>
      <c r="AU97" s="235" t="s">
        <v>78</v>
      </c>
      <c r="AV97" s="15" t="s">
        <v>76</v>
      </c>
      <c r="AW97" s="15" t="s">
        <v>30</v>
      </c>
      <c r="AX97" s="15" t="s">
        <v>71</v>
      </c>
      <c r="AY97" s="235" t="s">
        <v>112</v>
      </c>
    </row>
    <row r="98" s="13" customFormat="1">
      <c r="A98" s="13"/>
      <c r="B98" s="207"/>
      <c r="C98" s="208"/>
      <c r="D98" s="203" t="s">
        <v>123</v>
      </c>
      <c r="E98" s="209" t="s">
        <v>17</v>
      </c>
      <c r="F98" s="210" t="s">
        <v>135</v>
      </c>
      <c r="G98" s="208"/>
      <c r="H98" s="211">
        <v>122</v>
      </c>
      <c r="I98" s="208"/>
      <c r="J98" s="208"/>
      <c r="K98" s="208"/>
      <c r="L98" s="212"/>
      <c r="M98" s="213"/>
      <c r="N98" s="214"/>
      <c r="O98" s="214"/>
      <c r="P98" s="214"/>
      <c r="Q98" s="214"/>
      <c r="R98" s="214"/>
      <c r="S98" s="214"/>
      <c r="T98" s="21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16" t="s">
        <v>123</v>
      </c>
      <c r="AU98" s="216" t="s">
        <v>78</v>
      </c>
      <c r="AV98" s="13" t="s">
        <v>78</v>
      </c>
      <c r="AW98" s="13" t="s">
        <v>30</v>
      </c>
      <c r="AX98" s="13" t="s">
        <v>71</v>
      </c>
      <c r="AY98" s="216" t="s">
        <v>112</v>
      </c>
    </row>
    <row r="99" s="15" customFormat="1">
      <c r="A99" s="15"/>
      <c r="B99" s="227"/>
      <c r="C99" s="228"/>
      <c r="D99" s="203" t="s">
        <v>123</v>
      </c>
      <c r="E99" s="229" t="s">
        <v>17</v>
      </c>
      <c r="F99" s="230" t="s">
        <v>136</v>
      </c>
      <c r="G99" s="228"/>
      <c r="H99" s="229" t="s">
        <v>17</v>
      </c>
      <c r="I99" s="228"/>
      <c r="J99" s="228"/>
      <c r="K99" s="228"/>
      <c r="L99" s="231"/>
      <c r="M99" s="232"/>
      <c r="N99" s="233"/>
      <c r="O99" s="233"/>
      <c r="P99" s="233"/>
      <c r="Q99" s="233"/>
      <c r="R99" s="233"/>
      <c r="S99" s="233"/>
      <c r="T99" s="234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35" t="s">
        <v>123</v>
      </c>
      <c r="AU99" s="235" t="s">
        <v>78</v>
      </c>
      <c r="AV99" s="15" t="s">
        <v>76</v>
      </c>
      <c r="AW99" s="15" t="s">
        <v>30</v>
      </c>
      <c r="AX99" s="15" t="s">
        <v>71</v>
      </c>
      <c r="AY99" s="235" t="s">
        <v>112</v>
      </c>
    </row>
    <row r="100" s="13" customFormat="1">
      <c r="A100" s="13"/>
      <c r="B100" s="207"/>
      <c r="C100" s="208"/>
      <c r="D100" s="203" t="s">
        <v>123</v>
      </c>
      <c r="E100" s="209" t="s">
        <v>17</v>
      </c>
      <c r="F100" s="210" t="s">
        <v>137</v>
      </c>
      <c r="G100" s="208"/>
      <c r="H100" s="211">
        <v>3</v>
      </c>
      <c r="I100" s="208"/>
      <c r="J100" s="208"/>
      <c r="K100" s="208"/>
      <c r="L100" s="212"/>
      <c r="M100" s="213"/>
      <c r="N100" s="214"/>
      <c r="O100" s="214"/>
      <c r="P100" s="214"/>
      <c r="Q100" s="214"/>
      <c r="R100" s="214"/>
      <c r="S100" s="214"/>
      <c r="T100" s="21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16" t="s">
        <v>123</v>
      </c>
      <c r="AU100" s="216" t="s">
        <v>78</v>
      </c>
      <c r="AV100" s="13" t="s">
        <v>78</v>
      </c>
      <c r="AW100" s="13" t="s">
        <v>30</v>
      </c>
      <c r="AX100" s="13" t="s">
        <v>71</v>
      </c>
      <c r="AY100" s="216" t="s">
        <v>112</v>
      </c>
    </row>
    <row r="101" s="14" customFormat="1">
      <c r="A101" s="14"/>
      <c r="B101" s="217"/>
      <c r="C101" s="218"/>
      <c r="D101" s="203" t="s">
        <v>123</v>
      </c>
      <c r="E101" s="219" t="s">
        <v>17</v>
      </c>
      <c r="F101" s="220" t="s">
        <v>126</v>
      </c>
      <c r="G101" s="218"/>
      <c r="H101" s="221">
        <v>125</v>
      </c>
      <c r="I101" s="218"/>
      <c r="J101" s="218"/>
      <c r="K101" s="218"/>
      <c r="L101" s="222"/>
      <c r="M101" s="223"/>
      <c r="N101" s="224"/>
      <c r="O101" s="224"/>
      <c r="P101" s="224"/>
      <c r="Q101" s="224"/>
      <c r="R101" s="224"/>
      <c r="S101" s="224"/>
      <c r="T101" s="22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26" t="s">
        <v>123</v>
      </c>
      <c r="AU101" s="226" t="s">
        <v>78</v>
      </c>
      <c r="AV101" s="14" t="s">
        <v>113</v>
      </c>
      <c r="AW101" s="14" t="s">
        <v>30</v>
      </c>
      <c r="AX101" s="14" t="s">
        <v>76</v>
      </c>
      <c r="AY101" s="226" t="s">
        <v>112</v>
      </c>
    </row>
    <row r="102" s="12" customFormat="1" ht="22.8" customHeight="1">
      <c r="A102" s="12"/>
      <c r="B102" s="176"/>
      <c r="C102" s="177"/>
      <c r="D102" s="178" t="s">
        <v>70</v>
      </c>
      <c r="E102" s="189" t="s">
        <v>138</v>
      </c>
      <c r="F102" s="189" t="s">
        <v>139</v>
      </c>
      <c r="G102" s="177"/>
      <c r="H102" s="177"/>
      <c r="I102" s="177"/>
      <c r="J102" s="190">
        <f>BK102</f>
        <v>7047.7800000000007</v>
      </c>
      <c r="K102" s="177"/>
      <c r="L102" s="181"/>
      <c r="M102" s="182"/>
      <c r="N102" s="183"/>
      <c r="O102" s="183"/>
      <c r="P102" s="184">
        <f>SUM(P103:P113)</f>
        <v>9.5759840000000001</v>
      </c>
      <c r="Q102" s="183"/>
      <c r="R102" s="184">
        <f>SUM(R103:R113)</f>
        <v>0.38473919999999995</v>
      </c>
      <c r="S102" s="183"/>
      <c r="T102" s="185">
        <f>SUM(T103:T113)</f>
        <v>0.43919999999999998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86" t="s">
        <v>76</v>
      </c>
      <c r="AT102" s="187" t="s">
        <v>70</v>
      </c>
      <c r="AU102" s="187" t="s">
        <v>76</v>
      </c>
      <c r="AY102" s="186" t="s">
        <v>112</v>
      </c>
      <c r="BK102" s="188">
        <f>SUM(BK103:BK113)</f>
        <v>7047.7800000000007</v>
      </c>
    </row>
    <row r="103" s="2" customFormat="1">
      <c r="A103" s="34"/>
      <c r="B103" s="35"/>
      <c r="C103" s="191" t="s">
        <v>137</v>
      </c>
      <c r="D103" s="191" t="s">
        <v>115</v>
      </c>
      <c r="E103" s="192" t="s">
        <v>140</v>
      </c>
      <c r="F103" s="193" t="s">
        <v>141</v>
      </c>
      <c r="G103" s="194" t="s">
        <v>142</v>
      </c>
      <c r="H103" s="195">
        <v>4.1799999999999997</v>
      </c>
      <c r="I103" s="196">
        <v>117</v>
      </c>
      <c r="J103" s="196">
        <f>ROUND(I103*H103,2)</f>
        <v>489.06</v>
      </c>
      <c r="K103" s="193" t="s">
        <v>119</v>
      </c>
      <c r="L103" s="40"/>
      <c r="M103" s="197" t="s">
        <v>17</v>
      </c>
      <c r="N103" s="198" t="s">
        <v>42</v>
      </c>
      <c r="O103" s="199">
        <v>0.38</v>
      </c>
      <c r="P103" s="199">
        <f>O103*H103</f>
        <v>1.5883999999999998</v>
      </c>
      <c r="Q103" s="199">
        <v>0</v>
      </c>
      <c r="R103" s="199">
        <f>Q103*H103</f>
        <v>0</v>
      </c>
      <c r="S103" s="199">
        <v>0</v>
      </c>
      <c r="T103" s="200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201" t="s">
        <v>113</v>
      </c>
      <c r="AT103" s="201" t="s">
        <v>115</v>
      </c>
      <c r="AU103" s="201" t="s">
        <v>78</v>
      </c>
      <c r="AY103" s="19" t="s">
        <v>112</v>
      </c>
      <c r="BE103" s="202">
        <f>IF(N103="základní",J103,0)</f>
        <v>489.06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19" t="s">
        <v>76</v>
      </c>
      <c r="BK103" s="202">
        <f>ROUND(I103*H103,2)</f>
        <v>489.06</v>
      </c>
      <c r="BL103" s="19" t="s">
        <v>113</v>
      </c>
      <c r="BM103" s="201" t="s">
        <v>143</v>
      </c>
    </row>
    <row r="104" s="2" customFormat="1">
      <c r="A104" s="34"/>
      <c r="B104" s="35"/>
      <c r="C104" s="36"/>
      <c r="D104" s="203" t="s">
        <v>121</v>
      </c>
      <c r="E104" s="36"/>
      <c r="F104" s="204" t="s">
        <v>141</v>
      </c>
      <c r="G104" s="36"/>
      <c r="H104" s="36"/>
      <c r="I104" s="36"/>
      <c r="J104" s="36"/>
      <c r="K104" s="36"/>
      <c r="L104" s="40"/>
      <c r="M104" s="205"/>
      <c r="N104" s="206"/>
      <c r="O104" s="79"/>
      <c r="P104" s="79"/>
      <c r="Q104" s="79"/>
      <c r="R104" s="79"/>
      <c r="S104" s="79"/>
      <c r="T104" s="80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9" t="s">
        <v>121</v>
      </c>
      <c r="AU104" s="19" t="s">
        <v>78</v>
      </c>
    </row>
    <row r="105" s="13" customFormat="1">
      <c r="A105" s="13"/>
      <c r="B105" s="207"/>
      <c r="C105" s="208"/>
      <c r="D105" s="203" t="s">
        <v>123</v>
      </c>
      <c r="E105" s="209" t="s">
        <v>17</v>
      </c>
      <c r="F105" s="210" t="s">
        <v>144</v>
      </c>
      <c r="G105" s="208"/>
      <c r="H105" s="211">
        <v>4.1799999999999997</v>
      </c>
      <c r="I105" s="208"/>
      <c r="J105" s="208"/>
      <c r="K105" s="208"/>
      <c r="L105" s="212"/>
      <c r="M105" s="213"/>
      <c r="N105" s="214"/>
      <c r="O105" s="214"/>
      <c r="P105" s="214"/>
      <c r="Q105" s="214"/>
      <c r="R105" s="214"/>
      <c r="S105" s="214"/>
      <c r="T105" s="21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16" t="s">
        <v>123</v>
      </c>
      <c r="AU105" s="216" t="s">
        <v>78</v>
      </c>
      <c r="AV105" s="13" t="s">
        <v>78</v>
      </c>
      <c r="AW105" s="13" t="s">
        <v>30</v>
      </c>
      <c r="AX105" s="13" t="s">
        <v>76</v>
      </c>
      <c r="AY105" s="216" t="s">
        <v>112</v>
      </c>
    </row>
    <row r="106" s="2" customFormat="1" ht="33" customHeight="1">
      <c r="A106" s="34"/>
      <c r="B106" s="35"/>
      <c r="C106" s="191" t="s">
        <v>113</v>
      </c>
      <c r="D106" s="191" t="s">
        <v>115</v>
      </c>
      <c r="E106" s="192" t="s">
        <v>145</v>
      </c>
      <c r="F106" s="193" t="s">
        <v>146</v>
      </c>
      <c r="G106" s="194" t="s">
        <v>142</v>
      </c>
      <c r="H106" s="195">
        <v>5.8559999999999999</v>
      </c>
      <c r="I106" s="196">
        <v>1120</v>
      </c>
      <c r="J106" s="196">
        <f>ROUND(I106*H106,2)</f>
        <v>6558.7200000000003</v>
      </c>
      <c r="K106" s="193" t="s">
        <v>119</v>
      </c>
      <c r="L106" s="40"/>
      <c r="M106" s="197" t="s">
        <v>17</v>
      </c>
      <c r="N106" s="198" t="s">
        <v>42</v>
      </c>
      <c r="O106" s="199">
        <v>1.3640000000000001</v>
      </c>
      <c r="P106" s="199">
        <f>O106*H106</f>
        <v>7.987584</v>
      </c>
      <c r="Q106" s="199">
        <v>0.065699999999999995</v>
      </c>
      <c r="R106" s="199">
        <f>Q106*H106</f>
        <v>0.38473919999999995</v>
      </c>
      <c r="S106" s="199">
        <v>0.074999999999999997</v>
      </c>
      <c r="T106" s="200">
        <f>S106*H106</f>
        <v>0.43919999999999998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201" t="s">
        <v>113</v>
      </c>
      <c r="AT106" s="201" t="s">
        <v>115</v>
      </c>
      <c r="AU106" s="201" t="s">
        <v>78</v>
      </c>
      <c r="AY106" s="19" t="s">
        <v>112</v>
      </c>
      <c r="BE106" s="202">
        <f>IF(N106="základní",J106,0)</f>
        <v>6558.7200000000003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19" t="s">
        <v>76</v>
      </c>
      <c r="BK106" s="202">
        <f>ROUND(I106*H106,2)</f>
        <v>6558.7200000000003</v>
      </c>
      <c r="BL106" s="19" t="s">
        <v>113</v>
      </c>
      <c r="BM106" s="201" t="s">
        <v>147</v>
      </c>
    </row>
    <row r="107" s="2" customFormat="1">
      <c r="A107" s="34"/>
      <c r="B107" s="35"/>
      <c r="C107" s="36"/>
      <c r="D107" s="203" t="s">
        <v>121</v>
      </c>
      <c r="E107" s="36"/>
      <c r="F107" s="204" t="s">
        <v>148</v>
      </c>
      <c r="G107" s="36"/>
      <c r="H107" s="36"/>
      <c r="I107" s="36"/>
      <c r="J107" s="36"/>
      <c r="K107" s="36"/>
      <c r="L107" s="40"/>
      <c r="M107" s="205"/>
      <c r="N107" s="206"/>
      <c r="O107" s="79"/>
      <c r="P107" s="79"/>
      <c r="Q107" s="79"/>
      <c r="R107" s="79"/>
      <c r="S107" s="79"/>
      <c r="T107" s="80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9" t="s">
        <v>121</v>
      </c>
      <c r="AU107" s="19" t="s">
        <v>78</v>
      </c>
    </row>
    <row r="108" s="2" customFormat="1">
      <c r="A108" s="34"/>
      <c r="B108" s="35"/>
      <c r="C108" s="36"/>
      <c r="D108" s="203" t="s">
        <v>149</v>
      </c>
      <c r="E108" s="36"/>
      <c r="F108" s="236" t="s">
        <v>150</v>
      </c>
      <c r="G108" s="36"/>
      <c r="H108" s="36"/>
      <c r="I108" s="36"/>
      <c r="J108" s="36"/>
      <c r="K108" s="36"/>
      <c r="L108" s="40"/>
      <c r="M108" s="205"/>
      <c r="N108" s="206"/>
      <c r="O108" s="79"/>
      <c r="P108" s="79"/>
      <c r="Q108" s="79"/>
      <c r="R108" s="79"/>
      <c r="S108" s="79"/>
      <c r="T108" s="80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9" t="s">
        <v>149</v>
      </c>
      <c r="AU108" s="19" t="s">
        <v>78</v>
      </c>
    </row>
    <row r="109" s="13" customFormat="1">
      <c r="A109" s="13"/>
      <c r="B109" s="207"/>
      <c r="C109" s="208"/>
      <c r="D109" s="203" t="s">
        <v>123</v>
      </c>
      <c r="E109" s="209" t="s">
        <v>17</v>
      </c>
      <c r="F109" s="210" t="s">
        <v>151</v>
      </c>
      <c r="G109" s="208"/>
      <c r="H109" s="211">
        <v>12.32</v>
      </c>
      <c r="I109" s="208"/>
      <c r="J109" s="208"/>
      <c r="K109" s="208"/>
      <c r="L109" s="212"/>
      <c r="M109" s="213"/>
      <c r="N109" s="214"/>
      <c r="O109" s="214"/>
      <c r="P109" s="214"/>
      <c r="Q109" s="214"/>
      <c r="R109" s="214"/>
      <c r="S109" s="214"/>
      <c r="T109" s="21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16" t="s">
        <v>123</v>
      </c>
      <c r="AU109" s="216" t="s">
        <v>78</v>
      </c>
      <c r="AV109" s="13" t="s">
        <v>78</v>
      </c>
      <c r="AW109" s="13" t="s">
        <v>30</v>
      </c>
      <c r="AX109" s="13" t="s">
        <v>71</v>
      </c>
      <c r="AY109" s="216" t="s">
        <v>112</v>
      </c>
    </row>
    <row r="110" s="13" customFormat="1">
      <c r="A110" s="13"/>
      <c r="B110" s="207"/>
      <c r="C110" s="208"/>
      <c r="D110" s="203" t="s">
        <v>123</v>
      </c>
      <c r="E110" s="209" t="s">
        <v>17</v>
      </c>
      <c r="F110" s="210" t="s">
        <v>152</v>
      </c>
      <c r="G110" s="208"/>
      <c r="H110" s="211">
        <v>7.2000000000000002</v>
      </c>
      <c r="I110" s="208"/>
      <c r="J110" s="208"/>
      <c r="K110" s="208"/>
      <c r="L110" s="212"/>
      <c r="M110" s="213"/>
      <c r="N110" s="214"/>
      <c r="O110" s="214"/>
      <c r="P110" s="214"/>
      <c r="Q110" s="214"/>
      <c r="R110" s="214"/>
      <c r="S110" s="214"/>
      <c r="T110" s="21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16" t="s">
        <v>123</v>
      </c>
      <c r="AU110" s="216" t="s">
        <v>78</v>
      </c>
      <c r="AV110" s="13" t="s">
        <v>78</v>
      </c>
      <c r="AW110" s="13" t="s">
        <v>30</v>
      </c>
      <c r="AX110" s="13" t="s">
        <v>71</v>
      </c>
      <c r="AY110" s="216" t="s">
        <v>112</v>
      </c>
    </row>
    <row r="111" s="16" customFormat="1">
      <c r="A111" s="16"/>
      <c r="B111" s="237"/>
      <c r="C111" s="238"/>
      <c r="D111" s="203" t="s">
        <v>123</v>
      </c>
      <c r="E111" s="239" t="s">
        <v>17</v>
      </c>
      <c r="F111" s="240" t="s">
        <v>153</v>
      </c>
      <c r="G111" s="238"/>
      <c r="H111" s="241">
        <v>19.52</v>
      </c>
      <c r="I111" s="238"/>
      <c r="J111" s="238"/>
      <c r="K111" s="238"/>
      <c r="L111" s="242"/>
      <c r="M111" s="243"/>
      <c r="N111" s="244"/>
      <c r="O111" s="244"/>
      <c r="P111" s="244"/>
      <c r="Q111" s="244"/>
      <c r="R111" s="244"/>
      <c r="S111" s="244"/>
      <c r="T111" s="245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T111" s="246" t="s">
        <v>123</v>
      </c>
      <c r="AU111" s="246" t="s">
        <v>78</v>
      </c>
      <c r="AV111" s="16" t="s">
        <v>137</v>
      </c>
      <c r="AW111" s="16" t="s">
        <v>30</v>
      </c>
      <c r="AX111" s="16" t="s">
        <v>71</v>
      </c>
      <c r="AY111" s="246" t="s">
        <v>112</v>
      </c>
    </row>
    <row r="112" s="15" customFormat="1">
      <c r="A112" s="15"/>
      <c r="B112" s="227"/>
      <c r="C112" s="228"/>
      <c r="D112" s="203" t="s">
        <v>123</v>
      </c>
      <c r="E112" s="229" t="s">
        <v>17</v>
      </c>
      <c r="F112" s="230" t="s">
        <v>154</v>
      </c>
      <c r="G112" s="228"/>
      <c r="H112" s="229" t="s">
        <v>17</v>
      </c>
      <c r="I112" s="228"/>
      <c r="J112" s="228"/>
      <c r="K112" s="228"/>
      <c r="L112" s="231"/>
      <c r="M112" s="232"/>
      <c r="N112" s="233"/>
      <c r="O112" s="233"/>
      <c r="P112" s="233"/>
      <c r="Q112" s="233"/>
      <c r="R112" s="233"/>
      <c r="S112" s="233"/>
      <c r="T112" s="234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35" t="s">
        <v>123</v>
      </c>
      <c r="AU112" s="235" t="s">
        <v>78</v>
      </c>
      <c r="AV112" s="15" t="s">
        <v>76</v>
      </c>
      <c r="AW112" s="15" t="s">
        <v>30</v>
      </c>
      <c r="AX112" s="15" t="s">
        <v>71</v>
      </c>
      <c r="AY112" s="235" t="s">
        <v>112</v>
      </c>
    </row>
    <row r="113" s="13" customFormat="1">
      <c r="A113" s="13"/>
      <c r="B113" s="207"/>
      <c r="C113" s="208"/>
      <c r="D113" s="203" t="s">
        <v>123</v>
      </c>
      <c r="E113" s="209" t="s">
        <v>17</v>
      </c>
      <c r="F113" s="210" t="s">
        <v>155</v>
      </c>
      <c r="G113" s="208"/>
      <c r="H113" s="211">
        <v>5.8559999999999999</v>
      </c>
      <c r="I113" s="208"/>
      <c r="J113" s="208"/>
      <c r="K113" s="208"/>
      <c r="L113" s="212"/>
      <c r="M113" s="213"/>
      <c r="N113" s="214"/>
      <c r="O113" s="214"/>
      <c r="P113" s="214"/>
      <c r="Q113" s="214"/>
      <c r="R113" s="214"/>
      <c r="S113" s="214"/>
      <c r="T113" s="21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16" t="s">
        <v>123</v>
      </c>
      <c r="AU113" s="216" t="s">
        <v>78</v>
      </c>
      <c r="AV113" s="13" t="s">
        <v>78</v>
      </c>
      <c r="AW113" s="13" t="s">
        <v>30</v>
      </c>
      <c r="AX113" s="13" t="s">
        <v>76</v>
      </c>
      <c r="AY113" s="216" t="s">
        <v>112</v>
      </c>
    </row>
    <row r="114" s="12" customFormat="1" ht="22.8" customHeight="1">
      <c r="A114" s="12"/>
      <c r="B114" s="176"/>
      <c r="C114" s="177"/>
      <c r="D114" s="178" t="s">
        <v>70</v>
      </c>
      <c r="E114" s="189" t="s">
        <v>156</v>
      </c>
      <c r="F114" s="189" t="s">
        <v>157</v>
      </c>
      <c r="G114" s="177"/>
      <c r="H114" s="177"/>
      <c r="I114" s="177"/>
      <c r="J114" s="190">
        <f>BK114</f>
        <v>149669.52999999997</v>
      </c>
      <c r="K114" s="177"/>
      <c r="L114" s="181"/>
      <c r="M114" s="182"/>
      <c r="N114" s="183"/>
      <c r="O114" s="183"/>
      <c r="P114" s="184">
        <f>SUM(P115:P195)</f>
        <v>311.38464899999991</v>
      </c>
      <c r="Q114" s="183"/>
      <c r="R114" s="184">
        <f>SUM(R115:R195)</f>
        <v>0.42316714999999994</v>
      </c>
      <c r="S114" s="183"/>
      <c r="T114" s="185">
        <f>SUM(T115:T195)</f>
        <v>6.1587400000000008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86" t="s">
        <v>76</v>
      </c>
      <c r="AT114" s="187" t="s">
        <v>70</v>
      </c>
      <c r="AU114" s="187" t="s">
        <v>76</v>
      </c>
      <c r="AY114" s="186" t="s">
        <v>112</v>
      </c>
      <c r="BK114" s="188">
        <f>SUM(BK115:BK195)</f>
        <v>149669.52999999997</v>
      </c>
    </row>
    <row r="115" s="2" customFormat="1">
      <c r="A115" s="34"/>
      <c r="B115" s="35"/>
      <c r="C115" s="191" t="s">
        <v>127</v>
      </c>
      <c r="D115" s="191" t="s">
        <v>115</v>
      </c>
      <c r="E115" s="192" t="s">
        <v>158</v>
      </c>
      <c r="F115" s="193" t="s">
        <v>159</v>
      </c>
      <c r="G115" s="194" t="s">
        <v>160</v>
      </c>
      <c r="H115" s="195">
        <v>784.63999999999999</v>
      </c>
      <c r="I115" s="196">
        <v>27</v>
      </c>
      <c r="J115" s="196">
        <f>ROUND(I115*H115,2)</f>
        <v>21185.279999999999</v>
      </c>
      <c r="K115" s="193" t="s">
        <v>119</v>
      </c>
      <c r="L115" s="40"/>
      <c r="M115" s="197" t="s">
        <v>17</v>
      </c>
      <c r="N115" s="198" t="s">
        <v>42</v>
      </c>
      <c r="O115" s="199">
        <v>0.050999999999999997</v>
      </c>
      <c r="P115" s="199">
        <f>O115*H115</f>
        <v>40.016639999999995</v>
      </c>
      <c r="Q115" s="199">
        <v>2.0000000000000002E-05</v>
      </c>
      <c r="R115" s="199">
        <f>Q115*H115</f>
        <v>0.0156928</v>
      </c>
      <c r="S115" s="199">
        <v>0</v>
      </c>
      <c r="T115" s="200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201" t="s">
        <v>113</v>
      </c>
      <c r="AT115" s="201" t="s">
        <v>115</v>
      </c>
      <c r="AU115" s="201" t="s">
        <v>78</v>
      </c>
      <c r="AY115" s="19" t="s">
        <v>112</v>
      </c>
      <c r="BE115" s="202">
        <f>IF(N115="základní",J115,0)</f>
        <v>21185.279999999999</v>
      </c>
      <c r="BF115" s="202">
        <f>IF(N115="snížená",J115,0)</f>
        <v>0</v>
      </c>
      <c r="BG115" s="202">
        <f>IF(N115="zákl. přenesená",J115,0)</f>
        <v>0</v>
      </c>
      <c r="BH115" s="202">
        <f>IF(N115="sníž. přenesená",J115,0)</f>
        <v>0</v>
      </c>
      <c r="BI115" s="202">
        <f>IF(N115="nulová",J115,0)</f>
        <v>0</v>
      </c>
      <c r="BJ115" s="19" t="s">
        <v>76</v>
      </c>
      <c r="BK115" s="202">
        <f>ROUND(I115*H115,2)</f>
        <v>21185.279999999999</v>
      </c>
      <c r="BL115" s="19" t="s">
        <v>113</v>
      </c>
      <c r="BM115" s="201" t="s">
        <v>161</v>
      </c>
    </row>
    <row r="116" s="2" customFormat="1">
      <c r="A116" s="34"/>
      <c r="B116" s="35"/>
      <c r="C116" s="36"/>
      <c r="D116" s="203" t="s">
        <v>121</v>
      </c>
      <c r="E116" s="36"/>
      <c r="F116" s="204" t="s">
        <v>162</v>
      </c>
      <c r="G116" s="36"/>
      <c r="H116" s="36"/>
      <c r="I116" s="36"/>
      <c r="J116" s="36"/>
      <c r="K116" s="36"/>
      <c r="L116" s="40"/>
      <c r="M116" s="205"/>
      <c r="N116" s="206"/>
      <c r="O116" s="79"/>
      <c r="P116" s="79"/>
      <c r="Q116" s="79"/>
      <c r="R116" s="79"/>
      <c r="S116" s="79"/>
      <c r="T116" s="80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9" t="s">
        <v>121</v>
      </c>
      <c r="AU116" s="19" t="s">
        <v>78</v>
      </c>
    </row>
    <row r="117" s="15" customFormat="1">
      <c r="A117" s="15"/>
      <c r="B117" s="227"/>
      <c r="C117" s="228"/>
      <c r="D117" s="203" t="s">
        <v>123</v>
      </c>
      <c r="E117" s="229" t="s">
        <v>17</v>
      </c>
      <c r="F117" s="230" t="s">
        <v>163</v>
      </c>
      <c r="G117" s="228"/>
      <c r="H117" s="229" t="s">
        <v>17</v>
      </c>
      <c r="I117" s="228"/>
      <c r="J117" s="228"/>
      <c r="K117" s="228"/>
      <c r="L117" s="231"/>
      <c r="M117" s="232"/>
      <c r="N117" s="233"/>
      <c r="O117" s="233"/>
      <c r="P117" s="233"/>
      <c r="Q117" s="233"/>
      <c r="R117" s="233"/>
      <c r="S117" s="233"/>
      <c r="T117" s="234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35" t="s">
        <v>123</v>
      </c>
      <c r="AU117" s="235" t="s">
        <v>78</v>
      </c>
      <c r="AV117" s="15" t="s">
        <v>76</v>
      </c>
      <c r="AW117" s="15" t="s">
        <v>30</v>
      </c>
      <c r="AX117" s="15" t="s">
        <v>71</v>
      </c>
      <c r="AY117" s="235" t="s">
        <v>112</v>
      </c>
    </row>
    <row r="118" s="13" customFormat="1">
      <c r="A118" s="13"/>
      <c r="B118" s="207"/>
      <c r="C118" s="208"/>
      <c r="D118" s="203" t="s">
        <v>123</v>
      </c>
      <c r="E118" s="209" t="s">
        <v>17</v>
      </c>
      <c r="F118" s="210" t="s">
        <v>164</v>
      </c>
      <c r="G118" s="208"/>
      <c r="H118" s="211">
        <v>694.63999999999999</v>
      </c>
      <c r="I118" s="208"/>
      <c r="J118" s="208"/>
      <c r="K118" s="208"/>
      <c r="L118" s="212"/>
      <c r="M118" s="213"/>
      <c r="N118" s="214"/>
      <c r="O118" s="214"/>
      <c r="P118" s="214"/>
      <c r="Q118" s="214"/>
      <c r="R118" s="214"/>
      <c r="S118" s="214"/>
      <c r="T118" s="21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16" t="s">
        <v>123</v>
      </c>
      <c r="AU118" s="216" t="s">
        <v>78</v>
      </c>
      <c r="AV118" s="13" t="s">
        <v>78</v>
      </c>
      <c r="AW118" s="13" t="s">
        <v>30</v>
      </c>
      <c r="AX118" s="13" t="s">
        <v>71</v>
      </c>
      <c r="AY118" s="216" t="s">
        <v>112</v>
      </c>
    </row>
    <row r="119" s="13" customFormat="1">
      <c r="A119" s="13"/>
      <c r="B119" s="207"/>
      <c r="C119" s="208"/>
      <c r="D119" s="203" t="s">
        <v>123</v>
      </c>
      <c r="E119" s="209" t="s">
        <v>17</v>
      </c>
      <c r="F119" s="210" t="s">
        <v>165</v>
      </c>
      <c r="G119" s="208"/>
      <c r="H119" s="211">
        <v>90</v>
      </c>
      <c r="I119" s="208"/>
      <c r="J119" s="208"/>
      <c r="K119" s="208"/>
      <c r="L119" s="212"/>
      <c r="M119" s="213"/>
      <c r="N119" s="214"/>
      <c r="O119" s="214"/>
      <c r="P119" s="214"/>
      <c r="Q119" s="214"/>
      <c r="R119" s="214"/>
      <c r="S119" s="214"/>
      <c r="T119" s="21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16" t="s">
        <v>123</v>
      </c>
      <c r="AU119" s="216" t="s">
        <v>78</v>
      </c>
      <c r="AV119" s="13" t="s">
        <v>78</v>
      </c>
      <c r="AW119" s="13" t="s">
        <v>30</v>
      </c>
      <c r="AX119" s="13" t="s">
        <v>71</v>
      </c>
      <c r="AY119" s="216" t="s">
        <v>112</v>
      </c>
    </row>
    <row r="120" s="14" customFormat="1">
      <c r="A120" s="14"/>
      <c r="B120" s="217"/>
      <c r="C120" s="218"/>
      <c r="D120" s="203" t="s">
        <v>123</v>
      </c>
      <c r="E120" s="219" t="s">
        <v>17</v>
      </c>
      <c r="F120" s="220" t="s">
        <v>126</v>
      </c>
      <c r="G120" s="218"/>
      <c r="H120" s="221">
        <v>784.63999999999999</v>
      </c>
      <c r="I120" s="218"/>
      <c r="J120" s="218"/>
      <c r="K120" s="218"/>
      <c r="L120" s="222"/>
      <c r="M120" s="223"/>
      <c r="N120" s="224"/>
      <c r="O120" s="224"/>
      <c r="P120" s="224"/>
      <c r="Q120" s="224"/>
      <c r="R120" s="224"/>
      <c r="S120" s="224"/>
      <c r="T120" s="22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26" t="s">
        <v>123</v>
      </c>
      <c r="AU120" s="226" t="s">
        <v>78</v>
      </c>
      <c r="AV120" s="14" t="s">
        <v>113</v>
      </c>
      <c r="AW120" s="14" t="s">
        <v>30</v>
      </c>
      <c r="AX120" s="14" t="s">
        <v>76</v>
      </c>
      <c r="AY120" s="226" t="s">
        <v>112</v>
      </c>
    </row>
    <row r="121" s="2" customFormat="1">
      <c r="A121" s="34"/>
      <c r="B121" s="35"/>
      <c r="C121" s="191" t="s">
        <v>138</v>
      </c>
      <c r="D121" s="191" t="s">
        <v>115</v>
      </c>
      <c r="E121" s="192" t="s">
        <v>166</v>
      </c>
      <c r="F121" s="193" t="s">
        <v>167</v>
      </c>
      <c r="G121" s="194" t="s">
        <v>131</v>
      </c>
      <c r="H121" s="195">
        <v>2</v>
      </c>
      <c r="I121" s="196">
        <v>209</v>
      </c>
      <c r="J121" s="196">
        <f>ROUND(I121*H121,2)</f>
        <v>418</v>
      </c>
      <c r="K121" s="193" t="s">
        <v>119</v>
      </c>
      <c r="L121" s="40"/>
      <c r="M121" s="197" t="s">
        <v>17</v>
      </c>
      <c r="N121" s="198" t="s">
        <v>42</v>
      </c>
      <c r="O121" s="199">
        <v>0.20000000000000001</v>
      </c>
      <c r="P121" s="199">
        <f>O121*H121</f>
        <v>0.40000000000000002</v>
      </c>
      <c r="Q121" s="199">
        <v>0.00069999999999999999</v>
      </c>
      <c r="R121" s="199">
        <f>Q121*H121</f>
        <v>0.0014</v>
      </c>
      <c r="S121" s="199">
        <v>0</v>
      </c>
      <c r="T121" s="200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1" t="s">
        <v>113</v>
      </c>
      <c r="AT121" s="201" t="s">
        <v>115</v>
      </c>
      <c r="AU121" s="201" t="s">
        <v>78</v>
      </c>
      <c r="AY121" s="19" t="s">
        <v>112</v>
      </c>
      <c r="BE121" s="202">
        <f>IF(N121="základní",J121,0)</f>
        <v>418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19" t="s">
        <v>76</v>
      </c>
      <c r="BK121" s="202">
        <f>ROUND(I121*H121,2)</f>
        <v>418</v>
      </c>
      <c r="BL121" s="19" t="s">
        <v>113</v>
      </c>
      <c r="BM121" s="201" t="s">
        <v>168</v>
      </c>
    </row>
    <row r="122" s="2" customFormat="1">
      <c r="A122" s="34"/>
      <c r="B122" s="35"/>
      <c r="C122" s="36"/>
      <c r="D122" s="203" t="s">
        <v>121</v>
      </c>
      <c r="E122" s="36"/>
      <c r="F122" s="204" t="s">
        <v>169</v>
      </c>
      <c r="G122" s="36"/>
      <c r="H122" s="36"/>
      <c r="I122" s="36"/>
      <c r="J122" s="36"/>
      <c r="K122" s="36"/>
      <c r="L122" s="40"/>
      <c r="M122" s="205"/>
      <c r="N122" s="206"/>
      <c r="O122" s="79"/>
      <c r="P122" s="79"/>
      <c r="Q122" s="79"/>
      <c r="R122" s="79"/>
      <c r="S122" s="79"/>
      <c r="T122" s="80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9" t="s">
        <v>121</v>
      </c>
      <c r="AU122" s="19" t="s">
        <v>78</v>
      </c>
    </row>
    <row r="123" s="13" customFormat="1">
      <c r="A123" s="13"/>
      <c r="B123" s="207"/>
      <c r="C123" s="208"/>
      <c r="D123" s="203" t="s">
        <v>123</v>
      </c>
      <c r="E123" s="209" t="s">
        <v>17</v>
      </c>
      <c r="F123" s="210" t="s">
        <v>170</v>
      </c>
      <c r="G123" s="208"/>
      <c r="H123" s="211">
        <v>2</v>
      </c>
      <c r="I123" s="208"/>
      <c r="J123" s="208"/>
      <c r="K123" s="208"/>
      <c r="L123" s="212"/>
      <c r="M123" s="213"/>
      <c r="N123" s="214"/>
      <c r="O123" s="214"/>
      <c r="P123" s="214"/>
      <c r="Q123" s="214"/>
      <c r="R123" s="214"/>
      <c r="S123" s="214"/>
      <c r="T123" s="21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16" t="s">
        <v>123</v>
      </c>
      <c r="AU123" s="216" t="s">
        <v>78</v>
      </c>
      <c r="AV123" s="13" t="s">
        <v>78</v>
      </c>
      <c r="AW123" s="13" t="s">
        <v>30</v>
      </c>
      <c r="AX123" s="13" t="s">
        <v>76</v>
      </c>
      <c r="AY123" s="216" t="s">
        <v>112</v>
      </c>
    </row>
    <row r="124" s="2" customFormat="1">
      <c r="A124" s="34"/>
      <c r="B124" s="35"/>
      <c r="C124" s="247" t="s">
        <v>171</v>
      </c>
      <c r="D124" s="247" t="s">
        <v>172</v>
      </c>
      <c r="E124" s="248" t="s">
        <v>173</v>
      </c>
      <c r="F124" s="249" t="s">
        <v>174</v>
      </c>
      <c r="G124" s="250" t="s">
        <v>131</v>
      </c>
      <c r="H124" s="251">
        <v>2</v>
      </c>
      <c r="I124" s="252">
        <v>616</v>
      </c>
      <c r="J124" s="252">
        <f>ROUND(I124*H124,2)</f>
        <v>1232</v>
      </c>
      <c r="K124" s="249" t="s">
        <v>119</v>
      </c>
      <c r="L124" s="253"/>
      <c r="M124" s="254" t="s">
        <v>17</v>
      </c>
      <c r="N124" s="255" t="s">
        <v>42</v>
      </c>
      <c r="O124" s="199">
        <v>0</v>
      </c>
      <c r="P124" s="199">
        <f>O124*H124</f>
        <v>0</v>
      </c>
      <c r="Q124" s="199">
        <v>0.0025000000000000001</v>
      </c>
      <c r="R124" s="199">
        <f>Q124*H124</f>
        <v>0.0050000000000000001</v>
      </c>
      <c r="S124" s="199">
        <v>0</v>
      </c>
      <c r="T124" s="20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1" t="s">
        <v>175</v>
      </c>
      <c r="AT124" s="201" t="s">
        <v>172</v>
      </c>
      <c r="AU124" s="201" t="s">
        <v>78</v>
      </c>
      <c r="AY124" s="19" t="s">
        <v>112</v>
      </c>
      <c r="BE124" s="202">
        <f>IF(N124="základní",J124,0)</f>
        <v>1232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19" t="s">
        <v>76</v>
      </c>
      <c r="BK124" s="202">
        <f>ROUND(I124*H124,2)</f>
        <v>1232</v>
      </c>
      <c r="BL124" s="19" t="s">
        <v>113</v>
      </c>
      <c r="BM124" s="201" t="s">
        <v>176</v>
      </c>
    </row>
    <row r="125" s="2" customFormat="1">
      <c r="A125" s="34"/>
      <c r="B125" s="35"/>
      <c r="C125" s="36"/>
      <c r="D125" s="203" t="s">
        <v>121</v>
      </c>
      <c r="E125" s="36"/>
      <c r="F125" s="204" t="s">
        <v>174</v>
      </c>
      <c r="G125" s="36"/>
      <c r="H125" s="36"/>
      <c r="I125" s="36"/>
      <c r="J125" s="36"/>
      <c r="K125" s="36"/>
      <c r="L125" s="40"/>
      <c r="M125" s="205"/>
      <c r="N125" s="206"/>
      <c r="O125" s="79"/>
      <c r="P125" s="79"/>
      <c r="Q125" s="79"/>
      <c r="R125" s="79"/>
      <c r="S125" s="79"/>
      <c r="T125" s="80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9" t="s">
        <v>121</v>
      </c>
      <c r="AU125" s="19" t="s">
        <v>78</v>
      </c>
    </row>
    <row r="126" s="2" customFormat="1">
      <c r="A126" s="34"/>
      <c r="B126" s="35"/>
      <c r="C126" s="191" t="s">
        <v>175</v>
      </c>
      <c r="D126" s="191" t="s">
        <v>115</v>
      </c>
      <c r="E126" s="192" t="s">
        <v>177</v>
      </c>
      <c r="F126" s="193" t="s">
        <v>178</v>
      </c>
      <c r="G126" s="194" t="s">
        <v>131</v>
      </c>
      <c r="H126" s="195">
        <v>2</v>
      </c>
      <c r="I126" s="196">
        <v>272</v>
      </c>
      <c r="J126" s="196">
        <f>ROUND(I126*H126,2)</f>
        <v>544</v>
      </c>
      <c r="K126" s="193" t="s">
        <v>119</v>
      </c>
      <c r="L126" s="40"/>
      <c r="M126" s="197" t="s">
        <v>17</v>
      </c>
      <c r="N126" s="198" t="s">
        <v>42</v>
      </c>
      <c r="O126" s="199">
        <v>0.41599999999999998</v>
      </c>
      <c r="P126" s="199">
        <f>O126*H126</f>
        <v>0.83199999999999996</v>
      </c>
      <c r="Q126" s="199">
        <v>0.10940999999999999</v>
      </c>
      <c r="R126" s="199">
        <f>Q126*H126</f>
        <v>0.21881999999999999</v>
      </c>
      <c r="S126" s="199">
        <v>0</v>
      </c>
      <c r="T126" s="20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1" t="s">
        <v>113</v>
      </c>
      <c r="AT126" s="201" t="s">
        <v>115</v>
      </c>
      <c r="AU126" s="201" t="s">
        <v>78</v>
      </c>
      <c r="AY126" s="19" t="s">
        <v>112</v>
      </c>
      <c r="BE126" s="202">
        <f>IF(N126="základní",J126,0)</f>
        <v>544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9" t="s">
        <v>76</v>
      </c>
      <c r="BK126" s="202">
        <f>ROUND(I126*H126,2)</f>
        <v>544</v>
      </c>
      <c r="BL126" s="19" t="s">
        <v>113</v>
      </c>
      <c r="BM126" s="201" t="s">
        <v>179</v>
      </c>
    </row>
    <row r="127" s="2" customFormat="1">
      <c r="A127" s="34"/>
      <c r="B127" s="35"/>
      <c r="C127" s="36"/>
      <c r="D127" s="203" t="s">
        <v>121</v>
      </c>
      <c r="E127" s="36"/>
      <c r="F127" s="204" t="s">
        <v>180</v>
      </c>
      <c r="G127" s="36"/>
      <c r="H127" s="36"/>
      <c r="I127" s="36"/>
      <c r="J127" s="36"/>
      <c r="K127" s="36"/>
      <c r="L127" s="40"/>
      <c r="M127" s="205"/>
      <c r="N127" s="206"/>
      <c r="O127" s="79"/>
      <c r="P127" s="79"/>
      <c r="Q127" s="79"/>
      <c r="R127" s="79"/>
      <c r="S127" s="79"/>
      <c r="T127" s="80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9" t="s">
        <v>121</v>
      </c>
      <c r="AU127" s="19" t="s">
        <v>78</v>
      </c>
    </row>
    <row r="128" s="2" customFormat="1" ht="21.75" customHeight="1">
      <c r="A128" s="34"/>
      <c r="B128" s="35"/>
      <c r="C128" s="247" t="s">
        <v>156</v>
      </c>
      <c r="D128" s="247" t="s">
        <v>172</v>
      </c>
      <c r="E128" s="248" t="s">
        <v>181</v>
      </c>
      <c r="F128" s="249" t="s">
        <v>182</v>
      </c>
      <c r="G128" s="250" t="s">
        <v>131</v>
      </c>
      <c r="H128" s="251">
        <v>2</v>
      </c>
      <c r="I128" s="252">
        <v>509</v>
      </c>
      <c r="J128" s="252">
        <f>ROUND(I128*H128,2)</f>
        <v>1018</v>
      </c>
      <c r="K128" s="249" t="s">
        <v>119</v>
      </c>
      <c r="L128" s="253"/>
      <c r="M128" s="254" t="s">
        <v>17</v>
      </c>
      <c r="N128" s="255" t="s">
        <v>42</v>
      </c>
      <c r="O128" s="199">
        <v>0</v>
      </c>
      <c r="P128" s="199">
        <f>O128*H128</f>
        <v>0</v>
      </c>
      <c r="Q128" s="199">
        <v>0.0061000000000000004</v>
      </c>
      <c r="R128" s="199">
        <f>Q128*H128</f>
        <v>0.012200000000000001</v>
      </c>
      <c r="S128" s="199">
        <v>0</v>
      </c>
      <c r="T128" s="20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1" t="s">
        <v>175</v>
      </c>
      <c r="AT128" s="201" t="s">
        <v>172</v>
      </c>
      <c r="AU128" s="201" t="s">
        <v>78</v>
      </c>
      <c r="AY128" s="19" t="s">
        <v>112</v>
      </c>
      <c r="BE128" s="202">
        <f>IF(N128="základní",J128,0)</f>
        <v>1018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9" t="s">
        <v>76</v>
      </c>
      <c r="BK128" s="202">
        <f>ROUND(I128*H128,2)</f>
        <v>1018</v>
      </c>
      <c r="BL128" s="19" t="s">
        <v>113</v>
      </c>
      <c r="BM128" s="201" t="s">
        <v>183</v>
      </c>
    </row>
    <row r="129" s="2" customFormat="1">
      <c r="A129" s="34"/>
      <c r="B129" s="35"/>
      <c r="C129" s="36"/>
      <c r="D129" s="203" t="s">
        <v>121</v>
      </c>
      <c r="E129" s="36"/>
      <c r="F129" s="204" t="s">
        <v>182</v>
      </c>
      <c r="G129" s="36"/>
      <c r="H129" s="36"/>
      <c r="I129" s="36"/>
      <c r="J129" s="36"/>
      <c r="K129" s="36"/>
      <c r="L129" s="40"/>
      <c r="M129" s="205"/>
      <c r="N129" s="206"/>
      <c r="O129" s="79"/>
      <c r="P129" s="79"/>
      <c r="Q129" s="79"/>
      <c r="R129" s="79"/>
      <c r="S129" s="79"/>
      <c r="T129" s="80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9" t="s">
        <v>121</v>
      </c>
      <c r="AU129" s="19" t="s">
        <v>78</v>
      </c>
    </row>
    <row r="130" s="2" customFormat="1" ht="16.5" customHeight="1">
      <c r="A130" s="34"/>
      <c r="B130" s="35"/>
      <c r="C130" s="191" t="s">
        <v>184</v>
      </c>
      <c r="D130" s="191" t="s">
        <v>115</v>
      </c>
      <c r="E130" s="192" t="s">
        <v>185</v>
      </c>
      <c r="F130" s="193" t="s">
        <v>186</v>
      </c>
      <c r="G130" s="194" t="s">
        <v>187</v>
      </c>
      <c r="H130" s="195">
        <v>4</v>
      </c>
      <c r="I130" s="196">
        <v>4370</v>
      </c>
      <c r="J130" s="196">
        <f>ROUND(I130*H130,2)</f>
        <v>17480</v>
      </c>
      <c r="K130" s="193" t="s">
        <v>17</v>
      </c>
      <c r="L130" s="40"/>
      <c r="M130" s="197" t="s">
        <v>17</v>
      </c>
      <c r="N130" s="198" t="s">
        <v>42</v>
      </c>
      <c r="O130" s="199">
        <v>5.468</v>
      </c>
      <c r="P130" s="199">
        <f>O130*H130</f>
        <v>21.872</v>
      </c>
      <c r="Q130" s="199">
        <v>0.0068700000000000002</v>
      </c>
      <c r="R130" s="199">
        <f>Q130*H130</f>
        <v>0.027480000000000001</v>
      </c>
      <c r="S130" s="199">
        <v>0</v>
      </c>
      <c r="T130" s="20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1" t="s">
        <v>113</v>
      </c>
      <c r="AT130" s="201" t="s">
        <v>115</v>
      </c>
      <c r="AU130" s="201" t="s">
        <v>78</v>
      </c>
      <c r="AY130" s="19" t="s">
        <v>112</v>
      </c>
      <c r="BE130" s="202">
        <f>IF(N130="základní",J130,0)</f>
        <v>17480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9" t="s">
        <v>76</v>
      </c>
      <c r="BK130" s="202">
        <f>ROUND(I130*H130,2)</f>
        <v>17480</v>
      </c>
      <c r="BL130" s="19" t="s">
        <v>113</v>
      </c>
      <c r="BM130" s="201" t="s">
        <v>188</v>
      </c>
    </row>
    <row r="131" s="2" customFormat="1">
      <c r="A131" s="34"/>
      <c r="B131" s="35"/>
      <c r="C131" s="36"/>
      <c r="D131" s="203" t="s">
        <v>121</v>
      </c>
      <c r="E131" s="36"/>
      <c r="F131" s="204" t="s">
        <v>186</v>
      </c>
      <c r="G131" s="36"/>
      <c r="H131" s="36"/>
      <c r="I131" s="36"/>
      <c r="J131" s="36"/>
      <c r="K131" s="36"/>
      <c r="L131" s="40"/>
      <c r="M131" s="205"/>
      <c r="N131" s="206"/>
      <c r="O131" s="79"/>
      <c r="P131" s="79"/>
      <c r="Q131" s="79"/>
      <c r="R131" s="79"/>
      <c r="S131" s="79"/>
      <c r="T131" s="80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9" t="s">
        <v>121</v>
      </c>
      <c r="AU131" s="19" t="s">
        <v>78</v>
      </c>
    </row>
    <row r="132" s="13" customFormat="1">
      <c r="A132" s="13"/>
      <c r="B132" s="207"/>
      <c r="C132" s="208"/>
      <c r="D132" s="203" t="s">
        <v>123</v>
      </c>
      <c r="E132" s="209" t="s">
        <v>17</v>
      </c>
      <c r="F132" s="210" t="s">
        <v>189</v>
      </c>
      <c r="G132" s="208"/>
      <c r="H132" s="211">
        <v>4</v>
      </c>
      <c r="I132" s="208"/>
      <c r="J132" s="208"/>
      <c r="K132" s="208"/>
      <c r="L132" s="212"/>
      <c r="M132" s="213"/>
      <c r="N132" s="214"/>
      <c r="O132" s="214"/>
      <c r="P132" s="214"/>
      <c r="Q132" s="214"/>
      <c r="R132" s="214"/>
      <c r="S132" s="214"/>
      <c r="T132" s="21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16" t="s">
        <v>123</v>
      </c>
      <c r="AU132" s="216" t="s">
        <v>78</v>
      </c>
      <c r="AV132" s="13" t="s">
        <v>78</v>
      </c>
      <c r="AW132" s="13" t="s">
        <v>30</v>
      </c>
      <c r="AX132" s="13" t="s">
        <v>76</v>
      </c>
      <c r="AY132" s="216" t="s">
        <v>112</v>
      </c>
    </row>
    <row r="133" s="2" customFormat="1" ht="16.5" customHeight="1">
      <c r="A133" s="34"/>
      <c r="B133" s="35"/>
      <c r="C133" s="191" t="s">
        <v>190</v>
      </c>
      <c r="D133" s="191" t="s">
        <v>115</v>
      </c>
      <c r="E133" s="192" t="s">
        <v>191</v>
      </c>
      <c r="F133" s="193" t="s">
        <v>192</v>
      </c>
      <c r="G133" s="194" t="s">
        <v>187</v>
      </c>
      <c r="H133" s="195">
        <v>4</v>
      </c>
      <c r="I133" s="196">
        <v>4830</v>
      </c>
      <c r="J133" s="196">
        <f>ROUND(I133*H133,2)</f>
        <v>19320</v>
      </c>
      <c r="K133" s="193" t="s">
        <v>119</v>
      </c>
      <c r="L133" s="40"/>
      <c r="M133" s="197" t="s">
        <v>17</v>
      </c>
      <c r="N133" s="198" t="s">
        <v>42</v>
      </c>
      <c r="O133" s="199">
        <v>12.497</v>
      </c>
      <c r="P133" s="199">
        <f>O133*H133</f>
        <v>49.988</v>
      </c>
      <c r="Q133" s="199">
        <v>0</v>
      </c>
      <c r="R133" s="199">
        <f>Q133*H133</f>
        <v>0</v>
      </c>
      <c r="S133" s="199">
        <v>1.0980000000000001</v>
      </c>
      <c r="T133" s="200">
        <f>S133*H133</f>
        <v>4.3920000000000003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1" t="s">
        <v>113</v>
      </c>
      <c r="AT133" s="201" t="s">
        <v>115</v>
      </c>
      <c r="AU133" s="201" t="s">
        <v>78</v>
      </c>
      <c r="AY133" s="19" t="s">
        <v>112</v>
      </c>
      <c r="BE133" s="202">
        <f>IF(N133="základní",J133,0)</f>
        <v>19320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9" t="s">
        <v>76</v>
      </c>
      <c r="BK133" s="202">
        <f>ROUND(I133*H133,2)</f>
        <v>19320</v>
      </c>
      <c r="BL133" s="19" t="s">
        <v>113</v>
      </c>
      <c r="BM133" s="201" t="s">
        <v>193</v>
      </c>
    </row>
    <row r="134" s="2" customFormat="1">
      <c r="A134" s="34"/>
      <c r="B134" s="35"/>
      <c r="C134" s="36"/>
      <c r="D134" s="203" t="s">
        <v>121</v>
      </c>
      <c r="E134" s="36"/>
      <c r="F134" s="204" t="s">
        <v>194</v>
      </c>
      <c r="G134" s="36"/>
      <c r="H134" s="36"/>
      <c r="I134" s="36"/>
      <c r="J134" s="36"/>
      <c r="K134" s="36"/>
      <c r="L134" s="40"/>
      <c r="M134" s="205"/>
      <c r="N134" s="206"/>
      <c r="O134" s="79"/>
      <c r="P134" s="79"/>
      <c r="Q134" s="79"/>
      <c r="R134" s="79"/>
      <c r="S134" s="79"/>
      <c r="T134" s="80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9" t="s">
        <v>121</v>
      </c>
      <c r="AU134" s="19" t="s">
        <v>78</v>
      </c>
    </row>
    <row r="135" s="13" customFormat="1">
      <c r="A135" s="13"/>
      <c r="B135" s="207"/>
      <c r="C135" s="208"/>
      <c r="D135" s="203" t="s">
        <v>123</v>
      </c>
      <c r="E135" s="209" t="s">
        <v>17</v>
      </c>
      <c r="F135" s="210" t="s">
        <v>195</v>
      </c>
      <c r="G135" s="208"/>
      <c r="H135" s="211">
        <v>4</v>
      </c>
      <c r="I135" s="208"/>
      <c r="J135" s="208"/>
      <c r="K135" s="208"/>
      <c r="L135" s="212"/>
      <c r="M135" s="213"/>
      <c r="N135" s="214"/>
      <c r="O135" s="214"/>
      <c r="P135" s="214"/>
      <c r="Q135" s="214"/>
      <c r="R135" s="214"/>
      <c r="S135" s="214"/>
      <c r="T135" s="21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16" t="s">
        <v>123</v>
      </c>
      <c r="AU135" s="216" t="s">
        <v>78</v>
      </c>
      <c r="AV135" s="13" t="s">
        <v>78</v>
      </c>
      <c r="AW135" s="13" t="s">
        <v>30</v>
      </c>
      <c r="AX135" s="13" t="s">
        <v>76</v>
      </c>
      <c r="AY135" s="216" t="s">
        <v>112</v>
      </c>
    </row>
    <row r="136" s="2" customFormat="1" ht="21.75" customHeight="1">
      <c r="A136" s="34"/>
      <c r="B136" s="35"/>
      <c r="C136" s="191" t="s">
        <v>196</v>
      </c>
      <c r="D136" s="191" t="s">
        <v>115</v>
      </c>
      <c r="E136" s="192" t="s">
        <v>197</v>
      </c>
      <c r="F136" s="193" t="s">
        <v>198</v>
      </c>
      <c r="G136" s="194" t="s">
        <v>142</v>
      </c>
      <c r="H136" s="195">
        <v>77.238</v>
      </c>
      <c r="I136" s="196">
        <v>254</v>
      </c>
      <c r="J136" s="196">
        <f>ROUND(I136*H136,2)</f>
        <v>19618.450000000001</v>
      </c>
      <c r="K136" s="193" t="s">
        <v>119</v>
      </c>
      <c r="L136" s="40"/>
      <c r="M136" s="197" t="s">
        <v>17</v>
      </c>
      <c r="N136" s="198" t="s">
        <v>42</v>
      </c>
      <c r="O136" s="199">
        <v>0.77900000000000003</v>
      </c>
      <c r="P136" s="199">
        <f>O136*H136</f>
        <v>60.168402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1" t="s">
        <v>113</v>
      </c>
      <c r="AT136" s="201" t="s">
        <v>115</v>
      </c>
      <c r="AU136" s="201" t="s">
        <v>78</v>
      </c>
      <c r="AY136" s="19" t="s">
        <v>112</v>
      </c>
      <c r="BE136" s="202">
        <f>IF(N136="základní",J136,0)</f>
        <v>19618.450000000001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9" t="s">
        <v>76</v>
      </c>
      <c r="BK136" s="202">
        <f>ROUND(I136*H136,2)</f>
        <v>19618.450000000001</v>
      </c>
      <c r="BL136" s="19" t="s">
        <v>113</v>
      </c>
      <c r="BM136" s="201" t="s">
        <v>199</v>
      </c>
    </row>
    <row r="137" s="2" customFormat="1">
      <c r="A137" s="34"/>
      <c r="B137" s="35"/>
      <c r="C137" s="36"/>
      <c r="D137" s="203" t="s">
        <v>121</v>
      </c>
      <c r="E137" s="36"/>
      <c r="F137" s="204" t="s">
        <v>200</v>
      </c>
      <c r="G137" s="36"/>
      <c r="H137" s="36"/>
      <c r="I137" s="36"/>
      <c r="J137" s="36"/>
      <c r="K137" s="36"/>
      <c r="L137" s="40"/>
      <c r="M137" s="205"/>
      <c r="N137" s="206"/>
      <c r="O137" s="79"/>
      <c r="P137" s="79"/>
      <c r="Q137" s="79"/>
      <c r="R137" s="79"/>
      <c r="S137" s="79"/>
      <c r="T137" s="80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9" t="s">
        <v>121</v>
      </c>
      <c r="AU137" s="19" t="s">
        <v>78</v>
      </c>
    </row>
    <row r="138" s="13" customFormat="1">
      <c r="A138" s="13"/>
      <c r="B138" s="207"/>
      <c r="C138" s="208"/>
      <c r="D138" s="203" t="s">
        <v>123</v>
      </c>
      <c r="E138" s="209" t="s">
        <v>17</v>
      </c>
      <c r="F138" s="210" t="s">
        <v>201</v>
      </c>
      <c r="G138" s="208"/>
      <c r="H138" s="211">
        <v>77.238</v>
      </c>
      <c r="I138" s="208"/>
      <c r="J138" s="208"/>
      <c r="K138" s="208"/>
      <c r="L138" s="212"/>
      <c r="M138" s="213"/>
      <c r="N138" s="214"/>
      <c r="O138" s="214"/>
      <c r="P138" s="214"/>
      <c r="Q138" s="214"/>
      <c r="R138" s="214"/>
      <c r="S138" s="214"/>
      <c r="T138" s="21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16" t="s">
        <v>123</v>
      </c>
      <c r="AU138" s="216" t="s">
        <v>78</v>
      </c>
      <c r="AV138" s="13" t="s">
        <v>78</v>
      </c>
      <c r="AW138" s="13" t="s">
        <v>30</v>
      </c>
      <c r="AX138" s="13" t="s">
        <v>71</v>
      </c>
      <c r="AY138" s="216" t="s">
        <v>112</v>
      </c>
    </row>
    <row r="139" s="14" customFormat="1">
      <c r="A139" s="14"/>
      <c r="B139" s="217"/>
      <c r="C139" s="218"/>
      <c r="D139" s="203" t="s">
        <v>123</v>
      </c>
      <c r="E139" s="219" t="s">
        <v>17</v>
      </c>
      <c r="F139" s="220" t="s">
        <v>126</v>
      </c>
      <c r="G139" s="218"/>
      <c r="H139" s="221">
        <v>77.238</v>
      </c>
      <c r="I139" s="218"/>
      <c r="J139" s="218"/>
      <c r="K139" s="218"/>
      <c r="L139" s="222"/>
      <c r="M139" s="223"/>
      <c r="N139" s="224"/>
      <c r="O139" s="224"/>
      <c r="P139" s="224"/>
      <c r="Q139" s="224"/>
      <c r="R139" s="224"/>
      <c r="S139" s="224"/>
      <c r="T139" s="22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26" t="s">
        <v>123</v>
      </c>
      <c r="AU139" s="226" t="s">
        <v>78</v>
      </c>
      <c r="AV139" s="14" t="s">
        <v>113</v>
      </c>
      <c r="AW139" s="14" t="s">
        <v>30</v>
      </c>
      <c r="AX139" s="14" t="s">
        <v>76</v>
      </c>
      <c r="AY139" s="226" t="s">
        <v>112</v>
      </c>
    </row>
    <row r="140" s="2" customFormat="1" ht="21.75" customHeight="1">
      <c r="A140" s="34"/>
      <c r="B140" s="35"/>
      <c r="C140" s="191" t="s">
        <v>202</v>
      </c>
      <c r="D140" s="191" t="s">
        <v>115</v>
      </c>
      <c r="E140" s="192" t="s">
        <v>203</v>
      </c>
      <c r="F140" s="193" t="s">
        <v>204</v>
      </c>
      <c r="G140" s="194" t="s">
        <v>131</v>
      </c>
      <c r="H140" s="195">
        <v>4</v>
      </c>
      <c r="I140" s="196">
        <v>1750</v>
      </c>
      <c r="J140" s="196">
        <f>ROUND(I140*H140,2)</f>
        <v>7000</v>
      </c>
      <c r="K140" s="193" t="s">
        <v>119</v>
      </c>
      <c r="L140" s="40"/>
      <c r="M140" s="197" t="s">
        <v>17</v>
      </c>
      <c r="N140" s="198" t="s">
        <v>42</v>
      </c>
      <c r="O140" s="199">
        <v>5.1399999999999997</v>
      </c>
      <c r="P140" s="199">
        <f>O140*H140</f>
        <v>20.559999999999999</v>
      </c>
      <c r="Q140" s="199">
        <v>6.0000000000000002E-05</v>
      </c>
      <c r="R140" s="199">
        <f>Q140*H140</f>
        <v>0.00024000000000000001</v>
      </c>
      <c r="S140" s="199">
        <v>0</v>
      </c>
      <c r="T140" s="20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1" t="s">
        <v>113</v>
      </c>
      <c r="AT140" s="201" t="s">
        <v>115</v>
      </c>
      <c r="AU140" s="201" t="s">
        <v>78</v>
      </c>
      <c r="AY140" s="19" t="s">
        <v>112</v>
      </c>
      <c r="BE140" s="202">
        <f>IF(N140="základní",J140,0)</f>
        <v>7000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9" t="s">
        <v>76</v>
      </c>
      <c r="BK140" s="202">
        <f>ROUND(I140*H140,2)</f>
        <v>7000</v>
      </c>
      <c r="BL140" s="19" t="s">
        <v>113</v>
      </c>
      <c r="BM140" s="201" t="s">
        <v>205</v>
      </c>
    </row>
    <row r="141" s="2" customFormat="1">
      <c r="A141" s="34"/>
      <c r="B141" s="35"/>
      <c r="C141" s="36"/>
      <c r="D141" s="203" t="s">
        <v>121</v>
      </c>
      <c r="E141" s="36"/>
      <c r="F141" s="204" t="s">
        <v>206</v>
      </c>
      <c r="G141" s="36"/>
      <c r="H141" s="36"/>
      <c r="I141" s="36"/>
      <c r="J141" s="36"/>
      <c r="K141" s="36"/>
      <c r="L141" s="40"/>
      <c r="M141" s="205"/>
      <c r="N141" s="206"/>
      <c r="O141" s="79"/>
      <c r="P141" s="79"/>
      <c r="Q141" s="79"/>
      <c r="R141" s="79"/>
      <c r="S141" s="79"/>
      <c r="T141" s="80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9" t="s">
        <v>121</v>
      </c>
      <c r="AU141" s="19" t="s">
        <v>78</v>
      </c>
    </row>
    <row r="142" s="2" customFormat="1" ht="21.75" customHeight="1">
      <c r="A142" s="34"/>
      <c r="B142" s="35"/>
      <c r="C142" s="191" t="s">
        <v>207</v>
      </c>
      <c r="D142" s="191" t="s">
        <v>115</v>
      </c>
      <c r="E142" s="192" t="s">
        <v>208</v>
      </c>
      <c r="F142" s="193" t="s">
        <v>209</v>
      </c>
      <c r="G142" s="194" t="s">
        <v>142</v>
      </c>
      <c r="H142" s="195">
        <v>102</v>
      </c>
      <c r="I142" s="196">
        <v>22.100000000000001</v>
      </c>
      <c r="J142" s="196">
        <f>ROUND(I142*H142,2)</f>
        <v>2254.1999999999998</v>
      </c>
      <c r="K142" s="193" t="s">
        <v>119</v>
      </c>
      <c r="L142" s="40"/>
      <c r="M142" s="197" t="s">
        <v>17</v>
      </c>
      <c r="N142" s="198" t="s">
        <v>42</v>
      </c>
      <c r="O142" s="199">
        <v>0.060999999999999999</v>
      </c>
      <c r="P142" s="199">
        <f>O142*H142</f>
        <v>6.2219999999999995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1" t="s">
        <v>113</v>
      </c>
      <c r="AT142" s="201" t="s">
        <v>115</v>
      </c>
      <c r="AU142" s="201" t="s">
        <v>78</v>
      </c>
      <c r="AY142" s="19" t="s">
        <v>112</v>
      </c>
      <c r="BE142" s="202">
        <f>IF(N142="základní",J142,0)</f>
        <v>2254.1999999999998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9" t="s">
        <v>76</v>
      </c>
      <c r="BK142" s="202">
        <f>ROUND(I142*H142,2)</f>
        <v>2254.1999999999998</v>
      </c>
      <c r="BL142" s="19" t="s">
        <v>113</v>
      </c>
      <c r="BM142" s="201" t="s">
        <v>210</v>
      </c>
    </row>
    <row r="143" s="2" customFormat="1">
      <c r="A143" s="34"/>
      <c r="B143" s="35"/>
      <c r="C143" s="36"/>
      <c r="D143" s="203" t="s">
        <v>121</v>
      </c>
      <c r="E143" s="36"/>
      <c r="F143" s="204" t="s">
        <v>211</v>
      </c>
      <c r="G143" s="36"/>
      <c r="H143" s="36"/>
      <c r="I143" s="36"/>
      <c r="J143" s="36"/>
      <c r="K143" s="36"/>
      <c r="L143" s="40"/>
      <c r="M143" s="205"/>
      <c r="N143" s="206"/>
      <c r="O143" s="79"/>
      <c r="P143" s="79"/>
      <c r="Q143" s="79"/>
      <c r="R143" s="79"/>
      <c r="S143" s="79"/>
      <c r="T143" s="80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9" t="s">
        <v>121</v>
      </c>
      <c r="AU143" s="19" t="s">
        <v>78</v>
      </c>
    </row>
    <row r="144" s="13" customFormat="1">
      <c r="A144" s="13"/>
      <c r="B144" s="207"/>
      <c r="C144" s="208"/>
      <c r="D144" s="203" t="s">
        <v>123</v>
      </c>
      <c r="E144" s="209" t="s">
        <v>17</v>
      </c>
      <c r="F144" s="210" t="s">
        <v>212</v>
      </c>
      <c r="G144" s="208"/>
      <c r="H144" s="211">
        <v>102</v>
      </c>
      <c r="I144" s="208"/>
      <c r="J144" s="208"/>
      <c r="K144" s="208"/>
      <c r="L144" s="212"/>
      <c r="M144" s="213"/>
      <c r="N144" s="214"/>
      <c r="O144" s="214"/>
      <c r="P144" s="214"/>
      <c r="Q144" s="214"/>
      <c r="R144" s="214"/>
      <c r="S144" s="214"/>
      <c r="T144" s="21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16" t="s">
        <v>123</v>
      </c>
      <c r="AU144" s="216" t="s">
        <v>78</v>
      </c>
      <c r="AV144" s="13" t="s">
        <v>78</v>
      </c>
      <c r="AW144" s="13" t="s">
        <v>30</v>
      </c>
      <c r="AX144" s="13" t="s">
        <v>76</v>
      </c>
      <c r="AY144" s="216" t="s">
        <v>112</v>
      </c>
    </row>
    <row r="145" s="2" customFormat="1" ht="21.75" customHeight="1">
      <c r="A145" s="34"/>
      <c r="B145" s="35"/>
      <c r="C145" s="191" t="s">
        <v>8</v>
      </c>
      <c r="D145" s="191" t="s">
        <v>115</v>
      </c>
      <c r="E145" s="192" t="s">
        <v>213</v>
      </c>
      <c r="F145" s="193" t="s">
        <v>214</v>
      </c>
      <c r="G145" s="194" t="s">
        <v>142</v>
      </c>
      <c r="H145" s="195">
        <v>3060</v>
      </c>
      <c r="I145" s="196">
        <v>1.04</v>
      </c>
      <c r="J145" s="196">
        <f>ROUND(I145*H145,2)</f>
        <v>3182.4000000000001</v>
      </c>
      <c r="K145" s="193" t="s">
        <v>119</v>
      </c>
      <c r="L145" s="40"/>
      <c r="M145" s="197" t="s">
        <v>17</v>
      </c>
      <c r="N145" s="198" t="s">
        <v>42</v>
      </c>
      <c r="O145" s="199">
        <v>0</v>
      </c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1" t="s">
        <v>113</v>
      </c>
      <c r="AT145" s="201" t="s">
        <v>115</v>
      </c>
      <c r="AU145" s="201" t="s">
        <v>78</v>
      </c>
      <c r="AY145" s="19" t="s">
        <v>112</v>
      </c>
      <c r="BE145" s="202">
        <f>IF(N145="základní",J145,0)</f>
        <v>3182.4000000000001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9" t="s">
        <v>76</v>
      </c>
      <c r="BK145" s="202">
        <f>ROUND(I145*H145,2)</f>
        <v>3182.4000000000001</v>
      </c>
      <c r="BL145" s="19" t="s">
        <v>113</v>
      </c>
      <c r="BM145" s="201" t="s">
        <v>215</v>
      </c>
    </row>
    <row r="146" s="2" customFormat="1">
      <c r="A146" s="34"/>
      <c r="B146" s="35"/>
      <c r="C146" s="36"/>
      <c r="D146" s="203" t="s">
        <v>121</v>
      </c>
      <c r="E146" s="36"/>
      <c r="F146" s="204" t="s">
        <v>216</v>
      </c>
      <c r="G146" s="36"/>
      <c r="H146" s="36"/>
      <c r="I146" s="36"/>
      <c r="J146" s="36"/>
      <c r="K146" s="36"/>
      <c r="L146" s="40"/>
      <c r="M146" s="205"/>
      <c r="N146" s="206"/>
      <c r="O146" s="79"/>
      <c r="P146" s="79"/>
      <c r="Q146" s="79"/>
      <c r="R146" s="79"/>
      <c r="S146" s="79"/>
      <c r="T146" s="80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9" t="s">
        <v>121</v>
      </c>
      <c r="AU146" s="19" t="s">
        <v>78</v>
      </c>
    </row>
    <row r="147" s="13" customFormat="1">
      <c r="A147" s="13"/>
      <c r="B147" s="207"/>
      <c r="C147" s="208"/>
      <c r="D147" s="203" t="s">
        <v>123</v>
      </c>
      <c r="E147" s="209" t="s">
        <v>17</v>
      </c>
      <c r="F147" s="210" t="s">
        <v>217</v>
      </c>
      <c r="G147" s="208"/>
      <c r="H147" s="211">
        <v>3060</v>
      </c>
      <c r="I147" s="208"/>
      <c r="J147" s="208"/>
      <c r="K147" s="208"/>
      <c r="L147" s="212"/>
      <c r="M147" s="213"/>
      <c r="N147" s="214"/>
      <c r="O147" s="214"/>
      <c r="P147" s="214"/>
      <c r="Q147" s="214"/>
      <c r="R147" s="214"/>
      <c r="S147" s="214"/>
      <c r="T147" s="21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16" t="s">
        <v>123</v>
      </c>
      <c r="AU147" s="216" t="s">
        <v>78</v>
      </c>
      <c r="AV147" s="13" t="s">
        <v>78</v>
      </c>
      <c r="AW147" s="13" t="s">
        <v>30</v>
      </c>
      <c r="AX147" s="13" t="s">
        <v>76</v>
      </c>
      <c r="AY147" s="216" t="s">
        <v>112</v>
      </c>
    </row>
    <row r="148" s="2" customFormat="1" ht="21.75" customHeight="1">
      <c r="A148" s="34"/>
      <c r="B148" s="35"/>
      <c r="C148" s="191" t="s">
        <v>218</v>
      </c>
      <c r="D148" s="191" t="s">
        <v>115</v>
      </c>
      <c r="E148" s="192" t="s">
        <v>219</v>
      </c>
      <c r="F148" s="193" t="s">
        <v>220</v>
      </c>
      <c r="G148" s="194" t="s">
        <v>142</v>
      </c>
      <c r="H148" s="195">
        <v>102</v>
      </c>
      <c r="I148" s="196">
        <v>14.9</v>
      </c>
      <c r="J148" s="196">
        <f>ROUND(I148*H148,2)</f>
        <v>1519.8</v>
      </c>
      <c r="K148" s="193" t="s">
        <v>119</v>
      </c>
      <c r="L148" s="40"/>
      <c r="M148" s="197" t="s">
        <v>17</v>
      </c>
      <c r="N148" s="198" t="s">
        <v>42</v>
      </c>
      <c r="O148" s="199">
        <v>0.041000000000000002</v>
      </c>
      <c r="P148" s="199">
        <f>O148*H148</f>
        <v>4.1820000000000004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1" t="s">
        <v>113</v>
      </c>
      <c r="AT148" s="201" t="s">
        <v>115</v>
      </c>
      <c r="AU148" s="201" t="s">
        <v>78</v>
      </c>
      <c r="AY148" s="19" t="s">
        <v>112</v>
      </c>
      <c r="BE148" s="202">
        <f>IF(N148="základní",J148,0)</f>
        <v>1519.8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9" t="s">
        <v>76</v>
      </c>
      <c r="BK148" s="202">
        <f>ROUND(I148*H148,2)</f>
        <v>1519.8</v>
      </c>
      <c r="BL148" s="19" t="s">
        <v>113</v>
      </c>
      <c r="BM148" s="201" t="s">
        <v>221</v>
      </c>
    </row>
    <row r="149" s="2" customFormat="1">
      <c r="A149" s="34"/>
      <c r="B149" s="35"/>
      <c r="C149" s="36"/>
      <c r="D149" s="203" t="s">
        <v>121</v>
      </c>
      <c r="E149" s="36"/>
      <c r="F149" s="204" t="s">
        <v>222</v>
      </c>
      <c r="G149" s="36"/>
      <c r="H149" s="36"/>
      <c r="I149" s="36"/>
      <c r="J149" s="36"/>
      <c r="K149" s="36"/>
      <c r="L149" s="40"/>
      <c r="M149" s="205"/>
      <c r="N149" s="206"/>
      <c r="O149" s="79"/>
      <c r="P149" s="79"/>
      <c r="Q149" s="79"/>
      <c r="R149" s="79"/>
      <c r="S149" s="79"/>
      <c r="T149" s="80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9" t="s">
        <v>121</v>
      </c>
      <c r="AU149" s="19" t="s">
        <v>78</v>
      </c>
    </row>
    <row r="150" s="13" customFormat="1">
      <c r="A150" s="13"/>
      <c r="B150" s="207"/>
      <c r="C150" s="208"/>
      <c r="D150" s="203" t="s">
        <v>123</v>
      </c>
      <c r="E150" s="209" t="s">
        <v>17</v>
      </c>
      <c r="F150" s="210" t="s">
        <v>212</v>
      </c>
      <c r="G150" s="208"/>
      <c r="H150" s="211">
        <v>102</v>
      </c>
      <c r="I150" s="208"/>
      <c r="J150" s="208"/>
      <c r="K150" s="208"/>
      <c r="L150" s="212"/>
      <c r="M150" s="213"/>
      <c r="N150" s="214"/>
      <c r="O150" s="214"/>
      <c r="P150" s="214"/>
      <c r="Q150" s="214"/>
      <c r="R150" s="214"/>
      <c r="S150" s="214"/>
      <c r="T150" s="21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16" t="s">
        <v>123</v>
      </c>
      <c r="AU150" s="216" t="s">
        <v>78</v>
      </c>
      <c r="AV150" s="13" t="s">
        <v>78</v>
      </c>
      <c r="AW150" s="13" t="s">
        <v>30</v>
      </c>
      <c r="AX150" s="13" t="s">
        <v>76</v>
      </c>
      <c r="AY150" s="216" t="s">
        <v>112</v>
      </c>
    </row>
    <row r="151" s="2" customFormat="1" ht="33" customHeight="1">
      <c r="A151" s="34"/>
      <c r="B151" s="35"/>
      <c r="C151" s="191" t="s">
        <v>223</v>
      </c>
      <c r="D151" s="191" t="s">
        <v>115</v>
      </c>
      <c r="E151" s="192" t="s">
        <v>224</v>
      </c>
      <c r="F151" s="193" t="s">
        <v>225</v>
      </c>
      <c r="G151" s="194" t="s">
        <v>142</v>
      </c>
      <c r="H151" s="195">
        <v>47.600000000000001</v>
      </c>
      <c r="I151" s="196">
        <v>261</v>
      </c>
      <c r="J151" s="196">
        <f>ROUND(I151*H151,2)</f>
        <v>12423.6</v>
      </c>
      <c r="K151" s="193" t="s">
        <v>119</v>
      </c>
      <c r="L151" s="40"/>
      <c r="M151" s="197" t="s">
        <v>17</v>
      </c>
      <c r="N151" s="198" t="s">
        <v>42</v>
      </c>
      <c r="O151" s="199">
        <v>0.67100000000000004</v>
      </c>
      <c r="P151" s="199">
        <f>O151*H151</f>
        <v>31.939600000000002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1" t="s">
        <v>113</v>
      </c>
      <c r="AT151" s="201" t="s">
        <v>115</v>
      </c>
      <c r="AU151" s="201" t="s">
        <v>78</v>
      </c>
      <c r="AY151" s="19" t="s">
        <v>112</v>
      </c>
      <c r="BE151" s="202">
        <f>IF(N151="základní",J151,0)</f>
        <v>12423.6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9" t="s">
        <v>76</v>
      </c>
      <c r="BK151" s="202">
        <f>ROUND(I151*H151,2)</f>
        <v>12423.6</v>
      </c>
      <c r="BL151" s="19" t="s">
        <v>113</v>
      </c>
      <c r="BM151" s="201" t="s">
        <v>226</v>
      </c>
    </row>
    <row r="152" s="2" customFormat="1">
      <c r="A152" s="34"/>
      <c r="B152" s="35"/>
      <c r="C152" s="36"/>
      <c r="D152" s="203" t="s">
        <v>121</v>
      </c>
      <c r="E152" s="36"/>
      <c r="F152" s="204" t="s">
        <v>227</v>
      </c>
      <c r="G152" s="36"/>
      <c r="H152" s="36"/>
      <c r="I152" s="36"/>
      <c r="J152" s="36"/>
      <c r="K152" s="36"/>
      <c r="L152" s="40"/>
      <c r="M152" s="205"/>
      <c r="N152" s="206"/>
      <c r="O152" s="79"/>
      <c r="P152" s="79"/>
      <c r="Q152" s="79"/>
      <c r="R152" s="79"/>
      <c r="S152" s="79"/>
      <c r="T152" s="80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9" t="s">
        <v>121</v>
      </c>
      <c r="AU152" s="19" t="s">
        <v>78</v>
      </c>
    </row>
    <row r="153" s="13" customFormat="1">
      <c r="A153" s="13"/>
      <c r="B153" s="207"/>
      <c r="C153" s="208"/>
      <c r="D153" s="203" t="s">
        <v>123</v>
      </c>
      <c r="E153" s="209" t="s">
        <v>17</v>
      </c>
      <c r="F153" s="210" t="s">
        <v>228</v>
      </c>
      <c r="G153" s="208"/>
      <c r="H153" s="211">
        <v>47.600000000000001</v>
      </c>
      <c r="I153" s="208"/>
      <c r="J153" s="208"/>
      <c r="K153" s="208"/>
      <c r="L153" s="212"/>
      <c r="M153" s="213"/>
      <c r="N153" s="214"/>
      <c r="O153" s="214"/>
      <c r="P153" s="214"/>
      <c r="Q153" s="214"/>
      <c r="R153" s="214"/>
      <c r="S153" s="214"/>
      <c r="T153" s="21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16" t="s">
        <v>123</v>
      </c>
      <c r="AU153" s="216" t="s">
        <v>78</v>
      </c>
      <c r="AV153" s="13" t="s">
        <v>78</v>
      </c>
      <c r="AW153" s="13" t="s">
        <v>30</v>
      </c>
      <c r="AX153" s="13" t="s">
        <v>76</v>
      </c>
      <c r="AY153" s="216" t="s">
        <v>112</v>
      </c>
    </row>
    <row r="154" s="2" customFormat="1" ht="33" customHeight="1">
      <c r="A154" s="34"/>
      <c r="B154" s="35"/>
      <c r="C154" s="191" t="s">
        <v>229</v>
      </c>
      <c r="D154" s="191" t="s">
        <v>115</v>
      </c>
      <c r="E154" s="192" t="s">
        <v>230</v>
      </c>
      <c r="F154" s="193" t="s">
        <v>231</v>
      </c>
      <c r="G154" s="194" t="s">
        <v>142</v>
      </c>
      <c r="H154" s="195">
        <v>1428</v>
      </c>
      <c r="I154" s="196">
        <v>3.3799999999999999</v>
      </c>
      <c r="J154" s="196">
        <f>ROUND(I154*H154,2)</f>
        <v>4826.6400000000003</v>
      </c>
      <c r="K154" s="193" t="s">
        <v>119</v>
      </c>
      <c r="L154" s="40"/>
      <c r="M154" s="197" t="s">
        <v>17</v>
      </c>
      <c r="N154" s="198" t="s">
        <v>42</v>
      </c>
      <c r="O154" s="199">
        <v>0</v>
      </c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1" t="s">
        <v>113</v>
      </c>
      <c r="AT154" s="201" t="s">
        <v>115</v>
      </c>
      <c r="AU154" s="201" t="s">
        <v>78</v>
      </c>
      <c r="AY154" s="19" t="s">
        <v>112</v>
      </c>
      <c r="BE154" s="202">
        <f>IF(N154="základní",J154,0)</f>
        <v>4826.6400000000003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9" t="s">
        <v>76</v>
      </c>
      <c r="BK154" s="202">
        <f>ROUND(I154*H154,2)</f>
        <v>4826.6400000000003</v>
      </c>
      <c r="BL154" s="19" t="s">
        <v>113</v>
      </c>
      <c r="BM154" s="201" t="s">
        <v>232</v>
      </c>
    </row>
    <row r="155" s="2" customFormat="1">
      <c r="A155" s="34"/>
      <c r="B155" s="35"/>
      <c r="C155" s="36"/>
      <c r="D155" s="203" t="s">
        <v>121</v>
      </c>
      <c r="E155" s="36"/>
      <c r="F155" s="204" t="s">
        <v>233</v>
      </c>
      <c r="G155" s="36"/>
      <c r="H155" s="36"/>
      <c r="I155" s="36"/>
      <c r="J155" s="36"/>
      <c r="K155" s="36"/>
      <c r="L155" s="40"/>
      <c r="M155" s="205"/>
      <c r="N155" s="206"/>
      <c r="O155" s="79"/>
      <c r="P155" s="79"/>
      <c r="Q155" s="79"/>
      <c r="R155" s="79"/>
      <c r="S155" s="79"/>
      <c r="T155" s="80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9" t="s">
        <v>121</v>
      </c>
      <c r="AU155" s="19" t="s">
        <v>78</v>
      </c>
    </row>
    <row r="156" s="13" customFormat="1">
      <c r="A156" s="13"/>
      <c r="B156" s="207"/>
      <c r="C156" s="208"/>
      <c r="D156" s="203" t="s">
        <v>123</v>
      </c>
      <c r="E156" s="209" t="s">
        <v>17</v>
      </c>
      <c r="F156" s="210" t="s">
        <v>234</v>
      </c>
      <c r="G156" s="208"/>
      <c r="H156" s="211">
        <v>1428</v>
      </c>
      <c r="I156" s="208"/>
      <c r="J156" s="208"/>
      <c r="K156" s="208"/>
      <c r="L156" s="212"/>
      <c r="M156" s="213"/>
      <c r="N156" s="214"/>
      <c r="O156" s="214"/>
      <c r="P156" s="214"/>
      <c r="Q156" s="214"/>
      <c r="R156" s="214"/>
      <c r="S156" s="214"/>
      <c r="T156" s="21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16" t="s">
        <v>123</v>
      </c>
      <c r="AU156" s="216" t="s">
        <v>78</v>
      </c>
      <c r="AV156" s="13" t="s">
        <v>78</v>
      </c>
      <c r="AW156" s="13" t="s">
        <v>30</v>
      </c>
      <c r="AX156" s="13" t="s">
        <v>76</v>
      </c>
      <c r="AY156" s="216" t="s">
        <v>112</v>
      </c>
    </row>
    <row r="157" s="2" customFormat="1">
      <c r="A157" s="34"/>
      <c r="B157" s="35"/>
      <c r="C157" s="191" t="s">
        <v>235</v>
      </c>
      <c r="D157" s="191" t="s">
        <v>115</v>
      </c>
      <c r="E157" s="192" t="s">
        <v>236</v>
      </c>
      <c r="F157" s="193" t="s">
        <v>237</v>
      </c>
      <c r="G157" s="194" t="s">
        <v>142</v>
      </c>
      <c r="H157" s="195">
        <v>47.600000000000001</v>
      </c>
      <c r="I157" s="196">
        <v>157</v>
      </c>
      <c r="J157" s="196">
        <f>ROUND(I157*H157,2)</f>
        <v>7473.1999999999998</v>
      </c>
      <c r="K157" s="193" t="s">
        <v>119</v>
      </c>
      <c r="L157" s="40"/>
      <c r="M157" s="197" t="s">
        <v>17</v>
      </c>
      <c r="N157" s="198" t="s">
        <v>42</v>
      </c>
      <c r="O157" s="199">
        <v>0.40899999999999997</v>
      </c>
      <c r="P157" s="199">
        <f>O157*H157</f>
        <v>19.468399999999999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1" t="s">
        <v>113</v>
      </c>
      <c r="AT157" s="201" t="s">
        <v>115</v>
      </c>
      <c r="AU157" s="201" t="s">
        <v>78</v>
      </c>
      <c r="AY157" s="19" t="s">
        <v>112</v>
      </c>
      <c r="BE157" s="202">
        <f>IF(N157="základní",J157,0)</f>
        <v>7473.1999999999998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9" t="s">
        <v>76</v>
      </c>
      <c r="BK157" s="202">
        <f>ROUND(I157*H157,2)</f>
        <v>7473.1999999999998</v>
      </c>
      <c r="BL157" s="19" t="s">
        <v>113</v>
      </c>
      <c r="BM157" s="201" t="s">
        <v>238</v>
      </c>
    </row>
    <row r="158" s="2" customFormat="1">
      <c r="A158" s="34"/>
      <c r="B158" s="35"/>
      <c r="C158" s="36"/>
      <c r="D158" s="203" t="s">
        <v>121</v>
      </c>
      <c r="E158" s="36"/>
      <c r="F158" s="204" t="s">
        <v>239</v>
      </c>
      <c r="G158" s="36"/>
      <c r="H158" s="36"/>
      <c r="I158" s="36"/>
      <c r="J158" s="36"/>
      <c r="K158" s="36"/>
      <c r="L158" s="40"/>
      <c r="M158" s="205"/>
      <c r="N158" s="206"/>
      <c r="O158" s="79"/>
      <c r="P158" s="79"/>
      <c r="Q158" s="79"/>
      <c r="R158" s="79"/>
      <c r="S158" s="79"/>
      <c r="T158" s="80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9" t="s">
        <v>121</v>
      </c>
      <c r="AU158" s="19" t="s">
        <v>78</v>
      </c>
    </row>
    <row r="159" s="13" customFormat="1">
      <c r="A159" s="13"/>
      <c r="B159" s="207"/>
      <c r="C159" s="208"/>
      <c r="D159" s="203" t="s">
        <v>123</v>
      </c>
      <c r="E159" s="209" t="s">
        <v>17</v>
      </c>
      <c r="F159" s="210" t="s">
        <v>228</v>
      </c>
      <c r="G159" s="208"/>
      <c r="H159" s="211">
        <v>47.600000000000001</v>
      </c>
      <c r="I159" s="208"/>
      <c r="J159" s="208"/>
      <c r="K159" s="208"/>
      <c r="L159" s="212"/>
      <c r="M159" s="213"/>
      <c r="N159" s="214"/>
      <c r="O159" s="214"/>
      <c r="P159" s="214"/>
      <c r="Q159" s="214"/>
      <c r="R159" s="214"/>
      <c r="S159" s="214"/>
      <c r="T159" s="21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16" t="s">
        <v>123</v>
      </c>
      <c r="AU159" s="216" t="s">
        <v>78</v>
      </c>
      <c r="AV159" s="13" t="s">
        <v>78</v>
      </c>
      <c r="AW159" s="13" t="s">
        <v>30</v>
      </c>
      <c r="AX159" s="13" t="s">
        <v>76</v>
      </c>
      <c r="AY159" s="216" t="s">
        <v>112</v>
      </c>
    </row>
    <row r="160" s="2" customFormat="1" ht="21.75" customHeight="1">
      <c r="A160" s="34"/>
      <c r="B160" s="35"/>
      <c r="C160" s="191" t="s">
        <v>240</v>
      </c>
      <c r="D160" s="191" t="s">
        <v>115</v>
      </c>
      <c r="E160" s="192" t="s">
        <v>241</v>
      </c>
      <c r="F160" s="193" t="s">
        <v>242</v>
      </c>
      <c r="G160" s="194" t="s">
        <v>160</v>
      </c>
      <c r="H160" s="195">
        <v>784.63999999999999</v>
      </c>
      <c r="I160" s="196">
        <v>12.5</v>
      </c>
      <c r="J160" s="196">
        <f>ROUND(I160*H160,2)</f>
        <v>9808</v>
      </c>
      <c r="K160" s="193" t="s">
        <v>119</v>
      </c>
      <c r="L160" s="40"/>
      <c r="M160" s="197" t="s">
        <v>17</v>
      </c>
      <c r="N160" s="198" t="s">
        <v>42</v>
      </c>
      <c r="O160" s="199">
        <v>0.031</v>
      </c>
      <c r="P160" s="199">
        <f>O160*H160</f>
        <v>24.323840000000001</v>
      </c>
      <c r="Q160" s="199">
        <v>0</v>
      </c>
      <c r="R160" s="199">
        <f>Q160*H160</f>
        <v>0</v>
      </c>
      <c r="S160" s="199">
        <v>0.001</v>
      </c>
      <c r="T160" s="200">
        <f>S160*H160</f>
        <v>0.78464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1" t="s">
        <v>113</v>
      </c>
      <c r="AT160" s="201" t="s">
        <v>115</v>
      </c>
      <c r="AU160" s="201" t="s">
        <v>78</v>
      </c>
      <c r="AY160" s="19" t="s">
        <v>112</v>
      </c>
      <c r="BE160" s="202">
        <f>IF(N160="základní",J160,0)</f>
        <v>9808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9" t="s">
        <v>76</v>
      </c>
      <c r="BK160" s="202">
        <f>ROUND(I160*H160,2)</f>
        <v>9808</v>
      </c>
      <c r="BL160" s="19" t="s">
        <v>113</v>
      </c>
      <c r="BM160" s="201" t="s">
        <v>243</v>
      </c>
    </row>
    <row r="161" s="2" customFormat="1">
      <c r="A161" s="34"/>
      <c r="B161" s="35"/>
      <c r="C161" s="36"/>
      <c r="D161" s="203" t="s">
        <v>121</v>
      </c>
      <c r="E161" s="36"/>
      <c r="F161" s="204" t="s">
        <v>244</v>
      </c>
      <c r="G161" s="36"/>
      <c r="H161" s="36"/>
      <c r="I161" s="36"/>
      <c r="J161" s="36"/>
      <c r="K161" s="36"/>
      <c r="L161" s="40"/>
      <c r="M161" s="205"/>
      <c r="N161" s="206"/>
      <c r="O161" s="79"/>
      <c r="P161" s="79"/>
      <c r="Q161" s="79"/>
      <c r="R161" s="79"/>
      <c r="S161" s="79"/>
      <c r="T161" s="80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9" t="s">
        <v>121</v>
      </c>
      <c r="AU161" s="19" t="s">
        <v>78</v>
      </c>
    </row>
    <row r="162" s="15" customFormat="1">
      <c r="A162" s="15"/>
      <c r="B162" s="227"/>
      <c r="C162" s="228"/>
      <c r="D162" s="203" t="s">
        <v>123</v>
      </c>
      <c r="E162" s="229" t="s">
        <v>17</v>
      </c>
      <c r="F162" s="230" t="s">
        <v>245</v>
      </c>
      <c r="G162" s="228"/>
      <c r="H162" s="229" t="s">
        <v>17</v>
      </c>
      <c r="I162" s="228"/>
      <c r="J162" s="228"/>
      <c r="K162" s="228"/>
      <c r="L162" s="231"/>
      <c r="M162" s="232"/>
      <c r="N162" s="233"/>
      <c r="O162" s="233"/>
      <c r="P162" s="233"/>
      <c r="Q162" s="233"/>
      <c r="R162" s="233"/>
      <c r="S162" s="233"/>
      <c r="T162" s="234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35" t="s">
        <v>123</v>
      </c>
      <c r="AU162" s="235" t="s">
        <v>78</v>
      </c>
      <c r="AV162" s="15" t="s">
        <v>76</v>
      </c>
      <c r="AW162" s="15" t="s">
        <v>30</v>
      </c>
      <c r="AX162" s="15" t="s">
        <v>71</v>
      </c>
      <c r="AY162" s="235" t="s">
        <v>112</v>
      </c>
    </row>
    <row r="163" s="13" customFormat="1">
      <c r="A163" s="13"/>
      <c r="B163" s="207"/>
      <c r="C163" s="208"/>
      <c r="D163" s="203" t="s">
        <v>123</v>
      </c>
      <c r="E163" s="209" t="s">
        <v>17</v>
      </c>
      <c r="F163" s="210" t="s">
        <v>164</v>
      </c>
      <c r="G163" s="208"/>
      <c r="H163" s="211">
        <v>694.63999999999999</v>
      </c>
      <c r="I163" s="208"/>
      <c r="J163" s="208"/>
      <c r="K163" s="208"/>
      <c r="L163" s="212"/>
      <c r="M163" s="213"/>
      <c r="N163" s="214"/>
      <c r="O163" s="214"/>
      <c r="P163" s="214"/>
      <c r="Q163" s="214"/>
      <c r="R163" s="214"/>
      <c r="S163" s="214"/>
      <c r="T163" s="21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16" t="s">
        <v>123</v>
      </c>
      <c r="AU163" s="216" t="s">
        <v>78</v>
      </c>
      <c r="AV163" s="13" t="s">
        <v>78</v>
      </c>
      <c r="AW163" s="13" t="s">
        <v>30</v>
      </c>
      <c r="AX163" s="13" t="s">
        <v>71</v>
      </c>
      <c r="AY163" s="216" t="s">
        <v>112</v>
      </c>
    </row>
    <row r="164" s="13" customFormat="1">
      <c r="A164" s="13"/>
      <c r="B164" s="207"/>
      <c r="C164" s="208"/>
      <c r="D164" s="203" t="s">
        <v>123</v>
      </c>
      <c r="E164" s="209" t="s">
        <v>17</v>
      </c>
      <c r="F164" s="210" t="s">
        <v>165</v>
      </c>
      <c r="G164" s="208"/>
      <c r="H164" s="211">
        <v>90</v>
      </c>
      <c r="I164" s="208"/>
      <c r="J164" s="208"/>
      <c r="K164" s="208"/>
      <c r="L164" s="212"/>
      <c r="M164" s="213"/>
      <c r="N164" s="214"/>
      <c r="O164" s="214"/>
      <c r="P164" s="214"/>
      <c r="Q164" s="214"/>
      <c r="R164" s="214"/>
      <c r="S164" s="214"/>
      <c r="T164" s="21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16" t="s">
        <v>123</v>
      </c>
      <c r="AU164" s="216" t="s">
        <v>78</v>
      </c>
      <c r="AV164" s="13" t="s">
        <v>78</v>
      </c>
      <c r="AW164" s="13" t="s">
        <v>30</v>
      </c>
      <c r="AX164" s="13" t="s">
        <v>71</v>
      </c>
      <c r="AY164" s="216" t="s">
        <v>112</v>
      </c>
    </row>
    <row r="165" s="14" customFormat="1">
      <c r="A165" s="14"/>
      <c r="B165" s="217"/>
      <c r="C165" s="218"/>
      <c r="D165" s="203" t="s">
        <v>123</v>
      </c>
      <c r="E165" s="219" t="s">
        <v>17</v>
      </c>
      <c r="F165" s="220" t="s">
        <v>126</v>
      </c>
      <c r="G165" s="218"/>
      <c r="H165" s="221">
        <v>784.63999999999999</v>
      </c>
      <c r="I165" s="218"/>
      <c r="J165" s="218"/>
      <c r="K165" s="218"/>
      <c r="L165" s="222"/>
      <c r="M165" s="223"/>
      <c r="N165" s="224"/>
      <c r="O165" s="224"/>
      <c r="P165" s="224"/>
      <c r="Q165" s="224"/>
      <c r="R165" s="224"/>
      <c r="S165" s="224"/>
      <c r="T165" s="22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26" t="s">
        <v>123</v>
      </c>
      <c r="AU165" s="226" t="s">
        <v>78</v>
      </c>
      <c r="AV165" s="14" t="s">
        <v>113</v>
      </c>
      <c r="AW165" s="14" t="s">
        <v>30</v>
      </c>
      <c r="AX165" s="14" t="s">
        <v>76</v>
      </c>
      <c r="AY165" s="226" t="s">
        <v>112</v>
      </c>
    </row>
    <row r="166" s="2" customFormat="1">
      <c r="A166" s="34"/>
      <c r="B166" s="35"/>
      <c r="C166" s="191" t="s">
        <v>7</v>
      </c>
      <c r="D166" s="191" t="s">
        <v>115</v>
      </c>
      <c r="E166" s="192" t="s">
        <v>246</v>
      </c>
      <c r="F166" s="193" t="s">
        <v>247</v>
      </c>
      <c r="G166" s="194" t="s">
        <v>142</v>
      </c>
      <c r="H166" s="195">
        <v>14.029999999999999</v>
      </c>
      <c r="I166" s="196">
        <v>256</v>
      </c>
      <c r="J166" s="196">
        <f>ROUND(I166*H166,2)</f>
        <v>3591.6799999999998</v>
      </c>
      <c r="K166" s="193" t="s">
        <v>119</v>
      </c>
      <c r="L166" s="40"/>
      <c r="M166" s="197" t="s">
        <v>17</v>
      </c>
      <c r="N166" s="198" t="s">
        <v>42</v>
      </c>
      <c r="O166" s="199">
        <v>0.45200000000000001</v>
      </c>
      <c r="P166" s="199">
        <f>O166*H166</f>
        <v>6.3415600000000003</v>
      </c>
      <c r="Q166" s="199">
        <v>0</v>
      </c>
      <c r="R166" s="199">
        <f>Q166*H166</f>
        <v>0</v>
      </c>
      <c r="S166" s="199">
        <v>0.070000000000000007</v>
      </c>
      <c r="T166" s="200">
        <f>S166*H166</f>
        <v>0.98210000000000008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1" t="s">
        <v>113</v>
      </c>
      <c r="AT166" s="201" t="s">
        <v>115</v>
      </c>
      <c r="AU166" s="201" t="s">
        <v>78</v>
      </c>
      <c r="AY166" s="19" t="s">
        <v>112</v>
      </c>
      <c r="BE166" s="202">
        <f>IF(N166="základní",J166,0)</f>
        <v>3591.6799999999998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9" t="s">
        <v>76</v>
      </c>
      <c r="BK166" s="202">
        <f>ROUND(I166*H166,2)</f>
        <v>3591.6799999999998</v>
      </c>
      <c r="BL166" s="19" t="s">
        <v>113</v>
      </c>
      <c r="BM166" s="201" t="s">
        <v>248</v>
      </c>
    </row>
    <row r="167" s="2" customFormat="1">
      <c r="A167" s="34"/>
      <c r="B167" s="35"/>
      <c r="C167" s="36"/>
      <c r="D167" s="203" t="s">
        <v>121</v>
      </c>
      <c r="E167" s="36"/>
      <c r="F167" s="204" t="s">
        <v>249</v>
      </c>
      <c r="G167" s="36"/>
      <c r="H167" s="36"/>
      <c r="I167" s="36"/>
      <c r="J167" s="36"/>
      <c r="K167" s="36"/>
      <c r="L167" s="40"/>
      <c r="M167" s="205"/>
      <c r="N167" s="206"/>
      <c r="O167" s="79"/>
      <c r="P167" s="79"/>
      <c r="Q167" s="79"/>
      <c r="R167" s="79"/>
      <c r="S167" s="79"/>
      <c r="T167" s="80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9" t="s">
        <v>121</v>
      </c>
      <c r="AU167" s="19" t="s">
        <v>78</v>
      </c>
    </row>
    <row r="168" s="13" customFormat="1">
      <c r="A168" s="13"/>
      <c r="B168" s="207"/>
      <c r="C168" s="208"/>
      <c r="D168" s="203" t="s">
        <v>123</v>
      </c>
      <c r="E168" s="209" t="s">
        <v>17</v>
      </c>
      <c r="F168" s="210" t="s">
        <v>250</v>
      </c>
      <c r="G168" s="208"/>
      <c r="H168" s="211">
        <v>9.8499999999999996</v>
      </c>
      <c r="I168" s="208"/>
      <c r="J168" s="208"/>
      <c r="K168" s="208"/>
      <c r="L168" s="212"/>
      <c r="M168" s="213"/>
      <c r="N168" s="214"/>
      <c r="O168" s="214"/>
      <c r="P168" s="214"/>
      <c r="Q168" s="214"/>
      <c r="R168" s="214"/>
      <c r="S168" s="214"/>
      <c r="T168" s="21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16" t="s">
        <v>123</v>
      </c>
      <c r="AU168" s="216" t="s">
        <v>78</v>
      </c>
      <c r="AV168" s="13" t="s">
        <v>78</v>
      </c>
      <c r="AW168" s="13" t="s">
        <v>30</v>
      </c>
      <c r="AX168" s="13" t="s">
        <v>71</v>
      </c>
      <c r="AY168" s="216" t="s">
        <v>112</v>
      </c>
    </row>
    <row r="169" s="13" customFormat="1">
      <c r="A169" s="13"/>
      <c r="B169" s="207"/>
      <c r="C169" s="208"/>
      <c r="D169" s="203" t="s">
        <v>123</v>
      </c>
      <c r="E169" s="209" t="s">
        <v>17</v>
      </c>
      <c r="F169" s="210" t="s">
        <v>251</v>
      </c>
      <c r="G169" s="208"/>
      <c r="H169" s="211">
        <v>4.1799999999999997</v>
      </c>
      <c r="I169" s="208"/>
      <c r="J169" s="208"/>
      <c r="K169" s="208"/>
      <c r="L169" s="212"/>
      <c r="M169" s="213"/>
      <c r="N169" s="214"/>
      <c r="O169" s="214"/>
      <c r="P169" s="214"/>
      <c r="Q169" s="214"/>
      <c r="R169" s="214"/>
      <c r="S169" s="214"/>
      <c r="T169" s="21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16" t="s">
        <v>123</v>
      </c>
      <c r="AU169" s="216" t="s">
        <v>78</v>
      </c>
      <c r="AV169" s="13" t="s">
        <v>78</v>
      </c>
      <c r="AW169" s="13" t="s">
        <v>30</v>
      </c>
      <c r="AX169" s="13" t="s">
        <v>71</v>
      </c>
      <c r="AY169" s="216" t="s">
        <v>112</v>
      </c>
    </row>
    <row r="170" s="14" customFormat="1">
      <c r="A170" s="14"/>
      <c r="B170" s="217"/>
      <c r="C170" s="218"/>
      <c r="D170" s="203" t="s">
        <v>123</v>
      </c>
      <c r="E170" s="219" t="s">
        <v>17</v>
      </c>
      <c r="F170" s="220" t="s">
        <v>126</v>
      </c>
      <c r="G170" s="218"/>
      <c r="H170" s="221">
        <v>14.029999999999999</v>
      </c>
      <c r="I170" s="218"/>
      <c r="J170" s="218"/>
      <c r="K170" s="218"/>
      <c r="L170" s="222"/>
      <c r="M170" s="223"/>
      <c r="N170" s="224"/>
      <c r="O170" s="224"/>
      <c r="P170" s="224"/>
      <c r="Q170" s="224"/>
      <c r="R170" s="224"/>
      <c r="S170" s="224"/>
      <c r="T170" s="22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26" t="s">
        <v>123</v>
      </c>
      <c r="AU170" s="226" t="s">
        <v>78</v>
      </c>
      <c r="AV170" s="14" t="s">
        <v>113</v>
      </c>
      <c r="AW170" s="14" t="s">
        <v>30</v>
      </c>
      <c r="AX170" s="14" t="s">
        <v>76</v>
      </c>
      <c r="AY170" s="226" t="s">
        <v>112</v>
      </c>
    </row>
    <row r="171" s="2" customFormat="1">
      <c r="A171" s="34"/>
      <c r="B171" s="35"/>
      <c r="C171" s="191" t="s">
        <v>252</v>
      </c>
      <c r="D171" s="191" t="s">
        <v>115</v>
      </c>
      <c r="E171" s="192" t="s">
        <v>253</v>
      </c>
      <c r="F171" s="193" t="s">
        <v>254</v>
      </c>
      <c r="G171" s="194" t="s">
        <v>142</v>
      </c>
      <c r="H171" s="195">
        <v>1.403</v>
      </c>
      <c r="I171" s="196">
        <v>1260</v>
      </c>
      <c r="J171" s="196">
        <f>ROUND(I171*H171,2)</f>
        <v>1767.78</v>
      </c>
      <c r="K171" s="193" t="s">
        <v>119</v>
      </c>
      <c r="L171" s="40"/>
      <c r="M171" s="197" t="s">
        <v>17</v>
      </c>
      <c r="N171" s="198" t="s">
        <v>42</v>
      </c>
      <c r="O171" s="199">
        <v>1.25</v>
      </c>
      <c r="P171" s="199">
        <f>O171*H171</f>
        <v>1.7537500000000001</v>
      </c>
      <c r="Q171" s="199">
        <v>0.038850000000000003</v>
      </c>
      <c r="R171" s="199">
        <f>Q171*H171</f>
        <v>0.054506550000000008</v>
      </c>
      <c r="S171" s="199">
        <v>0</v>
      </c>
      <c r="T171" s="200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1" t="s">
        <v>113</v>
      </c>
      <c r="AT171" s="201" t="s">
        <v>115</v>
      </c>
      <c r="AU171" s="201" t="s">
        <v>78</v>
      </c>
      <c r="AY171" s="19" t="s">
        <v>112</v>
      </c>
      <c r="BE171" s="202">
        <f>IF(N171="základní",J171,0)</f>
        <v>1767.78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9" t="s">
        <v>76</v>
      </c>
      <c r="BK171" s="202">
        <f>ROUND(I171*H171,2)</f>
        <v>1767.78</v>
      </c>
      <c r="BL171" s="19" t="s">
        <v>113</v>
      </c>
      <c r="BM171" s="201" t="s">
        <v>255</v>
      </c>
    </row>
    <row r="172" s="2" customFormat="1">
      <c r="A172" s="34"/>
      <c r="B172" s="35"/>
      <c r="C172" s="36"/>
      <c r="D172" s="203" t="s">
        <v>121</v>
      </c>
      <c r="E172" s="36"/>
      <c r="F172" s="204" t="s">
        <v>256</v>
      </c>
      <c r="G172" s="36"/>
      <c r="H172" s="36"/>
      <c r="I172" s="36"/>
      <c r="J172" s="36"/>
      <c r="K172" s="36"/>
      <c r="L172" s="40"/>
      <c r="M172" s="205"/>
      <c r="N172" s="206"/>
      <c r="O172" s="79"/>
      <c r="P172" s="79"/>
      <c r="Q172" s="79"/>
      <c r="R172" s="79"/>
      <c r="S172" s="79"/>
      <c r="T172" s="80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9" t="s">
        <v>121</v>
      </c>
      <c r="AU172" s="19" t="s">
        <v>78</v>
      </c>
    </row>
    <row r="173" s="15" customFormat="1">
      <c r="A173" s="15"/>
      <c r="B173" s="227"/>
      <c r="C173" s="228"/>
      <c r="D173" s="203" t="s">
        <v>123</v>
      </c>
      <c r="E173" s="229" t="s">
        <v>17</v>
      </c>
      <c r="F173" s="230" t="s">
        <v>257</v>
      </c>
      <c r="G173" s="228"/>
      <c r="H173" s="229" t="s">
        <v>17</v>
      </c>
      <c r="I173" s="228"/>
      <c r="J173" s="228"/>
      <c r="K173" s="228"/>
      <c r="L173" s="231"/>
      <c r="M173" s="232"/>
      <c r="N173" s="233"/>
      <c r="O173" s="233"/>
      <c r="P173" s="233"/>
      <c r="Q173" s="233"/>
      <c r="R173" s="233"/>
      <c r="S173" s="233"/>
      <c r="T173" s="234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35" t="s">
        <v>123</v>
      </c>
      <c r="AU173" s="235" t="s">
        <v>78</v>
      </c>
      <c r="AV173" s="15" t="s">
        <v>76</v>
      </c>
      <c r="AW173" s="15" t="s">
        <v>30</v>
      </c>
      <c r="AX173" s="15" t="s">
        <v>71</v>
      </c>
      <c r="AY173" s="235" t="s">
        <v>112</v>
      </c>
    </row>
    <row r="174" s="13" customFormat="1">
      <c r="A174" s="13"/>
      <c r="B174" s="207"/>
      <c r="C174" s="208"/>
      <c r="D174" s="203" t="s">
        <v>123</v>
      </c>
      <c r="E174" s="209" t="s">
        <v>17</v>
      </c>
      <c r="F174" s="210" t="s">
        <v>258</v>
      </c>
      <c r="G174" s="208"/>
      <c r="H174" s="211">
        <v>1.403</v>
      </c>
      <c r="I174" s="208"/>
      <c r="J174" s="208"/>
      <c r="K174" s="208"/>
      <c r="L174" s="212"/>
      <c r="M174" s="213"/>
      <c r="N174" s="214"/>
      <c r="O174" s="214"/>
      <c r="P174" s="214"/>
      <c r="Q174" s="214"/>
      <c r="R174" s="214"/>
      <c r="S174" s="214"/>
      <c r="T174" s="21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16" t="s">
        <v>123</v>
      </c>
      <c r="AU174" s="216" t="s">
        <v>78</v>
      </c>
      <c r="AV174" s="13" t="s">
        <v>78</v>
      </c>
      <c r="AW174" s="13" t="s">
        <v>30</v>
      </c>
      <c r="AX174" s="13" t="s">
        <v>76</v>
      </c>
      <c r="AY174" s="216" t="s">
        <v>112</v>
      </c>
    </row>
    <row r="175" s="2" customFormat="1">
      <c r="A175" s="34"/>
      <c r="B175" s="35"/>
      <c r="C175" s="191" t="s">
        <v>259</v>
      </c>
      <c r="D175" s="191" t="s">
        <v>115</v>
      </c>
      <c r="E175" s="192" t="s">
        <v>260</v>
      </c>
      <c r="F175" s="193" t="s">
        <v>261</v>
      </c>
      <c r="G175" s="194" t="s">
        <v>142</v>
      </c>
      <c r="H175" s="195">
        <v>1.403</v>
      </c>
      <c r="I175" s="196">
        <v>585</v>
      </c>
      <c r="J175" s="196">
        <f>ROUND(I175*H175,2)</f>
        <v>820.75999999999999</v>
      </c>
      <c r="K175" s="193" t="s">
        <v>119</v>
      </c>
      <c r="L175" s="40"/>
      <c r="M175" s="197" t="s">
        <v>17</v>
      </c>
      <c r="N175" s="198" t="s">
        <v>42</v>
      </c>
      <c r="O175" s="199">
        <v>1.5</v>
      </c>
      <c r="P175" s="199">
        <f>O175*H175</f>
        <v>2.1044999999999998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1" t="s">
        <v>113</v>
      </c>
      <c r="AT175" s="201" t="s">
        <v>115</v>
      </c>
      <c r="AU175" s="201" t="s">
        <v>78</v>
      </c>
      <c r="AY175" s="19" t="s">
        <v>112</v>
      </c>
      <c r="BE175" s="202">
        <f>IF(N175="základní",J175,0)</f>
        <v>820.75999999999999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9" t="s">
        <v>76</v>
      </c>
      <c r="BK175" s="202">
        <f>ROUND(I175*H175,2)</f>
        <v>820.75999999999999</v>
      </c>
      <c r="BL175" s="19" t="s">
        <v>113</v>
      </c>
      <c r="BM175" s="201" t="s">
        <v>262</v>
      </c>
    </row>
    <row r="176" s="2" customFormat="1">
      <c r="A176" s="34"/>
      <c r="B176" s="35"/>
      <c r="C176" s="36"/>
      <c r="D176" s="203" t="s">
        <v>121</v>
      </c>
      <c r="E176" s="36"/>
      <c r="F176" s="204" t="s">
        <v>263</v>
      </c>
      <c r="G176" s="36"/>
      <c r="H176" s="36"/>
      <c r="I176" s="36"/>
      <c r="J176" s="36"/>
      <c r="K176" s="36"/>
      <c r="L176" s="40"/>
      <c r="M176" s="205"/>
      <c r="N176" s="206"/>
      <c r="O176" s="79"/>
      <c r="P176" s="79"/>
      <c r="Q176" s="79"/>
      <c r="R176" s="79"/>
      <c r="S176" s="79"/>
      <c r="T176" s="80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9" t="s">
        <v>121</v>
      </c>
      <c r="AU176" s="19" t="s">
        <v>78</v>
      </c>
    </row>
    <row r="177" s="2" customFormat="1">
      <c r="A177" s="34"/>
      <c r="B177" s="35"/>
      <c r="C177" s="191" t="s">
        <v>264</v>
      </c>
      <c r="D177" s="191" t="s">
        <v>115</v>
      </c>
      <c r="E177" s="192" t="s">
        <v>265</v>
      </c>
      <c r="F177" s="193" t="s">
        <v>266</v>
      </c>
      <c r="G177" s="194" t="s">
        <v>142</v>
      </c>
      <c r="H177" s="195">
        <v>1.403</v>
      </c>
      <c r="I177" s="196">
        <v>116</v>
      </c>
      <c r="J177" s="196">
        <f>ROUND(I177*H177,2)</f>
        <v>162.75</v>
      </c>
      <c r="K177" s="193" t="s">
        <v>119</v>
      </c>
      <c r="L177" s="40"/>
      <c r="M177" s="197" t="s">
        <v>17</v>
      </c>
      <c r="N177" s="198" t="s">
        <v>42</v>
      </c>
      <c r="O177" s="199">
        <v>0.29799999999999999</v>
      </c>
      <c r="P177" s="199">
        <f>O177*H177</f>
        <v>0.41809399999999997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1" t="s">
        <v>113</v>
      </c>
      <c r="AT177" s="201" t="s">
        <v>115</v>
      </c>
      <c r="AU177" s="201" t="s">
        <v>78</v>
      </c>
      <c r="AY177" s="19" t="s">
        <v>112</v>
      </c>
      <c r="BE177" s="202">
        <f>IF(N177="základní",J177,0)</f>
        <v>162.75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9" t="s">
        <v>76</v>
      </c>
      <c r="BK177" s="202">
        <f>ROUND(I177*H177,2)</f>
        <v>162.75</v>
      </c>
      <c r="BL177" s="19" t="s">
        <v>113</v>
      </c>
      <c r="BM177" s="201" t="s">
        <v>267</v>
      </c>
    </row>
    <row r="178" s="2" customFormat="1">
      <c r="A178" s="34"/>
      <c r="B178" s="35"/>
      <c r="C178" s="36"/>
      <c r="D178" s="203" t="s">
        <v>121</v>
      </c>
      <c r="E178" s="36"/>
      <c r="F178" s="204" t="s">
        <v>268</v>
      </c>
      <c r="G178" s="36"/>
      <c r="H178" s="36"/>
      <c r="I178" s="36"/>
      <c r="J178" s="36"/>
      <c r="K178" s="36"/>
      <c r="L178" s="40"/>
      <c r="M178" s="205"/>
      <c r="N178" s="206"/>
      <c r="O178" s="79"/>
      <c r="P178" s="79"/>
      <c r="Q178" s="79"/>
      <c r="R178" s="79"/>
      <c r="S178" s="79"/>
      <c r="T178" s="80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9" t="s">
        <v>121</v>
      </c>
      <c r="AU178" s="19" t="s">
        <v>78</v>
      </c>
    </row>
    <row r="179" s="2" customFormat="1" ht="21.75" customHeight="1">
      <c r="A179" s="34"/>
      <c r="B179" s="35"/>
      <c r="C179" s="191" t="s">
        <v>269</v>
      </c>
      <c r="D179" s="191" t="s">
        <v>115</v>
      </c>
      <c r="E179" s="192" t="s">
        <v>270</v>
      </c>
      <c r="F179" s="193" t="s">
        <v>271</v>
      </c>
      <c r="G179" s="194" t="s">
        <v>142</v>
      </c>
      <c r="H179" s="195">
        <v>14.029999999999999</v>
      </c>
      <c r="I179" s="196">
        <v>279</v>
      </c>
      <c r="J179" s="196">
        <f>ROUND(I179*H179,2)</f>
        <v>3914.3699999999999</v>
      </c>
      <c r="K179" s="193" t="s">
        <v>119</v>
      </c>
      <c r="L179" s="40"/>
      <c r="M179" s="197" t="s">
        <v>17</v>
      </c>
      <c r="N179" s="198" t="s">
        <v>42</v>
      </c>
      <c r="O179" s="199">
        <v>0.496</v>
      </c>
      <c r="P179" s="199">
        <f>O179*H179</f>
        <v>6.9588799999999997</v>
      </c>
      <c r="Q179" s="199">
        <v>0.0035599999999999998</v>
      </c>
      <c r="R179" s="199">
        <f>Q179*H179</f>
        <v>0.049946799999999993</v>
      </c>
      <c r="S179" s="199">
        <v>0</v>
      </c>
      <c r="T179" s="200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1" t="s">
        <v>113</v>
      </c>
      <c r="AT179" s="201" t="s">
        <v>115</v>
      </c>
      <c r="AU179" s="201" t="s">
        <v>78</v>
      </c>
      <c r="AY179" s="19" t="s">
        <v>112</v>
      </c>
      <c r="BE179" s="202">
        <f>IF(N179="základní",J179,0)</f>
        <v>3914.3699999999999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19" t="s">
        <v>76</v>
      </c>
      <c r="BK179" s="202">
        <f>ROUND(I179*H179,2)</f>
        <v>3914.3699999999999</v>
      </c>
      <c r="BL179" s="19" t="s">
        <v>113</v>
      </c>
      <c r="BM179" s="201" t="s">
        <v>272</v>
      </c>
    </row>
    <row r="180" s="2" customFormat="1">
      <c r="A180" s="34"/>
      <c r="B180" s="35"/>
      <c r="C180" s="36"/>
      <c r="D180" s="203" t="s">
        <v>121</v>
      </c>
      <c r="E180" s="36"/>
      <c r="F180" s="204" t="s">
        <v>273</v>
      </c>
      <c r="G180" s="36"/>
      <c r="H180" s="36"/>
      <c r="I180" s="36"/>
      <c r="J180" s="36"/>
      <c r="K180" s="36"/>
      <c r="L180" s="40"/>
      <c r="M180" s="205"/>
      <c r="N180" s="206"/>
      <c r="O180" s="79"/>
      <c r="P180" s="79"/>
      <c r="Q180" s="79"/>
      <c r="R180" s="79"/>
      <c r="S180" s="79"/>
      <c r="T180" s="80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9" t="s">
        <v>121</v>
      </c>
      <c r="AU180" s="19" t="s">
        <v>78</v>
      </c>
    </row>
    <row r="181" s="13" customFormat="1">
      <c r="A181" s="13"/>
      <c r="B181" s="207"/>
      <c r="C181" s="208"/>
      <c r="D181" s="203" t="s">
        <v>123</v>
      </c>
      <c r="E181" s="209" t="s">
        <v>17</v>
      </c>
      <c r="F181" s="210" t="s">
        <v>250</v>
      </c>
      <c r="G181" s="208"/>
      <c r="H181" s="211">
        <v>9.8499999999999996</v>
      </c>
      <c r="I181" s="208"/>
      <c r="J181" s="208"/>
      <c r="K181" s="208"/>
      <c r="L181" s="212"/>
      <c r="M181" s="213"/>
      <c r="N181" s="214"/>
      <c r="O181" s="214"/>
      <c r="P181" s="214"/>
      <c r="Q181" s="214"/>
      <c r="R181" s="214"/>
      <c r="S181" s="214"/>
      <c r="T181" s="21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16" t="s">
        <v>123</v>
      </c>
      <c r="AU181" s="216" t="s">
        <v>78</v>
      </c>
      <c r="AV181" s="13" t="s">
        <v>78</v>
      </c>
      <c r="AW181" s="13" t="s">
        <v>30</v>
      </c>
      <c r="AX181" s="13" t="s">
        <v>71</v>
      </c>
      <c r="AY181" s="216" t="s">
        <v>112</v>
      </c>
    </row>
    <row r="182" s="13" customFormat="1">
      <c r="A182" s="13"/>
      <c r="B182" s="207"/>
      <c r="C182" s="208"/>
      <c r="D182" s="203" t="s">
        <v>123</v>
      </c>
      <c r="E182" s="209" t="s">
        <v>17</v>
      </c>
      <c r="F182" s="210" t="s">
        <v>251</v>
      </c>
      <c r="G182" s="208"/>
      <c r="H182" s="211">
        <v>4.1799999999999997</v>
      </c>
      <c r="I182" s="208"/>
      <c r="J182" s="208"/>
      <c r="K182" s="208"/>
      <c r="L182" s="212"/>
      <c r="M182" s="213"/>
      <c r="N182" s="214"/>
      <c r="O182" s="214"/>
      <c r="P182" s="214"/>
      <c r="Q182" s="214"/>
      <c r="R182" s="214"/>
      <c r="S182" s="214"/>
      <c r="T182" s="21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16" t="s">
        <v>123</v>
      </c>
      <c r="AU182" s="216" t="s">
        <v>78</v>
      </c>
      <c r="AV182" s="13" t="s">
        <v>78</v>
      </c>
      <c r="AW182" s="13" t="s">
        <v>30</v>
      </c>
      <c r="AX182" s="13" t="s">
        <v>71</v>
      </c>
      <c r="AY182" s="216" t="s">
        <v>112</v>
      </c>
    </row>
    <row r="183" s="14" customFormat="1">
      <c r="A183" s="14"/>
      <c r="B183" s="217"/>
      <c r="C183" s="218"/>
      <c r="D183" s="203" t="s">
        <v>123</v>
      </c>
      <c r="E183" s="219" t="s">
        <v>17</v>
      </c>
      <c r="F183" s="220" t="s">
        <v>126</v>
      </c>
      <c r="G183" s="218"/>
      <c r="H183" s="221">
        <v>14.029999999999999</v>
      </c>
      <c r="I183" s="218"/>
      <c r="J183" s="218"/>
      <c r="K183" s="218"/>
      <c r="L183" s="222"/>
      <c r="M183" s="223"/>
      <c r="N183" s="224"/>
      <c r="O183" s="224"/>
      <c r="P183" s="224"/>
      <c r="Q183" s="224"/>
      <c r="R183" s="224"/>
      <c r="S183" s="224"/>
      <c r="T183" s="22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26" t="s">
        <v>123</v>
      </c>
      <c r="AU183" s="226" t="s">
        <v>78</v>
      </c>
      <c r="AV183" s="14" t="s">
        <v>113</v>
      </c>
      <c r="AW183" s="14" t="s">
        <v>30</v>
      </c>
      <c r="AX183" s="14" t="s">
        <v>76</v>
      </c>
      <c r="AY183" s="226" t="s">
        <v>112</v>
      </c>
    </row>
    <row r="184" s="2" customFormat="1">
      <c r="A184" s="34"/>
      <c r="B184" s="35"/>
      <c r="C184" s="191" t="s">
        <v>274</v>
      </c>
      <c r="D184" s="191" t="s">
        <v>115</v>
      </c>
      <c r="E184" s="192" t="s">
        <v>275</v>
      </c>
      <c r="F184" s="193" t="s">
        <v>276</v>
      </c>
      <c r="G184" s="194" t="s">
        <v>142</v>
      </c>
      <c r="H184" s="195">
        <v>15.433</v>
      </c>
      <c r="I184" s="196">
        <v>69</v>
      </c>
      <c r="J184" s="196">
        <f>ROUND(I184*H184,2)</f>
        <v>1064.8800000000001</v>
      </c>
      <c r="K184" s="193" t="s">
        <v>119</v>
      </c>
      <c r="L184" s="40"/>
      <c r="M184" s="197" t="s">
        <v>17</v>
      </c>
      <c r="N184" s="198" t="s">
        <v>42</v>
      </c>
      <c r="O184" s="199">
        <v>0.081000000000000003</v>
      </c>
      <c r="P184" s="199">
        <f>O184*H184</f>
        <v>1.250073</v>
      </c>
      <c r="Q184" s="199">
        <v>0.0014</v>
      </c>
      <c r="R184" s="199">
        <f>Q184*H184</f>
        <v>0.021606199999999999</v>
      </c>
      <c r="S184" s="199">
        <v>0</v>
      </c>
      <c r="T184" s="200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1" t="s">
        <v>113</v>
      </c>
      <c r="AT184" s="201" t="s">
        <v>115</v>
      </c>
      <c r="AU184" s="201" t="s">
        <v>78</v>
      </c>
      <c r="AY184" s="19" t="s">
        <v>112</v>
      </c>
      <c r="BE184" s="202">
        <f>IF(N184="základní",J184,0)</f>
        <v>1064.8800000000001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19" t="s">
        <v>76</v>
      </c>
      <c r="BK184" s="202">
        <f>ROUND(I184*H184,2)</f>
        <v>1064.8800000000001</v>
      </c>
      <c r="BL184" s="19" t="s">
        <v>113</v>
      </c>
      <c r="BM184" s="201" t="s">
        <v>277</v>
      </c>
    </row>
    <row r="185" s="2" customFormat="1">
      <c r="A185" s="34"/>
      <c r="B185" s="35"/>
      <c r="C185" s="36"/>
      <c r="D185" s="203" t="s">
        <v>121</v>
      </c>
      <c r="E185" s="36"/>
      <c r="F185" s="204" t="s">
        <v>278</v>
      </c>
      <c r="G185" s="36"/>
      <c r="H185" s="36"/>
      <c r="I185" s="36"/>
      <c r="J185" s="36"/>
      <c r="K185" s="36"/>
      <c r="L185" s="40"/>
      <c r="M185" s="205"/>
      <c r="N185" s="206"/>
      <c r="O185" s="79"/>
      <c r="P185" s="79"/>
      <c r="Q185" s="79"/>
      <c r="R185" s="79"/>
      <c r="S185" s="79"/>
      <c r="T185" s="80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9" t="s">
        <v>121</v>
      </c>
      <c r="AU185" s="19" t="s">
        <v>78</v>
      </c>
    </row>
    <row r="186" s="13" customFormat="1">
      <c r="A186" s="13"/>
      <c r="B186" s="207"/>
      <c r="C186" s="208"/>
      <c r="D186" s="203" t="s">
        <v>123</v>
      </c>
      <c r="E186" s="209" t="s">
        <v>17</v>
      </c>
      <c r="F186" s="210" t="s">
        <v>250</v>
      </c>
      <c r="G186" s="208"/>
      <c r="H186" s="211">
        <v>9.8499999999999996</v>
      </c>
      <c r="I186" s="208"/>
      <c r="J186" s="208"/>
      <c r="K186" s="208"/>
      <c r="L186" s="212"/>
      <c r="M186" s="213"/>
      <c r="N186" s="214"/>
      <c r="O186" s="214"/>
      <c r="P186" s="214"/>
      <c r="Q186" s="214"/>
      <c r="R186" s="214"/>
      <c r="S186" s="214"/>
      <c r="T186" s="21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16" t="s">
        <v>123</v>
      </c>
      <c r="AU186" s="216" t="s">
        <v>78</v>
      </c>
      <c r="AV186" s="13" t="s">
        <v>78</v>
      </c>
      <c r="AW186" s="13" t="s">
        <v>30</v>
      </c>
      <c r="AX186" s="13" t="s">
        <v>71</v>
      </c>
      <c r="AY186" s="216" t="s">
        <v>112</v>
      </c>
    </row>
    <row r="187" s="13" customFormat="1">
      <c r="A187" s="13"/>
      <c r="B187" s="207"/>
      <c r="C187" s="208"/>
      <c r="D187" s="203" t="s">
        <v>123</v>
      </c>
      <c r="E187" s="209" t="s">
        <v>17</v>
      </c>
      <c r="F187" s="210" t="s">
        <v>251</v>
      </c>
      <c r="G187" s="208"/>
      <c r="H187" s="211">
        <v>4.1799999999999997</v>
      </c>
      <c r="I187" s="208"/>
      <c r="J187" s="208"/>
      <c r="K187" s="208"/>
      <c r="L187" s="212"/>
      <c r="M187" s="213"/>
      <c r="N187" s="214"/>
      <c r="O187" s="214"/>
      <c r="P187" s="214"/>
      <c r="Q187" s="214"/>
      <c r="R187" s="214"/>
      <c r="S187" s="214"/>
      <c r="T187" s="21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16" t="s">
        <v>123</v>
      </c>
      <c r="AU187" s="216" t="s">
        <v>78</v>
      </c>
      <c r="AV187" s="13" t="s">
        <v>78</v>
      </c>
      <c r="AW187" s="13" t="s">
        <v>30</v>
      </c>
      <c r="AX187" s="13" t="s">
        <v>71</v>
      </c>
      <c r="AY187" s="216" t="s">
        <v>112</v>
      </c>
    </row>
    <row r="188" s="13" customFormat="1">
      <c r="A188" s="13"/>
      <c r="B188" s="207"/>
      <c r="C188" s="208"/>
      <c r="D188" s="203" t="s">
        <v>123</v>
      </c>
      <c r="E188" s="209" t="s">
        <v>17</v>
      </c>
      <c r="F188" s="210" t="s">
        <v>279</v>
      </c>
      <c r="G188" s="208"/>
      <c r="H188" s="211">
        <v>1.403</v>
      </c>
      <c r="I188" s="208"/>
      <c r="J188" s="208"/>
      <c r="K188" s="208"/>
      <c r="L188" s="212"/>
      <c r="M188" s="213"/>
      <c r="N188" s="214"/>
      <c r="O188" s="214"/>
      <c r="P188" s="214"/>
      <c r="Q188" s="214"/>
      <c r="R188" s="214"/>
      <c r="S188" s="214"/>
      <c r="T188" s="21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16" t="s">
        <v>123</v>
      </c>
      <c r="AU188" s="216" t="s">
        <v>78</v>
      </c>
      <c r="AV188" s="13" t="s">
        <v>78</v>
      </c>
      <c r="AW188" s="13" t="s">
        <v>30</v>
      </c>
      <c r="AX188" s="13" t="s">
        <v>71</v>
      </c>
      <c r="AY188" s="216" t="s">
        <v>112</v>
      </c>
    </row>
    <row r="189" s="14" customFormat="1">
      <c r="A189" s="14"/>
      <c r="B189" s="217"/>
      <c r="C189" s="218"/>
      <c r="D189" s="203" t="s">
        <v>123</v>
      </c>
      <c r="E189" s="219" t="s">
        <v>17</v>
      </c>
      <c r="F189" s="220" t="s">
        <v>126</v>
      </c>
      <c r="G189" s="218"/>
      <c r="H189" s="221">
        <v>15.433</v>
      </c>
      <c r="I189" s="218"/>
      <c r="J189" s="218"/>
      <c r="K189" s="218"/>
      <c r="L189" s="222"/>
      <c r="M189" s="223"/>
      <c r="N189" s="224"/>
      <c r="O189" s="224"/>
      <c r="P189" s="224"/>
      <c r="Q189" s="224"/>
      <c r="R189" s="224"/>
      <c r="S189" s="224"/>
      <c r="T189" s="22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26" t="s">
        <v>123</v>
      </c>
      <c r="AU189" s="226" t="s">
        <v>78</v>
      </c>
      <c r="AV189" s="14" t="s">
        <v>113</v>
      </c>
      <c r="AW189" s="14" t="s">
        <v>30</v>
      </c>
      <c r="AX189" s="14" t="s">
        <v>76</v>
      </c>
      <c r="AY189" s="226" t="s">
        <v>112</v>
      </c>
    </row>
    <row r="190" s="2" customFormat="1">
      <c r="A190" s="34"/>
      <c r="B190" s="35"/>
      <c r="C190" s="191" t="s">
        <v>280</v>
      </c>
      <c r="D190" s="191" t="s">
        <v>115</v>
      </c>
      <c r="E190" s="192" t="s">
        <v>281</v>
      </c>
      <c r="F190" s="193" t="s">
        <v>282</v>
      </c>
      <c r="G190" s="194" t="s">
        <v>142</v>
      </c>
      <c r="H190" s="195">
        <v>14.029999999999999</v>
      </c>
      <c r="I190" s="196">
        <v>508</v>
      </c>
      <c r="J190" s="196">
        <f>ROUND(I190*H190,2)</f>
        <v>7127.2399999999998</v>
      </c>
      <c r="K190" s="193" t="s">
        <v>119</v>
      </c>
      <c r="L190" s="40"/>
      <c r="M190" s="197" t="s">
        <v>17</v>
      </c>
      <c r="N190" s="198" t="s">
        <v>42</v>
      </c>
      <c r="O190" s="199">
        <v>0.54800000000000004</v>
      </c>
      <c r="P190" s="199">
        <f>O190*H190</f>
        <v>7.6884399999999999</v>
      </c>
      <c r="Q190" s="199">
        <v>0.00116</v>
      </c>
      <c r="R190" s="199">
        <f>Q190*H190</f>
        <v>0.016274799999999999</v>
      </c>
      <c r="S190" s="199">
        <v>0</v>
      </c>
      <c r="T190" s="200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1" t="s">
        <v>113</v>
      </c>
      <c r="AT190" s="201" t="s">
        <v>115</v>
      </c>
      <c r="AU190" s="201" t="s">
        <v>78</v>
      </c>
      <c r="AY190" s="19" t="s">
        <v>112</v>
      </c>
      <c r="BE190" s="202">
        <f>IF(N190="základní",J190,0)</f>
        <v>7127.2399999999998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19" t="s">
        <v>76</v>
      </c>
      <c r="BK190" s="202">
        <f>ROUND(I190*H190,2)</f>
        <v>7127.2399999999998</v>
      </c>
      <c r="BL190" s="19" t="s">
        <v>113</v>
      </c>
      <c r="BM190" s="201" t="s">
        <v>283</v>
      </c>
    </row>
    <row r="191" s="2" customFormat="1">
      <c r="A191" s="34"/>
      <c r="B191" s="35"/>
      <c r="C191" s="36"/>
      <c r="D191" s="203" t="s">
        <v>121</v>
      </c>
      <c r="E191" s="36"/>
      <c r="F191" s="204" t="s">
        <v>284</v>
      </c>
      <c r="G191" s="36"/>
      <c r="H191" s="36"/>
      <c r="I191" s="36"/>
      <c r="J191" s="36"/>
      <c r="K191" s="36"/>
      <c r="L191" s="40"/>
      <c r="M191" s="205"/>
      <c r="N191" s="206"/>
      <c r="O191" s="79"/>
      <c r="P191" s="79"/>
      <c r="Q191" s="79"/>
      <c r="R191" s="79"/>
      <c r="S191" s="79"/>
      <c r="T191" s="80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9" t="s">
        <v>121</v>
      </c>
      <c r="AU191" s="19" t="s">
        <v>78</v>
      </c>
    </row>
    <row r="192" s="2" customFormat="1">
      <c r="A192" s="34"/>
      <c r="B192" s="35"/>
      <c r="C192" s="191" t="s">
        <v>285</v>
      </c>
      <c r="D192" s="191" t="s">
        <v>115</v>
      </c>
      <c r="E192" s="192" t="s">
        <v>286</v>
      </c>
      <c r="F192" s="193" t="s">
        <v>287</v>
      </c>
      <c r="G192" s="194" t="s">
        <v>142</v>
      </c>
      <c r="H192" s="195">
        <v>14.029999999999999</v>
      </c>
      <c r="I192" s="196">
        <v>114</v>
      </c>
      <c r="J192" s="196">
        <f>ROUND(I192*H192,2)</f>
        <v>1599.4200000000001</v>
      </c>
      <c r="K192" s="193" t="s">
        <v>119</v>
      </c>
      <c r="L192" s="40"/>
      <c r="M192" s="197" t="s">
        <v>17</v>
      </c>
      <c r="N192" s="198" t="s">
        <v>42</v>
      </c>
      <c r="O192" s="199">
        <v>0.29099999999999998</v>
      </c>
      <c r="P192" s="199">
        <f>O192*H192</f>
        <v>4.0827299999999997</v>
      </c>
      <c r="Q192" s="199">
        <v>0</v>
      </c>
      <c r="R192" s="199">
        <f>Q192*H192</f>
        <v>0</v>
      </c>
      <c r="S192" s="199">
        <v>0</v>
      </c>
      <c r="T192" s="200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1" t="s">
        <v>113</v>
      </c>
      <c r="AT192" s="201" t="s">
        <v>115</v>
      </c>
      <c r="AU192" s="201" t="s">
        <v>78</v>
      </c>
      <c r="AY192" s="19" t="s">
        <v>112</v>
      </c>
      <c r="BE192" s="202">
        <f>IF(N192="základní",J192,0)</f>
        <v>1599.4200000000001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19" t="s">
        <v>76</v>
      </c>
      <c r="BK192" s="202">
        <f>ROUND(I192*H192,2)</f>
        <v>1599.4200000000001</v>
      </c>
      <c r="BL192" s="19" t="s">
        <v>113</v>
      </c>
      <c r="BM192" s="201" t="s">
        <v>288</v>
      </c>
    </row>
    <row r="193" s="2" customFormat="1">
      <c r="A193" s="34"/>
      <c r="B193" s="35"/>
      <c r="C193" s="36"/>
      <c r="D193" s="203" t="s">
        <v>121</v>
      </c>
      <c r="E193" s="36"/>
      <c r="F193" s="204" t="s">
        <v>289</v>
      </c>
      <c r="G193" s="36"/>
      <c r="H193" s="36"/>
      <c r="I193" s="36"/>
      <c r="J193" s="36"/>
      <c r="K193" s="36"/>
      <c r="L193" s="40"/>
      <c r="M193" s="205"/>
      <c r="N193" s="206"/>
      <c r="O193" s="79"/>
      <c r="P193" s="79"/>
      <c r="Q193" s="79"/>
      <c r="R193" s="79"/>
      <c r="S193" s="79"/>
      <c r="T193" s="80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9" t="s">
        <v>121</v>
      </c>
      <c r="AU193" s="19" t="s">
        <v>78</v>
      </c>
    </row>
    <row r="194" s="2" customFormat="1">
      <c r="A194" s="34"/>
      <c r="B194" s="35"/>
      <c r="C194" s="191" t="s">
        <v>290</v>
      </c>
      <c r="D194" s="191" t="s">
        <v>115</v>
      </c>
      <c r="E194" s="192" t="s">
        <v>291</v>
      </c>
      <c r="F194" s="193" t="s">
        <v>292</v>
      </c>
      <c r="G194" s="194" t="s">
        <v>142</v>
      </c>
      <c r="H194" s="195">
        <v>14.029999999999999</v>
      </c>
      <c r="I194" s="196">
        <v>22.600000000000001</v>
      </c>
      <c r="J194" s="196">
        <f>ROUND(I194*H194,2)</f>
        <v>317.07999999999998</v>
      </c>
      <c r="K194" s="193" t="s">
        <v>119</v>
      </c>
      <c r="L194" s="40"/>
      <c r="M194" s="197" t="s">
        <v>17</v>
      </c>
      <c r="N194" s="198" t="s">
        <v>42</v>
      </c>
      <c r="O194" s="199">
        <v>0.058000000000000003</v>
      </c>
      <c r="P194" s="199">
        <f>O194*H194</f>
        <v>0.81374000000000002</v>
      </c>
      <c r="Q194" s="199">
        <v>0</v>
      </c>
      <c r="R194" s="199">
        <f>Q194*H194</f>
        <v>0</v>
      </c>
      <c r="S194" s="199">
        <v>0</v>
      </c>
      <c r="T194" s="200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1" t="s">
        <v>113</v>
      </c>
      <c r="AT194" s="201" t="s">
        <v>115</v>
      </c>
      <c r="AU194" s="201" t="s">
        <v>78</v>
      </c>
      <c r="AY194" s="19" t="s">
        <v>112</v>
      </c>
      <c r="BE194" s="202">
        <f>IF(N194="základní",J194,0)</f>
        <v>317.07999999999998</v>
      </c>
      <c r="BF194" s="202">
        <f>IF(N194="snížená",J194,0)</f>
        <v>0</v>
      </c>
      <c r="BG194" s="202">
        <f>IF(N194="zákl. přenesená",J194,0)</f>
        <v>0</v>
      </c>
      <c r="BH194" s="202">
        <f>IF(N194="sníž. přenesená",J194,0)</f>
        <v>0</v>
      </c>
      <c r="BI194" s="202">
        <f>IF(N194="nulová",J194,0)</f>
        <v>0</v>
      </c>
      <c r="BJ194" s="19" t="s">
        <v>76</v>
      </c>
      <c r="BK194" s="202">
        <f>ROUND(I194*H194,2)</f>
        <v>317.07999999999998</v>
      </c>
      <c r="BL194" s="19" t="s">
        <v>113</v>
      </c>
      <c r="BM194" s="201" t="s">
        <v>293</v>
      </c>
    </row>
    <row r="195" s="2" customFormat="1">
      <c r="A195" s="34"/>
      <c r="B195" s="35"/>
      <c r="C195" s="36"/>
      <c r="D195" s="203" t="s">
        <v>121</v>
      </c>
      <c r="E195" s="36"/>
      <c r="F195" s="204" t="s">
        <v>294</v>
      </c>
      <c r="G195" s="36"/>
      <c r="H195" s="36"/>
      <c r="I195" s="36"/>
      <c r="J195" s="36"/>
      <c r="K195" s="36"/>
      <c r="L195" s="40"/>
      <c r="M195" s="205"/>
      <c r="N195" s="206"/>
      <c r="O195" s="79"/>
      <c r="P195" s="79"/>
      <c r="Q195" s="79"/>
      <c r="R195" s="79"/>
      <c r="S195" s="79"/>
      <c r="T195" s="80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9" t="s">
        <v>121</v>
      </c>
      <c r="AU195" s="19" t="s">
        <v>78</v>
      </c>
    </row>
    <row r="196" s="12" customFormat="1" ht="22.8" customHeight="1">
      <c r="A196" s="12"/>
      <c r="B196" s="176"/>
      <c r="C196" s="177"/>
      <c r="D196" s="178" t="s">
        <v>70</v>
      </c>
      <c r="E196" s="189" t="s">
        <v>295</v>
      </c>
      <c r="F196" s="189" t="s">
        <v>296</v>
      </c>
      <c r="G196" s="177"/>
      <c r="H196" s="177"/>
      <c r="I196" s="177"/>
      <c r="J196" s="190">
        <f>BK196</f>
        <v>60203.659999999996</v>
      </c>
      <c r="K196" s="177"/>
      <c r="L196" s="181"/>
      <c r="M196" s="182"/>
      <c r="N196" s="183"/>
      <c r="O196" s="183"/>
      <c r="P196" s="184">
        <f>SUM(P197:P209)</f>
        <v>13.783391999999999</v>
      </c>
      <c r="Q196" s="183"/>
      <c r="R196" s="184">
        <f>SUM(R197:R209)</f>
        <v>0</v>
      </c>
      <c r="S196" s="183"/>
      <c r="T196" s="185">
        <f>SUM(T197:T209)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86" t="s">
        <v>76</v>
      </c>
      <c r="AT196" s="187" t="s">
        <v>70</v>
      </c>
      <c r="AU196" s="187" t="s">
        <v>76</v>
      </c>
      <c r="AY196" s="186" t="s">
        <v>112</v>
      </c>
      <c r="BK196" s="188">
        <f>SUM(BK197:BK209)</f>
        <v>60203.659999999996</v>
      </c>
    </row>
    <row r="197" s="2" customFormat="1" ht="33" customHeight="1">
      <c r="A197" s="34"/>
      <c r="B197" s="35"/>
      <c r="C197" s="191" t="s">
        <v>297</v>
      </c>
      <c r="D197" s="191" t="s">
        <v>115</v>
      </c>
      <c r="E197" s="192" t="s">
        <v>298</v>
      </c>
      <c r="F197" s="193" t="s">
        <v>299</v>
      </c>
      <c r="G197" s="194" t="s">
        <v>300</v>
      </c>
      <c r="H197" s="195">
        <v>6.944</v>
      </c>
      <c r="I197" s="196">
        <v>1210</v>
      </c>
      <c r="J197" s="196">
        <f>ROUND(I197*H197,2)</f>
        <v>8402.2399999999998</v>
      </c>
      <c r="K197" s="193" t="s">
        <v>119</v>
      </c>
      <c r="L197" s="40"/>
      <c r="M197" s="197" t="s">
        <v>17</v>
      </c>
      <c r="N197" s="198" t="s">
        <v>42</v>
      </c>
      <c r="O197" s="199">
        <v>0</v>
      </c>
      <c r="P197" s="199">
        <f>O197*H197</f>
        <v>0</v>
      </c>
      <c r="Q197" s="199">
        <v>0</v>
      </c>
      <c r="R197" s="199">
        <f>Q197*H197</f>
        <v>0</v>
      </c>
      <c r="S197" s="199">
        <v>0</v>
      </c>
      <c r="T197" s="200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1" t="s">
        <v>113</v>
      </c>
      <c r="AT197" s="201" t="s">
        <v>115</v>
      </c>
      <c r="AU197" s="201" t="s">
        <v>78</v>
      </c>
      <c r="AY197" s="19" t="s">
        <v>112</v>
      </c>
      <c r="BE197" s="202">
        <f>IF(N197="základní",J197,0)</f>
        <v>8402.2399999999998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19" t="s">
        <v>76</v>
      </c>
      <c r="BK197" s="202">
        <f>ROUND(I197*H197,2)</f>
        <v>8402.2399999999998</v>
      </c>
      <c r="BL197" s="19" t="s">
        <v>113</v>
      </c>
      <c r="BM197" s="201" t="s">
        <v>301</v>
      </c>
    </row>
    <row r="198" s="2" customFormat="1">
      <c r="A198" s="34"/>
      <c r="B198" s="35"/>
      <c r="C198" s="36"/>
      <c r="D198" s="203" t="s">
        <v>121</v>
      </c>
      <c r="E198" s="36"/>
      <c r="F198" s="204" t="s">
        <v>302</v>
      </c>
      <c r="G198" s="36"/>
      <c r="H198" s="36"/>
      <c r="I198" s="36"/>
      <c r="J198" s="36"/>
      <c r="K198" s="36"/>
      <c r="L198" s="40"/>
      <c r="M198" s="205"/>
      <c r="N198" s="206"/>
      <c r="O198" s="79"/>
      <c r="P198" s="79"/>
      <c r="Q198" s="79"/>
      <c r="R198" s="79"/>
      <c r="S198" s="79"/>
      <c r="T198" s="80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9" t="s">
        <v>121</v>
      </c>
      <c r="AU198" s="19" t="s">
        <v>78</v>
      </c>
    </row>
    <row r="199" s="13" customFormat="1">
      <c r="A199" s="13"/>
      <c r="B199" s="207"/>
      <c r="C199" s="208"/>
      <c r="D199" s="203" t="s">
        <v>123</v>
      </c>
      <c r="E199" s="209" t="s">
        <v>17</v>
      </c>
      <c r="F199" s="210" t="s">
        <v>303</v>
      </c>
      <c r="G199" s="208"/>
      <c r="H199" s="211">
        <v>6.944</v>
      </c>
      <c r="I199" s="208"/>
      <c r="J199" s="208"/>
      <c r="K199" s="208"/>
      <c r="L199" s="212"/>
      <c r="M199" s="213"/>
      <c r="N199" s="214"/>
      <c r="O199" s="214"/>
      <c r="P199" s="214"/>
      <c r="Q199" s="214"/>
      <c r="R199" s="214"/>
      <c r="S199" s="214"/>
      <c r="T199" s="21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16" t="s">
        <v>123</v>
      </c>
      <c r="AU199" s="216" t="s">
        <v>78</v>
      </c>
      <c r="AV199" s="13" t="s">
        <v>78</v>
      </c>
      <c r="AW199" s="13" t="s">
        <v>30</v>
      </c>
      <c r="AX199" s="13" t="s">
        <v>76</v>
      </c>
      <c r="AY199" s="216" t="s">
        <v>112</v>
      </c>
    </row>
    <row r="200" s="2" customFormat="1" ht="33" customHeight="1">
      <c r="A200" s="34"/>
      <c r="B200" s="35"/>
      <c r="C200" s="191" t="s">
        <v>304</v>
      </c>
      <c r="D200" s="191" t="s">
        <v>115</v>
      </c>
      <c r="E200" s="192" t="s">
        <v>305</v>
      </c>
      <c r="F200" s="193" t="s">
        <v>306</v>
      </c>
      <c r="G200" s="194" t="s">
        <v>300</v>
      </c>
      <c r="H200" s="195">
        <v>20.75</v>
      </c>
      <c r="I200" s="196">
        <v>1620</v>
      </c>
      <c r="J200" s="196">
        <f>ROUND(I200*H200,2)</f>
        <v>33615</v>
      </c>
      <c r="K200" s="193" t="s">
        <v>119</v>
      </c>
      <c r="L200" s="40"/>
      <c r="M200" s="197" t="s">
        <v>17</v>
      </c>
      <c r="N200" s="198" t="s">
        <v>42</v>
      </c>
      <c r="O200" s="199">
        <v>0</v>
      </c>
      <c r="P200" s="199">
        <f>O200*H200</f>
        <v>0</v>
      </c>
      <c r="Q200" s="199">
        <v>0</v>
      </c>
      <c r="R200" s="199">
        <f>Q200*H200</f>
        <v>0</v>
      </c>
      <c r="S200" s="199">
        <v>0</v>
      </c>
      <c r="T200" s="200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1" t="s">
        <v>113</v>
      </c>
      <c r="AT200" s="201" t="s">
        <v>115</v>
      </c>
      <c r="AU200" s="201" t="s">
        <v>78</v>
      </c>
      <c r="AY200" s="19" t="s">
        <v>112</v>
      </c>
      <c r="BE200" s="202">
        <f>IF(N200="základní",J200,0)</f>
        <v>33615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19" t="s">
        <v>76</v>
      </c>
      <c r="BK200" s="202">
        <f>ROUND(I200*H200,2)</f>
        <v>33615</v>
      </c>
      <c r="BL200" s="19" t="s">
        <v>113</v>
      </c>
      <c r="BM200" s="201" t="s">
        <v>307</v>
      </c>
    </row>
    <row r="201" s="2" customFormat="1">
      <c r="A201" s="34"/>
      <c r="B201" s="35"/>
      <c r="C201" s="36"/>
      <c r="D201" s="203" t="s">
        <v>121</v>
      </c>
      <c r="E201" s="36"/>
      <c r="F201" s="204" t="s">
        <v>308</v>
      </c>
      <c r="G201" s="36"/>
      <c r="H201" s="36"/>
      <c r="I201" s="36"/>
      <c r="J201" s="36"/>
      <c r="K201" s="36"/>
      <c r="L201" s="40"/>
      <c r="M201" s="205"/>
      <c r="N201" s="206"/>
      <c r="O201" s="79"/>
      <c r="P201" s="79"/>
      <c r="Q201" s="79"/>
      <c r="R201" s="79"/>
      <c r="S201" s="79"/>
      <c r="T201" s="80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9" t="s">
        <v>121</v>
      </c>
      <c r="AU201" s="19" t="s">
        <v>78</v>
      </c>
    </row>
    <row r="202" s="13" customFormat="1">
      <c r="A202" s="13"/>
      <c r="B202" s="207"/>
      <c r="C202" s="208"/>
      <c r="D202" s="203" t="s">
        <v>123</v>
      </c>
      <c r="E202" s="209" t="s">
        <v>17</v>
      </c>
      <c r="F202" s="210" t="s">
        <v>309</v>
      </c>
      <c r="G202" s="208"/>
      <c r="H202" s="211">
        <v>20.75</v>
      </c>
      <c r="I202" s="208"/>
      <c r="J202" s="208"/>
      <c r="K202" s="208"/>
      <c r="L202" s="212"/>
      <c r="M202" s="213"/>
      <c r="N202" s="214"/>
      <c r="O202" s="214"/>
      <c r="P202" s="214"/>
      <c r="Q202" s="214"/>
      <c r="R202" s="214"/>
      <c r="S202" s="214"/>
      <c r="T202" s="21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16" t="s">
        <v>123</v>
      </c>
      <c r="AU202" s="216" t="s">
        <v>78</v>
      </c>
      <c r="AV202" s="13" t="s">
        <v>78</v>
      </c>
      <c r="AW202" s="13" t="s">
        <v>30</v>
      </c>
      <c r="AX202" s="13" t="s">
        <v>76</v>
      </c>
      <c r="AY202" s="216" t="s">
        <v>112</v>
      </c>
    </row>
    <row r="203" s="2" customFormat="1">
      <c r="A203" s="34"/>
      <c r="B203" s="35"/>
      <c r="C203" s="191" t="s">
        <v>310</v>
      </c>
      <c r="D203" s="191" t="s">
        <v>115</v>
      </c>
      <c r="E203" s="192" t="s">
        <v>311</v>
      </c>
      <c r="F203" s="193" t="s">
        <v>312</v>
      </c>
      <c r="G203" s="194" t="s">
        <v>300</v>
      </c>
      <c r="H203" s="195">
        <v>27.347999999999999</v>
      </c>
      <c r="I203" s="196">
        <v>226</v>
      </c>
      <c r="J203" s="196">
        <f>ROUND(I203*H203,2)</f>
        <v>6180.6499999999996</v>
      </c>
      <c r="K203" s="193" t="s">
        <v>119</v>
      </c>
      <c r="L203" s="40"/>
      <c r="M203" s="197" t="s">
        <v>17</v>
      </c>
      <c r="N203" s="198" t="s">
        <v>42</v>
      </c>
      <c r="O203" s="199">
        <v>0.23999999999999999</v>
      </c>
      <c r="P203" s="199">
        <f>O203*H203</f>
        <v>6.5635199999999996</v>
      </c>
      <c r="Q203" s="199">
        <v>0</v>
      </c>
      <c r="R203" s="199">
        <f>Q203*H203</f>
        <v>0</v>
      </c>
      <c r="S203" s="199">
        <v>0</v>
      </c>
      <c r="T203" s="200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1" t="s">
        <v>113</v>
      </c>
      <c r="AT203" s="201" t="s">
        <v>115</v>
      </c>
      <c r="AU203" s="201" t="s">
        <v>78</v>
      </c>
      <c r="AY203" s="19" t="s">
        <v>112</v>
      </c>
      <c r="BE203" s="202">
        <f>IF(N203="základní",J203,0)</f>
        <v>6180.6499999999996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19" t="s">
        <v>76</v>
      </c>
      <c r="BK203" s="202">
        <f>ROUND(I203*H203,2)</f>
        <v>6180.6499999999996</v>
      </c>
      <c r="BL203" s="19" t="s">
        <v>113</v>
      </c>
      <c r="BM203" s="201" t="s">
        <v>313</v>
      </c>
    </row>
    <row r="204" s="2" customFormat="1">
      <c r="A204" s="34"/>
      <c r="B204" s="35"/>
      <c r="C204" s="36"/>
      <c r="D204" s="203" t="s">
        <v>121</v>
      </c>
      <c r="E204" s="36"/>
      <c r="F204" s="204" t="s">
        <v>314</v>
      </c>
      <c r="G204" s="36"/>
      <c r="H204" s="36"/>
      <c r="I204" s="36"/>
      <c r="J204" s="36"/>
      <c r="K204" s="36"/>
      <c r="L204" s="40"/>
      <c r="M204" s="205"/>
      <c r="N204" s="206"/>
      <c r="O204" s="79"/>
      <c r="P204" s="79"/>
      <c r="Q204" s="79"/>
      <c r="R204" s="79"/>
      <c r="S204" s="79"/>
      <c r="T204" s="80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9" t="s">
        <v>121</v>
      </c>
      <c r="AU204" s="19" t="s">
        <v>78</v>
      </c>
    </row>
    <row r="205" s="2" customFormat="1" ht="16.5" customHeight="1">
      <c r="A205" s="34"/>
      <c r="B205" s="35"/>
      <c r="C205" s="191" t="s">
        <v>315</v>
      </c>
      <c r="D205" s="191" t="s">
        <v>115</v>
      </c>
      <c r="E205" s="192" t="s">
        <v>316</v>
      </c>
      <c r="F205" s="193" t="s">
        <v>317</v>
      </c>
      <c r="G205" s="194" t="s">
        <v>300</v>
      </c>
      <c r="H205" s="195">
        <v>683.70000000000005</v>
      </c>
      <c r="I205" s="196">
        <v>12.800000000000001</v>
      </c>
      <c r="J205" s="196">
        <f>ROUND(I205*H205,2)</f>
        <v>8751.3600000000006</v>
      </c>
      <c r="K205" s="193" t="s">
        <v>119</v>
      </c>
      <c r="L205" s="40"/>
      <c r="M205" s="197" t="s">
        <v>17</v>
      </c>
      <c r="N205" s="198" t="s">
        <v>42</v>
      </c>
      <c r="O205" s="199">
        <v>0.0040000000000000001</v>
      </c>
      <c r="P205" s="199">
        <f>O205*H205</f>
        <v>2.7348000000000003</v>
      </c>
      <c r="Q205" s="199">
        <v>0</v>
      </c>
      <c r="R205" s="199">
        <f>Q205*H205</f>
        <v>0</v>
      </c>
      <c r="S205" s="199">
        <v>0</v>
      </c>
      <c r="T205" s="200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1" t="s">
        <v>113</v>
      </c>
      <c r="AT205" s="201" t="s">
        <v>115</v>
      </c>
      <c r="AU205" s="201" t="s">
        <v>78</v>
      </c>
      <c r="AY205" s="19" t="s">
        <v>112</v>
      </c>
      <c r="BE205" s="202">
        <f>IF(N205="základní",J205,0)</f>
        <v>8751.3600000000006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19" t="s">
        <v>76</v>
      </c>
      <c r="BK205" s="202">
        <f>ROUND(I205*H205,2)</f>
        <v>8751.3600000000006</v>
      </c>
      <c r="BL205" s="19" t="s">
        <v>113</v>
      </c>
      <c r="BM205" s="201" t="s">
        <v>318</v>
      </c>
    </row>
    <row r="206" s="2" customFormat="1">
      <c r="A206" s="34"/>
      <c r="B206" s="35"/>
      <c r="C206" s="36"/>
      <c r="D206" s="203" t="s">
        <v>121</v>
      </c>
      <c r="E206" s="36"/>
      <c r="F206" s="204" t="s">
        <v>319</v>
      </c>
      <c r="G206" s="36"/>
      <c r="H206" s="36"/>
      <c r="I206" s="36"/>
      <c r="J206" s="36"/>
      <c r="K206" s="36"/>
      <c r="L206" s="40"/>
      <c r="M206" s="205"/>
      <c r="N206" s="206"/>
      <c r="O206" s="79"/>
      <c r="P206" s="79"/>
      <c r="Q206" s="79"/>
      <c r="R206" s="79"/>
      <c r="S206" s="79"/>
      <c r="T206" s="80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9" t="s">
        <v>121</v>
      </c>
      <c r="AU206" s="19" t="s">
        <v>78</v>
      </c>
    </row>
    <row r="207" s="13" customFormat="1">
      <c r="A207" s="13"/>
      <c r="B207" s="207"/>
      <c r="C207" s="208"/>
      <c r="D207" s="203" t="s">
        <v>123</v>
      </c>
      <c r="E207" s="208"/>
      <c r="F207" s="210" t="s">
        <v>320</v>
      </c>
      <c r="G207" s="208"/>
      <c r="H207" s="211">
        <v>683.70000000000005</v>
      </c>
      <c r="I207" s="208"/>
      <c r="J207" s="208"/>
      <c r="K207" s="208"/>
      <c r="L207" s="212"/>
      <c r="M207" s="213"/>
      <c r="N207" s="214"/>
      <c r="O207" s="214"/>
      <c r="P207" s="214"/>
      <c r="Q207" s="214"/>
      <c r="R207" s="214"/>
      <c r="S207" s="214"/>
      <c r="T207" s="21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16" t="s">
        <v>123</v>
      </c>
      <c r="AU207" s="216" t="s">
        <v>78</v>
      </c>
      <c r="AV207" s="13" t="s">
        <v>78</v>
      </c>
      <c r="AW207" s="13" t="s">
        <v>4</v>
      </c>
      <c r="AX207" s="13" t="s">
        <v>76</v>
      </c>
      <c r="AY207" s="216" t="s">
        <v>112</v>
      </c>
    </row>
    <row r="208" s="2" customFormat="1">
      <c r="A208" s="34"/>
      <c r="B208" s="35"/>
      <c r="C208" s="191" t="s">
        <v>321</v>
      </c>
      <c r="D208" s="191" t="s">
        <v>115</v>
      </c>
      <c r="E208" s="192" t="s">
        <v>322</v>
      </c>
      <c r="F208" s="193" t="s">
        <v>323</v>
      </c>
      <c r="G208" s="194" t="s">
        <v>300</v>
      </c>
      <c r="H208" s="195">
        <v>27.347999999999999</v>
      </c>
      <c r="I208" s="196">
        <v>119</v>
      </c>
      <c r="J208" s="196">
        <f>ROUND(I208*H208,2)</f>
        <v>3254.4099999999999</v>
      </c>
      <c r="K208" s="193" t="s">
        <v>119</v>
      </c>
      <c r="L208" s="40"/>
      <c r="M208" s="197" t="s">
        <v>17</v>
      </c>
      <c r="N208" s="198" t="s">
        <v>42</v>
      </c>
      <c r="O208" s="199">
        <v>0.16400000000000001</v>
      </c>
      <c r="P208" s="199">
        <f>O208*H208</f>
        <v>4.4850719999999997</v>
      </c>
      <c r="Q208" s="199">
        <v>0</v>
      </c>
      <c r="R208" s="199">
        <f>Q208*H208</f>
        <v>0</v>
      </c>
      <c r="S208" s="199">
        <v>0</v>
      </c>
      <c r="T208" s="200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1" t="s">
        <v>113</v>
      </c>
      <c r="AT208" s="201" t="s">
        <v>115</v>
      </c>
      <c r="AU208" s="201" t="s">
        <v>78</v>
      </c>
      <c r="AY208" s="19" t="s">
        <v>112</v>
      </c>
      <c r="BE208" s="202">
        <f>IF(N208="základní",J208,0)</f>
        <v>3254.4099999999999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19" t="s">
        <v>76</v>
      </c>
      <c r="BK208" s="202">
        <f>ROUND(I208*H208,2)</f>
        <v>3254.4099999999999</v>
      </c>
      <c r="BL208" s="19" t="s">
        <v>113</v>
      </c>
      <c r="BM208" s="201" t="s">
        <v>324</v>
      </c>
    </row>
    <row r="209" s="2" customFormat="1">
      <c r="A209" s="34"/>
      <c r="B209" s="35"/>
      <c r="C209" s="36"/>
      <c r="D209" s="203" t="s">
        <v>121</v>
      </c>
      <c r="E209" s="36"/>
      <c r="F209" s="204" t="s">
        <v>325</v>
      </c>
      <c r="G209" s="36"/>
      <c r="H209" s="36"/>
      <c r="I209" s="36"/>
      <c r="J209" s="36"/>
      <c r="K209" s="36"/>
      <c r="L209" s="40"/>
      <c r="M209" s="205"/>
      <c r="N209" s="206"/>
      <c r="O209" s="79"/>
      <c r="P209" s="79"/>
      <c r="Q209" s="79"/>
      <c r="R209" s="79"/>
      <c r="S209" s="79"/>
      <c r="T209" s="80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9" t="s">
        <v>121</v>
      </c>
      <c r="AU209" s="19" t="s">
        <v>78</v>
      </c>
    </row>
    <row r="210" s="12" customFormat="1" ht="22.8" customHeight="1">
      <c r="A210" s="12"/>
      <c r="B210" s="176"/>
      <c r="C210" s="177"/>
      <c r="D210" s="178" t="s">
        <v>70</v>
      </c>
      <c r="E210" s="189" t="s">
        <v>326</v>
      </c>
      <c r="F210" s="189" t="s">
        <v>327</v>
      </c>
      <c r="G210" s="177"/>
      <c r="H210" s="177"/>
      <c r="I210" s="177"/>
      <c r="J210" s="190">
        <f>BK210</f>
        <v>1301.8</v>
      </c>
      <c r="K210" s="177"/>
      <c r="L210" s="181"/>
      <c r="M210" s="182"/>
      <c r="N210" s="183"/>
      <c r="O210" s="183"/>
      <c r="P210" s="184">
        <f>SUM(P211:P212)</f>
        <v>2.5529999999999999</v>
      </c>
      <c r="Q210" s="183"/>
      <c r="R210" s="184">
        <f>SUM(R211:R212)</f>
        <v>0</v>
      </c>
      <c r="S210" s="183"/>
      <c r="T210" s="185">
        <f>SUM(T211:T212)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86" t="s">
        <v>76</v>
      </c>
      <c r="AT210" s="187" t="s">
        <v>70</v>
      </c>
      <c r="AU210" s="187" t="s">
        <v>76</v>
      </c>
      <c r="AY210" s="186" t="s">
        <v>112</v>
      </c>
      <c r="BK210" s="188">
        <f>SUM(BK211:BK212)</f>
        <v>1301.8</v>
      </c>
    </row>
    <row r="211" s="2" customFormat="1" ht="16.5" customHeight="1">
      <c r="A211" s="34"/>
      <c r="B211" s="35"/>
      <c r="C211" s="191" t="s">
        <v>328</v>
      </c>
      <c r="D211" s="191" t="s">
        <v>115</v>
      </c>
      <c r="E211" s="192" t="s">
        <v>329</v>
      </c>
      <c r="F211" s="193" t="s">
        <v>330</v>
      </c>
      <c r="G211" s="194" t="s">
        <v>300</v>
      </c>
      <c r="H211" s="195">
        <v>2.2999999999999998</v>
      </c>
      <c r="I211" s="196">
        <v>566</v>
      </c>
      <c r="J211" s="196">
        <f>ROUND(I211*H211,2)</f>
        <v>1301.8</v>
      </c>
      <c r="K211" s="193" t="s">
        <v>119</v>
      </c>
      <c r="L211" s="40"/>
      <c r="M211" s="197" t="s">
        <v>17</v>
      </c>
      <c r="N211" s="198" t="s">
        <v>42</v>
      </c>
      <c r="O211" s="199">
        <v>1.1100000000000001</v>
      </c>
      <c r="P211" s="199">
        <f>O211*H211</f>
        <v>2.5529999999999999</v>
      </c>
      <c r="Q211" s="199">
        <v>0</v>
      </c>
      <c r="R211" s="199">
        <f>Q211*H211</f>
        <v>0</v>
      </c>
      <c r="S211" s="199">
        <v>0</v>
      </c>
      <c r="T211" s="200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1" t="s">
        <v>113</v>
      </c>
      <c r="AT211" s="201" t="s">
        <v>115</v>
      </c>
      <c r="AU211" s="201" t="s">
        <v>78</v>
      </c>
      <c r="AY211" s="19" t="s">
        <v>112</v>
      </c>
      <c r="BE211" s="202">
        <f>IF(N211="základní",J211,0)</f>
        <v>1301.8</v>
      </c>
      <c r="BF211" s="202">
        <f>IF(N211="snížená",J211,0)</f>
        <v>0</v>
      </c>
      <c r="BG211" s="202">
        <f>IF(N211="zákl. přenesená",J211,0)</f>
        <v>0</v>
      </c>
      <c r="BH211" s="202">
        <f>IF(N211="sníž. přenesená",J211,0)</f>
        <v>0</v>
      </c>
      <c r="BI211" s="202">
        <f>IF(N211="nulová",J211,0)</f>
        <v>0</v>
      </c>
      <c r="BJ211" s="19" t="s">
        <v>76</v>
      </c>
      <c r="BK211" s="202">
        <f>ROUND(I211*H211,2)</f>
        <v>1301.8</v>
      </c>
      <c r="BL211" s="19" t="s">
        <v>113</v>
      </c>
      <c r="BM211" s="201" t="s">
        <v>331</v>
      </c>
    </row>
    <row r="212" s="2" customFormat="1">
      <c r="A212" s="34"/>
      <c r="B212" s="35"/>
      <c r="C212" s="36"/>
      <c r="D212" s="203" t="s">
        <v>121</v>
      </c>
      <c r="E212" s="36"/>
      <c r="F212" s="204" t="s">
        <v>332</v>
      </c>
      <c r="G212" s="36"/>
      <c r="H212" s="36"/>
      <c r="I212" s="36"/>
      <c r="J212" s="36"/>
      <c r="K212" s="36"/>
      <c r="L212" s="40"/>
      <c r="M212" s="205"/>
      <c r="N212" s="206"/>
      <c r="O212" s="79"/>
      <c r="P212" s="79"/>
      <c r="Q212" s="79"/>
      <c r="R212" s="79"/>
      <c r="S212" s="79"/>
      <c r="T212" s="80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9" t="s">
        <v>121</v>
      </c>
      <c r="AU212" s="19" t="s">
        <v>78</v>
      </c>
    </row>
    <row r="213" s="12" customFormat="1" ht="25.92" customHeight="1">
      <c r="A213" s="12"/>
      <c r="B213" s="176"/>
      <c r="C213" s="177"/>
      <c r="D213" s="178" t="s">
        <v>70</v>
      </c>
      <c r="E213" s="179" t="s">
        <v>333</v>
      </c>
      <c r="F213" s="179" t="s">
        <v>334</v>
      </c>
      <c r="G213" s="177"/>
      <c r="H213" s="177"/>
      <c r="I213" s="177"/>
      <c r="J213" s="180">
        <f>BK213</f>
        <v>83187.419999999998</v>
      </c>
      <c r="K213" s="177"/>
      <c r="L213" s="181"/>
      <c r="M213" s="182"/>
      <c r="N213" s="183"/>
      <c r="O213" s="183"/>
      <c r="P213" s="184">
        <f>P214+P221+P232</f>
        <v>109.352058</v>
      </c>
      <c r="Q213" s="183"/>
      <c r="R213" s="184">
        <f>R214+R221+R232</f>
        <v>0.59253626000000004</v>
      </c>
      <c r="S213" s="183"/>
      <c r="T213" s="185">
        <f>T214+T221+T232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86" t="s">
        <v>78</v>
      </c>
      <c r="AT213" s="187" t="s">
        <v>70</v>
      </c>
      <c r="AU213" s="187" t="s">
        <v>71</v>
      </c>
      <c r="AY213" s="186" t="s">
        <v>112</v>
      </c>
      <c r="BK213" s="188">
        <f>BK214+BK221+BK232</f>
        <v>83187.419999999998</v>
      </c>
    </row>
    <row r="214" s="12" customFormat="1" ht="22.8" customHeight="1">
      <c r="A214" s="12"/>
      <c r="B214" s="176"/>
      <c r="C214" s="177"/>
      <c r="D214" s="178" t="s">
        <v>70</v>
      </c>
      <c r="E214" s="189" t="s">
        <v>335</v>
      </c>
      <c r="F214" s="189" t="s">
        <v>336</v>
      </c>
      <c r="G214" s="177"/>
      <c r="H214" s="177"/>
      <c r="I214" s="177"/>
      <c r="J214" s="190">
        <f>BK214</f>
        <v>24880</v>
      </c>
      <c r="K214" s="177"/>
      <c r="L214" s="181"/>
      <c r="M214" s="182"/>
      <c r="N214" s="183"/>
      <c r="O214" s="183"/>
      <c r="P214" s="184">
        <f>SUM(P215:P220)</f>
        <v>44</v>
      </c>
      <c r="Q214" s="183"/>
      <c r="R214" s="184">
        <f>SUM(R215:R220)</f>
        <v>0.080000000000000002</v>
      </c>
      <c r="S214" s="183"/>
      <c r="T214" s="185">
        <f>SUM(T215:T220)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86" t="s">
        <v>78</v>
      </c>
      <c r="AT214" s="187" t="s">
        <v>70</v>
      </c>
      <c r="AU214" s="187" t="s">
        <v>76</v>
      </c>
      <c r="AY214" s="186" t="s">
        <v>112</v>
      </c>
      <c r="BK214" s="188">
        <f>SUM(BK215:BK220)</f>
        <v>24880</v>
      </c>
    </row>
    <row r="215" s="2" customFormat="1" ht="16.5" customHeight="1">
      <c r="A215" s="34"/>
      <c r="B215" s="35"/>
      <c r="C215" s="191" t="s">
        <v>337</v>
      </c>
      <c r="D215" s="191" t="s">
        <v>115</v>
      </c>
      <c r="E215" s="192" t="s">
        <v>338</v>
      </c>
      <c r="F215" s="193" t="s">
        <v>339</v>
      </c>
      <c r="G215" s="194" t="s">
        <v>131</v>
      </c>
      <c r="H215" s="195">
        <v>800</v>
      </c>
      <c r="I215" s="196">
        <v>23.100000000000001</v>
      </c>
      <c r="J215" s="196">
        <f>ROUND(I215*H215,2)</f>
        <v>18480</v>
      </c>
      <c r="K215" s="193" t="s">
        <v>119</v>
      </c>
      <c r="L215" s="40"/>
      <c r="M215" s="197" t="s">
        <v>17</v>
      </c>
      <c r="N215" s="198" t="s">
        <v>42</v>
      </c>
      <c r="O215" s="199">
        <v>0.055</v>
      </c>
      <c r="P215" s="199">
        <f>O215*H215</f>
        <v>44</v>
      </c>
      <c r="Q215" s="199">
        <v>0</v>
      </c>
      <c r="R215" s="199">
        <f>Q215*H215</f>
        <v>0</v>
      </c>
      <c r="S215" s="199">
        <v>0</v>
      </c>
      <c r="T215" s="200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01" t="s">
        <v>218</v>
      </c>
      <c r="AT215" s="201" t="s">
        <v>115</v>
      </c>
      <c r="AU215" s="201" t="s">
        <v>78</v>
      </c>
      <c r="AY215" s="19" t="s">
        <v>112</v>
      </c>
      <c r="BE215" s="202">
        <f>IF(N215="základní",J215,0)</f>
        <v>18480</v>
      </c>
      <c r="BF215" s="202">
        <f>IF(N215="snížená",J215,0)</f>
        <v>0</v>
      </c>
      <c r="BG215" s="202">
        <f>IF(N215="zákl. přenesená",J215,0)</f>
        <v>0</v>
      </c>
      <c r="BH215" s="202">
        <f>IF(N215="sníž. přenesená",J215,0)</f>
        <v>0</v>
      </c>
      <c r="BI215" s="202">
        <f>IF(N215="nulová",J215,0)</f>
        <v>0</v>
      </c>
      <c r="BJ215" s="19" t="s">
        <v>76</v>
      </c>
      <c r="BK215" s="202">
        <f>ROUND(I215*H215,2)</f>
        <v>18480</v>
      </c>
      <c r="BL215" s="19" t="s">
        <v>218</v>
      </c>
      <c r="BM215" s="201" t="s">
        <v>340</v>
      </c>
    </row>
    <row r="216" s="2" customFormat="1">
      <c r="A216" s="34"/>
      <c r="B216" s="35"/>
      <c r="C216" s="36"/>
      <c r="D216" s="203" t="s">
        <v>121</v>
      </c>
      <c r="E216" s="36"/>
      <c r="F216" s="204" t="s">
        <v>341</v>
      </c>
      <c r="G216" s="36"/>
      <c r="H216" s="36"/>
      <c r="I216" s="36"/>
      <c r="J216" s="36"/>
      <c r="K216" s="36"/>
      <c r="L216" s="40"/>
      <c r="M216" s="205"/>
      <c r="N216" s="206"/>
      <c r="O216" s="79"/>
      <c r="P216" s="79"/>
      <c r="Q216" s="79"/>
      <c r="R216" s="79"/>
      <c r="S216" s="79"/>
      <c r="T216" s="80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9" t="s">
        <v>121</v>
      </c>
      <c r="AU216" s="19" t="s">
        <v>78</v>
      </c>
    </row>
    <row r="217" s="15" customFormat="1">
      <c r="A217" s="15"/>
      <c r="B217" s="227"/>
      <c r="C217" s="228"/>
      <c r="D217" s="203" t="s">
        <v>123</v>
      </c>
      <c r="E217" s="229" t="s">
        <v>17</v>
      </c>
      <c r="F217" s="230" t="s">
        <v>342</v>
      </c>
      <c r="G217" s="228"/>
      <c r="H217" s="229" t="s">
        <v>17</v>
      </c>
      <c r="I217" s="228"/>
      <c r="J217" s="228"/>
      <c r="K217" s="228"/>
      <c r="L217" s="231"/>
      <c r="M217" s="232"/>
      <c r="N217" s="233"/>
      <c r="O217" s="233"/>
      <c r="P217" s="233"/>
      <c r="Q217" s="233"/>
      <c r="R217" s="233"/>
      <c r="S217" s="233"/>
      <c r="T217" s="234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35" t="s">
        <v>123</v>
      </c>
      <c r="AU217" s="235" t="s">
        <v>78</v>
      </c>
      <c r="AV217" s="15" t="s">
        <v>76</v>
      </c>
      <c r="AW217" s="15" t="s">
        <v>30</v>
      </c>
      <c r="AX217" s="15" t="s">
        <v>71</v>
      </c>
      <c r="AY217" s="235" t="s">
        <v>112</v>
      </c>
    </row>
    <row r="218" s="13" customFormat="1">
      <c r="A218" s="13"/>
      <c r="B218" s="207"/>
      <c r="C218" s="208"/>
      <c r="D218" s="203" t="s">
        <v>123</v>
      </c>
      <c r="E218" s="209" t="s">
        <v>17</v>
      </c>
      <c r="F218" s="210" t="s">
        <v>343</v>
      </c>
      <c r="G218" s="208"/>
      <c r="H218" s="211">
        <v>800</v>
      </c>
      <c r="I218" s="208"/>
      <c r="J218" s="208"/>
      <c r="K218" s="208"/>
      <c r="L218" s="212"/>
      <c r="M218" s="213"/>
      <c r="N218" s="214"/>
      <c r="O218" s="214"/>
      <c r="P218" s="214"/>
      <c r="Q218" s="214"/>
      <c r="R218" s="214"/>
      <c r="S218" s="214"/>
      <c r="T218" s="21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16" t="s">
        <v>123</v>
      </c>
      <c r="AU218" s="216" t="s">
        <v>78</v>
      </c>
      <c r="AV218" s="13" t="s">
        <v>78</v>
      </c>
      <c r="AW218" s="13" t="s">
        <v>30</v>
      </c>
      <c r="AX218" s="13" t="s">
        <v>76</v>
      </c>
      <c r="AY218" s="216" t="s">
        <v>112</v>
      </c>
    </row>
    <row r="219" s="2" customFormat="1" ht="16.5" customHeight="1">
      <c r="A219" s="34"/>
      <c r="B219" s="35"/>
      <c r="C219" s="247" t="s">
        <v>344</v>
      </c>
      <c r="D219" s="247" t="s">
        <v>172</v>
      </c>
      <c r="E219" s="248" t="s">
        <v>345</v>
      </c>
      <c r="F219" s="249" t="s">
        <v>346</v>
      </c>
      <c r="G219" s="250" t="s">
        <v>347</v>
      </c>
      <c r="H219" s="251">
        <v>800</v>
      </c>
      <c r="I219" s="252">
        <v>8</v>
      </c>
      <c r="J219" s="252">
        <f>ROUND(I219*H219,2)</f>
        <v>6400</v>
      </c>
      <c r="K219" s="249" t="s">
        <v>17</v>
      </c>
      <c r="L219" s="253"/>
      <c r="M219" s="254" t="s">
        <v>17</v>
      </c>
      <c r="N219" s="255" t="s">
        <v>42</v>
      </c>
      <c r="O219" s="199">
        <v>0</v>
      </c>
      <c r="P219" s="199">
        <f>O219*H219</f>
        <v>0</v>
      </c>
      <c r="Q219" s="199">
        <v>0.00010000000000000001</v>
      </c>
      <c r="R219" s="199">
        <f>Q219*H219</f>
        <v>0.080000000000000002</v>
      </c>
      <c r="S219" s="199">
        <v>0</v>
      </c>
      <c r="T219" s="200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1" t="s">
        <v>310</v>
      </c>
      <c r="AT219" s="201" t="s">
        <v>172</v>
      </c>
      <c r="AU219" s="201" t="s">
        <v>78</v>
      </c>
      <c r="AY219" s="19" t="s">
        <v>112</v>
      </c>
      <c r="BE219" s="202">
        <f>IF(N219="základní",J219,0)</f>
        <v>6400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19" t="s">
        <v>76</v>
      </c>
      <c r="BK219" s="202">
        <f>ROUND(I219*H219,2)</f>
        <v>6400</v>
      </c>
      <c r="BL219" s="19" t="s">
        <v>218</v>
      </c>
      <c r="BM219" s="201" t="s">
        <v>348</v>
      </c>
    </row>
    <row r="220" s="2" customFormat="1">
      <c r="A220" s="34"/>
      <c r="B220" s="35"/>
      <c r="C220" s="36"/>
      <c r="D220" s="203" t="s">
        <v>121</v>
      </c>
      <c r="E220" s="36"/>
      <c r="F220" s="204" t="s">
        <v>346</v>
      </c>
      <c r="G220" s="36"/>
      <c r="H220" s="36"/>
      <c r="I220" s="36"/>
      <c r="J220" s="36"/>
      <c r="K220" s="36"/>
      <c r="L220" s="40"/>
      <c r="M220" s="205"/>
      <c r="N220" s="206"/>
      <c r="O220" s="79"/>
      <c r="P220" s="79"/>
      <c r="Q220" s="79"/>
      <c r="R220" s="79"/>
      <c r="S220" s="79"/>
      <c r="T220" s="80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9" t="s">
        <v>121</v>
      </c>
      <c r="AU220" s="19" t="s">
        <v>78</v>
      </c>
    </row>
    <row r="221" s="12" customFormat="1" ht="22.8" customHeight="1">
      <c r="A221" s="12"/>
      <c r="B221" s="176"/>
      <c r="C221" s="177"/>
      <c r="D221" s="178" t="s">
        <v>70</v>
      </c>
      <c r="E221" s="189" t="s">
        <v>349</v>
      </c>
      <c r="F221" s="189" t="s">
        <v>350</v>
      </c>
      <c r="G221" s="177"/>
      <c r="H221" s="177"/>
      <c r="I221" s="177"/>
      <c r="J221" s="190">
        <f>BK221</f>
        <v>36860.860000000001</v>
      </c>
      <c r="K221" s="177"/>
      <c r="L221" s="181"/>
      <c r="M221" s="182"/>
      <c r="N221" s="183"/>
      <c r="O221" s="183"/>
      <c r="P221" s="184">
        <f>SUM(P222:P231)</f>
        <v>56.001977999999994</v>
      </c>
      <c r="Q221" s="183"/>
      <c r="R221" s="184">
        <f>SUM(R222:R231)</f>
        <v>0.044536259999999994</v>
      </c>
      <c r="S221" s="183"/>
      <c r="T221" s="185">
        <f>SUM(T222:T231)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86" t="s">
        <v>78</v>
      </c>
      <c r="AT221" s="187" t="s">
        <v>70</v>
      </c>
      <c r="AU221" s="187" t="s">
        <v>76</v>
      </c>
      <c r="AY221" s="186" t="s">
        <v>112</v>
      </c>
      <c r="BK221" s="188">
        <f>SUM(BK222:BK231)</f>
        <v>36860.860000000001</v>
      </c>
    </row>
    <row r="222" s="2" customFormat="1">
      <c r="A222" s="34"/>
      <c r="B222" s="35"/>
      <c r="C222" s="191" t="s">
        <v>351</v>
      </c>
      <c r="D222" s="191" t="s">
        <v>115</v>
      </c>
      <c r="E222" s="192" t="s">
        <v>352</v>
      </c>
      <c r="F222" s="193" t="s">
        <v>353</v>
      </c>
      <c r="G222" s="194" t="s">
        <v>142</v>
      </c>
      <c r="H222" s="195">
        <v>94.757999999999996</v>
      </c>
      <c r="I222" s="196">
        <v>174</v>
      </c>
      <c r="J222" s="196">
        <f>ROUND(I222*H222,2)</f>
        <v>16487.889999999999</v>
      </c>
      <c r="K222" s="193" t="s">
        <v>119</v>
      </c>
      <c r="L222" s="40"/>
      <c r="M222" s="197" t="s">
        <v>17</v>
      </c>
      <c r="N222" s="198" t="s">
        <v>42</v>
      </c>
      <c r="O222" s="199">
        <v>0.29099999999999998</v>
      </c>
      <c r="P222" s="199">
        <f>O222*H222</f>
        <v>27.574577999999995</v>
      </c>
      <c r="Q222" s="199">
        <v>0.00022000000000000001</v>
      </c>
      <c r="R222" s="199">
        <f>Q222*H222</f>
        <v>0.020846759999999999</v>
      </c>
      <c r="S222" s="199">
        <v>0</v>
      </c>
      <c r="T222" s="200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1" t="s">
        <v>218</v>
      </c>
      <c r="AT222" s="201" t="s">
        <v>115</v>
      </c>
      <c r="AU222" s="201" t="s">
        <v>78</v>
      </c>
      <c r="AY222" s="19" t="s">
        <v>112</v>
      </c>
      <c r="BE222" s="202">
        <f>IF(N222="základní",J222,0)</f>
        <v>16487.889999999999</v>
      </c>
      <c r="BF222" s="202">
        <f>IF(N222="snížená",J222,0)</f>
        <v>0</v>
      </c>
      <c r="BG222" s="202">
        <f>IF(N222="zákl. přenesená",J222,0)</f>
        <v>0</v>
      </c>
      <c r="BH222" s="202">
        <f>IF(N222="sníž. přenesená",J222,0)</f>
        <v>0</v>
      </c>
      <c r="BI222" s="202">
        <f>IF(N222="nulová",J222,0)</f>
        <v>0</v>
      </c>
      <c r="BJ222" s="19" t="s">
        <v>76</v>
      </c>
      <c r="BK222" s="202">
        <f>ROUND(I222*H222,2)</f>
        <v>16487.889999999999</v>
      </c>
      <c r="BL222" s="19" t="s">
        <v>218</v>
      </c>
      <c r="BM222" s="201" t="s">
        <v>354</v>
      </c>
    </row>
    <row r="223" s="2" customFormat="1">
      <c r="A223" s="34"/>
      <c r="B223" s="35"/>
      <c r="C223" s="36"/>
      <c r="D223" s="203" t="s">
        <v>121</v>
      </c>
      <c r="E223" s="36"/>
      <c r="F223" s="204" t="s">
        <v>355</v>
      </c>
      <c r="G223" s="36"/>
      <c r="H223" s="36"/>
      <c r="I223" s="36"/>
      <c r="J223" s="36"/>
      <c r="K223" s="36"/>
      <c r="L223" s="40"/>
      <c r="M223" s="205"/>
      <c r="N223" s="206"/>
      <c r="O223" s="79"/>
      <c r="P223" s="79"/>
      <c r="Q223" s="79"/>
      <c r="R223" s="79"/>
      <c r="S223" s="79"/>
      <c r="T223" s="80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9" t="s">
        <v>121</v>
      </c>
      <c r="AU223" s="19" t="s">
        <v>78</v>
      </c>
    </row>
    <row r="224" s="13" customFormat="1">
      <c r="A224" s="13"/>
      <c r="B224" s="207"/>
      <c r="C224" s="208"/>
      <c r="D224" s="203" t="s">
        <v>123</v>
      </c>
      <c r="E224" s="209" t="s">
        <v>17</v>
      </c>
      <c r="F224" s="210" t="s">
        <v>356</v>
      </c>
      <c r="G224" s="208"/>
      <c r="H224" s="211">
        <v>17.52</v>
      </c>
      <c r="I224" s="208"/>
      <c r="J224" s="208"/>
      <c r="K224" s="208"/>
      <c r="L224" s="212"/>
      <c r="M224" s="213"/>
      <c r="N224" s="214"/>
      <c r="O224" s="214"/>
      <c r="P224" s="214"/>
      <c r="Q224" s="214"/>
      <c r="R224" s="214"/>
      <c r="S224" s="214"/>
      <c r="T224" s="21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16" t="s">
        <v>123</v>
      </c>
      <c r="AU224" s="216" t="s">
        <v>78</v>
      </c>
      <c r="AV224" s="13" t="s">
        <v>78</v>
      </c>
      <c r="AW224" s="13" t="s">
        <v>30</v>
      </c>
      <c r="AX224" s="13" t="s">
        <v>71</v>
      </c>
      <c r="AY224" s="216" t="s">
        <v>112</v>
      </c>
    </row>
    <row r="225" s="13" customFormat="1">
      <c r="A225" s="13"/>
      <c r="B225" s="207"/>
      <c r="C225" s="208"/>
      <c r="D225" s="203" t="s">
        <v>123</v>
      </c>
      <c r="E225" s="209" t="s">
        <v>17</v>
      </c>
      <c r="F225" s="210" t="s">
        <v>201</v>
      </c>
      <c r="G225" s="208"/>
      <c r="H225" s="211">
        <v>77.238</v>
      </c>
      <c r="I225" s="208"/>
      <c r="J225" s="208"/>
      <c r="K225" s="208"/>
      <c r="L225" s="212"/>
      <c r="M225" s="213"/>
      <c r="N225" s="214"/>
      <c r="O225" s="214"/>
      <c r="P225" s="214"/>
      <c r="Q225" s="214"/>
      <c r="R225" s="214"/>
      <c r="S225" s="214"/>
      <c r="T225" s="21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16" t="s">
        <v>123</v>
      </c>
      <c r="AU225" s="216" t="s">
        <v>78</v>
      </c>
      <c r="AV225" s="13" t="s">
        <v>78</v>
      </c>
      <c r="AW225" s="13" t="s">
        <v>30</v>
      </c>
      <c r="AX225" s="13" t="s">
        <v>71</v>
      </c>
      <c r="AY225" s="216" t="s">
        <v>112</v>
      </c>
    </row>
    <row r="226" s="14" customFormat="1">
      <c r="A226" s="14"/>
      <c r="B226" s="217"/>
      <c r="C226" s="218"/>
      <c r="D226" s="203" t="s">
        <v>123</v>
      </c>
      <c r="E226" s="219" t="s">
        <v>17</v>
      </c>
      <c r="F226" s="220" t="s">
        <v>126</v>
      </c>
      <c r="G226" s="218"/>
      <c r="H226" s="221">
        <v>94.757999999999996</v>
      </c>
      <c r="I226" s="218"/>
      <c r="J226" s="218"/>
      <c r="K226" s="218"/>
      <c r="L226" s="222"/>
      <c r="M226" s="223"/>
      <c r="N226" s="224"/>
      <c r="O226" s="224"/>
      <c r="P226" s="224"/>
      <c r="Q226" s="224"/>
      <c r="R226" s="224"/>
      <c r="S226" s="224"/>
      <c r="T226" s="22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26" t="s">
        <v>123</v>
      </c>
      <c r="AU226" s="226" t="s">
        <v>78</v>
      </c>
      <c r="AV226" s="14" t="s">
        <v>113</v>
      </c>
      <c r="AW226" s="14" t="s">
        <v>30</v>
      </c>
      <c r="AX226" s="14" t="s">
        <v>76</v>
      </c>
      <c r="AY226" s="226" t="s">
        <v>112</v>
      </c>
    </row>
    <row r="227" s="2" customFormat="1">
      <c r="A227" s="34"/>
      <c r="B227" s="35"/>
      <c r="C227" s="191" t="s">
        <v>357</v>
      </c>
      <c r="D227" s="191" t="s">
        <v>115</v>
      </c>
      <c r="E227" s="192" t="s">
        <v>358</v>
      </c>
      <c r="F227" s="193" t="s">
        <v>359</v>
      </c>
      <c r="G227" s="194" t="s">
        <v>142</v>
      </c>
      <c r="H227" s="195">
        <v>94.757999999999996</v>
      </c>
      <c r="I227" s="196">
        <v>215</v>
      </c>
      <c r="J227" s="196">
        <f>ROUND(I227*H227,2)</f>
        <v>20372.970000000001</v>
      </c>
      <c r="K227" s="193" t="s">
        <v>119</v>
      </c>
      <c r="L227" s="40"/>
      <c r="M227" s="197" t="s">
        <v>17</v>
      </c>
      <c r="N227" s="198" t="s">
        <v>42</v>
      </c>
      <c r="O227" s="199">
        <v>0.29999999999999999</v>
      </c>
      <c r="P227" s="199">
        <f>O227*H227</f>
        <v>28.427399999999999</v>
      </c>
      <c r="Q227" s="199">
        <v>0.00025000000000000001</v>
      </c>
      <c r="R227" s="199">
        <f>Q227*H227</f>
        <v>0.023689499999999999</v>
      </c>
      <c r="S227" s="199">
        <v>0</v>
      </c>
      <c r="T227" s="200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01" t="s">
        <v>218</v>
      </c>
      <c r="AT227" s="201" t="s">
        <v>115</v>
      </c>
      <c r="AU227" s="201" t="s">
        <v>78</v>
      </c>
      <c r="AY227" s="19" t="s">
        <v>112</v>
      </c>
      <c r="BE227" s="202">
        <f>IF(N227="základní",J227,0)</f>
        <v>20372.970000000001</v>
      </c>
      <c r="BF227" s="202">
        <f>IF(N227="snížená",J227,0)</f>
        <v>0</v>
      </c>
      <c r="BG227" s="202">
        <f>IF(N227="zákl. přenesená",J227,0)</f>
        <v>0</v>
      </c>
      <c r="BH227" s="202">
        <f>IF(N227="sníž. přenesená",J227,0)</f>
        <v>0</v>
      </c>
      <c r="BI227" s="202">
        <f>IF(N227="nulová",J227,0)</f>
        <v>0</v>
      </c>
      <c r="BJ227" s="19" t="s">
        <v>76</v>
      </c>
      <c r="BK227" s="202">
        <f>ROUND(I227*H227,2)</f>
        <v>20372.970000000001</v>
      </c>
      <c r="BL227" s="19" t="s">
        <v>218</v>
      </c>
      <c r="BM227" s="201" t="s">
        <v>360</v>
      </c>
    </row>
    <row r="228" s="2" customFormat="1">
      <c r="A228" s="34"/>
      <c r="B228" s="35"/>
      <c r="C228" s="36"/>
      <c r="D228" s="203" t="s">
        <v>121</v>
      </c>
      <c r="E228" s="36"/>
      <c r="F228" s="204" t="s">
        <v>361</v>
      </c>
      <c r="G228" s="36"/>
      <c r="H228" s="36"/>
      <c r="I228" s="36"/>
      <c r="J228" s="36"/>
      <c r="K228" s="36"/>
      <c r="L228" s="40"/>
      <c r="M228" s="205"/>
      <c r="N228" s="206"/>
      <c r="O228" s="79"/>
      <c r="P228" s="79"/>
      <c r="Q228" s="79"/>
      <c r="R228" s="79"/>
      <c r="S228" s="79"/>
      <c r="T228" s="80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9" t="s">
        <v>121</v>
      </c>
      <c r="AU228" s="19" t="s">
        <v>78</v>
      </c>
    </row>
    <row r="229" s="13" customFormat="1">
      <c r="A229" s="13"/>
      <c r="B229" s="207"/>
      <c r="C229" s="208"/>
      <c r="D229" s="203" t="s">
        <v>123</v>
      </c>
      <c r="E229" s="209" t="s">
        <v>17</v>
      </c>
      <c r="F229" s="210" t="s">
        <v>356</v>
      </c>
      <c r="G229" s="208"/>
      <c r="H229" s="211">
        <v>17.52</v>
      </c>
      <c r="I229" s="208"/>
      <c r="J229" s="208"/>
      <c r="K229" s="208"/>
      <c r="L229" s="212"/>
      <c r="M229" s="213"/>
      <c r="N229" s="214"/>
      <c r="O229" s="214"/>
      <c r="P229" s="214"/>
      <c r="Q229" s="214"/>
      <c r="R229" s="214"/>
      <c r="S229" s="214"/>
      <c r="T229" s="21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16" t="s">
        <v>123</v>
      </c>
      <c r="AU229" s="216" t="s">
        <v>78</v>
      </c>
      <c r="AV229" s="13" t="s">
        <v>78</v>
      </c>
      <c r="AW229" s="13" t="s">
        <v>30</v>
      </c>
      <c r="AX229" s="13" t="s">
        <v>71</v>
      </c>
      <c r="AY229" s="216" t="s">
        <v>112</v>
      </c>
    </row>
    <row r="230" s="13" customFormat="1">
      <c r="A230" s="13"/>
      <c r="B230" s="207"/>
      <c r="C230" s="208"/>
      <c r="D230" s="203" t="s">
        <v>123</v>
      </c>
      <c r="E230" s="209" t="s">
        <v>17</v>
      </c>
      <c r="F230" s="210" t="s">
        <v>201</v>
      </c>
      <c r="G230" s="208"/>
      <c r="H230" s="211">
        <v>77.238</v>
      </c>
      <c r="I230" s="208"/>
      <c r="J230" s="208"/>
      <c r="K230" s="208"/>
      <c r="L230" s="212"/>
      <c r="M230" s="213"/>
      <c r="N230" s="214"/>
      <c r="O230" s="214"/>
      <c r="P230" s="214"/>
      <c r="Q230" s="214"/>
      <c r="R230" s="214"/>
      <c r="S230" s="214"/>
      <c r="T230" s="21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16" t="s">
        <v>123</v>
      </c>
      <c r="AU230" s="216" t="s">
        <v>78</v>
      </c>
      <c r="AV230" s="13" t="s">
        <v>78</v>
      </c>
      <c r="AW230" s="13" t="s">
        <v>30</v>
      </c>
      <c r="AX230" s="13" t="s">
        <v>71</v>
      </c>
      <c r="AY230" s="216" t="s">
        <v>112</v>
      </c>
    </row>
    <row r="231" s="14" customFormat="1">
      <c r="A231" s="14"/>
      <c r="B231" s="217"/>
      <c r="C231" s="218"/>
      <c r="D231" s="203" t="s">
        <v>123</v>
      </c>
      <c r="E231" s="219" t="s">
        <v>17</v>
      </c>
      <c r="F231" s="220" t="s">
        <v>126</v>
      </c>
      <c r="G231" s="218"/>
      <c r="H231" s="221">
        <v>94.757999999999996</v>
      </c>
      <c r="I231" s="218"/>
      <c r="J231" s="218"/>
      <c r="K231" s="218"/>
      <c r="L231" s="222"/>
      <c r="M231" s="223"/>
      <c r="N231" s="224"/>
      <c r="O231" s="224"/>
      <c r="P231" s="224"/>
      <c r="Q231" s="224"/>
      <c r="R231" s="224"/>
      <c r="S231" s="224"/>
      <c r="T231" s="22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26" t="s">
        <v>123</v>
      </c>
      <c r="AU231" s="226" t="s">
        <v>78</v>
      </c>
      <c r="AV231" s="14" t="s">
        <v>113</v>
      </c>
      <c r="AW231" s="14" t="s">
        <v>30</v>
      </c>
      <c r="AX231" s="14" t="s">
        <v>76</v>
      </c>
      <c r="AY231" s="226" t="s">
        <v>112</v>
      </c>
    </row>
    <row r="232" s="12" customFormat="1" ht="22.8" customHeight="1">
      <c r="A232" s="12"/>
      <c r="B232" s="176"/>
      <c r="C232" s="177"/>
      <c r="D232" s="178" t="s">
        <v>70</v>
      </c>
      <c r="E232" s="189" t="s">
        <v>362</v>
      </c>
      <c r="F232" s="189" t="s">
        <v>363</v>
      </c>
      <c r="G232" s="177"/>
      <c r="H232" s="177"/>
      <c r="I232" s="177"/>
      <c r="J232" s="190">
        <f>BK232</f>
        <v>21446.559999999998</v>
      </c>
      <c r="K232" s="177"/>
      <c r="L232" s="181"/>
      <c r="M232" s="182"/>
      <c r="N232" s="183"/>
      <c r="O232" s="183"/>
      <c r="P232" s="184">
        <f>SUM(P233:P240)</f>
        <v>9.3500800000000002</v>
      </c>
      <c r="Q232" s="183"/>
      <c r="R232" s="184">
        <f>SUM(R233:R240)</f>
        <v>0.46800000000000003</v>
      </c>
      <c r="S232" s="183"/>
      <c r="T232" s="185">
        <f>SUM(T233:T240)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186" t="s">
        <v>78</v>
      </c>
      <c r="AT232" s="187" t="s">
        <v>70</v>
      </c>
      <c r="AU232" s="187" t="s">
        <v>76</v>
      </c>
      <c r="AY232" s="186" t="s">
        <v>112</v>
      </c>
      <c r="BK232" s="188">
        <f>SUM(BK233:BK240)</f>
        <v>21446.559999999998</v>
      </c>
    </row>
    <row r="233" s="2" customFormat="1">
      <c r="A233" s="34"/>
      <c r="B233" s="35"/>
      <c r="C233" s="191" t="s">
        <v>364</v>
      </c>
      <c r="D233" s="191" t="s">
        <v>115</v>
      </c>
      <c r="E233" s="192" t="s">
        <v>365</v>
      </c>
      <c r="F233" s="193" t="s">
        <v>366</v>
      </c>
      <c r="G233" s="194" t="s">
        <v>142</v>
      </c>
      <c r="H233" s="195">
        <v>19.52</v>
      </c>
      <c r="I233" s="196">
        <v>413</v>
      </c>
      <c r="J233" s="196">
        <f>ROUND(I233*H233,2)</f>
        <v>8061.7600000000002</v>
      </c>
      <c r="K233" s="193" t="s">
        <v>119</v>
      </c>
      <c r="L233" s="40"/>
      <c r="M233" s="197" t="s">
        <v>17</v>
      </c>
      <c r="N233" s="198" t="s">
        <v>42</v>
      </c>
      <c r="O233" s="199">
        <v>0.47899999999999998</v>
      </c>
      <c r="P233" s="199">
        <f>O233*H233</f>
        <v>9.3500800000000002</v>
      </c>
      <c r="Q233" s="199">
        <v>0</v>
      </c>
      <c r="R233" s="199">
        <f>Q233*H233</f>
        <v>0</v>
      </c>
      <c r="S233" s="199">
        <v>0</v>
      </c>
      <c r="T233" s="200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01" t="s">
        <v>218</v>
      </c>
      <c r="AT233" s="201" t="s">
        <v>115</v>
      </c>
      <c r="AU233" s="201" t="s">
        <v>78</v>
      </c>
      <c r="AY233" s="19" t="s">
        <v>112</v>
      </c>
      <c r="BE233" s="202">
        <f>IF(N233="základní",J233,0)</f>
        <v>8061.7600000000002</v>
      </c>
      <c r="BF233" s="202">
        <f>IF(N233="snížená",J233,0)</f>
        <v>0</v>
      </c>
      <c r="BG233" s="202">
        <f>IF(N233="zákl. přenesená",J233,0)</f>
        <v>0</v>
      </c>
      <c r="BH233" s="202">
        <f>IF(N233="sníž. přenesená",J233,0)</f>
        <v>0</v>
      </c>
      <c r="BI233" s="202">
        <f>IF(N233="nulová",J233,0)</f>
        <v>0</v>
      </c>
      <c r="BJ233" s="19" t="s">
        <v>76</v>
      </c>
      <c r="BK233" s="202">
        <f>ROUND(I233*H233,2)</f>
        <v>8061.7600000000002</v>
      </c>
      <c r="BL233" s="19" t="s">
        <v>218</v>
      </c>
      <c r="BM233" s="201" t="s">
        <v>367</v>
      </c>
    </row>
    <row r="234" s="2" customFormat="1">
      <c r="A234" s="34"/>
      <c r="B234" s="35"/>
      <c r="C234" s="36"/>
      <c r="D234" s="203" t="s">
        <v>121</v>
      </c>
      <c r="E234" s="36"/>
      <c r="F234" s="204" t="s">
        <v>368</v>
      </c>
      <c r="G234" s="36"/>
      <c r="H234" s="36"/>
      <c r="I234" s="36"/>
      <c r="J234" s="36"/>
      <c r="K234" s="36"/>
      <c r="L234" s="40"/>
      <c r="M234" s="205"/>
      <c r="N234" s="206"/>
      <c r="O234" s="79"/>
      <c r="P234" s="79"/>
      <c r="Q234" s="79"/>
      <c r="R234" s="79"/>
      <c r="S234" s="79"/>
      <c r="T234" s="80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9" t="s">
        <v>121</v>
      </c>
      <c r="AU234" s="19" t="s">
        <v>78</v>
      </c>
    </row>
    <row r="235" s="13" customFormat="1">
      <c r="A235" s="13"/>
      <c r="B235" s="207"/>
      <c r="C235" s="208"/>
      <c r="D235" s="203" t="s">
        <v>123</v>
      </c>
      <c r="E235" s="209" t="s">
        <v>17</v>
      </c>
      <c r="F235" s="210" t="s">
        <v>151</v>
      </c>
      <c r="G235" s="208"/>
      <c r="H235" s="211">
        <v>12.32</v>
      </c>
      <c r="I235" s="208"/>
      <c r="J235" s="208"/>
      <c r="K235" s="208"/>
      <c r="L235" s="212"/>
      <c r="M235" s="213"/>
      <c r="N235" s="214"/>
      <c r="O235" s="214"/>
      <c r="P235" s="214"/>
      <c r="Q235" s="214"/>
      <c r="R235" s="214"/>
      <c r="S235" s="214"/>
      <c r="T235" s="21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16" t="s">
        <v>123</v>
      </c>
      <c r="AU235" s="216" t="s">
        <v>78</v>
      </c>
      <c r="AV235" s="13" t="s">
        <v>78</v>
      </c>
      <c r="AW235" s="13" t="s">
        <v>30</v>
      </c>
      <c r="AX235" s="13" t="s">
        <v>71</v>
      </c>
      <c r="AY235" s="216" t="s">
        <v>112</v>
      </c>
    </row>
    <row r="236" s="13" customFormat="1">
      <c r="A236" s="13"/>
      <c r="B236" s="207"/>
      <c r="C236" s="208"/>
      <c r="D236" s="203" t="s">
        <v>123</v>
      </c>
      <c r="E236" s="209" t="s">
        <v>17</v>
      </c>
      <c r="F236" s="210" t="s">
        <v>152</v>
      </c>
      <c r="G236" s="208"/>
      <c r="H236" s="211">
        <v>7.2000000000000002</v>
      </c>
      <c r="I236" s="208"/>
      <c r="J236" s="208"/>
      <c r="K236" s="208"/>
      <c r="L236" s="212"/>
      <c r="M236" s="213"/>
      <c r="N236" s="214"/>
      <c r="O236" s="214"/>
      <c r="P236" s="214"/>
      <c r="Q236" s="214"/>
      <c r="R236" s="214"/>
      <c r="S236" s="214"/>
      <c r="T236" s="21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16" t="s">
        <v>123</v>
      </c>
      <c r="AU236" s="216" t="s">
        <v>78</v>
      </c>
      <c r="AV236" s="13" t="s">
        <v>78</v>
      </c>
      <c r="AW236" s="13" t="s">
        <v>30</v>
      </c>
      <c r="AX236" s="13" t="s">
        <v>71</v>
      </c>
      <c r="AY236" s="216" t="s">
        <v>112</v>
      </c>
    </row>
    <row r="237" s="14" customFormat="1">
      <c r="A237" s="14"/>
      <c r="B237" s="217"/>
      <c r="C237" s="218"/>
      <c r="D237" s="203" t="s">
        <v>123</v>
      </c>
      <c r="E237" s="219" t="s">
        <v>17</v>
      </c>
      <c r="F237" s="220" t="s">
        <v>126</v>
      </c>
      <c r="G237" s="218"/>
      <c r="H237" s="221">
        <v>19.52</v>
      </c>
      <c r="I237" s="218"/>
      <c r="J237" s="218"/>
      <c r="K237" s="218"/>
      <c r="L237" s="222"/>
      <c r="M237" s="223"/>
      <c r="N237" s="224"/>
      <c r="O237" s="224"/>
      <c r="P237" s="224"/>
      <c r="Q237" s="224"/>
      <c r="R237" s="224"/>
      <c r="S237" s="224"/>
      <c r="T237" s="22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26" t="s">
        <v>123</v>
      </c>
      <c r="AU237" s="226" t="s">
        <v>78</v>
      </c>
      <c r="AV237" s="14" t="s">
        <v>113</v>
      </c>
      <c r="AW237" s="14" t="s">
        <v>30</v>
      </c>
      <c r="AX237" s="14" t="s">
        <v>76</v>
      </c>
      <c r="AY237" s="226" t="s">
        <v>112</v>
      </c>
    </row>
    <row r="238" s="2" customFormat="1" ht="16.5" customHeight="1">
      <c r="A238" s="34"/>
      <c r="B238" s="35"/>
      <c r="C238" s="247" t="s">
        <v>369</v>
      </c>
      <c r="D238" s="247" t="s">
        <v>172</v>
      </c>
      <c r="E238" s="248" t="s">
        <v>370</v>
      </c>
      <c r="F238" s="249" t="s">
        <v>371</v>
      </c>
      <c r="G238" s="250" t="s">
        <v>300</v>
      </c>
      <c r="H238" s="251">
        <v>0.46800000000000003</v>
      </c>
      <c r="I238" s="252">
        <v>28600</v>
      </c>
      <c r="J238" s="252">
        <f>ROUND(I238*H238,2)</f>
        <v>13384.799999999999</v>
      </c>
      <c r="K238" s="249" t="s">
        <v>119</v>
      </c>
      <c r="L238" s="253"/>
      <c r="M238" s="254" t="s">
        <v>17</v>
      </c>
      <c r="N238" s="255" t="s">
        <v>42</v>
      </c>
      <c r="O238" s="199">
        <v>0</v>
      </c>
      <c r="P238" s="199">
        <f>O238*H238</f>
        <v>0</v>
      </c>
      <c r="Q238" s="199">
        <v>1</v>
      </c>
      <c r="R238" s="199">
        <f>Q238*H238</f>
        <v>0.46800000000000003</v>
      </c>
      <c r="S238" s="199">
        <v>0</v>
      </c>
      <c r="T238" s="200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01" t="s">
        <v>310</v>
      </c>
      <c r="AT238" s="201" t="s">
        <v>172</v>
      </c>
      <c r="AU238" s="201" t="s">
        <v>78</v>
      </c>
      <c r="AY238" s="19" t="s">
        <v>112</v>
      </c>
      <c r="BE238" s="202">
        <f>IF(N238="základní",J238,0)</f>
        <v>13384.799999999999</v>
      </c>
      <c r="BF238" s="202">
        <f>IF(N238="snížená",J238,0)</f>
        <v>0</v>
      </c>
      <c r="BG238" s="202">
        <f>IF(N238="zákl. přenesená",J238,0)</f>
        <v>0</v>
      </c>
      <c r="BH238" s="202">
        <f>IF(N238="sníž. přenesená",J238,0)</f>
        <v>0</v>
      </c>
      <c r="BI238" s="202">
        <f>IF(N238="nulová",J238,0)</f>
        <v>0</v>
      </c>
      <c r="BJ238" s="19" t="s">
        <v>76</v>
      </c>
      <c r="BK238" s="202">
        <f>ROUND(I238*H238,2)</f>
        <v>13384.799999999999</v>
      </c>
      <c r="BL238" s="19" t="s">
        <v>218</v>
      </c>
      <c r="BM238" s="201" t="s">
        <v>372</v>
      </c>
    </row>
    <row r="239" s="2" customFormat="1">
      <c r="A239" s="34"/>
      <c r="B239" s="35"/>
      <c r="C239" s="36"/>
      <c r="D239" s="203" t="s">
        <v>121</v>
      </c>
      <c r="E239" s="36"/>
      <c r="F239" s="204" t="s">
        <v>371</v>
      </c>
      <c r="G239" s="36"/>
      <c r="H239" s="36"/>
      <c r="I239" s="36"/>
      <c r="J239" s="36"/>
      <c r="K239" s="36"/>
      <c r="L239" s="40"/>
      <c r="M239" s="205"/>
      <c r="N239" s="206"/>
      <c r="O239" s="79"/>
      <c r="P239" s="79"/>
      <c r="Q239" s="79"/>
      <c r="R239" s="79"/>
      <c r="S239" s="79"/>
      <c r="T239" s="80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9" t="s">
        <v>121</v>
      </c>
      <c r="AU239" s="19" t="s">
        <v>78</v>
      </c>
    </row>
    <row r="240" s="13" customFormat="1">
      <c r="A240" s="13"/>
      <c r="B240" s="207"/>
      <c r="C240" s="208"/>
      <c r="D240" s="203" t="s">
        <v>123</v>
      </c>
      <c r="E240" s="208"/>
      <c r="F240" s="210" t="s">
        <v>373</v>
      </c>
      <c r="G240" s="208"/>
      <c r="H240" s="211">
        <v>0.46800000000000003</v>
      </c>
      <c r="I240" s="208"/>
      <c r="J240" s="208"/>
      <c r="K240" s="208"/>
      <c r="L240" s="212"/>
      <c r="M240" s="213"/>
      <c r="N240" s="214"/>
      <c r="O240" s="214"/>
      <c r="P240" s="214"/>
      <c r="Q240" s="214"/>
      <c r="R240" s="214"/>
      <c r="S240" s="214"/>
      <c r="T240" s="21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16" t="s">
        <v>123</v>
      </c>
      <c r="AU240" s="216" t="s">
        <v>78</v>
      </c>
      <c r="AV240" s="13" t="s">
        <v>78</v>
      </c>
      <c r="AW240" s="13" t="s">
        <v>4</v>
      </c>
      <c r="AX240" s="13" t="s">
        <v>76</v>
      </c>
      <c r="AY240" s="216" t="s">
        <v>112</v>
      </c>
    </row>
    <row r="241" s="12" customFormat="1" ht="25.92" customHeight="1">
      <c r="A241" s="12"/>
      <c r="B241" s="176"/>
      <c r="C241" s="177"/>
      <c r="D241" s="178" t="s">
        <v>70</v>
      </c>
      <c r="E241" s="179" t="s">
        <v>374</v>
      </c>
      <c r="F241" s="179" t="s">
        <v>375</v>
      </c>
      <c r="G241" s="177"/>
      <c r="H241" s="177"/>
      <c r="I241" s="177"/>
      <c r="J241" s="180">
        <f>BK241</f>
        <v>15000</v>
      </c>
      <c r="K241" s="177"/>
      <c r="L241" s="181"/>
      <c r="M241" s="182"/>
      <c r="N241" s="183"/>
      <c r="O241" s="183"/>
      <c r="P241" s="184">
        <f>P242</f>
        <v>0</v>
      </c>
      <c r="Q241" s="183"/>
      <c r="R241" s="184">
        <f>R242</f>
        <v>0</v>
      </c>
      <c r="S241" s="183"/>
      <c r="T241" s="185">
        <f>T242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186" t="s">
        <v>127</v>
      </c>
      <c r="AT241" s="187" t="s">
        <v>70</v>
      </c>
      <c r="AU241" s="187" t="s">
        <v>71</v>
      </c>
      <c r="AY241" s="186" t="s">
        <v>112</v>
      </c>
      <c r="BK241" s="188">
        <f>BK242</f>
        <v>15000</v>
      </c>
    </row>
    <row r="242" s="12" customFormat="1" ht="22.8" customHeight="1">
      <c r="A242" s="12"/>
      <c r="B242" s="176"/>
      <c r="C242" s="177"/>
      <c r="D242" s="178" t="s">
        <v>70</v>
      </c>
      <c r="E242" s="189" t="s">
        <v>376</v>
      </c>
      <c r="F242" s="189" t="s">
        <v>377</v>
      </c>
      <c r="G242" s="177"/>
      <c r="H242" s="177"/>
      <c r="I242" s="177"/>
      <c r="J242" s="190">
        <f>BK242</f>
        <v>15000</v>
      </c>
      <c r="K242" s="177"/>
      <c r="L242" s="181"/>
      <c r="M242" s="182"/>
      <c r="N242" s="183"/>
      <c r="O242" s="183"/>
      <c r="P242" s="184">
        <f>SUM(P243:P246)</f>
        <v>0</v>
      </c>
      <c r="Q242" s="183"/>
      <c r="R242" s="184">
        <f>SUM(R243:R246)</f>
        <v>0</v>
      </c>
      <c r="S242" s="183"/>
      <c r="T242" s="185">
        <f>SUM(T243:T246)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86" t="s">
        <v>127</v>
      </c>
      <c r="AT242" s="187" t="s">
        <v>70</v>
      </c>
      <c r="AU242" s="187" t="s">
        <v>76</v>
      </c>
      <c r="AY242" s="186" t="s">
        <v>112</v>
      </c>
      <c r="BK242" s="188">
        <f>SUM(BK243:BK246)</f>
        <v>15000</v>
      </c>
    </row>
    <row r="243" s="2" customFormat="1" ht="16.5" customHeight="1">
      <c r="A243" s="34"/>
      <c r="B243" s="35"/>
      <c r="C243" s="191" t="s">
        <v>378</v>
      </c>
      <c r="D243" s="191" t="s">
        <v>115</v>
      </c>
      <c r="E243" s="192" t="s">
        <v>379</v>
      </c>
      <c r="F243" s="193" t="s">
        <v>377</v>
      </c>
      <c r="G243" s="194" t="s">
        <v>380</v>
      </c>
      <c r="H243" s="195">
        <v>1</v>
      </c>
      <c r="I243" s="196">
        <v>15000</v>
      </c>
      <c r="J243" s="196">
        <f>ROUND(I243*H243,2)</f>
        <v>15000</v>
      </c>
      <c r="K243" s="193" t="s">
        <v>119</v>
      </c>
      <c r="L243" s="40"/>
      <c r="M243" s="197" t="s">
        <v>17</v>
      </c>
      <c r="N243" s="198" t="s">
        <v>42</v>
      </c>
      <c r="O243" s="199">
        <v>0</v>
      </c>
      <c r="P243" s="199">
        <f>O243*H243</f>
        <v>0</v>
      </c>
      <c r="Q243" s="199">
        <v>0</v>
      </c>
      <c r="R243" s="199">
        <f>Q243*H243</f>
        <v>0</v>
      </c>
      <c r="S243" s="199">
        <v>0</v>
      </c>
      <c r="T243" s="200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01" t="s">
        <v>381</v>
      </c>
      <c r="AT243" s="201" t="s">
        <v>115</v>
      </c>
      <c r="AU243" s="201" t="s">
        <v>78</v>
      </c>
      <c r="AY243" s="19" t="s">
        <v>112</v>
      </c>
      <c r="BE243" s="202">
        <f>IF(N243="základní",J243,0)</f>
        <v>15000</v>
      </c>
      <c r="BF243" s="202">
        <f>IF(N243="snížená",J243,0)</f>
        <v>0</v>
      </c>
      <c r="BG243" s="202">
        <f>IF(N243="zákl. přenesená",J243,0)</f>
        <v>0</v>
      </c>
      <c r="BH243" s="202">
        <f>IF(N243="sníž. přenesená",J243,0)</f>
        <v>0</v>
      </c>
      <c r="BI243" s="202">
        <f>IF(N243="nulová",J243,0)</f>
        <v>0</v>
      </c>
      <c r="BJ243" s="19" t="s">
        <v>76</v>
      </c>
      <c r="BK243" s="202">
        <f>ROUND(I243*H243,2)</f>
        <v>15000</v>
      </c>
      <c r="BL243" s="19" t="s">
        <v>381</v>
      </c>
      <c r="BM243" s="201" t="s">
        <v>382</v>
      </c>
    </row>
    <row r="244" s="2" customFormat="1">
      <c r="A244" s="34"/>
      <c r="B244" s="35"/>
      <c r="C244" s="36"/>
      <c r="D244" s="203" t="s">
        <v>121</v>
      </c>
      <c r="E244" s="36"/>
      <c r="F244" s="204" t="s">
        <v>377</v>
      </c>
      <c r="G244" s="36"/>
      <c r="H244" s="36"/>
      <c r="I244" s="36"/>
      <c r="J244" s="36"/>
      <c r="K244" s="36"/>
      <c r="L244" s="40"/>
      <c r="M244" s="205"/>
      <c r="N244" s="206"/>
      <c r="O244" s="79"/>
      <c r="P244" s="79"/>
      <c r="Q244" s="79"/>
      <c r="R244" s="79"/>
      <c r="S244" s="79"/>
      <c r="T244" s="80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9" t="s">
        <v>121</v>
      </c>
      <c r="AU244" s="19" t="s">
        <v>78</v>
      </c>
    </row>
    <row r="245" s="15" customFormat="1">
      <c r="A245" s="15"/>
      <c r="B245" s="227"/>
      <c r="C245" s="228"/>
      <c r="D245" s="203" t="s">
        <v>123</v>
      </c>
      <c r="E245" s="229" t="s">
        <v>17</v>
      </c>
      <c r="F245" s="230" t="s">
        <v>383</v>
      </c>
      <c r="G245" s="228"/>
      <c r="H245" s="229" t="s">
        <v>17</v>
      </c>
      <c r="I245" s="228"/>
      <c r="J245" s="228"/>
      <c r="K245" s="228"/>
      <c r="L245" s="231"/>
      <c r="M245" s="232"/>
      <c r="N245" s="233"/>
      <c r="O245" s="233"/>
      <c r="P245" s="233"/>
      <c r="Q245" s="233"/>
      <c r="R245" s="233"/>
      <c r="S245" s="233"/>
      <c r="T245" s="234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35" t="s">
        <v>123</v>
      </c>
      <c r="AU245" s="235" t="s">
        <v>78</v>
      </c>
      <c r="AV245" s="15" t="s">
        <v>76</v>
      </c>
      <c r="AW245" s="15" t="s">
        <v>30</v>
      </c>
      <c r="AX245" s="15" t="s">
        <v>71</v>
      </c>
      <c r="AY245" s="235" t="s">
        <v>112</v>
      </c>
    </row>
    <row r="246" s="13" customFormat="1">
      <c r="A246" s="13"/>
      <c r="B246" s="207"/>
      <c r="C246" s="208"/>
      <c r="D246" s="203" t="s">
        <v>123</v>
      </c>
      <c r="E246" s="209" t="s">
        <v>17</v>
      </c>
      <c r="F246" s="210" t="s">
        <v>76</v>
      </c>
      <c r="G246" s="208"/>
      <c r="H246" s="211">
        <v>1</v>
      </c>
      <c r="I246" s="208"/>
      <c r="J246" s="208"/>
      <c r="K246" s="208"/>
      <c r="L246" s="212"/>
      <c r="M246" s="256"/>
      <c r="N246" s="257"/>
      <c r="O246" s="257"/>
      <c r="P246" s="257"/>
      <c r="Q246" s="257"/>
      <c r="R246" s="257"/>
      <c r="S246" s="257"/>
      <c r="T246" s="25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16" t="s">
        <v>123</v>
      </c>
      <c r="AU246" s="216" t="s">
        <v>78</v>
      </c>
      <c r="AV246" s="13" t="s">
        <v>78</v>
      </c>
      <c r="AW246" s="13" t="s">
        <v>30</v>
      </c>
      <c r="AX246" s="13" t="s">
        <v>76</v>
      </c>
      <c r="AY246" s="216" t="s">
        <v>112</v>
      </c>
    </row>
    <row r="247" s="2" customFormat="1" ht="6.96" customHeight="1">
      <c r="A247" s="34"/>
      <c r="B247" s="54"/>
      <c r="C247" s="55"/>
      <c r="D247" s="55"/>
      <c r="E247" s="55"/>
      <c r="F247" s="55"/>
      <c r="G247" s="55"/>
      <c r="H247" s="55"/>
      <c r="I247" s="55"/>
      <c r="J247" s="55"/>
      <c r="K247" s="55"/>
      <c r="L247" s="40"/>
      <c r="M247" s="34"/>
      <c r="O247" s="34"/>
      <c r="P247" s="34"/>
      <c r="Q247" s="34"/>
      <c r="R247" s="34"/>
      <c r="S247" s="34"/>
      <c r="T247" s="34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</row>
  </sheetData>
  <sheetProtection sheet="1" autoFilter="0" formatColumns="0" formatRows="0" objects="1" scenarios="1" spinCount="100000" saltValue="Wzq3K9q/W20NlRfJd3n6XH5rmyIbPgWt34VG09UWaBHUR2/n6el41C3X8h/TUvksM/Npnbu1lhdiIvhvG07CSA==" hashValue="93mQJm7liosfVlrrYbmOHmVuuT40QmZ8Kf2yi8mJImnvHgKoHBUcU8R3edKDNP5v3eSz4AUymNCvIOQz8ghAcA==" algorithmName="SHA-512" password="CC35"/>
  <autoFilter ref="C85:K246"/>
  <mergeCells count="6">
    <mergeCell ref="E7:H7"/>
    <mergeCell ref="E16:H16"/>
    <mergeCell ref="E25:H25"/>
    <mergeCell ref="E46:H4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9" customWidth="1"/>
    <col min="2" max="2" width="1.667969" style="259" customWidth="1"/>
    <col min="3" max="4" width="5" style="259" customWidth="1"/>
    <col min="5" max="5" width="11.66016" style="259" customWidth="1"/>
    <col min="6" max="6" width="9.160156" style="259" customWidth="1"/>
    <col min="7" max="7" width="5" style="259" customWidth="1"/>
    <col min="8" max="8" width="77.83203" style="259" customWidth="1"/>
    <col min="9" max="10" width="20" style="259" customWidth="1"/>
    <col min="11" max="11" width="1.667969" style="259" customWidth="1"/>
  </cols>
  <sheetData>
    <row r="1" s="1" customFormat="1" ht="37.5" customHeight="1"/>
    <row r="2" s="1" customFormat="1" ht="7.5" customHeight="1">
      <c r="B2" s="260"/>
      <c r="C2" s="261"/>
      <c r="D2" s="261"/>
      <c r="E2" s="261"/>
      <c r="F2" s="261"/>
      <c r="G2" s="261"/>
      <c r="H2" s="261"/>
      <c r="I2" s="261"/>
      <c r="J2" s="261"/>
      <c r="K2" s="262"/>
    </row>
    <row r="3" s="17" customFormat="1" ht="45" customHeight="1">
      <c r="B3" s="263"/>
      <c r="C3" s="264" t="s">
        <v>384</v>
      </c>
      <c r="D3" s="264"/>
      <c r="E3" s="264"/>
      <c r="F3" s="264"/>
      <c r="G3" s="264"/>
      <c r="H3" s="264"/>
      <c r="I3" s="264"/>
      <c r="J3" s="264"/>
      <c r="K3" s="265"/>
    </row>
    <row r="4" s="1" customFormat="1" ht="25.5" customHeight="1">
      <c r="B4" s="266"/>
      <c r="C4" s="267" t="s">
        <v>385</v>
      </c>
      <c r="D4" s="267"/>
      <c r="E4" s="267"/>
      <c r="F4" s="267"/>
      <c r="G4" s="267"/>
      <c r="H4" s="267"/>
      <c r="I4" s="267"/>
      <c r="J4" s="267"/>
      <c r="K4" s="268"/>
    </row>
    <row r="5" s="1" customFormat="1" ht="5.25" customHeight="1">
      <c r="B5" s="266"/>
      <c r="C5" s="269"/>
      <c r="D5" s="269"/>
      <c r="E5" s="269"/>
      <c r="F5" s="269"/>
      <c r="G5" s="269"/>
      <c r="H5" s="269"/>
      <c r="I5" s="269"/>
      <c r="J5" s="269"/>
      <c r="K5" s="268"/>
    </row>
    <row r="6" s="1" customFormat="1" ht="15" customHeight="1">
      <c r="B6" s="266"/>
      <c r="C6" s="270" t="s">
        <v>386</v>
      </c>
      <c r="D6" s="270"/>
      <c r="E6" s="270"/>
      <c r="F6" s="270"/>
      <c r="G6" s="270"/>
      <c r="H6" s="270"/>
      <c r="I6" s="270"/>
      <c r="J6" s="270"/>
      <c r="K6" s="268"/>
    </row>
    <row r="7" s="1" customFormat="1" ht="15" customHeight="1">
      <c r="B7" s="271"/>
      <c r="C7" s="270" t="s">
        <v>387</v>
      </c>
      <c r="D7" s="270"/>
      <c r="E7" s="270"/>
      <c r="F7" s="270"/>
      <c r="G7" s="270"/>
      <c r="H7" s="270"/>
      <c r="I7" s="270"/>
      <c r="J7" s="270"/>
      <c r="K7" s="268"/>
    </row>
    <row r="8" s="1" customFormat="1" ht="12.75" customHeight="1">
      <c r="B8" s="271"/>
      <c r="C8" s="270"/>
      <c r="D8" s="270"/>
      <c r="E8" s="270"/>
      <c r="F8" s="270"/>
      <c r="G8" s="270"/>
      <c r="H8" s="270"/>
      <c r="I8" s="270"/>
      <c r="J8" s="270"/>
      <c r="K8" s="268"/>
    </row>
    <row r="9" s="1" customFormat="1" ht="15" customHeight="1">
      <c r="B9" s="271"/>
      <c r="C9" s="270" t="s">
        <v>388</v>
      </c>
      <c r="D9" s="270"/>
      <c r="E9" s="270"/>
      <c r="F9" s="270"/>
      <c r="G9" s="270"/>
      <c r="H9" s="270"/>
      <c r="I9" s="270"/>
      <c r="J9" s="270"/>
      <c r="K9" s="268"/>
    </row>
    <row r="10" s="1" customFormat="1" ht="15" customHeight="1">
      <c r="B10" s="271"/>
      <c r="C10" s="270"/>
      <c r="D10" s="270" t="s">
        <v>389</v>
      </c>
      <c r="E10" s="270"/>
      <c r="F10" s="270"/>
      <c r="G10" s="270"/>
      <c r="H10" s="270"/>
      <c r="I10" s="270"/>
      <c r="J10" s="270"/>
      <c r="K10" s="268"/>
    </row>
    <row r="11" s="1" customFormat="1" ht="15" customHeight="1">
      <c r="B11" s="271"/>
      <c r="C11" s="272"/>
      <c r="D11" s="270" t="s">
        <v>390</v>
      </c>
      <c r="E11" s="270"/>
      <c r="F11" s="270"/>
      <c r="G11" s="270"/>
      <c r="H11" s="270"/>
      <c r="I11" s="270"/>
      <c r="J11" s="270"/>
      <c r="K11" s="268"/>
    </row>
    <row r="12" s="1" customFormat="1" ht="15" customHeight="1">
      <c r="B12" s="271"/>
      <c r="C12" s="272"/>
      <c r="D12" s="270"/>
      <c r="E12" s="270"/>
      <c r="F12" s="270"/>
      <c r="G12" s="270"/>
      <c r="H12" s="270"/>
      <c r="I12" s="270"/>
      <c r="J12" s="270"/>
      <c r="K12" s="268"/>
    </row>
    <row r="13" s="1" customFormat="1" ht="15" customHeight="1">
      <c r="B13" s="271"/>
      <c r="C13" s="272"/>
      <c r="D13" s="273" t="s">
        <v>391</v>
      </c>
      <c r="E13" s="270"/>
      <c r="F13" s="270"/>
      <c r="G13" s="270"/>
      <c r="H13" s="270"/>
      <c r="I13" s="270"/>
      <c r="J13" s="270"/>
      <c r="K13" s="268"/>
    </row>
    <row r="14" s="1" customFormat="1" ht="12.75" customHeight="1">
      <c r="B14" s="271"/>
      <c r="C14" s="272"/>
      <c r="D14" s="272"/>
      <c r="E14" s="272"/>
      <c r="F14" s="272"/>
      <c r="G14" s="272"/>
      <c r="H14" s="272"/>
      <c r="I14" s="272"/>
      <c r="J14" s="272"/>
      <c r="K14" s="268"/>
    </row>
    <row r="15" s="1" customFormat="1" ht="15" customHeight="1">
      <c r="B15" s="271"/>
      <c r="C15" s="272"/>
      <c r="D15" s="270" t="s">
        <v>392</v>
      </c>
      <c r="E15" s="270"/>
      <c r="F15" s="270"/>
      <c r="G15" s="270"/>
      <c r="H15" s="270"/>
      <c r="I15" s="270"/>
      <c r="J15" s="270"/>
      <c r="K15" s="268"/>
    </row>
    <row r="16" s="1" customFormat="1" ht="15" customHeight="1">
      <c r="B16" s="271"/>
      <c r="C16" s="272"/>
      <c r="D16" s="270" t="s">
        <v>393</v>
      </c>
      <c r="E16" s="270"/>
      <c r="F16" s="270"/>
      <c r="G16" s="270"/>
      <c r="H16" s="270"/>
      <c r="I16" s="270"/>
      <c r="J16" s="270"/>
      <c r="K16" s="268"/>
    </row>
    <row r="17" s="1" customFormat="1" ht="15" customHeight="1">
      <c r="B17" s="271"/>
      <c r="C17" s="272"/>
      <c r="D17" s="270" t="s">
        <v>394</v>
      </c>
      <c r="E17" s="270"/>
      <c r="F17" s="270"/>
      <c r="G17" s="270"/>
      <c r="H17" s="270"/>
      <c r="I17" s="270"/>
      <c r="J17" s="270"/>
      <c r="K17" s="268"/>
    </row>
    <row r="18" s="1" customFormat="1" ht="15" customHeight="1">
      <c r="B18" s="271"/>
      <c r="C18" s="272"/>
      <c r="D18" s="272"/>
      <c r="E18" s="274" t="s">
        <v>75</v>
      </c>
      <c r="F18" s="270" t="s">
        <v>395</v>
      </c>
      <c r="G18" s="270"/>
      <c r="H18" s="270"/>
      <c r="I18" s="270"/>
      <c r="J18" s="270"/>
      <c r="K18" s="268"/>
    </row>
    <row r="19" s="1" customFormat="1" ht="15" customHeight="1">
      <c r="B19" s="271"/>
      <c r="C19" s="272"/>
      <c r="D19" s="272"/>
      <c r="E19" s="274" t="s">
        <v>396</v>
      </c>
      <c r="F19" s="270" t="s">
        <v>397</v>
      </c>
      <c r="G19" s="270"/>
      <c r="H19" s="270"/>
      <c r="I19" s="270"/>
      <c r="J19" s="270"/>
      <c r="K19" s="268"/>
    </row>
    <row r="20" s="1" customFormat="1" ht="15" customHeight="1">
      <c r="B20" s="271"/>
      <c r="C20" s="272"/>
      <c r="D20" s="272"/>
      <c r="E20" s="274" t="s">
        <v>398</v>
      </c>
      <c r="F20" s="270" t="s">
        <v>399</v>
      </c>
      <c r="G20" s="270"/>
      <c r="H20" s="270"/>
      <c r="I20" s="270"/>
      <c r="J20" s="270"/>
      <c r="K20" s="268"/>
    </row>
    <row r="21" s="1" customFormat="1" ht="15" customHeight="1">
      <c r="B21" s="271"/>
      <c r="C21" s="272"/>
      <c r="D21" s="272"/>
      <c r="E21" s="274" t="s">
        <v>400</v>
      </c>
      <c r="F21" s="270" t="s">
        <v>401</v>
      </c>
      <c r="G21" s="270"/>
      <c r="H21" s="270"/>
      <c r="I21" s="270"/>
      <c r="J21" s="270"/>
      <c r="K21" s="268"/>
    </row>
    <row r="22" s="1" customFormat="1" ht="15" customHeight="1">
      <c r="B22" s="271"/>
      <c r="C22" s="272"/>
      <c r="D22" s="272"/>
      <c r="E22" s="274" t="s">
        <v>402</v>
      </c>
      <c r="F22" s="270" t="s">
        <v>403</v>
      </c>
      <c r="G22" s="270"/>
      <c r="H22" s="270"/>
      <c r="I22" s="270"/>
      <c r="J22" s="270"/>
      <c r="K22" s="268"/>
    </row>
    <row r="23" s="1" customFormat="1" ht="15" customHeight="1">
      <c r="B23" s="271"/>
      <c r="C23" s="272"/>
      <c r="D23" s="272"/>
      <c r="E23" s="274" t="s">
        <v>404</v>
      </c>
      <c r="F23" s="270" t="s">
        <v>405</v>
      </c>
      <c r="G23" s="270"/>
      <c r="H23" s="270"/>
      <c r="I23" s="270"/>
      <c r="J23" s="270"/>
      <c r="K23" s="268"/>
    </row>
    <row r="24" s="1" customFormat="1" ht="12.75" customHeight="1">
      <c r="B24" s="271"/>
      <c r="C24" s="272"/>
      <c r="D24" s="272"/>
      <c r="E24" s="272"/>
      <c r="F24" s="272"/>
      <c r="G24" s="272"/>
      <c r="H24" s="272"/>
      <c r="I24" s="272"/>
      <c r="J24" s="272"/>
      <c r="K24" s="268"/>
    </row>
    <row r="25" s="1" customFormat="1" ht="15" customHeight="1">
      <c r="B25" s="271"/>
      <c r="C25" s="270" t="s">
        <v>406</v>
      </c>
      <c r="D25" s="270"/>
      <c r="E25" s="270"/>
      <c r="F25" s="270"/>
      <c r="G25" s="270"/>
      <c r="H25" s="270"/>
      <c r="I25" s="270"/>
      <c r="J25" s="270"/>
      <c r="K25" s="268"/>
    </row>
    <row r="26" s="1" customFormat="1" ht="15" customHeight="1">
      <c r="B26" s="271"/>
      <c r="C26" s="270" t="s">
        <v>407</v>
      </c>
      <c r="D26" s="270"/>
      <c r="E26" s="270"/>
      <c r="F26" s="270"/>
      <c r="G26" s="270"/>
      <c r="H26" s="270"/>
      <c r="I26" s="270"/>
      <c r="J26" s="270"/>
      <c r="K26" s="268"/>
    </row>
    <row r="27" s="1" customFormat="1" ht="15" customHeight="1">
      <c r="B27" s="271"/>
      <c r="C27" s="270"/>
      <c r="D27" s="270" t="s">
        <v>408</v>
      </c>
      <c r="E27" s="270"/>
      <c r="F27" s="270"/>
      <c r="G27" s="270"/>
      <c r="H27" s="270"/>
      <c r="I27" s="270"/>
      <c r="J27" s="270"/>
      <c r="K27" s="268"/>
    </row>
    <row r="28" s="1" customFormat="1" ht="15" customHeight="1">
      <c r="B28" s="271"/>
      <c r="C28" s="272"/>
      <c r="D28" s="270" t="s">
        <v>409</v>
      </c>
      <c r="E28" s="270"/>
      <c r="F28" s="270"/>
      <c r="G28" s="270"/>
      <c r="H28" s="270"/>
      <c r="I28" s="270"/>
      <c r="J28" s="270"/>
      <c r="K28" s="268"/>
    </row>
    <row r="29" s="1" customFormat="1" ht="12.75" customHeight="1">
      <c r="B29" s="271"/>
      <c r="C29" s="272"/>
      <c r="D29" s="272"/>
      <c r="E29" s="272"/>
      <c r="F29" s="272"/>
      <c r="G29" s="272"/>
      <c r="H29" s="272"/>
      <c r="I29" s="272"/>
      <c r="J29" s="272"/>
      <c r="K29" s="268"/>
    </row>
    <row r="30" s="1" customFormat="1" ht="15" customHeight="1">
      <c r="B30" s="271"/>
      <c r="C30" s="272"/>
      <c r="D30" s="270" t="s">
        <v>410</v>
      </c>
      <c r="E30" s="270"/>
      <c r="F30" s="270"/>
      <c r="G30" s="270"/>
      <c r="H30" s="270"/>
      <c r="I30" s="270"/>
      <c r="J30" s="270"/>
      <c r="K30" s="268"/>
    </row>
    <row r="31" s="1" customFormat="1" ht="15" customHeight="1">
      <c r="B31" s="271"/>
      <c r="C31" s="272"/>
      <c r="D31" s="270" t="s">
        <v>411</v>
      </c>
      <c r="E31" s="270"/>
      <c r="F31" s="270"/>
      <c r="G31" s="270"/>
      <c r="H31" s="270"/>
      <c r="I31" s="270"/>
      <c r="J31" s="270"/>
      <c r="K31" s="268"/>
    </row>
    <row r="32" s="1" customFormat="1" ht="12.75" customHeight="1">
      <c r="B32" s="271"/>
      <c r="C32" s="272"/>
      <c r="D32" s="272"/>
      <c r="E32" s="272"/>
      <c r="F32" s="272"/>
      <c r="G32" s="272"/>
      <c r="H32" s="272"/>
      <c r="I32" s="272"/>
      <c r="J32" s="272"/>
      <c r="K32" s="268"/>
    </row>
    <row r="33" s="1" customFormat="1" ht="15" customHeight="1">
      <c r="B33" s="271"/>
      <c r="C33" s="272"/>
      <c r="D33" s="270" t="s">
        <v>412</v>
      </c>
      <c r="E33" s="270"/>
      <c r="F33" s="270"/>
      <c r="G33" s="270"/>
      <c r="H33" s="270"/>
      <c r="I33" s="270"/>
      <c r="J33" s="270"/>
      <c r="K33" s="268"/>
    </row>
    <row r="34" s="1" customFormat="1" ht="15" customHeight="1">
      <c r="B34" s="271"/>
      <c r="C34" s="272"/>
      <c r="D34" s="270" t="s">
        <v>413</v>
      </c>
      <c r="E34" s="270"/>
      <c r="F34" s="270"/>
      <c r="G34" s="270"/>
      <c r="H34" s="270"/>
      <c r="I34" s="270"/>
      <c r="J34" s="270"/>
      <c r="K34" s="268"/>
    </row>
    <row r="35" s="1" customFormat="1" ht="15" customHeight="1">
      <c r="B35" s="271"/>
      <c r="C35" s="272"/>
      <c r="D35" s="270" t="s">
        <v>414</v>
      </c>
      <c r="E35" s="270"/>
      <c r="F35" s="270"/>
      <c r="G35" s="270"/>
      <c r="H35" s="270"/>
      <c r="I35" s="270"/>
      <c r="J35" s="270"/>
      <c r="K35" s="268"/>
    </row>
    <row r="36" s="1" customFormat="1" ht="15" customHeight="1">
      <c r="B36" s="271"/>
      <c r="C36" s="272"/>
      <c r="D36" s="270"/>
      <c r="E36" s="273" t="s">
        <v>98</v>
      </c>
      <c r="F36" s="270"/>
      <c r="G36" s="270" t="s">
        <v>415</v>
      </c>
      <c r="H36" s="270"/>
      <c r="I36" s="270"/>
      <c r="J36" s="270"/>
      <c r="K36" s="268"/>
    </row>
    <row r="37" s="1" customFormat="1" ht="30.75" customHeight="1">
      <c r="B37" s="271"/>
      <c r="C37" s="272"/>
      <c r="D37" s="270"/>
      <c r="E37" s="273" t="s">
        <v>416</v>
      </c>
      <c r="F37" s="270"/>
      <c r="G37" s="270" t="s">
        <v>417</v>
      </c>
      <c r="H37" s="270"/>
      <c r="I37" s="270"/>
      <c r="J37" s="270"/>
      <c r="K37" s="268"/>
    </row>
    <row r="38" s="1" customFormat="1" ht="15" customHeight="1">
      <c r="B38" s="271"/>
      <c r="C38" s="272"/>
      <c r="D38" s="270"/>
      <c r="E38" s="273" t="s">
        <v>52</v>
      </c>
      <c r="F38" s="270"/>
      <c r="G38" s="270" t="s">
        <v>418</v>
      </c>
      <c r="H38" s="270"/>
      <c r="I38" s="270"/>
      <c r="J38" s="270"/>
      <c r="K38" s="268"/>
    </row>
    <row r="39" s="1" customFormat="1" ht="15" customHeight="1">
      <c r="B39" s="271"/>
      <c r="C39" s="272"/>
      <c r="D39" s="270"/>
      <c r="E39" s="273" t="s">
        <v>53</v>
      </c>
      <c r="F39" s="270"/>
      <c r="G39" s="270" t="s">
        <v>419</v>
      </c>
      <c r="H39" s="270"/>
      <c r="I39" s="270"/>
      <c r="J39" s="270"/>
      <c r="K39" s="268"/>
    </row>
    <row r="40" s="1" customFormat="1" ht="15" customHeight="1">
      <c r="B40" s="271"/>
      <c r="C40" s="272"/>
      <c r="D40" s="270"/>
      <c r="E40" s="273" t="s">
        <v>99</v>
      </c>
      <c r="F40" s="270"/>
      <c r="G40" s="270" t="s">
        <v>420</v>
      </c>
      <c r="H40" s="270"/>
      <c r="I40" s="270"/>
      <c r="J40" s="270"/>
      <c r="K40" s="268"/>
    </row>
    <row r="41" s="1" customFormat="1" ht="15" customHeight="1">
      <c r="B41" s="271"/>
      <c r="C41" s="272"/>
      <c r="D41" s="270"/>
      <c r="E41" s="273" t="s">
        <v>100</v>
      </c>
      <c r="F41" s="270"/>
      <c r="G41" s="270" t="s">
        <v>421</v>
      </c>
      <c r="H41" s="270"/>
      <c r="I41" s="270"/>
      <c r="J41" s="270"/>
      <c r="K41" s="268"/>
    </row>
    <row r="42" s="1" customFormat="1" ht="15" customHeight="1">
      <c r="B42" s="271"/>
      <c r="C42" s="272"/>
      <c r="D42" s="270"/>
      <c r="E42" s="273" t="s">
        <v>422</v>
      </c>
      <c r="F42" s="270"/>
      <c r="G42" s="270" t="s">
        <v>423</v>
      </c>
      <c r="H42" s="270"/>
      <c r="I42" s="270"/>
      <c r="J42" s="270"/>
      <c r="K42" s="268"/>
    </row>
    <row r="43" s="1" customFormat="1" ht="15" customHeight="1">
      <c r="B43" s="271"/>
      <c r="C43" s="272"/>
      <c r="D43" s="270"/>
      <c r="E43" s="273"/>
      <c r="F43" s="270"/>
      <c r="G43" s="270" t="s">
        <v>424</v>
      </c>
      <c r="H43" s="270"/>
      <c r="I43" s="270"/>
      <c r="J43" s="270"/>
      <c r="K43" s="268"/>
    </row>
    <row r="44" s="1" customFormat="1" ht="15" customHeight="1">
      <c r="B44" s="271"/>
      <c r="C44" s="272"/>
      <c r="D44" s="270"/>
      <c r="E44" s="273" t="s">
        <v>425</v>
      </c>
      <c r="F44" s="270"/>
      <c r="G44" s="270" t="s">
        <v>426</v>
      </c>
      <c r="H44" s="270"/>
      <c r="I44" s="270"/>
      <c r="J44" s="270"/>
      <c r="K44" s="268"/>
    </row>
    <row r="45" s="1" customFormat="1" ht="15" customHeight="1">
      <c r="B45" s="271"/>
      <c r="C45" s="272"/>
      <c r="D45" s="270"/>
      <c r="E45" s="273" t="s">
        <v>102</v>
      </c>
      <c r="F45" s="270"/>
      <c r="G45" s="270" t="s">
        <v>427</v>
      </c>
      <c r="H45" s="270"/>
      <c r="I45" s="270"/>
      <c r="J45" s="270"/>
      <c r="K45" s="268"/>
    </row>
    <row r="46" s="1" customFormat="1" ht="12.75" customHeight="1">
      <c r="B46" s="271"/>
      <c r="C46" s="272"/>
      <c r="D46" s="270"/>
      <c r="E46" s="270"/>
      <c r="F46" s="270"/>
      <c r="G46" s="270"/>
      <c r="H46" s="270"/>
      <c r="I46" s="270"/>
      <c r="J46" s="270"/>
      <c r="K46" s="268"/>
    </row>
    <row r="47" s="1" customFormat="1" ht="15" customHeight="1">
      <c r="B47" s="271"/>
      <c r="C47" s="272"/>
      <c r="D47" s="270" t="s">
        <v>428</v>
      </c>
      <c r="E47" s="270"/>
      <c r="F47" s="270"/>
      <c r="G47" s="270"/>
      <c r="H47" s="270"/>
      <c r="I47" s="270"/>
      <c r="J47" s="270"/>
      <c r="K47" s="268"/>
    </row>
    <row r="48" s="1" customFormat="1" ht="15" customHeight="1">
      <c r="B48" s="271"/>
      <c r="C48" s="272"/>
      <c r="D48" s="272"/>
      <c r="E48" s="270" t="s">
        <v>429</v>
      </c>
      <c r="F48" s="270"/>
      <c r="G48" s="270"/>
      <c r="H48" s="270"/>
      <c r="I48" s="270"/>
      <c r="J48" s="270"/>
      <c r="K48" s="268"/>
    </row>
    <row r="49" s="1" customFormat="1" ht="15" customHeight="1">
      <c r="B49" s="271"/>
      <c r="C49" s="272"/>
      <c r="D49" s="272"/>
      <c r="E49" s="270" t="s">
        <v>430</v>
      </c>
      <c r="F49" s="270"/>
      <c r="G49" s="270"/>
      <c r="H49" s="270"/>
      <c r="I49" s="270"/>
      <c r="J49" s="270"/>
      <c r="K49" s="268"/>
    </row>
    <row r="50" s="1" customFormat="1" ht="15" customHeight="1">
      <c r="B50" s="271"/>
      <c r="C50" s="272"/>
      <c r="D50" s="272"/>
      <c r="E50" s="270" t="s">
        <v>431</v>
      </c>
      <c r="F50" s="270"/>
      <c r="G50" s="270"/>
      <c r="H50" s="270"/>
      <c r="I50" s="270"/>
      <c r="J50" s="270"/>
      <c r="K50" s="268"/>
    </row>
    <row r="51" s="1" customFormat="1" ht="15" customHeight="1">
      <c r="B51" s="271"/>
      <c r="C51" s="272"/>
      <c r="D51" s="270" t="s">
        <v>432</v>
      </c>
      <c r="E51" s="270"/>
      <c r="F51" s="270"/>
      <c r="G51" s="270"/>
      <c r="H51" s="270"/>
      <c r="I51" s="270"/>
      <c r="J51" s="270"/>
      <c r="K51" s="268"/>
    </row>
    <row r="52" s="1" customFormat="1" ht="25.5" customHeight="1">
      <c r="B52" s="266"/>
      <c r="C52" s="267" t="s">
        <v>433</v>
      </c>
      <c r="D52" s="267"/>
      <c r="E52" s="267"/>
      <c r="F52" s="267"/>
      <c r="G52" s="267"/>
      <c r="H52" s="267"/>
      <c r="I52" s="267"/>
      <c r="J52" s="267"/>
      <c r="K52" s="268"/>
    </row>
    <row r="53" s="1" customFormat="1" ht="5.25" customHeight="1">
      <c r="B53" s="266"/>
      <c r="C53" s="269"/>
      <c r="D53" s="269"/>
      <c r="E53" s="269"/>
      <c r="F53" s="269"/>
      <c r="G53" s="269"/>
      <c r="H53" s="269"/>
      <c r="I53" s="269"/>
      <c r="J53" s="269"/>
      <c r="K53" s="268"/>
    </row>
    <row r="54" s="1" customFormat="1" ht="15" customHeight="1">
      <c r="B54" s="266"/>
      <c r="C54" s="270" t="s">
        <v>434</v>
      </c>
      <c r="D54" s="270"/>
      <c r="E54" s="270"/>
      <c r="F54" s="270"/>
      <c r="G54" s="270"/>
      <c r="H54" s="270"/>
      <c r="I54" s="270"/>
      <c r="J54" s="270"/>
      <c r="K54" s="268"/>
    </row>
    <row r="55" s="1" customFormat="1" ht="15" customHeight="1">
      <c r="B55" s="266"/>
      <c r="C55" s="270" t="s">
        <v>435</v>
      </c>
      <c r="D55" s="270"/>
      <c r="E55" s="270"/>
      <c r="F55" s="270"/>
      <c r="G55" s="270"/>
      <c r="H55" s="270"/>
      <c r="I55" s="270"/>
      <c r="J55" s="270"/>
      <c r="K55" s="268"/>
    </row>
    <row r="56" s="1" customFormat="1" ht="12.75" customHeight="1">
      <c r="B56" s="266"/>
      <c r="C56" s="270"/>
      <c r="D56" s="270"/>
      <c r="E56" s="270"/>
      <c r="F56" s="270"/>
      <c r="G56" s="270"/>
      <c r="H56" s="270"/>
      <c r="I56" s="270"/>
      <c r="J56" s="270"/>
      <c r="K56" s="268"/>
    </row>
    <row r="57" s="1" customFormat="1" ht="15" customHeight="1">
      <c r="B57" s="266"/>
      <c r="C57" s="270" t="s">
        <v>436</v>
      </c>
      <c r="D57" s="270"/>
      <c r="E57" s="270"/>
      <c r="F57" s="270"/>
      <c r="G57" s="270"/>
      <c r="H57" s="270"/>
      <c r="I57" s="270"/>
      <c r="J57" s="270"/>
      <c r="K57" s="268"/>
    </row>
    <row r="58" s="1" customFormat="1" ht="15" customHeight="1">
      <c r="B58" s="266"/>
      <c r="C58" s="272"/>
      <c r="D58" s="270" t="s">
        <v>437</v>
      </c>
      <c r="E58" s="270"/>
      <c r="F58" s="270"/>
      <c r="G58" s="270"/>
      <c r="H58" s="270"/>
      <c r="I58" s="270"/>
      <c r="J58" s="270"/>
      <c r="K58" s="268"/>
    </row>
    <row r="59" s="1" customFormat="1" ht="15" customHeight="1">
      <c r="B59" s="266"/>
      <c r="C59" s="272"/>
      <c r="D59" s="270" t="s">
        <v>438</v>
      </c>
      <c r="E59" s="270"/>
      <c r="F59" s="270"/>
      <c r="G59" s="270"/>
      <c r="H59" s="270"/>
      <c r="I59" s="270"/>
      <c r="J59" s="270"/>
      <c r="K59" s="268"/>
    </row>
    <row r="60" s="1" customFormat="1" ht="15" customHeight="1">
      <c r="B60" s="266"/>
      <c r="C60" s="272"/>
      <c r="D60" s="270" t="s">
        <v>439</v>
      </c>
      <c r="E60" s="270"/>
      <c r="F60" s="270"/>
      <c r="G60" s="270"/>
      <c r="H60" s="270"/>
      <c r="I60" s="270"/>
      <c r="J60" s="270"/>
      <c r="K60" s="268"/>
    </row>
    <row r="61" s="1" customFormat="1" ht="15" customHeight="1">
      <c r="B61" s="266"/>
      <c r="C61" s="272"/>
      <c r="D61" s="270" t="s">
        <v>440</v>
      </c>
      <c r="E61" s="270"/>
      <c r="F61" s="270"/>
      <c r="G61" s="270"/>
      <c r="H61" s="270"/>
      <c r="I61" s="270"/>
      <c r="J61" s="270"/>
      <c r="K61" s="268"/>
    </row>
    <row r="62" s="1" customFormat="1" ht="15" customHeight="1">
      <c r="B62" s="266"/>
      <c r="C62" s="272"/>
      <c r="D62" s="275" t="s">
        <v>441</v>
      </c>
      <c r="E62" s="275"/>
      <c r="F62" s="275"/>
      <c r="G62" s="275"/>
      <c r="H62" s="275"/>
      <c r="I62" s="275"/>
      <c r="J62" s="275"/>
      <c r="K62" s="268"/>
    </row>
    <row r="63" s="1" customFormat="1" ht="15" customHeight="1">
      <c r="B63" s="266"/>
      <c r="C63" s="272"/>
      <c r="D63" s="270" t="s">
        <v>442</v>
      </c>
      <c r="E63" s="270"/>
      <c r="F63" s="270"/>
      <c r="G63" s="270"/>
      <c r="H63" s="270"/>
      <c r="I63" s="270"/>
      <c r="J63" s="270"/>
      <c r="K63" s="268"/>
    </row>
    <row r="64" s="1" customFormat="1" ht="12.75" customHeight="1">
      <c r="B64" s="266"/>
      <c r="C64" s="272"/>
      <c r="D64" s="272"/>
      <c r="E64" s="276"/>
      <c r="F64" s="272"/>
      <c r="G64" s="272"/>
      <c r="H64" s="272"/>
      <c r="I64" s="272"/>
      <c r="J64" s="272"/>
      <c r="K64" s="268"/>
    </row>
    <row r="65" s="1" customFormat="1" ht="15" customHeight="1">
      <c r="B65" s="266"/>
      <c r="C65" s="272"/>
      <c r="D65" s="270" t="s">
        <v>443</v>
      </c>
      <c r="E65" s="270"/>
      <c r="F65" s="270"/>
      <c r="G65" s="270"/>
      <c r="H65" s="270"/>
      <c r="I65" s="270"/>
      <c r="J65" s="270"/>
      <c r="K65" s="268"/>
    </row>
    <row r="66" s="1" customFormat="1" ht="15" customHeight="1">
      <c r="B66" s="266"/>
      <c r="C66" s="272"/>
      <c r="D66" s="275" t="s">
        <v>444</v>
      </c>
      <c r="E66" s="275"/>
      <c r="F66" s="275"/>
      <c r="G66" s="275"/>
      <c r="H66" s="275"/>
      <c r="I66" s="275"/>
      <c r="J66" s="275"/>
      <c r="K66" s="268"/>
    </row>
    <row r="67" s="1" customFormat="1" ht="15" customHeight="1">
      <c r="B67" s="266"/>
      <c r="C67" s="272"/>
      <c r="D67" s="270" t="s">
        <v>445</v>
      </c>
      <c r="E67" s="270"/>
      <c r="F67" s="270"/>
      <c r="G67" s="270"/>
      <c r="H67" s="270"/>
      <c r="I67" s="270"/>
      <c r="J67" s="270"/>
      <c r="K67" s="268"/>
    </row>
    <row r="68" s="1" customFormat="1" ht="15" customHeight="1">
      <c r="B68" s="266"/>
      <c r="C68" s="272"/>
      <c r="D68" s="270" t="s">
        <v>446</v>
      </c>
      <c r="E68" s="270"/>
      <c r="F68" s="270"/>
      <c r="G68" s="270"/>
      <c r="H68" s="270"/>
      <c r="I68" s="270"/>
      <c r="J68" s="270"/>
      <c r="K68" s="268"/>
    </row>
    <row r="69" s="1" customFormat="1" ht="15" customHeight="1">
      <c r="B69" s="266"/>
      <c r="C69" s="272"/>
      <c r="D69" s="270" t="s">
        <v>447</v>
      </c>
      <c r="E69" s="270"/>
      <c r="F69" s="270"/>
      <c r="G69" s="270"/>
      <c r="H69" s="270"/>
      <c r="I69" s="270"/>
      <c r="J69" s="270"/>
      <c r="K69" s="268"/>
    </row>
    <row r="70" s="1" customFormat="1" ht="15" customHeight="1">
      <c r="B70" s="266"/>
      <c r="C70" s="272"/>
      <c r="D70" s="270" t="s">
        <v>448</v>
      </c>
      <c r="E70" s="270"/>
      <c r="F70" s="270"/>
      <c r="G70" s="270"/>
      <c r="H70" s="270"/>
      <c r="I70" s="270"/>
      <c r="J70" s="270"/>
      <c r="K70" s="268"/>
    </row>
    <row r="71" s="1" customFormat="1" ht="12.75" customHeight="1">
      <c r="B71" s="277"/>
      <c r="C71" s="278"/>
      <c r="D71" s="278"/>
      <c r="E71" s="278"/>
      <c r="F71" s="278"/>
      <c r="G71" s="278"/>
      <c r="H71" s="278"/>
      <c r="I71" s="278"/>
      <c r="J71" s="278"/>
      <c r="K71" s="279"/>
    </row>
    <row r="72" s="1" customFormat="1" ht="18.75" customHeight="1">
      <c r="B72" s="280"/>
      <c r="C72" s="280"/>
      <c r="D72" s="280"/>
      <c r="E72" s="280"/>
      <c r="F72" s="280"/>
      <c r="G72" s="280"/>
      <c r="H72" s="280"/>
      <c r="I72" s="280"/>
      <c r="J72" s="280"/>
      <c r="K72" s="281"/>
    </row>
    <row r="73" s="1" customFormat="1" ht="18.75" customHeight="1">
      <c r="B73" s="281"/>
      <c r="C73" s="281"/>
      <c r="D73" s="281"/>
      <c r="E73" s="281"/>
      <c r="F73" s="281"/>
      <c r="G73" s="281"/>
      <c r="H73" s="281"/>
      <c r="I73" s="281"/>
      <c r="J73" s="281"/>
      <c r="K73" s="281"/>
    </row>
    <row r="74" s="1" customFormat="1" ht="7.5" customHeight="1">
      <c r="B74" s="282"/>
      <c r="C74" s="283"/>
      <c r="D74" s="283"/>
      <c r="E74" s="283"/>
      <c r="F74" s="283"/>
      <c r="G74" s="283"/>
      <c r="H74" s="283"/>
      <c r="I74" s="283"/>
      <c r="J74" s="283"/>
      <c r="K74" s="284"/>
    </row>
    <row r="75" s="1" customFormat="1" ht="45" customHeight="1">
      <c r="B75" s="285"/>
      <c r="C75" s="286" t="s">
        <v>449</v>
      </c>
      <c r="D75" s="286"/>
      <c r="E75" s="286"/>
      <c r="F75" s="286"/>
      <c r="G75" s="286"/>
      <c r="H75" s="286"/>
      <c r="I75" s="286"/>
      <c r="J75" s="286"/>
      <c r="K75" s="287"/>
    </row>
    <row r="76" s="1" customFormat="1" ht="17.25" customHeight="1">
      <c r="B76" s="285"/>
      <c r="C76" s="288" t="s">
        <v>450</v>
      </c>
      <c r="D76" s="288"/>
      <c r="E76" s="288"/>
      <c r="F76" s="288" t="s">
        <v>451</v>
      </c>
      <c r="G76" s="289"/>
      <c r="H76" s="288" t="s">
        <v>53</v>
      </c>
      <c r="I76" s="288" t="s">
        <v>56</v>
      </c>
      <c r="J76" s="288" t="s">
        <v>452</v>
      </c>
      <c r="K76" s="287"/>
    </row>
    <row r="77" s="1" customFormat="1" ht="17.25" customHeight="1">
      <c r="B77" s="285"/>
      <c r="C77" s="290" t="s">
        <v>453</v>
      </c>
      <c r="D77" s="290"/>
      <c r="E77" s="290"/>
      <c r="F77" s="291" t="s">
        <v>454</v>
      </c>
      <c r="G77" s="292"/>
      <c r="H77" s="290"/>
      <c r="I77" s="290"/>
      <c r="J77" s="290" t="s">
        <v>455</v>
      </c>
      <c r="K77" s="287"/>
    </row>
    <row r="78" s="1" customFormat="1" ht="5.25" customHeight="1">
      <c r="B78" s="285"/>
      <c r="C78" s="293"/>
      <c r="D78" s="293"/>
      <c r="E78" s="293"/>
      <c r="F78" s="293"/>
      <c r="G78" s="294"/>
      <c r="H78" s="293"/>
      <c r="I78" s="293"/>
      <c r="J78" s="293"/>
      <c r="K78" s="287"/>
    </row>
    <row r="79" s="1" customFormat="1" ht="15" customHeight="1">
      <c r="B79" s="285"/>
      <c r="C79" s="273" t="s">
        <v>52</v>
      </c>
      <c r="D79" s="295"/>
      <c r="E79" s="295"/>
      <c r="F79" s="296" t="s">
        <v>456</v>
      </c>
      <c r="G79" s="297"/>
      <c r="H79" s="273" t="s">
        <v>457</v>
      </c>
      <c r="I79" s="273" t="s">
        <v>458</v>
      </c>
      <c r="J79" s="273">
        <v>20</v>
      </c>
      <c r="K79" s="287"/>
    </row>
    <row r="80" s="1" customFormat="1" ht="15" customHeight="1">
      <c r="B80" s="285"/>
      <c r="C80" s="273" t="s">
        <v>459</v>
      </c>
      <c r="D80" s="273"/>
      <c r="E80" s="273"/>
      <c r="F80" s="296" t="s">
        <v>456</v>
      </c>
      <c r="G80" s="297"/>
      <c r="H80" s="273" t="s">
        <v>460</v>
      </c>
      <c r="I80" s="273" t="s">
        <v>458</v>
      </c>
      <c r="J80" s="273">
        <v>120</v>
      </c>
      <c r="K80" s="287"/>
    </row>
    <row r="81" s="1" customFormat="1" ht="15" customHeight="1">
      <c r="B81" s="298"/>
      <c r="C81" s="273" t="s">
        <v>461</v>
      </c>
      <c r="D81" s="273"/>
      <c r="E81" s="273"/>
      <c r="F81" s="296" t="s">
        <v>462</v>
      </c>
      <c r="G81" s="297"/>
      <c r="H81" s="273" t="s">
        <v>463</v>
      </c>
      <c r="I81" s="273" t="s">
        <v>458</v>
      </c>
      <c r="J81" s="273">
        <v>50</v>
      </c>
      <c r="K81" s="287"/>
    </row>
    <row r="82" s="1" customFormat="1" ht="15" customHeight="1">
      <c r="B82" s="298"/>
      <c r="C82" s="273" t="s">
        <v>464</v>
      </c>
      <c r="D82" s="273"/>
      <c r="E82" s="273"/>
      <c r="F82" s="296" t="s">
        <v>456</v>
      </c>
      <c r="G82" s="297"/>
      <c r="H82" s="273" t="s">
        <v>465</v>
      </c>
      <c r="I82" s="273" t="s">
        <v>466</v>
      </c>
      <c r="J82" s="273"/>
      <c r="K82" s="287"/>
    </row>
    <row r="83" s="1" customFormat="1" ht="15" customHeight="1">
      <c r="B83" s="298"/>
      <c r="C83" s="299" t="s">
        <v>467</v>
      </c>
      <c r="D83" s="299"/>
      <c r="E83" s="299"/>
      <c r="F83" s="300" t="s">
        <v>462</v>
      </c>
      <c r="G83" s="299"/>
      <c r="H83" s="299" t="s">
        <v>468</v>
      </c>
      <c r="I83" s="299" t="s">
        <v>458</v>
      </c>
      <c r="J83" s="299">
        <v>15</v>
      </c>
      <c r="K83" s="287"/>
    </row>
    <row r="84" s="1" customFormat="1" ht="15" customHeight="1">
      <c r="B84" s="298"/>
      <c r="C84" s="299" t="s">
        <v>469</v>
      </c>
      <c r="D84" s="299"/>
      <c r="E84" s="299"/>
      <c r="F84" s="300" t="s">
        <v>462</v>
      </c>
      <c r="G84" s="299"/>
      <c r="H84" s="299" t="s">
        <v>470</v>
      </c>
      <c r="I84" s="299" t="s">
        <v>458</v>
      </c>
      <c r="J84" s="299">
        <v>15</v>
      </c>
      <c r="K84" s="287"/>
    </row>
    <row r="85" s="1" customFormat="1" ht="15" customHeight="1">
      <c r="B85" s="298"/>
      <c r="C85" s="299" t="s">
        <v>471</v>
      </c>
      <c r="D85" s="299"/>
      <c r="E85" s="299"/>
      <c r="F85" s="300" t="s">
        <v>462</v>
      </c>
      <c r="G85" s="299"/>
      <c r="H85" s="299" t="s">
        <v>472</v>
      </c>
      <c r="I85" s="299" t="s">
        <v>458</v>
      </c>
      <c r="J85" s="299">
        <v>20</v>
      </c>
      <c r="K85" s="287"/>
    </row>
    <row r="86" s="1" customFormat="1" ht="15" customHeight="1">
      <c r="B86" s="298"/>
      <c r="C86" s="299" t="s">
        <v>473</v>
      </c>
      <c r="D86" s="299"/>
      <c r="E86" s="299"/>
      <c r="F86" s="300" t="s">
        <v>462</v>
      </c>
      <c r="G86" s="299"/>
      <c r="H86" s="299" t="s">
        <v>474</v>
      </c>
      <c r="I86" s="299" t="s">
        <v>458</v>
      </c>
      <c r="J86" s="299">
        <v>20</v>
      </c>
      <c r="K86" s="287"/>
    </row>
    <row r="87" s="1" customFormat="1" ht="15" customHeight="1">
      <c r="B87" s="298"/>
      <c r="C87" s="273" t="s">
        <v>475</v>
      </c>
      <c r="D87" s="273"/>
      <c r="E87" s="273"/>
      <c r="F87" s="296" t="s">
        <v>462</v>
      </c>
      <c r="G87" s="297"/>
      <c r="H87" s="273" t="s">
        <v>476</v>
      </c>
      <c r="I87" s="273" t="s">
        <v>458</v>
      </c>
      <c r="J87" s="273">
        <v>50</v>
      </c>
      <c r="K87" s="287"/>
    </row>
    <row r="88" s="1" customFormat="1" ht="15" customHeight="1">
      <c r="B88" s="298"/>
      <c r="C88" s="273" t="s">
        <v>477</v>
      </c>
      <c r="D88" s="273"/>
      <c r="E88" s="273"/>
      <c r="F88" s="296" t="s">
        <v>462</v>
      </c>
      <c r="G88" s="297"/>
      <c r="H88" s="273" t="s">
        <v>478</v>
      </c>
      <c r="I88" s="273" t="s">
        <v>458</v>
      </c>
      <c r="J88" s="273">
        <v>20</v>
      </c>
      <c r="K88" s="287"/>
    </row>
    <row r="89" s="1" customFormat="1" ht="15" customHeight="1">
      <c r="B89" s="298"/>
      <c r="C89" s="273" t="s">
        <v>479</v>
      </c>
      <c r="D89" s="273"/>
      <c r="E89" s="273"/>
      <c r="F89" s="296" t="s">
        <v>462</v>
      </c>
      <c r="G89" s="297"/>
      <c r="H89" s="273" t="s">
        <v>480</v>
      </c>
      <c r="I89" s="273" t="s">
        <v>458</v>
      </c>
      <c r="J89" s="273">
        <v>20</v>
      </c>
      <c r="K89" s="287"/>
    </row>
    <row r="90" s="1" customFormat="1" ht="15" customHeight="1">
      <c r="B90" s="298"/>
      <c r="C90" s="273" t="s">
        <v>481</v>
      </c>
      <c r="D90" s="273"/>
      <c r="E90" s="273"/>
      <c r="F90" s="296" t="s">
        <v>462</v>
      </c>
      <c r="G90" s="297"/>
      <c r="H90" s="273" t="s">
        <v>482</v>
      </c>
      <c r="I90" s="273" t="s">
        <v>458</v>
      </c>
      <c r="J90" s="273">
        <v>50</v>
      </c>
      <c r="K90" s="287"/>
    </row>
    <row r="91" s="1" customFormat="1" ht="15" customHeight="1">
      <c r="B91" s="298"/>
      <c r="C91" s="273" t="s">
        <v>483</v>
      </c>
      <c r="D91" s="273"/>
      <c r="E91" s="273"/>
      <c r="F91" s="296" t="s">
        <v>462</v>
      </c>
      <c r="G91" s="297"/>
      <c r="H91" s="273" t="s">
        <v>483</v>
      </c>
      <c r="I91" s="273" t="s">
        <v>458</v>
      </c>
      <c r="J91" s="273">
        <v>50</v>
      </c>
      <c r="K91" s="287"/>
    </row>
    <row r="92" s="1" customFormat="1" ht="15" customHeight="1">
      <c r="B92" s="298"/>
      <c r="C92" s="273" t="s">
        <v>484</v>
      </c>
      <c r="D92" s="273"/>
      <c r="E92" s="273"/>
      <c r="F92" s="296" t="s">
        <v>462</v>
      </c>
      <c r="G92" s="297"/>
      <c r="H92" s="273" t="s">
        <v>485</v>
      </c>
      <c r="I92" s="273" t="s">
        <v>458</v>
      </c>
      <c r="J92" s="273">
        <v>255</v>
      </c>
      <c r="K92" s="287"/>
    </row>
    <row r="93" s="1" customFormat="1" ht="15" customHeight="1">
      <c r="B93" s="298"/>
      <c r="C93" s="273" t="s">
        <v>486</v>
      </c>
      <c r="D93" s="273"/>
      <c r="E93" s="273"/>
      <c r="F93" s="296" t="s">
        <v>456</v>
      </c>
      <c r="G93" s="297"/>
      <c r="H93" s="273" t="s">
        <v>487</v>
      </c>
      <c r="I93" s="273" t="s">
        <v>488</v>
      </c>
      <c r="J93" s="273"/>
      <c r="K93" s="287"/>
    </row>
    <row r="94" s="1" customFormat="1" ht="15" customHeight="1">
      <c r="B94" s="298"/>
      <c r="C94" s="273" t="s">
        <v>489</v>
      </c>
      <c r="D94" s="273"/>
      <c r="E94" s="273"/>
      <c r="F94" s="296" t="s">
        <v>456</v>
      </c>
      <c r="G94" s="297"/>
      <c r="H94" s="273" t="s">
        <v>490</v>
      </c>
      <c r="I94" s="273" t="s">
        <v>491</v>
      </c>
      <c r="J94" s="273"/>
      <c r="K94" s="287"/>
    </row>
    <row r="95" s="1" customFormat="1" ht="15" customHeight="1">
      <c r="B95" s="298"/>
      <c r="C95" s="273" t="s">
        <v>492</v>
      </c>
      <c r="D95" s="273"/>
      <c r="E95" s="273"/>
      <c r="F95" s="296" t="s">
        <v>456</v>
      </c>
      <c r="G95" s="297"/>
      <c r="H95" s="273" t="s">
        <v>492</v>
      </c>
      <c r="I95" s="273" t="s">
        <v>491</v>
      </c>
      <c r="J95" s="273"/>
      <c r="K95" s="287"/>
    </row>
    <row r="96" s="1" customFormat="1" ht="15" customHeight="1">
      <c r="B96" s="298"/>
      <c r="C96" s="273" t="s">
        <v>37</v>
      </c>
      <c r="D96" s="273"/>
      <c r="E96" s="273"/>
      <c r="F96" s="296" t="s">
        <v>456</v>
      </c>
      <c r="G96" s="297"/>
      <c r="H96" s="273" t="s">
        <v>493</v>
      </c>
      <c r="I96" s="273" t="s">
        <v>491</v>
      </c>
      <c r="J96" s="273"/>
      <c r="K96" s="287"/>
    </row>
    <row r="97" s="1" customFormat="1" ht="15" customHeight="1">
      <c r="B97" s="298"/>
      <c r="C97" s="273" t="s">
        <v>47</v>
      </c>
      <c r="D97" s="273"/>
      <c r="E97" s="273"/>
      <c r="F97" s="296" t="s">
        <v>456</v>
      </c>
      <c r="G97" s="297"/>
      <c r="H97" s="273" t="s">
        <v>494</v>
      </c>
      <c r="I97" s="273" t="s">
        <v>491</v>
      </c>
      <c r="J97" s="273"/>
      <c r="K97" s="287"/>
    </row>
    <row r="98" s="1" customFormat="1" ht="15" customHeight="1">
      <c r="B98" s="301"/>
      <c r="C98" s="302"/>
      <c r="D98" s="302"/>
      <c r="E98" s="302"/>
      <c r="F98" s="302"/>
      <c r="G98" s="302"/>
      <c r="H98" s="302"/>
      <c r="I98" s="302"/>
      <c r="J98" s="302"/>
      <c r="K98" s="303"/>
    </row>
    <row r="99" s="1" customFormat="1" ht="18.75" customHeight="1">
      <c r="B99" s="304"/>
      <c r="C99" s="305"/>
      <c r="D99" s="305"/>
      <c r="E99" s="305"/>
      <c r="F99" s="305"/>
      <c r="G99" s="305"/>
      <c r="H99" s="305"/>
      <c r="I99" s="305"/>
      <c r="J99" s="305"/>
      <c r="K99" s="304"/>
    </row>
    <row r="100" s="1" customFormat="1" ht="18.75" customHeight="1">
      <c r="B100" s="281"/>
      <c r="C100" s="281"/>
      <c r="D100" s="281"/>
      <c r="E100" s="281"/>
      <c r="F100" s="281"/>
      <c r="G100" s="281"/>
      <c r="H100" s="281"/>
      <c r="I100" s="281"/>
      <c r="J100" s="281"/>
      <c r="K100" s="281"/>
    </row>
    <row r="101" s="1" customFormat="1" ht="7.5" customHeight="1">
      <c r="B101" s="282"/>
      <c r="C101" s="283"/>
      <c r="D101" s="283"/>
      <c r="E101" s="283"/>
      <c r="F101" s="283"/>
      <c r="G101" s="283"/>
      <c r="H101" s="283"/>
      <c r="I101" s="283"/>
      <c r="J101" s="283"/>
      <c r="K101" s="284"/>
    </row>
    <row r="102" s="1" customFormat="1" ht="45" customHeight="1">
      <c r="B102" s="285"/>
      <c r="C102" s="286" t="s">
        <v>495</v>
      </c>
      <c r="D102" s="286"/>
      <c r="E102" s="286"/>
      <c r="F102" s="286"/>
      <c r="G102" s="286"/>
      <c r="H102" s="286"/>
      <c r="I102" s="286"/>
      <c r="J102" s="286"/>
      <c r="K102" s="287"/>
    </row>
    <row r="103" s="1" customFormat="1" ht="17.25" customHeight="1">
      <c r="B103" s="285"/>
      <c r="C103" s="288" t="s">
        <v>450</v>
      </c>
      <c r="D103" s="288"/>
      <c r="E103" s="288"/>
      <c r="F103" s="288" t="s">
        <v>451</v>
      </c>
      <c r="G103" s="289"/>
      <c r="H103" s="288" t="s">
        <v>53</v>
      </c>
      <c r="I103" s="288" t="s">
        <v>56</v>
      </c>
      <c r="J103" s="288" t="s">
        <v>452</v>
      </c>
      <c r="K103" s="287"/>
    </row>
    <row r="104" s="1" customFormat="1" ht="17.25" customHeight="1">
      <c r="B104" s="285"/>
      <c r="C104" s="290" t="s">
        <v>453</v>
      </c>
      <c r="D104" s="290"/>
      <c r="E104" s="290"/>
      <c r="F104" s="291" t="s">
        <v>454</v>
      </c>
      <c r="G104" s="292"/>
      <c r="H104" s="290"/>
      <c r="I104" s="290"/>
      <c r="J104" s="290" t="s">
        <v>455</v>
      </c>
      <c r="K104" s="287"/>
    </row>
    <row r="105" s="1" customFormat="1" ht="5.25" customHeight="1">
      <c r="B105" s="285"/>
      <c r="C105" s="288"/>
      <c r="D105" s="288"/>
      <c r="E105" s="288"/>
      <c r="F105" s="288"/>
      <c r="G105" s="306"/>
      <c r="H105" s="288"/>
      <c r="I105" s="288"/>
      <c r="J105" s="288"/>
      <c r="K105" s="287"/>
    </row>
    <row r="106" s="1" customFormat="1" ht="15" customHeight="1">
      <c r="B106" s="285"/>
      <c r="C106" s="273" t="s">
        <v>52</v>
      </c>
      <c r="D106" s="295"/>
      <c r="E106" s="295"/>
      <c r="F106" s="296" t="s">
        <v>456</v>
      </c>
      <c r="G106" s="273"/>
      <c r="H106" s="273" t="s">
        <v>496</v>
      </c>
      <c r="I106" s="273" t="s">
        <v>458</v>
      </c>
      <c r="J106" s="273">
        <v>20</v>
      </c>
      <c r="K106" s="287"/>
    </row>
    <row r="107" s="1" customFormat="1" ht="15" customHeight="1">
      <c r="B107" s="285"/>
      <c r="C107" s="273" t="s">
        <v>459</v>
      </c>
      <c r="D107" s="273"/>
      <c r="E107" s="273"/>
      <c r="F107" s="296" t="s">
        <v>456</v>
      </c>
      <c r="G107" s="273"/>
      <c r="H107" s="273" t="s">
        <v>496</v>
      </c>
      <c r="I107" s="273" t="s">
        <v>458</v>
      </c>
      <c r="J107" s="273">
        <v>120</v>
      </c>
      <c r="K107" s="287"/>
    </row>
    <row r="108" s="1" customFormat="1" ht="15" customHeight="1">
      <c r="B108" s="298"/>
      <c r="C108" s="273" t="s">
        <v>461</v>
      </c>
      <c r="D108" s="273"/>
      <c r="E108" s="273"/>
      <c r="F108" s="296" t="s">
        <v>462</v>
      </c>
      <c r="G108" s="273"/>
      <c r="H108" s="273" t="s">
        <v>496</v>
      </c>
      <c r="I108" s="273" t="s">
        <v>458</v>
      </c>
      <c r="J108" s="273">
        <v>50</v>
      </c>
      <c r="K108" s="287"/>
    </row>
    <row r="109" s="1" customFormat="1" ht="15" customHeight="1">
      <c r="B109" s="298"/>
      <c r="C109" s="273" t="s">
        <v>464</v>
      </c>
      <c r="D109" s="273"/>
      <c r="E109" s="273"/>
      <c r="F109" s="296" t="s">
        <v>456</v>
      </c>
      <c r="G109" s="273"/>
      <c r="H109" s="273" t="s">
        <v>496</v>
      </c>
      <c r="I109" s="273" t="s">
        <v>466</v>
      </c>
      <c r="J109" s="273"/>
      <c r="K109" s="287"/>
    </row>
    <row r="110" s="1" customFormat="1" ht="15" customHeight="1">
      <c r="B110" s="298"/>
      <c r="C110" s="273" t="s">
        <v>475</v>
      </c>
      <c r="D110" s="273"/>
      <c r="E110" s="273"/>
      <c r="F110" s="296" t="s">
        <v>462</v>
      </c>
      <c r="G110" s="273"/>
      <c r="H110" s="273" t="s">
        <v>496</v>
      </c>
      <c r="I110" s="273" t="s">
        <v>458</v>
      </c>
      <c r="J110" s="273">
        <v>50</v>
      </c>
      <c r="K110" s="287"/>
    </row>
    <row r="111" s="1" customFormat="1" ht="15" customHeight="1">
      <c r="B111" s="298"/>
      <c r="C111" s="273" t="s">
        <v>483</v>
      </c>
      <c r="D111" s="273"/>
      <c r="E111" s="273"/>
      <c r="F111" s="296" t="s">
        <v>462</v>
      </c>
      <c r="G111" s="273"/>
      <c r="H111" s="273" t="s">
        <v>496</v>
      </c>
      <c r="I111" s="273" t="s">
        <v>458</v>
      </c>
      <c r="J111" s="273">
        <v>50</v>
      </c>
      <c r="K111" s="287"/>
    </row>
    <row r="112" s="1" customFormat="1" ht="15" customHeight="1">
      <c r="B112" s="298"/>
      <c r="C112" s="273" t="s">
        <v>481</v>
      </c>
      <c r="D112" s="273"/>
      <c r="E112" s="273"/>
      <c r="F112" s="296" t="s">
        <v>462</v>
      </c>
      <c r="G112" s="273"/>
      <c r="H112" s="273" t="s">
        <v>496</v>
      </c>
      <c r="I112" s="273" t="s">
        <v>458</v>
      </c>
      <c r="J112" s="273">
        <v>50</v>
      </c>
      <c r="K112" s="287"/>
    </row>
    <row r="113" s="1" customFormat="1" ht="15" customHeight="1">
      <c r="B113" s="298"/>
      <c r="C113" s="273" t="s">
        <v>52</v>
      </c>
      <c r="D113" s="273"/>
      <c r="E113" s="273"/>
      <c r="F113" s="296" t="s">
        <v>456</v>
      </c>
      <c r="G113" s="273"/>
      <c r="H113" s="273" t="s">
        <v>497</v>
      </c>
      <c r="I113" s="273" t="s">
        <v>458</v>
      </c>
      <c r="J113" s="273">
        <v>20</v>
      </c>
      <c r="K113" s="287"/>
    </row>
    <row r="114" s="1" customFormat="1" ht="15" customHeight="1">
      <c r="B114" s="298"/>
      <c r="C114" s="273" t="s">
        <v>498</v>
      </c>
      <c r="D114" s="273"/>
      <c r="E114" s="273"/>
      <c r="F114" s="296" t="s">
        <v>456</v>
      </c>
      <c r="G114" s="273"/>
      <c r="H114" s="273" t="s">
        <v>499</v>
      </c>
      <c r="I114" s="273" t="s">
        <v>458</v>
      </c>
      <c r="J114" s="273">
        <v>120</v>
      </c>
      <c r="K114" s="287"/>
    </row>
    <row r="115" s="1" customFormat="1" ht="15" customHeight="1">
      <c r="B115" s="298"/>
      <c r="C115" s="273" t="s">
        <v>37</v>
      </c>
      <c r="D115" s="273"/>
      <c r="E115" s="273"/>
      <c r="F115" s="296" t="s">
        <v>456</v>
      </c>
      <c r="G115" s="273"/>
      <c r="H115" s="273" t="s">
        <v>500</v>
      </c>
      <c r="I115" s="273" t="s">
        <v>491</v>
      </c>
      <c r="J115" s="273"/>
      <c r="K115" s="287"/>
    </row>
    <row r="116" s="1" customFormat="1" ht="15" customHeight="1">
      <c r="B116" s="298"/>
      <c r="C116" s="273" t="s">
        <v>47</v>
      </c>
      <c r="D116" s="273"/>
      <c r="E116" s="273"/>
      <c r="F116" s="296" t="s">
        <v>456</v>
      </c>
      <c r="G116" s="273"/>
      <c r="H116" s="273" t="s">
        <v>501</v>
      </c>
      <c r="I116" s="273" t="s">
        <v>491</v>
      </c>
      <c r="J116" s="273"/>
      <c r="K116" s="287"/>
    </row>
    <row r="117" s="1" customFormat="1" ht="15" customHeight="1">
      <c r="B117" s="298"/>
      <c r="C117" s="273" t="s">
        <v>56</v>
      </c>
      <c r="D117" s="273"/>
      <c r="E117" s="273"/>
      <c r="F117" s="296" t="s">
        <v>456</v>
      </c>
      <c r="G117" s="273"/>
      <c r="H117" s="273" t="s">
        <v>502</v>
      </c>
      <c r="I117" s="273" t="s">
        <v>503</v>
      </c>
      <c r="J117" s="273"/>
      <c r="K117" s="287"/>
    </row>
    <row r="118" s="1" customFormat="1" ht="15" customHeight="1">
      <c r="B118" s="301"/>
      <c r="C118" s="307"/>
      <c r="D118" s="307"/>
      <c r="E118" s="307"/>
      <c r="F118" s="307"/>
      <c r="G118" s="307"/>
      <c r="H118" s="307"/>
      <c r="I118" s="307"/>
      <c r="J118" s="307"/>
      <c r="K118" s="303"/>
    </row>
    <row r="119" s="1" customFormat="1" ht="18.75" customHeight="1">
      <c r="B119" s="308"/>
      <c r="C119" s="309"/>
      <c r="D119" s="309"/>
      <c r="E119" s="309"/>
      <c r="F119" s="310"/>
      <c r="G119" s="309"/>
      <c r="H119" s="309"/>
      <c r="I119" s="309"/>
      <c r="J119" s="309"/>
      <c r="K119" s="308"/>
    </row>
    <row r="120" s="1" customFormat="1" ht="18.75" customHeight="1">
      <c r="B120" s="281"/>
      <c r="C120" s="281"/>
      <c r="D120" s="281"/>
      <c r="E120" s="281"/>
      <c r="F120" s="281"/>
      <c r="G120" s="281"/>
      <c r="H120" s="281"/>
      <c r="I120" s="281"/>
      <c r="J120" s="281"/>
      <c r="K120" s="281"/>
    </row>
    <row r="121" s="1" customFormat="1" ht="7.5" customHeight="1">
      <c r="B121" s="311"/>
      <c r="C121" s="312"/>
      <c r="D121" s="312"/>
      <c r="E121" s="312"/>
      <c r="F121" s="312"/>
      <c r="G121" s="312"/>
      <c r="H121" s="312"/>
      <c r="I121" s="312"/>
      <c r="J121" s="312"/>
      <c r="K121" s="313"/>
    </row>
    <row r="122" s="1" customFormat="1" ht="45" customHeight="1">
      <c r="B122" s="314"/>
      <c r="C122" s="264" t="s">
        <v>504</v>
      </c>
      <c r="D122" s="264"/>
      <c r="E122" s="264"/>
      <c r="F122" s="264"/>
      <c r="G122" s="264"/>
      <c r="H122" s="264"/>
      <c r="I122" s="264"/>
      <c r="J122" s="264"/>
      <c r="K122" s="315"/>
    </row>
    <row r="123" s="1" customFormat="1" ht="17.25" customHeight="1">
      <c r="B123" s="316"/>
      <c r="C123" s="288" t="s">
        <v>450</v>
      </c>
      <c r="D123" s="288"/>
      <c r="E123" s="288"/>
      <c r="F123" s="288" t="s">
        <v>451</v>
      </c>
      <c r="G123" s="289"/>
      <c r="H123" s="288" t="s">
        <v>53</v>
      </c>
      <c r="I123" s="288" t="s">
        <v>56</v>
      </c>
      <c r="J123" s="288" t="s">
        <v>452</v>
      </c>
      <c r="K123" s="317"/>
    </row>
    <row r="124" s="1" customFormat="1" ht="17.25" customHeight="1">
      <c r="B124" s="316"/>
      <c r="C124" s="290" t="s">
        <v>453</v>
      </c>
      <c r="D124" s="290"/>
      <c r="E124" s="290"/>
      <c r="F124" s="291" t="s">
        <v>454</v>
      </c>
      <c r="G124" s="292"/>
      <c r="H124" s="290"/>
      <c r="I124" s="290"/>
      <c r="J124" s="290" t="s">
        <v>455</v>
      </c>
      <c r="K124" s="317"/>
    </row>
    <row r="125" s="1" customFormat="1" ht="5.25" customHeight="1">
      <c r="B125" s="318"/>
      <c r="C125" s="293"/>
      <c r="D125" s="293"/>
      <c r="E125" s="293"/>
      <c r="F125" s="293"/>
      <c r="G125" s="319"/>
      <c r="H125" s="293"/>
      <c r="I125" s="293"/>
      <c r="J125" s="293"/>
      <c r="K125" s="320"/>
    </row>
    <row r="126" s="1" customFormat="1" ht="15" customHeight="1">
      <c r="B126" s="318"/>
      <c r="C126" s="273" t="s">
        <v>459</v>
      </c>
      <c r="D126" s="295"/>
      <c r="E126" s="295"/>
      <c r="F126" s="296" t="s">
        <v>456</v>
      </c>
      <c r="G126" s="273"/>
      <c r="H126" s="273" t="s">
        <v>496</v>
      </c>
      <c r="I126" s="273" t="s">
        <v>458</v>
      </c>
      <c r="J126" s="273">
        <v>120</v>
      </c>
      <c r="K126" s="321"/>
    </row>
    <row r="127" s="1" customFormat="1" ht="15" customHeight="1">
      <c r="B127" s="318"/>
      <c r="C127" s="273" t="s">
        <v>505</v>
      </c>
      <c r="D127" s="273"/>
      <c r="E127" s="273"/>
      <c r="F127" s="296" t="s">
        <v>456</v>
      </c>
      <c r="G127" s="273"/>
      <c r="H127" s="273" t="s">
        <v>506</v>
      </c>
      <c r="I127" s="273" t="s">
        <v>458</v>
      </c>
      <c r="J127" s="273" t="s">
        <v>507</v>
      </c>
      <c r="K127" s="321"/>
    </row>
    <row r="128" s="1" customFormat="1" ht="15" customHeight="1">
      <c r="B128" s="318"/>
      <c r="C128" s="273" t="s">
        <v>404</v>
      </c>
      <c r="D128" s="273"/>
      <c r="E128" s="273"/>
      <c r="F128" s="296" t="s">
        <v>456</v>
      </c>
      <c r="G128" s="273"/>
      <c r="H128" s="273" t="s">
        <v>508</v>
      </c>
      <c r="I128" s="273" t="s">
        <v>458</v>
      </c>
      <c r="J128" s="273" t="s">
        <v>507</v>
      </c>
      <c r="K128" s="321"/>
    </row>
    <row r="129" s="1" customFormat="1" ht="15" customHeight="1">
      <c r="B129" s="318"/>
      <c r="C129" s="273" t="s">
        <v>467</v>
      </c>
      <c r="D129" s="273"/>
      <c r="E129" s="273"/>
      <c r="F129" s="296" t="s">
        <v>462</v>
      </c>
      <c r="G129" s="273"/>
      <c r="H129" s="273" t="s">
        <v>468</v>
      </c>
      <c r="I129" s="273" t="s">
        <v>458</v>
      </c>
      <c r="J129" s="273">
        <v>15</v>
      </c>
      <c r="K129" s="321"/>
    </row>
    <row r="130" s="1" customFormat="1" ht="15" customHeight="1">
      <c r="B130" s="318"/>
      <c r="C130" s="299" t="s">
        <v>469</v>
      </c>
      <c r="D130" s="299"/>
      <c r="E130" s="299"/>
      <c r="F130" s="300" t="s">
        <v>462</v>
      </c>
      <c r="G130" s="299"/>
      <c r="H130" s="299" t="s">
        <v>470</v>
      </c>
      <c r="I130" s="299" t="s">
        <v>458</v>
      </c>
      <c r="J130" s="299">
        <v>15</v>
      </c>
      <c r="K130" s="321"/>
    </row>
    <row r="131" s="1" customFormat="1" ht="15" customHeight="1">
      <c r="B131" s="318"/>
      <c r="C131" s="299" t="s">
        <v>471</v>
      </c>
      <c r="D131" s="299"/>
      <c r="E131" s="299"/>
      <c r="F131" s="300" t="s">
        <v>462</v>
      </c>
      <c r="G131" s="299"/>
      <c r="H131" s="299" t="s">
        <v>472</v>
      </c>
      <c r="I131" s="299" t="s">
        <v>458</v>
      </c>
      <c r="J131" s="299">
        <v>20</v>
      </c>
      <c r="K131" s="321"/>
    </row>
    <row r="132" s="1" customFormat="1" ht="15" customHeight="1">
      <c r="B132" s="318"/>
      <c r="C132" s="299" t="s">
        <v>473</v>
      </c>
      <c r="D132" s="299"/>
      <c r="E132" s="299"/>
      <c r="F132" s="300" t="s">
        <v>462</v>
      </c>
      <c r="G132" s="299"/>
      <c r="H132" s="299" t="s">
        <v>474</v>
      </c>
      <c r="I132" s="299" t="s">
        <v>458</v>
      </c>
      <c r="J132" s="299">
        <v>20</v>
      </c>
      <c r="K132" s="321"/>
    </row>
    <row r="133" s="1" customFormat="1" ht="15" customHeight="1">
      <c r="B133" s="318"/>
      <c r="C133" s="273" t="s">
        <v>461</v>
      </c>
      <c r="D133" s="273"/>
      <c r="E133" s="273"/>
      <c r="F133" s="296" t="s">
        <v>462</v>
      </c>
      <c r="G133" s="273"/>
      <c r="H133" s="273" t="s">
        <v>496</v>
      </c>
      <c r="I133" s="273" t="s">
        <v>458</v>
      </c>
      <c r="J133" s="273">
        <v>50</v>
      </c>
      <c r="K133" s="321"/>
    </row>
    <row r="134" s="1" customFormat="1" ht="15" customHeight="1">
      <c r="B134" s="318"/>
      <c r="C134" s="273" t="s">
        <v>475</v>
      </c>
      <c r="D134" s="273"/>
      <c r="E134" s="273"/>
      <c r="F134" s="296" t="s">
        <v>462</v>
      </c>
      <c r="G134" s="273"/>
      <c r="H134" s="273" t="s">
        <v>496</v>
      </c>
      <c r="I134" s="273" t="s">
        <v>458</v>
      </c>
      <c r="J134" s="273">
        <v>50</v>
      </c>
      <c r="K134" s="321"/>
    </row>
    <row r="135" s="1" customFormat="1" ht="15" customHeight="1">
      <c r="B135" s="318"/>
      <c r="C135" s="273" t="s">
        <v>481</v>
      </c>
      <c r="D135" s="273"/>
      <c r="E135" s="273"/>
      <c r="F135" s="296" t="s">
        <v>462</v>
      </c>
      <c r="G135" s="273"/>
      <c r="H135" s="273" t="s">
        <v>496</v>
      </c>
      <c r="I135" s="273" t="s">
        <v>458</v>
      </c>
      <c r="J135" s="273">
        <v>50</v>
      </c>
      <c r="K135" s="321"/>
    </row>
    <row r="136" s="1" customFormat="1" ht="15" customHeight="1">
      <c r="B136" s="318"/>
      <c r="C136" s="273" t="s">
        <v>483</v>
      </c>
      <c r="D136" s="273"/>
      <c r="E136" s="273"/>
      <c r="F136" s="296" t="s">
        <v>462</v>
      </c>
      <c r="G136" s="273"/>
      <c r="H136" s="273" t="s">
        <v>496</v>
      </c>
      <c r="I136" s="273" t="s">
        <v>458</v>
      </c>
      <c r="J136" s="273">
        <v>50</v>
      </c>
      <c r="K136" s="321"/>
    </row>
    <row r="137" s="1" customFormat="1" ht="15" customHeight="1">
      <c r="B137" s="318"/>
      <c r="C137" s="273" t="s">
        <v>484</v>
      </c>
      <c r="D137" s="273"/>
      <c r="E137" s="273"/>
      <c r="F137" s="296" t="s">
        <v>462</v>
      </c>
      <c r="G137" s="273"/>
      <c r="H137" s="273" t="s">
        <v>509</v>
      </c>
      <c r="I137" s="273" t="s">
        <v>458</v>
      </c>
      <c r="J137" s="273">
        <v>255</v>
      </c>
      <c r="K137" s="321"/>
    </row>
    <row r="138" s="1" customFormat="1" ht="15" customHeight="1">
      <c r="B138" s="318"/>
      <c r="C138" s="273" t="s">
        <v>486</v>
      </c>
      <c r="D138" s="273"/>
      <c r="E138" s="273"/>
      <c r="F138" s="296" t="s">
        <v>456</v>
      </c>
      <c r="G138" s="273"/>
      <c r="H138" s="273" t="s">
        <v>510</v>
      </c>
      <c r="I138" s="273" t="s">
        <v>488</v>
      </c>
      <c r="J138" s="273"/>
      <c r="K138" s="321"/>
    </row>
    <row r="139" s="1" customFormat="1" ht="15" customHeight="1">
      <c r="B139" s="318"/>
      <c r="C139" s="273" t="s">
        <v>489</v>
      </c>
      <c r="D139" s="273"/>
      <c r="E139" s="273"/>
      <c r="F139" s="296" t="s">
        <v>456</v>
      </c>
      <c r="G139" s="273"/>
      <c r="H139" s="273" t="s">
        <v>511</v>
      </c>
      <c r="I139" s="273" t="s">
        <v>491</v>
      </c>
      <c r="J139" s="273"/>
      <c r="K139" s="321"/>
    </row>
    <row r="140" s="1" customFormat="1" ht="15" customHeight="1">
      <c r="B140" s="318"/>
      <c r="C140" s="273" t="s">
        <v>492</v>
      </c>
      <c r="D140" s="273"/>
      <c r="E140" s="273"/>
      <c r="F140" s="296" t="s">
        <v>456</v>
      </c>
      <c r="G140" s="273"/>
      <c r="H140" s="273" t="s">
        <v>492</v>
      </c>
      <c r="I140" s="273" t="s">
        <v>491</v>
      </c>
      <c r="J140" s="273"/>
      <c r="K140" s="321"/>
    </row>
    <row r="141" s="1" customFormat="1" ht="15" customHeight="1">
      <c r="B141" s="318"/>
      <c r="C141" s="273" t="s">
        <v>37</v>
      </c>
      <c r="D141" s="273"/>
      <c r="E141" s="273"/>
      <c r="F141" s="296" t="s">
        <v>456</v>
      </c>
      <c r="G141" s="273"/>
      <c r="H141" s="273" t="s">
        <v>512</v>
      </c>
      <c r="I141" s="273" t="s">
        <v>491</v>
      </c>
      <c r="J141" s="273"/>
      <c r="K141" s="321"/>
    </row>
    <row r="142" s="1" customFormat="1" ht="15" customHeight="1">
      <c r="B142" s="318"/>
      <c r="C142" s="273" t="s">
        <v>513</v>
      </c>
      <c r="D142" s="273"/>
      <c r="E142" s="273"/>
      <c r="F142" s="296" t="s">
        <v>456</v>
      </c>
      <c r="G142" s="273"/>
      <c r="H142" s="273" t="s">
        <v>514</v>
      </c>
      <c r="I142" s="273" t="s">
        <v>491</v>
      </c>
      <c r="J142" s="273"/>
      <c r="K142" s="321"/>
    </row>
    <row r="143" s="1" customFormat="1" ht="15" customHeight="1">
      <c r="B143" s="322"/>
      <c r="C143" s="323"/>
      <c r="D143" s="323"/>
      <c r="E143" s="323"/>
      <c r="F143" s="323"/>
      <c r="G143" s="323"/>
      <c r="H143" s="323"/>
      <c r="I143" s="323"/>
      <c r="J143" s="323"/>
      <c r="K143" s="324"/>
    </row>
    <row r="144" s="1" customFormat="1" ht="18.75" customHeight="1">
      <c r="B144" s="309"/>
      <c r="C144" s="309"/>
      <c r="D144" s="309"/>
      <c r="E144" s="309"/>
      <c r="F144" s="310"/>
      <c r="G144" s="309"/>
      <c r="H144" s="309"/>
      <c r="I144" s="309"/>
      <c r="J144" s="309"/>
      <c r="K144" s="309"/>
    </row>
    <row r="145" s="1" customFormat="1" ht="18.75" customHeight="1">
      <c r="B145" s="281"/>
      <c r="C145" s="281"/>
      <c r="D145" s="281"/>
      <c r="E145" s="281"/>
      <c r="F145" s="281"/>
      <c r="G145" s="281"/>
      <c r="H145" s="281"/>
      <c r="I145" s="281"/>
      <c r="J145" s="281"/>
      <c r="K145" s="281"/>
    </row>
    <row r="146" s="1" customFormat="1" ht="7.5" customHeight="1">
      <c r="B146" s="282"/>
      <c r="C146" s="283"/>
      <c r="D146" s="283"/>
      <c r="E146" s="283"/>
      <c r="F146" s="283"/>
      <c r="G146" s="283"/>
      <c r="H146" s="283"/>
      <c r="I146" s="283"/>
      <c r="J146" s="283"/>
      <c r="K146" s="284"/>
    </row>
    <row r="147" s="1" customFormat="1" ht="45" customHeight="1">
      <c r="B147" s="285"/>
      <c r="C147" s="286" t="s">
        <v>515</v>
      </c>
      <c r="D147" s="286"/>
      <c r="E147" s="286"/>
      <c r="F147" s="286"/>
      <c r="G147" s="286"/>
      <c r="H147" s="286"/>
      <c r="I147" s="286"/>
      <c r="J147" s="286"/>
      <c r="K147" s="287"/>
    </row>
    <row r="148" s="1" customFormat="1" ht="17.25" customHeight="1">
      <c r="B148" s="285"/>
      <c r="C148" s="288" t="s">
        <v>450</v>
      </c>
      <c r="D148" s="288"/>
      <c r="E148" s="288"/>
      <c r="F148" s="288" t="s">
        <v>451</v>
      </c>
      <c r="G148" s="289"/>
      <c r="H148" s="288" t="s">
        <v>53</v>
      </c>
      <c r="I148" s="288" t="s">
        <v>56</v>
      </c>
      <c r="J148" s="288" t="s">
        <v>452</v>
      </c>
      <c r="K148" s="287"/>
    </row>
    <row r="149" s="1" customFormat="1" ht="17.25" customHeight="1">
      <c r="B149" s="285"/>
      <c r="C149" s="290" t="s">
        <v>453</v>
      </c>
      <c r="D149" s="290"/>
      <c r="E149" s="290"/>
      <c r="F149" s="291" t="s">
        <v>454</v>
      </c>
      <c r="G149" s="292"/>
      <c r="H149" s="290"/>
      <c r="I149" s="290"/>
      <c r="J149" s="290" t="s">
        <v>455</v>
      </c>
      <c r="K149" s="287"/>
    </row>
    <row r="150" s="1" customFormat="1" ht="5.25" customHeight="1">
      <c r="B150" s="298"/>
      <c r="C150" s="293"/>
      <c r="D150" s="293"/>
      <c r="E150" s="293"/>
      <c r="F150" s="293"/>
      <c r="G150" s="294"/>
      <c r="H150" s="293"/>
      <c r="I150" s="293"/>
      <c r="J150" s="293"/>
      <c r="K150" s="321"/>
    </row>
    <row r="151" s="1" customFormat="1" ht="15" customHeight="1">
      <c r="B151" s="298"/>
      <c r="C151" s="325" t="s">
        <v>459</v>
      </c>
      <c r="D151" s="273"/>
      <c r="E151" s="273"/>
      <c r="F151" s="326" t="s">
        <v>456</v>
      </c>
      <c r="G151" s="273"/>
      <c r="H151" s="325" t="s">
        <v>496</v>
      </c>
      <c r="I151" s="325" t="s">
        <v>458</v>
      </c>
      <c r="J151" s="325">
        <v>120</v>
      </c>
      <c r="K151" s="321"/>
    </row>
    <row r="152" s="1" customFormat="1" ht="15" customHeight="1">
      <c r="B152" s="298"/>
      <c r="C152" s="325" t="s">
        <v>505</v>
      </c>
      <c r="D152" s="273"/>
      <c r="E152" s="273"/>
      <c r="F152" s="326" t="s">
        <v>456</v>
      </c>
      <c r="G152" s="273"/>
      <c r="H152" s="325" t="s">
        <v>516</v>
      </c>
      <c r="I152" s="325" t="s">
        <v>458</v>
      </c>
      <c r="J152" s="325" t="s">
        <v>507</v>
      </c>
      <c r="K152" s="321"/>
    </row>
    <row r="153" s="1" customFormat="1" ht="15" customHeight="1">
      <c r="B153" s="298"/>
      <c r="C153" s="325" t="s">
        <v>404</v>
      </c>
      <c r="D153" s="273"/>
      <c r="E153" s="273"/>
      <c r="F153" s="326" t="s">
        <v>456</v>
      </c>
      <c r="G153" s="273"/>
      <c r="H153" s="325" t="s">
        <v>517</v>
      </c>
      <c r="I153" s="325" t="s">
        <v>458</v>
      </c>
      <c r="J153" s="325" t="s">
        <v>507</v>
      </c>
      <c r="K153" s="321"/>
    </row>
    <row r="154" s="1" customFormat="1" ht="15" customHeight="1">
      <c r="B154" s="298"/>
      <c r="C154" s="325" t="s">
        <v>461</v>
      </c>
      <c r="D154" s="273"/>
      <c r="E154" s="273"/>
      <c r="F154" s="326" t="s">
        <v>462</v>
      </c>
      <c r="G154" s="273"/>
      <c r="H154" s="325" t="s">
        <v>496</v>
      </c>
      <c r="I154" s="325" t="s">
        <v>458</v>
      </c>
      <c r="J154" s="325">
        <v>50</v>
      </c>
      <c r="K154" s="321"/>
    </row>
    <row r="155" s="1" customFormat="1" ht="15" customHeight="1">
      <c r="B155" s="298"/>
      <c r="C155" s="325" t="s">
        <v>464</v>
      </c>
      <c r="D155" s="273"/>
      <c r="E155" s="273"/>
      <c r="F155" s="326" t="s">
        <v>456</v>
      </c>
      <c r="G155" s="273"/>
      <c r="H155" s="325" t="s">
        <v>496</v>
      </c>
      <c r="I155" s="325" t="s">
        <v>466</v>
      </c>
      <c r="J155" s="325"/>
      <c r="K155" s="321"/>
    </row>
    <row r="156" s="1" customFormat="1" ht="15" customHeight="1">
      <c r="B156" s="298"/>
      <c r="C156" s="325" t="s">
        <v>475</v>
      </c>
      <c r="D156" s="273"/>
      <c r="E156" s="273"/>
      <c r="F156" s="326" t="s">
        <v>462</v>
      </c>
      <c r="G156" s="273"/>
      <c r="H156" s="325" t="s">
        <v>496</v>
      </c>
      <c r="I156" s="325" t="s">
        <v>458</v>
      </c>
      <c r="J156" s="325">
        <v>50</v>
      </c>
      <c r="K156" s="321"/>
    </row>
    <row r="157" s="1" customFormat="1" ht="15" customHeight="1">
      <c r="B157" s="298"/>
      <c r="C157" s="325" t="s">
        <v>483</v>
      </c>
      <c r="D157" s="273"/>
      <c r="E157" s="273"/>
      <c r="F157" s="326" t="s">
        <v>462</v>
      </c>
      <c r="G157" s="273"/>
      <c r="H157" s="325" t="s">
        <v>496</v>
      </c>
      <c r="I157" s="325" t="s">
        <v>458</v>
      </c>
      <c r="J157" s="325">
        <v>50</v>
      </c>
      <c r="K157" s="321"/>
    </row>
    <row r="158" s="1" customFormat="1" ht="15" customHeight="1">
      <c r="B158" s="298"/>
      <c r="C158" s="325" t="s">
        <v>481</v>
      </c>
      <c r="D158" s="273"/>
      <c r="E158" s="273"/>
      <c r="F158" s="326" t="s">
        <v>462</v>
      </c>
      <c r="G158" s="273"/>
      <c r="H158" s="325" t="s">
        <v>496</v>
      </c>
      <c r="I158" s="325" t="s">
        <v>458</v>
      </c>
      <c r="J158" s="325">
        <v>50</v>
      </c>
      <c r="K158" s="321"/>
    </row>
    <row r="159" s="1" customFormat="1" ht="15" customHeight="1">
      <c r="B159" s="298"/>
      <c r="C159" s="325" t="s">
        <v>81</v>
      </c>
      <c r="D159" s="273"/>
      <c r="E159" s="273"/>
      <c r="F159" s="326" t="s">
        <v>456</v>
      </c>
      <c r="G159" s="273"/>
      <c r="H159" s="325" t="s">
        <v>518</v>
      </c>
      <c r="I159" s="325" t="s">
        <v>458</v>
      </c>
      <c r="J159" s="325" t="s">
        <v>519</v>
      </c>
      <c r="K159" s="321"/>
    </row>
    <row r="160" s="1" customFormat="1" ht="15" customHeight="1">
      <c r="B160" s="298"/>
      <c r="C160" s="325" t="s">
        <v>520</v>
      </c>
      <c r="D160" s="273"/>
      <c r="E160" s="273"/>
      <c r="F160" s="326" t="s">
        <v>456</v>
      </c>
      <c r="G160" s="273"/>
      <c r="H160" s="325" t="s">
        <v>521</v>
      </c>
      <c r="I160" s="325" t="s">
        <v>491</v>
      </c>
      <c r="J160" s="325"/>
      <c r="K160" s="321"/>
    </row>
    <row r="161" s="1" customFormat="1" ht="15" customHeight="1">
      <c r="B161" s="327"/>
      <c r="C161" s="307"/>
      <c r="D161" s="307"/>
      <c r="E161" s="307"/>
      <c r="F161" s="307"/>
      <c r="G161" s="307"/>
      <c r="H161" s="307"/>
      <c r="I161" s="307"/>
      <c r="J161" s="307"/>
      <c r="K161" s="328"/>
    </row>
    <row r="162" s="1" customFormat="1" ht="18.75" customHeight="1">
      <c r="B162" s="309"/>
      <c r="C162" s="319"/>
      <c r="D162" s="319"/>
      <c r="E162" s="319"/>
      <c r="F162" s="329"/>
      <c r="G162" s="319"/>
      <c r="H162" s="319"/>
      <c r="I162" s="319"/>
      <c r="J162" s="319"/>
      <c r="K162" s="309"/>
    </row>
    <row r="163" s="1" customFormat="1" ht="18.75" customHeight="1">
      <c r="B163" s="281"/>
      <c r="C163" s="281"/>
      <c r="D163" s="281"/>
      <c r="E163" s="281"/>
      <c r="F163" s="281"/>
      <c r="G163" s="281"/>
      <c r="H163" s="281"/>
      <c r="I163" s="281"/>
      <c r="J163" s="281"/>
      <c r="K163" s="281"/>
    </row>
    <row r="164" s="1" customFormat="1" ht="7.5" customHeight="1">
      <c r="B164" s="260"/>
      <c r="C164" s="261"/>
      <c r="D164" s="261"/>
      <c r="E164" s="261"/>
      <c r="F164" s="261"/>
      <c r="G164" s="261"/>
      <c r="H164" s="261"/>
      <c r="I164" s="261"/>
      <c r="J164" s="261"/>
      <c r="K164" s="262"/>
    </row>
    <row r="165" s="1" customFormat="1" ht="45" customHeight="1">
      <c r="B165" s="263"/>
      <c r="C165" s="264" t="s">
        <v>522</v>
      </c>
      <c r="D165" s="264"/>
      <c r="E165" s="264"/>
      <c r="F165" s="264"/>
      <c r="G165" s="264"/>
      <c r="H165" s="264"/>
      <c r="I165" s="264"/>
      <c r="J165" s="264"/>
      <c r="K165" s="265"/>
    </row>
    <row r="166" s="1" customFormat="1" ht="17.25" customHeight="1">
      <c r="B166" s="263"/>
      <c r="C166" s="288" t="s">
        <v>450</v>
      </c>
      <c r="D166" s="288"/>
      <c r="E166" s="288"/>
      <c r="F166" s="288" t="s">
        <v>451</v>
      </c>
      <c r="G166" s="330"/>
      <c r="H166" s="331" t="s">
        <v>53</v>
      </c>
      <c r="I166" s="331" t="s">
        <v>56</v>
      </c>
      <c r="J166" s="288" t="s">
        <v>452</v>
      </c>
      <c r="K166" s="265"/>
    </row>
    <row r="167" s="1" customFormat="1" ht="17.25" customHeight="1">
      <c r="B167" s="266"/>
      <c r="C167" s="290" t="s">
        <v>453</v>
      </c>
      <c r="D167" s="290"/>
      <c r="E167" s="290"/>
      <c r="F167" s="291" t="s">
        <v>454</v>
      </c>
      <c r="G167" s="332"/>
      <c r="H167" s="333"/>
      <c r="I167" s="333"/>
      <c r="J167" s="290" t="s">
        <v>455</v>
      </c>
      <c r="K167" s="268"/>
    </row>
    <row r="168" s="1" customFormat="1" ht="5.25" customHeight="1">
      <c r="B168" s="298"/>
      <c r="C168" s="293"/>
      <c r="D168" s="293"/>
      <c r="E168" s="293"/>
      <c r="F168" s="293"/>
      <c r="G168" s="294"/>
      <c r="H168" s="293"/>
      <c r="I168" s="293"/>
      <c r="J168" s="293"/>
      <c r="K168" s="321"/>
    </row>
    <row r="169" s="1" customFormat="1" ht="15" customHeight="1">
      <c r="B169" s="298"/>
      <c r="C169" s="273" t="s">
        <v>459</v>
      </c>
      <c r="D169" s="273"/>
      <c r="E169" s="273"/>
      <c r="F169" s="296" t="s">
        <v>456</v>
      </c>
      <c r="G169" s="273"/>
      <c r="H169" s="273" t="s">
        <v>496</v>
      </c>
      <c r="I169" s="273" t="s">
        <v>458</v>
      </c>
      <c r="J169" s="273">
        <v>120</v>
      </c>
      <c r="K169" s="321"/>
    </row>
    <row r="170" s="1" customFormat="1" ht="15" customHeight="1">
      <c r="B170" s="298"/>
      <c r="C170" s="273" t="s">
        <v>505</v>
      </c>
      <c r="D170" s="273"/>
      <c r="E170" s="273"/>
      <c r="F170" s="296" t="s">
        <v>456</v>
      </c>
      <c r="G170" s="273"/>
      <c r="H170" s="273" t="s">
        <v>506</v>
      </c>
      <c r="I170" s="273" t="s">
        <v>458</v>
      </c>
      <c r="J170" s="273" t="s">
        <v>507</v>
      </c>
      <c r="K170" s="321"/>
    </row>
    <row r="171" s="1" customFormat="1" ht="15" customHeight="1">
      <c r="B171" s="298"/>
      <c r="C171" s="273" t="s">
        <v>404</v>
      </c>
      <c r="D171" s="273"/>
      <c r="E171" s="273"/>
      <c r="F171" s="296" t="s">
        <v>456</v>
      </c>
      <c r="G171" s="273"/>
      <c r="H171" s="273" t="s">
        <v>523</v>
      </c>
      <c r="I171" s="273" t="s">
        <v>458</v>
      </c>
      <c r="J171" s="273" t="s">
        <v>507</v>
      </c>
      <c r="K171" s="321"/>
    </row>
    <row r="172" s="1" customFormat="1" ht="15" customHeight="1">
      <c r="B172" s="298"/>
      <c r="C172" s="273" t="s">
        <v>461</v>
      </c>
      <c r="D172" s="273"/>
      <c r="E172" s="273"/>
      <c r="F172" s="296" t="s">
        <v>462</v>
      </c>
      <c r="G172" s="273"/>
      <c r="H172" s="273" t="s">
        <v>523</v>
      </c>
      <c r="I172" s="273" t="s">
        <v>458</v>
      </c>
      <c r="J172" s="273">
        <v>50</v>
      </c>
      <c r="K172" s="321"/>
    </row>
    <row r="173" s="1" customFormat="1" ht="15" customHeight="1">
      <c r="B173" s="298"/>
      <c r="C173" s="273" t="s">
        <v>464</v>
      </c>
      <c r="D173" s="273"/>
      <c r="E173" s="273"/>
      <c r="F173" s="296" t="s">
        <v>456</v>
      </c>
      <c r="G173" s="273"/>
      <c r="H173" s="273" t="s">
        <v>523</v>
      </c>
      <c r="I173" s="273" t="s">
        <v>466</v>
      </c>
      <c r="J173" s="273"/>
      <c r="K173" s="321"/>
    </row>
    <row r="174" s="1" customFormat="1" ht="15" customHeight="1">
      <c r="B174" s="298"/>
      <c r="C174" s="273" t="s">
        <v>475</v>
      </c>
      <c r="D174" s="273"/>
      <c r="E174" s="273"/>
      <c r="F174" s="296" t="s">
        <v>462</v>
      </c>
      <c r="G174" s="273"/>
      <c r="H174" s="273" t="s">
        <v>523</v>
      </c>
      <c r="I174" s="273" t="s">
        <v>458</v>
      </c>
      <c r="J174" s="273">
        <v>50</v>
      </c>
      <c r="K174" s="321"/>
    </row>
    <row r="175" s="1" customFormat="1" ht="15" customHeight="1">
      <c r="B175" s="298"/>
      <c r="C175" s="273" t="s">
        <v>483</v>
      </c>
      <c r="D175" s="273"/>
      <c r="E175" s="273"/>
      <c r="F175" s="296" t="s">
        <v>462</v>
      </c>
      <c r="G175" s="273"/>
      <c r="H175" s="273" t="s">
        <v>523</v>
      </c>
      <c r="I175" s="273" t="s">
        <v>458</v>
      </c>
      <c r="J175" s="273">
        <v>50</v>
      </c>
      <c r="K175" s="321"/>
    </row>
    <row r="176" s="1" customFormat="1" ht="15" customHeight="1">
      <c r="B176" s="298"/>
      <c r="C176" s="273" t="s">
        <v>481</v>
      </c>
      <c r="D176" s="273"/>
      <c r="E176" s="273"/>
      <c r="F176" s="296" t="s">
        <v>462</v>
      </c>
      <c r="G176" s="273"/>
      <c r="H176" s="273" t="s">
        <v>523</v>
      </c>
      <c r="I176" s="273" t="s">
        <v>458</v>
      </c>
      <c r="J176" s="273">
        <v>50</v>
      </c>
      <c r="K176" s="321"/>
    </row>
    <row r="177" s="1" customFormat="1" ht="15" customHeight="1">
      <c r="B177" s="298"/>
      <c r="C177" s="273" t="s">
        <v>98</v>
      </c>
      <c r="D177" s="273"/>
      <c r="E177" s="273"/>
      <c r="F177" s="296" t="s">
        <v>456</v>
      </c>
      <c r="G177" s="273"/>
      <c r="H177" s="273" t="s">
        <v>524</v>
      </c>
      <c r="I177" s="273" t="s">
        <v>525</v>
      </c>
      <c r="J177" s="273"/>
      <c r="K177" s="321"/>
    </row>
    <row r="178" s="1" customFormat="1" ht="15" customHeight="1">
      <c r="B178" s="298"/>
      <c r="C178" s="273" t="s">
        <v>56</v>
      </c>
      <c r="D178" s="273"/>
      <c r="E178" s="273"/>
      <c r="F178" s="296" t="s">
        <v>456</v>
      </c>
      <c r="G178" s="273"/>
      <c r="H178" s="273" t="s">
        <v>526</v>
      </c>
      <c r="I178" s="273" t="s">
        <v>527</v>
      </c>
      <c r="J178" s="273">
        <v>1</v>
      </c>
      <c r="K178" s="321"/>
    </row>
    <row r="179" s="1" customFormat="1" ht="15" customHeight="1">
      <c r="B179" s="298"/>
      <c r="C179" s="273" t="s">
        <v>52</v>
      </c>
      <c r="D179" s="273"/>
      <c r="E179" s="273"/>
      <c r="F179" s="296" t="s">
        <v>456</v>
      </c>
      <c r="G179" s="273"/>
      <c r="H179" s="273" t="s">
        <v>528</v>
      </c>
      <c r="I179" s="273" t="s">
        <v>458</v>
      </c>
      <c r="J179" s="273">
        <v>20</v>
      </c>
      <c r="K179" s="321"/>
    </row>
    <row r="180" s="1" customFormat="1" ht="15" customHeight="1">
      <c r="B180" s="298"/>
      <c r="C180" s="273" t="s">
        <v>53</v>
      </c>
      <c r="D180" s="273"/>
      <c r="E180" s="273"/>
      <c r="F180" s="296" t="s">
        <v>456</v>
      </c>
      <c r="G180" s="273"/>
      <c r="H180" s="273" t="s">
        <v>529</v>
      </c>
      <c r="I180" s="273" t="s">
        <v>458</v>
      </c>
      <c r="J180" s="273">
        <v>255</v>
      </c>
      <c r="K180" s="321"/>
    </row>
    <row r="181" s="1" customFormat="1" ht="15" customHeight="1">
      <c r="B181" s="298"/>
      <c r="C181" s="273" t="s">
        <v>99</v>
      </c>
      <c r="D181" s="273"/>
      <c r="E181" s="273"/>
      <c r="F181" s="296" t="s">
        <v>456</v>
      </c>
      <c r="G181" s="273"/>
      <c r="H181" s="273" t="s">
        <v>420</v>
      </c>
      <c r="I181" s="273" t="s">
        <v>458</v>
      </c>
      <c r="J181" s="273">
        <v>10</v>
      </c>
      <c r="K181" s="321"/>
    </row>
    <row r="182" s="1" customFormat="1" ht="15" customHeight="1">
      <c r="B182" s="298"/>
      <c r="C182" s="273" t="s">
        <v>100</v>
      </c>
      <c r="D182" s="273"/>
      <c r="E182" s="273"/>
      <c r="F182" s="296" t="s">
        <v>456</v>
      </c>
      <c r="G182" s="273"/>
      <c r="H182" s="273" t="s">
        <v>530</v>
      </c>
      <c r="I182" s="273" t="s">
        <v>491</v>
      </c>
      <c r="J182" s="273"/>
      <c r="K182" s="321"/>
    </row>
    <row r="183" s="1" customFormat="1" ht="15" customHeight="1">
      <c r="B183" s="298"/>
      <c r="C183" s="273" t="s">
        <v>531</v>
      </c>
      <c r="D183" s="273"/>
      <c r="E183" s="273"/>
      <c r="F183" s="296" t="s">
        <v>456</v>
      </c>
      <c r="G183" s="273"/>
      <c r="H183" s="273" t="s">
        <v>532</v>
      </c>
      <c r="I183" s="273" t="s">
        <v>491</v>
      </c>
      <c r="J183" s="273"/>
      <c r="K183" s="321"/>
    </row>
    <row r="184" s="1" customFormat="1" ht="15" customHeight="1">
      <c r="B184" s="298"/>
      <c r="C184" s="273" t="s">
        <v>520</v>
      </c>
      <c r="D184" s="273"/>
      <c r="E184" s="273"/>
      <c r="F184" s="296" t="s">
        <v>456</v>
      </c>
      <c r="G184" s="273"/>
      <c r="H184" s="273" t="s">
        <v>533</v>
      </c>
      <c r="I184" s="273" t="s">
        <v>491</v>
      </c>
      <c r="J184" s="273"/>
      <c r="K184" s="321"/>
    </row>
    <row r="185" s="1" customFormat="1" ht="15" customHeight="1">
      <c r="B185" s="298"/>
      <c r="C185" s="273" t="s">
        <v>102</v>
      </c>
      <c r="D185" s="273"/>
      <c r="E185" s="273"/>
      <c r="F185" s="296" t="s">
        <v>462</v>
      </c>
      <c r="G185" s="273"/>
      <c r="H185" s="273" t="s">
        <v>534</v>
      </c>
      <c r="I185" s="273" t="s">
        <v>458</v>
      </c>
      <c r="J185" s="273">
        <v>50</v>
      </c>
      <c r="K185" s="321"/>
    </row>
    <row r="186" s="1" customFormat="1" ht="15" customHeight="1">
      <c r="B186" s="298"/>
      <c r="C186" s="273" t="s">
        <v>535</v>
      </c>
      <c r="D186" s="273"/>
      <c r="E186" s="273"/>
      <c r="F186" s="296" t="s">
        <v>462</v>
      </c>
      <c r="G186" s="273"/>
      <c r="H186" s="273" t="s">
        <v>536</v>
      </c>
      <c r="I186" s="273" t="s">
        <v>537</v>
      </c>
      <c r="J186" s="273"/>
      <c r="K186" s="321"/>
    </row>
    <row r="187" s="1" customFormat="1" ht="15" customHeight="1">
      <c r="B187" s="298"/>
      <c r="C187" s="273" t="s">
        <v>538</v>
      </c>
      <c r="D187" s="273"/>
      <c r="E187" s="273"/>
      <c r="F187" s="296" t="s">
        <v>462</v>
      </c>
      <c r="G187" s="273"/>
      <c r="H187" s="273" t="s">
        <v>539</v>
      </c>
      <c r="I187" s="273" t="s">
        <v>537</v>
      </c>
      <c r="J187" s="273"/>
      <c r="K187" s="321"/>
    </row>
    <row r="188" s="1" customFormat="1" ht="15" customHeight="1">
      <c r="B188" s="298"/>
      <c r="C188" s="273" t="s">
        <v>540</v>
      </c>
      <c r="D188" s="273"/>
      <c r="E188" s="273"/>
      <c r="F188" s="296" t="s">
        <v>462</v>
      </c>
      <c r="G188" s="273"/>
      <c r="H188" s="273" t="s">
        <v>541</v>
      </c>
      <c r="I188" s="273" t="s">
        <v>537</v>
      </c>
      <c r="J188" s="273"/>
      <c r="K188" s="321"/>
    </row>
    <row r="189" s="1" customFormat="1" ht="15" customHeight="1">
      <c r="B189" s="298"/>
      <c r="C189" s="334" t="s">
        <v>542</v>
      </c>
      <c r="D189" s="273"/>
      <c r="E189" s="273"/>
      <c r="F189" s="296" t="s">
        <v>462</v>
      </c>
      <c r="G189" s="273"/>
      <c r="H189" s="273" t="s">
        <v>543</v>
      </c>
      <c r="I189" s="273" t="s">
        <v>544</v>
      </c>
      <c r="J189" s="335" t="s">
        <v>545</v>
      </c>
      <c r="K189" s="321"/>
    </row>
    <row r="190" s="1" customFormat="1" ht="15" customHeight="1">
      <c r="B190" s="298"/>
      <c r="C190" s="334" t="s">
        <v>41</v>
      </c>
      <c r="D190" s="273"/>
      <c r="E190" s="273"/>
      <c r="F190" s="296" t="s">
        <v>456</v>
      </c>
      <c r="G190" s="273"/>
      <c r="H190" s="270" t="s">
        <v>546</v>
      </c>
      <c r="I190" s="273" t="s">
        <v>547</v>
      </c>
      <c r="J190" s="273"/>
      <c r="K190" s="321"/>
    </row>
    <row r="191" s="1" customFormat="1" ht="15" customHeight="1">
      <c r="B191" s="298"/>
      <c r="C191" s="334" t="s">
        <v>548</v>
      </c>
      <c r="D191" s="273"/>
      <c r="E191" s="273"/>
      <c r="F191" s="296" t="s">
        <v>456</v>
      </c>
      <c r="G191" s="273"/>
      <c r="H191" s="273" t="s">
        <v>549</v>
      </c>
      <c r="I191" s="273" t="s">
        <v>491</v>
      </c>
      <c r="J191" s="273"/>
      <c r="K191" s="321"/>
    </row>
    <row r="192" s="1" customFormat="1" ht="15" customHeight="1">
      <c r="B192" s="298"/>
      <c r="C192" s="334" t="s">
        <v>550</v>
      </c>
      <c r="D192" s="273"/>
      <c r="E192" s="273"/>
      <c r="F192" s="296" t="s">
        <v>456</v>
      </c>
      <c r="G192" s="273"/>
      <c r="H192" s="273" t="s">
        <v>551</v>
      </c>
      <c r="I192" s="273" t="s">
        <v>491</v>
      </c>
      <c r="J192" s="273"/>
      <c r="K192" s="321"/>
    </row>
    <row r="193" s="1" customFormat="1" ht="15" customHeight="1">
      <c r="B193" s="298"/>
      <c r="C193" s="334" t="s">
        <v>552</v>
      </c>
      <c r="D193" s="273"/>
      <c r="E193" s="273"/>
      <c r="F193" s="296" t="s">
        <v>462</v>
      </c>
      <c r="G193" s="273"/>
      <c r="H193" s="273" t="s">
        <v>553</v>
      </c>
      <c r="I193" s="273" t="s">
        <v>491</v>
      </c>
      <c r="J193" s="273"/>
      <c r="K193" s="321"/>
    </row>
    <row r="194" s="1" customFormat="1" ht="15" customHeight="1">
      <c r="B194" s="327"/>
      <c r="C194" s="336"/>
      <c r="D194" s="307"/>
      <c r="E194" s="307"/>
      <c r="F194" s="307"/>
      <c r="G194" s="307"/>
      <c r="H194" s="307"/>
      <c r="I194" s="307"/>
      <c r="J194" s="307"/>
      <c r="K194" s="328"/>
    </row>
    <row r="195" s="1" customFormat="1" ht="18.75" customHeight="1">
      <c r="B195" s="309"/>
      <c r="C195" s="319"/>
      <c r="D195" s="319"/>
      <c r="E195" s="319"/>
      <c r="F195" s="329"/>
      <c r="G195" s="319"/>
      <c r="H195" s="319"/>
      <c r="I195" s="319"/>
      <c r="J195" s="319"/>
      <c r="K195" s="309"/>
    </row>
    <row r="196" s="1" customFormat="1" ht="18.75" customHeight="1">
      <c r="B196" s="309"/>
      <c r="C196" s="319"/>
      <c r="D196" s="319"/>
      <c r="E196" s="319"/>
      <c r="F196" s="329"/>
      <c r="G196" s="319"/>
      <c r="H196" s="319"/>
      <c r="I196" s="319"/>
      <c r="J196" s="319"/>
      <c r="K196" s="309"/>
    </row>
    <row r="197" s="1" customFormat="1" ht="18.75" customHeight="1">
      <c r="B197" s="281"/>
      <c r="C197" s="281"/>
      <c r="D197" s="281"/>
      <c r="E197" s="281"/>
      <c r="F197" s="281"/>
      <c r="G197" s="281"/>
      <c r="H197" s="281"/>
      <c r="I197" s="281"/>
      <c r="J197" s="281"/>
      <c r="K197" s="281"/>
    </row>
    <row r="198" s="1" customFormat="1" ht="13.5">
      <c r="B198" s="260"/>
      <c r="C198" s="261"/>
      <c r="D198" s="261"/>
      <c r="E198" s="261"/>
      <c r="F198" s="261"/>
      <c r="G198" s="261"/>
      <c r="H198" s="261"/>
      <c r="I198" s="261"/>
      <c r="J198" s="261"/>
      <c r="K198" s="262"/>
    </row>
    <row r="199" s="1" customFormat="1" ht="21">
      <c r="B199" s="263"/>
      <c r="C199" s="264" t="s">
        <v>554</v>
      </c>
      <c r="D199" s="264"/>
      <c r="E199" s="264"/>
      <c r="F199" s="264"/>
      <c r="G199" s="264"/>
      <c r="H199" s="264"/>
      <c r="I199" s="264"/>
      <c r="J199" s="264"/>
      <c r="K199" s="265"/>
    </row>
    <row r="200" s="1" customFormat="1" ht="25.5" customHeight="1">
      <c r="B200" s="263"/>
      <c r="C200" s="337" t="s">
        <v>555</v>
      </c>
      <c r="D200" s="337"/>
      <c r="E200" s="337"/>
      <c r="F200" s="337" t="s">
        <v>556</v>
      </c>
      <c r="G200" s="338"/>
      <c r="H200" s="337" t="s">
        <v>557</v>
      </c>
      <c r="I200" s="337"/>
      <c r="J200" s="337"/>
      <c r="K200" s="265"/>
    </row>
    <row r="201" s="1" customFormat="1" ht="5.25" customHeight="1">
      <c r="B201" s="298"/>
      <c r="C201" s="293"/>
      <c r="D201" s="293"/>
      <c r="E201" s="293"/>
      <c r="F201" s="293"/>
      <c r="G201" s="319"/>
      <c r="H201" s="293"/>
      <c r="I201" s="293"/>
      <c r="J201" s="293"/>
      <c r="K201" s="321"/>
    </row>
    <row r="202" s="1" customFormat="1" ht="15" customHeight="1">
      <c r="B202" s="298"/>
      <c r="C202" s="273" t="s">
        <v>547</v>
      </c>
      <c r="D202" s="273"/>
      <c r="E202" s="273"/>
      <c r="F202" s="296" t="s">
        <v>42</v>
      </c>
      <c r="G202" s="273"/>
      <c r="H202" s="273" t="s">
        <v>558</v>
      </c>
      <c r="I202" s="273"/>
      <c r="J202" s="273"/>
      <c r="K202" s="321"/>
    </row>
    <row r="203" s="1" customFormat="1" ht="15" customHeight="1">
      <c r="B203" s="298"/>
      <c r="C203" s="273"/>
      <c r="D203" s="273"/>
      <c r="E203" s="273"/>
      <c r="F203" s="296" t="s">
        <v>43</v>
      </c>
      <c r="G203" s="273"/>
      <c r="H203" s="273" t="s">
        <v>559</v>
      </c>
      <c r="I203" s="273"/>
      <c r="J203" s="273"/>
      <c r="K203" s="321"/>
    </row>
    <row r="204" s="1" customFormat="1" ht="15" customHeight="1">
      <c r="B204" s="298"/>
      <c r="C204" s="273"/>
      <c r="D204" s="273"/>
      <c r="E204" s="273"/>
      <c r="F204" s="296" t="s">
        <v>46</v>
      </c>
      <c r="G204" s="273"/>
      <c r="H204" s="273" t="s">
        <v>560</v>
      </c>
      <c r="I204" s="273"/>
      <c r="J204" s="273"/>
      <c r="K204" s="321"/>
    </row>
    <row r="205" s="1" customFormat="1" ht="15" customHeight="1">
      <c r="B205" s="298"/>
      <c r="C205" s="273"/>
      <c r="D205" s="273"/>
      <c r="E205" s="273"/>
      <c r="F205" s="296" t="s">
        <v>44</v>
      </c>
      <c r="G205" s="273"/>
      <c r="H205" s="273" t="s">
        <v>561</v>
      </c>
      <c r="I205" s="273"/>
      <c r="J205" s="273"/>
      <c r="K205" s="321"/>
    </row>
    <row r="206" s="1" customFormat="1" ht="15" customHeight="1">
      <c r="B206" s="298"/>
      <c r="C206" s="273"/>
      <c r="D206" s="273"/>
      <c r="E206" s="273"/>
      <c r="F206" s="296" t="s">
        <v>45</v>
      </c>
      <c r="G206" s="273"/>
      <c r="H206" s="273" t="s">
        <v>562</v>
      </c>
      <c r="I206" s="273"/>
      <c r="J206" s="273"/>
      <c r="K206" s="321"/>
    </row>
    <row r="207" s="1" customFormat="1" ht="15" customHeight="1">
      <c r="B207" s="298"/>
      <c r="C207" s="273"/>
      <c r="D207" s="273"/>
      <c r="E207" s="273"/>
      <c r="F207" s="296"/>
      <c r="G207" s="273"/>
      <c r="H207" s="273"/>
      <c r="I207" s="273"/>
      <c r="J207" s="273"/>
      <c r="K207" s="321"/>
    </row>
    <row r="208" s="1" customFormat="1" ht="15" customHeight="1">
      <c r="B208" s="298"/>
      <c r="C208" s="273" t="s">
        <v>503</v>
      </c>
      <c r="D208" s="273"/>
      <c r="E208" s="273"/>
      <c r="F208" s="296" t="s">
        <v>75</v>
      </c>
      <c r="G208" s="273"/>
      <c r="H208" s="273" t="s">
        <v>563</v>
      </c>
      <c r="I208" s="273"/>
      <c r="J208" s="273"/>
      <c r="K208" s="321"/>
    </row>
    <row r="209" s="1" customFormat="1" ht="15" customHeight="1">
      <c r="B209" s="298"/>
      <c r="C209" s="273"/>
      <c r="D209" s="273"/>
      <c r="E209" s="273"/>
      <c r="F209" s="296" t="s">
        <v>398</v>
      </c>
      <c r="G209" s="273"/>
      <c r="H209" s="273" t="s">
        <v>399</v>
      </c>
      <c r="I209" s="273"/>
      <c r="J209" s="273"/>
      <c r="K209" s="321"/>
    </row>
    <row r="210" s="1" customFormat="1" ht="15" customHeight="1">
      <c r="B210" s="298"/>
      <c r="C210" s="273"/>
      <c r="D210" s="273"/>
      <c r="E210" s="273"/>
      <c r="F210" s="296" t="s">
        <v>396</v>
      </c>
      <c r="G210" s="273"/>
      <c r="H210" s="273" t="s">
        <v>564</v>
      </c>
      <c r="I210" s="273"/>
      <c r="J210" s="273"/>
      <c r="K210" s="321"/>
    </row>
    <row r="211" s="1" customFormat="1" ht="15" customHeight="1">
      <c r="B211" s="339"/>
      <c r="C211" s="273"/>
      <c r="D211" s="273"/>
      <c r="E211" s="273"/>
      <c r="F211" s="296" t="s">
        <v>400</v>
      </c>
      <c r="G211" s="334"/>
      <c r="H211" s="325" t="s">
        <v>401</v>
      </c>
      <c r="I211" s="325"/>
      <c r="J211" s="325"/>
      <c r="K211" s="340"/>
    </row>
    <row r="212" s="1" customFormat="1" ht="15" customHeight="1">
      <c r="B212" s="339"/>
      <c r="C212" s="273"/>
      <c r="D212" s="273"/>
      <c r="E212" s="273"/>
      <c r="F212" s="296" t="s">
        <v>402</v>
      </c>
      <c r="G212" s="334"/>
      <c r="H212" s="325" t="s">
        <v>565</v>
      </c>
      <c r="I212" s="325"/>
      <c r="J212" s="325"/>
      <c r="K212" s="340"/>
    </row>
    <row r="213" s="1" customFormat="1" ht="15" customHeight="1">
      <c r="B213" s="339"/>
      <c r="C213" s="273"/>
      <c r="D213" s="273"/>
      <c r="E213" s="273"/>
      <c r="F213" s="296"/>
      <c r="G213" s="334"/>
      <c r="H213" s="325"/>
      <c r="I213" s="325"/>
      <c r="J213" s="325"/>
      <c r="K213" s="340"/>
    </row>
    <row r="214" s="1" customFormat="1" ht="15" customHeight="1">
      <c r="B214" s="339"/>
      <c r="C214" s="273" t="s">
        <v>527</v>
      </c>
      <c r="D214" s="273"/>
      <c r="E214" s="273"/>
      <c r="F214" s="296">
        <v>1</v>
      </c>
      <c r="G214" s="334"/>
      <c r="H214" s="325" t="s">
        <v>566</v>
      </c>
      <c r="I214" s="325"/>
      <c r="J214" s="325"/>
      <c r="K214" s="340"/>
    </row>
    <row r="215" s="1" customFormat="1" ht="15" customHeight="1">
      <c r="B215" s="339"/>
      <c r="C215" s="273"/>
      <c r="D215" s="273"/>
      <c r="E215" s="273"/>
      <c r="F215" s="296">
        <v>2</v>
      </c>
      <c r="G215" s="334"/>
      <c r="H215" s="325" t="s">
        <v>567</v>
      </c>
      <c r="I215" s="325"/>
      <c r="J215" s="325"/>
      <c r="K215" s="340"/>
    </row>
    <row r="216" s="1" customFormat="1" ht="15" customHeight="1">
      <c r="B216" s="339"/>
      <c r="C216" s="273"/>
      <c r="D216" s="273"/>
      <c r="E216" s="273"/>
      <c r="F216" s="296">
        <v>3</v>
      </c>
      <c r="G216" s="334"/>
      <c r="H216" s="325" t="s">
        <v>568</v>
      </c>
      <c r="I216" s="325"/>
      <c r="J216" s="325"/>
      <c r="K216" s="340"/>
    </row>
    <row r="217" s="1" customFormat="1" ht="15" customHeight="1">
      <c r="B217" s="339"/>
      <c r="C217" s="273"/>
      <c r="D217" s="273"/>
      <c r="E217" s="273"/>
      <c r="F217" s="296">
        <v>4</v>
      </c>
      <c r="G217" s="334"/>
      <c r="H217" s="325" t="s">
        <v>569</v>
      </c>
      <c r="I217" s="325"/>
      <c r="J217" s="325"/>
      <c r="K217" s="340"/>
    </row>
    <row r="218" s="1" customFormat="1" ht="12.75" customHeight="1">
      <c r="B218" s="341"/>
      <c r="C218" s="342"/>
      <c r="D218" s="342"/>
      <c r="E218" s="342"/>
      <c r="F218" s="342"/>
      <c r="G218" s="342"/>
      <c r="H218" s="342"/>
      <c r="I218" s="342"/>
      <c r="J218" s="342"/>
      <c r="K218" s="34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82386CC10A4E41851858710A5404D9" ma:contentTypeVersion="10" ma:contentTypeDescription="Vytvoří nový dokument" ma:contentTypeScope="" ma:versionID="03d95d817f1c802fa3993dfc90562f66">
  <xsd:schema xmlns:xsd="http://www.w3.org/2001/XMLSchema" xmlns:xs="http://www.w3.org/2001/XMLSchema" xmlns:p="http://schemas.microsoft.com/office/2006/metadata/properties" xmlns:ns2="493f45b7-546f-487f-b58b-87375ad7d967" targetNamespace="http://schemas.microsoft.com/office/2006/metadata/properties" ma:root="true" ma:fieldsID="90f47034b2802293d0e283bee23a18c8" ns2:_="">
    <xsd:import namespace="493f45b7-546f-487f-b58b-87375ad7d9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3f45b7-546f-487f-b58b-87375ad7d9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FCDAE90-FB29-4535-AFEB-B4688701D440}"/>
</file>

<file path=customXml/itemProps2.xml><?xml version="1.0" encoding="utf-8"?>
<ds:datastoreItem xmlns:ds="http://schemas.openxmlformats.org/officeDocument/2006/customXml" ds:itemID="{B7254A0D-715A-4969-ADEC-F7358CC22A22}"/>
</file>

<file path=customXml/itemProps3.xml><?xml version="1.0" encoding="utf-8"?>
<ds:datastoreItem xmlns:ds="http://schemas.openxmlformats.org/officeDocument/2006/customXml" ds:itemID="{0E074211-A533-4272-A0B0-1FF9CC606335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DESKTOP-C56V81J\petra</dc:creator>
  <cp:lastModifiedBy>DESKTOP-C56V81J\petra</cp:lastModifiedBy>
  <dcterms:created xsi:type="dcterms:W3CDTF">2021-07-27T12:24:07Z</dcterms:created>
  <dcterms:modified xsi:type="dcterms:W3CDTF">2021-07-27T12:24:09Z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0x0101003782386CC10A4E41851858710A5404D9</vt:lpwstr>
  </property>
</Properties>
</file>