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\2022 Ulice Palackého\VZ\2. VZ\Příloha _č.3_Výkazy výměr\"/>
    </mc:Choice>
  </mc:AlternateContent>
  <xr:revisionPtr revIDLastSave="0" documentId="13_ncr:1_{0FC929F8-1817-4346-A7F3-C09498D6013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Pol'!$A$1:$S$41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31" i="12" l="1"/>
  <c r="F39" i="1" s="1"/>
  <c r="F40" i="1" s="1"/>
  <c r="AY29" i="12"/>
  <c r="AY27" i="12"/>
  <c r="AY26" i="12"/>
  <c r="AY25" i="12"/>
  <c r="AY23" i="12"/>
  <c r="AY22" i="12"/>
  <c r="AY21" i="12"/>
  <c r="AY19" i="12"/>
  <c r="AY18" i="12"/>
  <c r="AY17" i="12"/>
  <c r="G9" i="12"/>
  <c r="M9" i="12" s="1"/>
  <c r="I9" i="12"/>
  <c r="K9" i="12"/>
  <c r="O9" i="12"/>
  <c r="S9" i="12"/>
  <c r="G12" i="12"/>
  <c r="M12" i="12" s="1"/>
  <c r="I12" i="12"/>
  <c r="K12" i="12"/>
  <c r="O12" i="12"/>
  <c r="S12" i="12"/>
  <c r="G16" i="12"/>
  <c r="I16" i="12"/>
  <c r="K16" i="12"/>
  <c r="O16" i="12"/>
  <c r="S16" i="12"/>
  <c r="G20" i="12"/>
  <c r="M20" i="12" s="1"/>
  <c r="I20" i="12"/>
  <c r="K20" i="12"/>
  <c r="O20" i="12"/>
  <c r="S20" i="12"/>
  <c r="G24" i="12"/>
  <c r="M24" i="12" s="1"/>
  <c r="I24" i="12"/>
  <c r="K24" i="12"/>
  <c r="O24" i="12"/>
  <c r="S24" i="12"/>
  <c r="G28" i="12"/>
  <c r="M28" i="12" s="1"/>
  <c r="I28" i="12"/>
  <c r="K28" i="12"/>
  <c r="O28" i="12"/>
  <c r="S28" i="12"/>
  <c r="I19" i="1"/>
  <c r="I18" i="1"/>
  <c r="I17" i="1"/>
  <c r="AZ43" i="1"/>
  <c r="G27" i="1"/>
  <c r="J28" i="1"/>
  <c r="J26" i="1"/>
  <c r="G38" i="1"/>
  <c r="F38" i="1"/>
  <c r="J23" i="1"/>
  <c r="J24" i="1"/>
  <c r="J25" i="1"/>
  <c r="J27" i="1"/>
  <c r="E24" i="1"/>
  <c r="E26" i="1"/>
  <c r="I15" i="12" l="1"/>
  <c r="O8" i="12"/>
  <c r="S15" i="12"/>
  <c r="K8" i="12"/>
  <c r="M16" i="12"/>
  <c r="M15" i="12" s="1"/>
  <c r="G15" i="12"/>
  <c r="I50" i="1" s="1"/>
  <c r="I20" i="1" s="1"/>
  <c r="M8" i="12"/>
  <c r="O15" i="12"/>
  <c r="AB31" i="12"/>
  <c r="G39" i="1" s="1"/>
  <c r="G8" i="12"/>
  <c r="K15" i="12"/>
  <c r="S8" i="12"/>
  <c r="I8" i="12"/>
  <c r="G23" i="1"/>
  <c r="G31" i="12" l="1"/>
  <c r="I49" i="1"/>
  <c r="H39" i="1"/>
  <c r="H40" i="1" s="1"/>
  <c r="G40" i="1"/>
  <c r="G24" i="1"/>
  <c r="I16" i="1" l="1"/>
  <c r="I21" i="1" s="1"/>
  <c r="I51" i="1"/>
  <c r="G25" i="1"/>
  <c r="G28" i="1"/>
  <c r="I39" i="1"/>
  <c r="I40" i="1" s="1"/>
  <c r="J39" i="1" s="1"/>
  <c r="J40" i="1" s="1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<sst xmlns="http://schemas.openxmlformats.org/spreadsheetml/2006/main" count="182" uniqueCount="121">
  <si>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</si>
  <si>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</si>
  <si>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</si>
  <si>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</si>
  <si>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</si>
  <si>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</si>
  <si>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</si>
  <si>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</si>
  <si>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</si>
  <si>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</si>
  <si>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</si>
  <si>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</si>
  <si>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</si>
  <si>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</si>
  <si>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</si>
  <si>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</si>
  <si>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</si>
  <si>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</si>
  <si>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</si>
  <si>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</si>
  <si>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</si>
  <si>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</si>
  <si>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</si>
  <si>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</si>
  <si>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</si>
  <si>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</si>
  <si>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</si>
  <si>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</si>
  <si>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</si>
  <si>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</si>
  <si>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</si>
  <si>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</si>
  <si>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</si>
  <si>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</si>
  <si>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</si>
  <si>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</si>
  <si>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</si>
  <si>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</si>
  <si>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</si>
  <si>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</si>
  <si>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</si>
  <si>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</si>
  <si>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</si>
  <si>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</si>
  <si>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</si>
  <si>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Rekonstrukce MK ul. Palackého - SO.101.4 Komunikace - vozovka - neuznatelné nákl</t>
  </si>
  <si>
    <t>Město Bystřice pod Hostýnem</t>
  </si>
  <si>
    <t>Rozpočet</t>
  </si>
  <si>
    <t>Celkem za stavbu</t>
  </si>
  <si>
    <t>CZK</t>
  </si>
  <si>
    <t xml:space="preserve">Popis rozpočtu:  - </t>
  </si>
  <si>
    <t>Neuznatelné náklady</t>
  </si>
  <si>
    <t>Rekapitulace dílů</t>
  </si>
  <si>
    <t>Typ dílu</t>
  </si>
  <si>
    <t>91</t>
  </si>
  <si>
    <t>Doplňující práce na komunikaci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</si>
  <si>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</si>
  <si>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</si>
  <si>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</si>
  <si>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</si>
  <si>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</si>
  <si>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</si>
  <si>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</si>
  <si>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</si>
  <si>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</si>
  <si>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</si>
  <si>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</si>
  <si>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</si>
  <si>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</si>
  <si>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</si>
  <si>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</si>
  <si>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</si>
  <si>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</si>
  <si>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</si>
  <si>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</si>
  <si>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</si>
  <si>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</si>
  <si>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</si>
  <si>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</si>
  <si>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</si>
  <si>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</si>
  <si>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</si>
  <si>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</si>
  <si>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914001121R00</t>
  </si>
  <si>
    <t>Osaz.sloupku dopr.značky vč. bet.základu+Al patka</t>
  </si>
  <si>
    <t>kus</t>
  </si>
  <si>
    <t>POL1_0</t>
  </si>
  <si>
    <t>přemístění stávající značky:</t>
  </si>
  <si>
    <t>VV</t>
  </si>
  <si>
    <t>7</t>
  </si>
  <si>
    <t>914001121RT6</t>
  </si>
  <si>
    <t>Osaz.sloupku dopr.značky vč. bet.základu+Al patka, včetně dodávky sloupku a značky</t>
  </si>
  <si>
    <t>nové značení:</t>
  </si>
  <si>
    <t>IP6 na sloup VO:4</t>
  </si>
  <si>
    <t>01</t>
  </si>
  <si>
    <t>Geodetické práce před výstavbou</t>
  </si>
  <si>
    <t>kpl</t>
  </si>
  <si>
    <t>POP</t>
  </si>
  <si>
    <t>-náklady na vytyčení inženýrských sítí, vč, provedení kopaných sond pro ověření jejich polohy</t>
  </si>
  <si>
    <t>02</t>
  </si>
  <si>
    <t>Geodetické práce po výstavbě - zaměření</t>
  </si>
  <si>
    <t>vyhotovení na CD ve formátu pdf</t>
  </si>
  <si>
    <t>03</t>
  </si>
  <si>
    <t>Dokumentace skutečného provedení stavby</t>
  </si>
  <si>
    <t>07</t>
  </si>
  <si>
    <t>Geometrický plán</t>
  </si>
  <si>
    <t>- náklady na vyhotovení geometrického plánu stavby jako prodklad pro zápis do katastru nemovistostí</t>
  </si>
  <si>
    <t>Komplet zahrnuje :</t>
  </si>
  <si>
    <t>-náklady na vytyčení stavby</t>
  </si>
  <si>
    <t>- zaměření skutečného provedení komunikací a inženýrských sítí</t>
  </si>
  <si>
    <t>- předání zaměření objednateli ve třech písemných vyhotoveních a digitálně v jednom</t>
  </si>
  <si>
    <t>- vypracování projektu skutečného provedení díla</t>
  </si>
  <si>
    <t>- předání dokumentace objednateli ve třech písemných vyhotoveních a digitálně v jednom</t>
  </si>
  <si>
    <t/>
  </si>
  <si>
    <t>SUM</t>
  </si>
  <si>
    <t>Poznámky uchazeče k zadání</t>
  </si>
  <si>
    <t>POPUZIV</t>
  </si>
  <si>
    <t>END</t>
  </si>
  <si>
    <t>SO.101.4 Komunikace - vozovka - neuznatelné náklady</t>
  </si>
  <si>
    <t xml:space="preserve">Rekonstrukce MK ul. Palackého </t>
  </si>
  <si>
    <t>Rekonstrukce MK ul. Palackého - SO.101.4 Komunikace - vozovka - neuznatelné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</si>
</sst>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7" fillId="4" borderId="33" xfId="0" applyNumberFormat="1" applyFont="1" applyFill="1" applyBorder="1" applyAlignment="1">
      <alignment vertical="top" shrinkToFit="1"/>
    </xf>
    <xf numFmtId="0" fontId="6" fillId="3" borderId="18" xfId="0" applyFont="1" applyFill="1" applyBorder="1" applyAlignment="1">
      <alignment vertical="center" shrinkToFit="1"/>
    </xf>
    <xf numFmtId="0" fontId="6" fillId="3" borderId="19" xfId="0" applyFont="1" applyFill="1" applyBorder="1" applyAlignment="1">
      <alignment vertical="center" shrinkToFit="1"/>
    </xf>
    <xf numFmtId="0" fontId="6" fillId="3" borderId="0" xfId="0" applyFont="1" applyFill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6" fillId="3" borderId="18" xfId="0" applyNumberFormat="1" applyFont="1" applyFill="1" applyBorder="1" applyAlignment="1">
      <alignment horizontal="center" vertical="center" shrinkToFit="1"/>
    </xf>
    <xf numFmtId="49" fontId="6" fillId="3" borderId="0" xfId="0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19" fillId="0" borderId="10" xfId="0" applyNumberFormat="1" applyFont="1" applyBorder="1" applyAlignment="1">
      <alignment horizontal="left" vertical="top" wrapText="1"/>
    </xf>
    <xf numFmtId="0" fontId="19" fillId="0" borderId="6" xfId="0" applyNumberFormat="1" applyFont="1" applyBorder="1" applyAlignment="1">
      <alignment vertical="top" wrapText="1" shrinkToFit="1"/>
    </xf>
    <xf numFmtId="164" fontId="19" fillId="0" borderId="6" xfId="0" applyNumberFormat="1" applyFont="1" applyBorder="1" applyAlignment="1">
      <alignment vertical="top" wrapText="1" shrinkToFit="1"/>
    </xf>
    <xf numFmtId="4" fontId="19" fillId="0" borderId="6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54"/>
  <sheetViews>
    <sheetView showGridLines="0" tabSelected="1" topLeftCell="B1" zoomScaleNormal="100" zoomScaleSheetLayoutView="75" workbookViewId="0">
      <selection activeCell="P3" sqref="P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27" t="s">
        <v>42</v>
      </c>
      <c r="C1" s="228"/>
      <c r="D1" s="228"/>
      <c r="E1" s="228"/>
      <c r="F1" s="228"/>
      <c r="G1" s="228"/>
      <c r="H1" s="228"/>
      <c r="I1" s="228"/>
      <c r="J1" s="229"/>
    </row>
    <row r="2" spans="1:15" ht="25.5" customHeight="1" x14ac:dyDescent="0.2">
      <c r="A2" s="4"/>
      <c r="B2" s="81" t="s">
        <v>40</v>
      </c>
      <c r="C2" s="82"/>
      <c r="D2" s="218" t="s">
        <v>119</v>
      </c>
      <c r="E2" s="218"/>
      <c r="F2" s="218"/>
      <c r="G2" s="218"/>
      <c r="H2" s="218"/>
      <c r="I2" s="195"/>
      <c r="J2" s="196"/>
      <c r="O2" s="2"/>
    </row>
    <row r="3" spans="1:15" ht="15" customHeight="1" x14ac:dyDescent="0.2">
      <c r="A3" s="4"/>
      <c r="B3" s="83" t="s">
        <v>43</v>
      </c>
      <c r="C3" s="84"/>
      <c r="D3" s="219" t="s">
        <v>118</v>
      </c>
      <c r="E3" s="219"/>
      <c r="F3" s="219"/>
      <c r="G3" s="219"/>
      <c r="H3" s="219"/>
      <c r="I3" s="197"/>
      <c r="J3" s="198"/>
    </row>
    <row r="4" spans="1:15" ht="18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46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17"/>
      <c r="E11" s="217"/>
      <c r="F11" s="217"/>
      <c r="G11" s="217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38"/>
      <c r="E12" s="238"/>
      <c r="F12" s="238"/>
      <c r="G12" s="238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39"/>
      <c r="E13" s="239"/>
      <c r="F13" s="239"/>
      <c r="G13" s="239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0"/>
      <c r="F15" s="240"/>
      <c r="G15" s="236"/>
      <c r="H15" s="236"/>
      <c r="I15" s="236" t="s">
        <v>28</v>
      </c>
      <c r="J15" s="237"/>
    </row>
    <row r="16" spans="1:15" ht="23.25" customHeight="1" x14ac:dyDescent="0.2">
      <c r="A16" s="139" t="s">
        <v>23</v>
      </c>
      <c r="B16" s="140" t="s">
        <v>23</v>
      </c>
      <c r="C16" s="58"/>
      <c r="D16" s="59"/>
      <c r="E16" s="211"/>
      <c r="F16" s="213"/>
      <c r="G16" s="211"/>
      <c r="H16" s="213"/>
      <c r="I16" s="211">
        <f>SUMIF(F49:F50,A16,I49:I50)+SUMIF(F49:F50,"PSU",I49:I50)</f>
        <v>0</v>
      </c>
      <c r="J16" s="212"/>
    </row>
    <row r="17" spans="1:10" ht="23.25" customHeight="1" x14ac:dyDescent="0.2">
      <c r="A17" s="139" t="s">
        <v>24</v>
      </c>
      <c r="B17" s="140" t="s">
        <v>24</v>
      </c>
      <c r="C17" s="58"/>
      <c r="D17" s="59"/>
      <c r="E17" s="211"/>
      <c r="F17" s="213"/>
      <c r="G17" s="211"/>
      <c r="H17" s="213"/>
      <c r="I17" s="211">
        <f>SUMIF(F49:F50,A17,I49:I50)</f>
        <v>0</v>
      </c>
      <c r="J17" s="212"/>
    </row>
    <row r="18" spans="1:10" ht="23.25" customHeight="1" x14ac:dyDescent="0.2">
      <c r="A18" s="139" t="s">
        <v>25</v>
      </c>
      <c r="B18" s="140" t="s">
        <v>25</v>
      </c>
      <c r="C18" s="58"/>
      <c r="D18" s="59"/>
      <c r="E18" s="211"/>
      <c r="F18" s="213"/>
      <c r="G18" s="211"/>
      <c r="H18" s="213"/>
      <c r="I18" s="211">
        <f>SUMIF(F49:F50,A18,I49:I50)</f>
        <v>0</v>
      </c>
      <c r="J18" s="212"/>
    </row>
    <row r="19" spans="1:10" ht="23.25" customHeight="1" x14ac:dyDescent="0.2">
      <c r="A19" s="139" t="s">
        <v>57</v>
      </c>
      <c r="B19" s="140" t="s">
        <v>26</v>
      </c>
      <c r="C19" s="58"/>
      <c r="D19" s="59"/>
      <c r="E19" s="211"/>
      <c r="F19" s="213"/>
      <c r="G19" s="211"/>
      <c r="H19" s="213"/>
      <c r="I19" s="211">
        <f>SUMIF(F49:F50,A19,I49:I50)</f>
        <v>0</v>
      </c>
      <c r="J19" s="212"/>
    </row>
    <row r="20" spans="1:10" ht="23.25" customHeight="1" x14ac:dyDescent="0.2">
      <c r="A20" s="139" t="s">
        <v>56</v>
      </c>
      <c r="B20" s="140" t="s">
        <v>27</v>
      </c>
      <c r="C20" s="58"/>
      <c r="D20" s="59"/>
      <c r="E20" s="211"/>
      <c r="F20" s="213"/>
      <c r="G20" s="211"/>
      <c r="H20" s="213"/>
      <c r="I20" s="211">
        <f>SUMIF(F49:F50,A20,I49:I50)</f>
        <v>0</v>
      </c>
      <c r="J20" s="212"/>
    </row>
    <row r="21" spans="1:10" ht="23.25" customHeight="1" x14ac:dyDescent="0.2">
      <c r="A21" s="4"/>
      <c r="B21" s="74" t="s">
        <v>28</v>
      </c>
      <c r="C21" s="75"/>
      <c r="D21" s="76"/>
      <c r="E21" s="225"/>
      <c r="F21" s="234"/>
      <c r="G21" s="225"/>
      <c r="H21" s="234"/>
      <c r="I21" s="225">
        <f>SUM(I16:J20)</f>
        <v>0</v>
      </c>
      <c r="J21" s="226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3">
        <f>ZakladDPHSniVypocet</f>
        <v>0</v>
      </c>
      <c r="H23" s="224"/>
      <c r="I23" s="22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1">
        <f>ZakladDPHSni*SazbaDPH1/100</f>
        <v>0</v>
      </c>
      <c r="H24" s="222"/>
      <c r="I24" s="22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3">
        <f>ZakladDPHZaklVypocet</f>
        <v>0</v>
      </c>
      <c r="H25" s="224"/>
      <c r="I25" s="22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0">
        <f>ZakladDPHZakl*SazbaDPH2/100</f>
        <v>0</v>
      </c>
      <c r="H26" s="231"/>
      <c r="I26" s="231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2">
        <f>0</f>
        <v>0</v>
      </c>
      <c r="H27" s="232"/>
      <c r="I27" s="232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5">
        <f>ZakladDPHSniVypocet+ZakladDPHZaklVypocet</f>
        <v>0</v>
      </c>
      <c r="H28" s="235"/>
      <c r="I28" s="235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3">
        <f>ZakladDPHSni+DPHSni+ZakladDPHZakl+DPHZakl+Zaokrouhleni</f>
        <v>0</v>
      </c>
      <c r="H29" s="233"/>
      <c r="I29" s="233"/>
      <c r="J29" s="119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0" t="s">
        <v>2</v>
      </c>
      <c r="E35" s="220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">
      <c r="A39" s="97">
        <v>1</v>
      </c>
      <c r="B39" s="103" t="s">
        <v>47</v>
      </c>
      <c r="C39" s="201" t="s">
        <v>45</v>
      </c>
      <c r="D39" s="202"/>
      <c r="E39" s="202"/>
      <c r="F39" s="108">
        <f>'Rozpočet Pol'!AA31</f>
        <v>0</v>
      </c>
      <c r="G39" s="109">
        <f>'Rozpočet Pol'!AB31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03" t="s">
        <v>48</v>
      </c>
      <c r="C40" s="204"/>
      <c r="D40" s="204"/>
      <c r="E40" s="205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">
      <c r="B42" t="s">
        <v>50</v>
      </c>
    </row>
    <row r="43" spans="1:52" x14ac:dyDescent="0.2">
      <c r="B43" s="206" t="s">
        <v>51</v>
      </c>
      <c r="C43" s="206"/>
      <c r="D43" s="206"/>
      <c r="E43" s="206"/>
      <c r="F43" s="206"/>
      <c r="G43" s="206"/>
      <c r="H43" s="206"/>
      <c r="I43" s="206"/>
      <c r="J43" s="206"/>
      <c r="AZ43" s="120" t="str">
        <f>B43</f>
        <v>Neuznatelné náklady</v>
      </c>
    </row>
    <row r="46" spans="1:52" ht="15.75" x14ac:dyDescent="0.25">
      <c r="B46" s="121" t="s">
        <v>52</v>
      </c>
    </row>
    <row r="48" spans="1:52" ht="25.5" customHeight="1" x14ac:dyDescent="0.2">
      <c r="A48" s="122"/>
      <c r="B48" s="125" t="s">
        <v>16</v>
      </c>
      <c r="C48" s="125" t="s">
        <v>5</v>
      </c>
      <c r="D48" s="126"/>
      <c r="E48" s="126"/>
      <c r="F48" s="129" t="s">
        <v>53</v>
      </c>
      <c r="G48" s="129"/>
      <c r="H48" s="129"/>
      <c r="I48" s="207" t="s">
        <v>28</v>
      </c>
      <c r="J48" s="207"/>
    </row>
    <row r="49" spans="1:10" ht="25.5" customHeight="1" x14ac:dyDescent="0.2">
      <c r="A49" s="123"/>
      <c r="B49" s="130" t="s">
        <v>54</v>
      </c>
      <c r="C49" s="209" t="s">
        <v>55</v>
      </c>
      <c r="D49" s="210"/>
      <c r="E49" s="210"/>
      <c r="F49" s="132" t="s">
        <v>23</v>
      </c>
      <c r="G49" s="133"/>
      <c r="H49" s="133"/>
      <c r="I49" s="208">
        <f>'Rozpočet Pol'!G8</f>
        <v>0</v>
      </c>
      <c r="J49" s="208"/>
    </row>
    <row r="50" spans="1:10" ht="25.5" customHeight="1" x14ac:dyDescent="0.2">
      <c r="A50" s="123"/>
      <c r="B50" s="131" t="s">
        <v>56</v>
      </c>
      <c r="C50" s="215" t="s">
        <v>27</v>
      </c>
      <c r="D50" s="216"/>
      <c r="E50" s="216"/>
      <c r="F50" s="134" t="s">
        <v>56</v>
      </c>
      <c r="G50" s="135"/>
      <c r="H50" s="135"/>
      <c r="I50" s="214">
        <f>'Rozpočet Pol'!G15</f>
        <v>0</v>
      </c>
      <c r="J50" s="214"/>
    </row>
    <row r="51" spans="1:10" ht="25.5" customHeight="1" x14ac:dyDescent="0.2">
      <c r="A51" s="124"/>
      <c r="B51" s="127" t="s">
        <v>1</v>
      </c>
      <c r="C51" s="127"/>
      <c r="D51" s="128"/>
      <c r="E51" s="128"/>
      <c r="F51" s="136"/>
      <c r="G51" s="137"/>
      <c r="H51" s="137"/>
      <c r="I51" s="200">
        <f>SUM(I49:I50)</f>
        <v>0</v>
      </c>
      <c r="J51" s="200"/>
    </row>
    <row r="52" spans="1:10" x14ac:dyDescent="0.2">
      <c r="F52" s="138"/>
      <c r="G52" s="96"/>
      <c r="H52" s="138"/>
      <c r="I52" s="96"/>
      <c r="J52" s="96"/>
    </row>
    <row r="53" spans="1:10" x14ac:dyDescent="0.2">
      <c r="F53" s="138"/>
      <c r="G53" s="96"/>
      <c r="H53" s="138"/>
      <c r="I53" s="96"/>
      <c r="J53" s="96"/>
    </row>
    <row r="54" spans="1:10" x14ac:dyDescent="0.2">
      <c r="F54" s="138"/>
      <c r="G54" s="96"/>
      <c r="H54" s="138"/>
      <c r="I54" s="96"/>
      <c r="J54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E15:F15"/>
    <mergeCell ref="D11:G11"/>
    <mergeCell ref="D2:H2"/>
    <mergeCell ref="D3:H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I50:J50"/>
    <mergeCell ref="C50:E50"/>
    <mergeCell ref="I51:J51"/>
    <mergeCell ref="C39:E39"/>
    <mergeCell ref="B40:E40"/>
    <mergeCell ref="B43:J43"/>
    <mergeCell ref="I48:J48"/>
    <mergeCell ref="I49:J49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79" t="s">
        <v>41</v>
      </c>
      <c r="B2" s="78"/>
      <c r="C2" s="243"/>
      <c r="D2" s="243"/>
      <c r="E2" s="243"/>
      <c r="F2" s="243"/>
      <c r="G2" s="244"/>
    </row>
    <row r="3" spans="1:7" ht="24.95" hidden="1" customHeight="1" x14ac:dyDescent="0.2">
      <c r="A3" s="79" t="s">
        <v>7</v>
      </c>
      <c r="B3" s="78"/>
      <c r="C3" s="243"/>
      <c r="D3" s="243"/>
      <c r="E3" s="243"/>
      <c r="F3" s="243"/>
      <c r="G3" s="244"/>
    </row>
    <row r="4" spans="1:7" ht="24.95" hidden="1" customHeight="1" x14ac:dyDescent="0.2">
      <c r="A4" s="79" t="s">
        <v>8</v>
      </c>
      <c r="B4" s="78"/>
      <c r="C4" s="243"/>
      <c r="D4" s="243"/>
      <c r="E4" s="243"/>
      <c r="F4" s="243"/>
      <c r="G4" s="24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F41"/>
  <sheetViews>
    <sheetView workbookViewId="0">
      <selection activeCell="N7" sqref="N7:O29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7" max="37" width="0" hidden="1" customWidth="1"/>
    <col min="51" max="51" width="73.42578125" customWidth="1"/>
  </cols>
  <sheetData>
    <row r="1" spans="1:58" ht="15.75" customHeight="1" x14ac:dyDescent="0.25">
      <c r="A1" s="269" t="s">
        <v>6</v>
      </c>
      <c r="B1" s="269"/>
      <c r="C1" s="269"/>
      <c r="D1" s="269"/>
      <c r="E1" s="269"/>
      <c r="F1" s="269"/>
      <c r="G1" s="269"/>
      <c r="AC1" t="s">
        <v>59</v>
      </c>
    </row>
    <row r="2" spans="1:58" ht="24.95" customHeight="1" x14ac:dyDescent="0.2">
      <c r="A2" s="143" t="s">
        <v>58</v>
      </c>
      <c r="B2" s="141"/>
      <c r="C2" s="270" t="s">
        <v>120</v>
      </c>
      <c r="D2" s="271"/>
      <c r="E2" s="271"/>
      <c r="F2" s="271"/>
      <c r="G2" s="272"/>
      <c r="AC2" t="s">
        <v>60</v>
      </c>
    </row>
    <row r="3" spans="1:58" ht="24.95" hidden="1" customHeight="1" x14ac:dyDescent="0.2">
      <c r="A3" s="144" t="s">
        <v>7</v>
      </c>
      <c r="B3" s="142"/>
      <c r="C3" s="273"/>
      <c r="D3" s="274"/>
      <c r="E3" s="274"/>
      <c r="F3" s="274"/>
      <c r="G3" s="275"/>
      <c r="AC3" t="s">
        <v>61</v>
      </c>
    </row>
    <row r="4" spans="1:58" ht="24.95" hidden="1" customHeight="1" x14ac:dyDescent="0.2">
      <c r="A4" s="144" t="s">
        <v>8</v>
      </c>
      <c r="B4" s="142"/>
      <c r="C4" s="273"/>
      <c r="D4" s="274"/>
      <c r="E4" s="274"/>
      <c r="F4" s="274"/>
      <c r="G4" s="275"/>
      <c r="AC4" t="s">
        <v>62</v>
      </c>
    </row>
    <row r="5" spans="1:58" hidden="1" x14ac:dyDescent="0.2">
      <c r="A5" s="145" t="s">
        <v>63</v>
      </c>
      <c r="B5" s="146"/>
      <c r="C5" s="147"/>
      <c r="D5" s="148"/>
      <c r="E5" s="148"/>
      <c r="F5" s="148"/>
      <c r="G5" s="149"/>
      <c r="AC5" t="s">
        <v>64</v>
      </c>
    </row>
    <row r="7" spans="1:58" ht="38.25" x14ac:dyDescent="0.2">
      <c r="A7" s="155" t="s">
        <v>65</v>
      </c>
      <c r="B7" s="156" t="s">
        <v>66</v>
      </c>
      <c r="C7" s="156" t="s">
        <v>67</v>
      </c>
      <c r="D7" s="155" t="s">
        <v>68</v>
      </c>
      <c r="E7" s="155" t="s">
        <v>69</v>
      </c>
      <c r="F7" s="150" t="s">
        <v>70</v>
      </c>
      <c r="G7" s="172" t="s">
        <v>28</v>
      </c>
      <c r="H7" s="173" t="s">
        <v>29</v>
      </c>
      <c r="I7" s="173" t="s">
        <v>71</v>
      </c>
      <c r="J7" s="173" t="s">
        <v>30</v>
      </c>
      <c r="K7" s="173" t="s">
        <v>72</v>
      </c>
      <c r="L7" s="173" t="s">
        <v>73</v>
      </c>
      <c r="M7" s="173" t="s">
        <v>74</v>
      </c>
      <c r="N7" s="173" t="s">
        <v>75</v>
      </c>
      <c r="O7" s="173" t="s">
        <v>76</v>
      </c>
      <c r="P7" s="173" t="s">
        <v>77</v>
      </c>
      <c r="Q7" s="173" t="s">
        <v>78</v>
      </c>
      <c r="R7" s="173" t="s">
        <v>79</v>
      </c>
      <c r="S7" s="158" t="s">
        <v>80</v>
      </c>
    </row>
    <row r="8" spans="1:58" x14ac:dyDescent="0.2">
      <c r="A8" s="174" t="s">
        <v>81</v>
      </c>
      <c r="B8" s="175" t="s">
        <v>54</v>
      </c>
      <c r="C8" s="176" t="s">
        <v>55</v>
      </c>
      <c r="D8" s="157"/>
      <c r="E8" s="177"/>
      <c r="F8" s="178"/>
      <c r="G8" s="178">
        <f>SUMIF(AC9:AC14,"&lt;&gt;NOR",G9:G14)</f>
        <v>0</v>
      </c>
      <c r="H8" s="178"/>
      <c r="I8" s="178">
        <f>SUM(I9:I14)</f>
        <v>0</v>
      </c>
      <c r="J8" s="178"/>
      <c r="K8" s="178">
        <f>SUM(K9:K14)</f>
        <v>0</v>
      </c>
      <c r="L8" s="178"/>
      <c r="M8" s="178">
        <f>SUM(M9:M14)</f>
        <v>0</v>
      </c>
      <c r="N8" s="157"/>
      <c r="O8" s="157">
        <f>SUM(O9:O14)</f>
        <v>0</v>
      </c>
      <c r="P8" s="157"/>
      <c r="Q8" s="157"/>
      <c r="R8" s="174"/>
      <c r="S8" s="157">
        <f>SUM(S9:S14)</f>
        <v>10.1</v>
      </c>
      <c r="AC8" t="s">
        <v>82</v>
      </c>
    </row>
    <row r="9" spans="1:58" outlineLevel="1" x14ac:dyDescent="0.2">
      <c r="A9" s="152">
        <v>1</v>
      </c>
      <c r="B9" s="159" t="s">
        <v>83</v>
      </c>
      <c r="C9" s="188" t="s">
        <v>84</v>
      </c>
      <c r="D9" s="161" t="s">
        <v>85</v>
      </c>
      <c r="E9" s="166">
        <v>7</v>
      </c>
      <c r="F9" s="194"/>
      <c r="G9" s="169">
        <f>ROUND(E9*F9,2)</f>
        <v>0</v>
      </c>
      <c r="H9" s="170"/>
      <c r="I9" s="169">
        <f>ROUND(E9*H9,2)</f>
        <v>0</v>
      </c>
      <c r="J9" s="170"/>
      <c r="K9" s="169">
        <f>ROUND(E9*J9,2)</f>
        <v>0</v>
      </c>
      <c r="L9" s="169">
        <v>21</v>
      </c>
      <c r="M9" s="169">
        <f>G9*(1+L9/100)</f>
        <v>0</v>
      </c>
      <c r="N9" s="161">
        <v>0</v>
      </c>
      <c r="O9" s="161">
        <f>ROUND(E9*N9,5)</f>
        <v>0</v>
      </c>
      <c r="P9" s="161"/>
      <c r="Q9" s="161"/>
      <c r="R9" s="162">
        <v>0.91800000000000004</v>
      </c>
      <c r="S9" s="161">
        <f>ROUND(E9*R9,2)</f>
        <v>6.43</v>
      </c>
      <c r="T9" s="151"/>
      <c r="U9" s="151"/>
      <c r="V9" s="151"/>
      <c r="W9" s="151"/>
      <c r="X9" s="151"/>
      <c r="Y9" s="151"/>
      <c r="Z9" s="151"/>
      <c r="AA9" s="151"/>
      <c r="AB9" s="151"/>
      <c r="AC9" s="151" t="s">
        <v>86</v>
      </c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</row>
    <row r="10" spans="1:58" outlineLevel="1" x14ac:dyDescent="0.2">
      <c r="A10" s="152"/>
      <c r="B10" s="159"/>
      <c r="C10" s="189" t="s">
        <v>87</v>
      </c>
      <c r="D10" s="163"/>
      <c r="E10" s="167"/>
      <c r="F10" s="169"/>
      <c r="G10" s="169"/>
      <c r="H10" s="169"/>
      <c r="I10" s="169"/>
      <c r="J10" s="169"/>
      <c r="K10" s="169"/>
      <c r="L10" s="169"/>
      <c r="M10" s="169"/>
      <c r="N10" s="161"/>
      <c r="O10" s="161"/>
      <c r="P10" s="161"/>
      <c r="Q10" s="161"/>
      <c r="R10" s="162"/>
      <c r="S10" s="161"/>
      <c r="T10" s="151"/>
      <c r="U10" s="151"/>
      <c r="V10" s="151"/>
      <c r="W10" s="151"/>
      <c r="X10" s="151"/>
      <c r="Y10" s="151"/>
      <c r="Z10" s="151"/>
      <c r="AA10" s="151"/>
      <c r="AB10" s="151"/>
      <c r="AC10" s="151" t="s">
        <v>88</v>
      </c>
      <c r="AD10" s="151">
        <v>0</v>
      </c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</row>
    <row r="11" spans="1:58" outlineLevel="1" x14ac:dyDescent="0.2">
      <c r="A11" s="152"/>
      <c r="B11" s="159"/>
      <c r="C11" s="189" t="s">
        <v>89</v>
      </c>
      <c r="D11" s="163"/>
      <c r="E11" s="167">
        <v>7</v>
      </c>
      <c r="F11" s="169"/>
      <c r="G11" s="169"/>
      <c r="H11" s="169"/>
      <c r="I11" s="169"/>
      <c r="J11" s="169"/>
      <c r="K11" s="169"/>
      <c r="L11" s="169"/>
      <c r="M11" s="169"/>
      <c r="N11" s="161"/>
      <c r="O11" s="161"/>
      <c r="P11" s="161"/>
      <c r="Q11" s="161"/>
      <c r="R11" s="162"/>
      <c r="S11" s="161"/>
      <c r="T11" s="151"/>
      <c r="U11" s="151"/>
      <c r="V11" s="151"/>
      <c r="W11" s="151"/>
      <c r="X11" s="151"/>
      <c r="Y11" s="151"/>
      <c r="Z11" s="151"/>
      <c r="AA11" s="151"/>
      <c r="AB11" s="151"/>
      <c r="AC11" s="151" t="s">
        <v>88</v>
      </c>
      <c r="AD11" s="151">
        <v>0</v>
      </c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</row>
    <row r="12" spans="1:58" ht="22.5" outlineLevel="1" x14ac:dyDescent="0.2">
      <c r="A12" s="152">
        <v>2</v>
      </c>
      <c r="B12" s="159" t="s">
        <v>90</v>
      </c>
      <c r="C12" s="188" t="s">
        <v>91</v>
      </c>
      <c r="D12" s="161" t="s">
        <v>85</v>
      </c>
      <c r="E12" s="166">
        <v>4</v>
      </c>
      <c r="F12" s="194"/>
      <c r="G12" s="169">
        <f>ROUND(E12*F12,2)</f>
        <v>0</v>
      </c>
      <c r="H12" s="170"/>
      <c r="I12" s="169">
        <f>ROUND(E12*H12,2)</f>
        <v>0</v>
      </c>
      <c r="J12" s="170"/>
      <c r="K12" s="169">
        <f>ROUND(E12*J12,2)</f>
        <v>0</v>
      </c>
      <c r="L12" s="169">
        <v>21</v>
      </c>
      <c r="M12" s="169">
        <f>G12*(1+L12/100)</f>
        <v>0</v>
      </c>
      <c r="N12" s="161">
        <v>0</v>
      </c>
      <c r="O12" s="161">
        <f>ROUND(E12*N12,5)</f>
        <v>0</v>
      </c>
      <c r="P12" s="161"/>
      <c r="Q12" s="161"/>
      <c r="R12" s="162">
        <v>0.91800000000000004</v>
      </c>
      <c r="S12" s="161">
        <f>ROUND(E12*R12,2)</f>
        <v>3.67</v>
      </c>
      <c r="T12" s="151"/>
      <c r="U12" s="151"/>
      <c r="V12" s="151"/>
      <c r="W12" s="151"/>
      <c r="X12" s="151"/>
      <c r="Y12" s="151"/>
      <c r="Z12" s="151"/>
      <c r="AA12" s="151"/>
      <c r="AB12" s="151"/>
      <c r="AC12" s="151" t="s">
        <v>86</v>
      </c>
      <c r="AD12" s="151"/>
      <c r="AE12" s="151"/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</row>
    <row r="13" spans="1:58" outlineLevel="1" x14ac:dyDescent="0.2">
      <c r="A13" s="152"/>
      <c r="B13" s="159"/>
      <c r="C13" s="189" t="s">
        <v>92</v>
      </c>
      <c r="D13" s="163"/>
      <c r="E13" s="167"/>
      <c r="F13" s="169"/>
      <c r="G13" s="169"/>
      <c r="H13" s="169"/>
      <c r="I13" s="169"/>
      <c r="J13" s="169"/>
      <c r="K13" s="169"/>
      <c r="L13" s="169"/>
      <c r="M13" s="169"/>
      <c r="N13" s="161"/>
      <c r="O13" s="161"/>
      <c r="P13" s="161"/>
      <c r="Q13" s="161"/>
      <c r="R13" s="162"/>
      <c r="S13" s="161"/>
      <c r="T13" s="151"/>
      <c r="U13" s="151"/>
      <c r="V13" s="151"/>
      <c r="W13" s="151"/>
      <c r="X13" s="151"/>
      <c r="Y13" s="151"/>
      <c r="Z13" s="151"/>
      <c r="AA13" s="151"/>
      <c r="AB13" s="151"/>
      <c r="AC13" s="151" t="s">
        <v>88</v>
      </c>
      <c r="AD13" s="151">
        <v>0</v>
      </c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</row>
    <row r="14" spans="1:58" outlineLevel="1" x14ac:dyDescent="0.2">
      <c r="A14" s="152"/>
      <c r="B14" s="159"/>
      <c r="C14" s="189" t="s">
        <v>93</v>
      </c>
      <c r="D14" s="163"/>
      <c r="E14" s="167">
        <v>4</v>
      </c>
      <c r="F14" s="169"/>
      <c r="G14" s="169"/>
      <c r="H14" s="169"/>
      <c r="I14" s="169"/>
      <c r="J14" s="169"/>
      <c r="K14" s="169"/>
      <c r="L14" s="169"/>
      <c r="M14" s="169"/>
      <c r="N14" s="161"/>
      <c r="O14" s="161"/>
      <c r="P14" s="161"/>
      <c r="Q14" s="161"/>
      <c r="R14" s="162"/>
      <c r="S14" s="161"/>
      <c r="T14" s="151"/>
      <c r="U14" s="151"/>
      <c r="V14" s="151"/>
      <c r="W14" s="151"/>
      <c r="X14" s="151"/>
      <c r="Y14" s="151"/>
      <c r="Z14" s="151"/>
      <c r="AA14" s="151"/>
      <c r="AB14" s="151"/>
      <c r="AC14" s="151" t="s">
        <v>88</v>
      </c>
      <c r="AD14" s="151">
        <v>0</v>
      </c>
      <c r="AE14" s="151"/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</row>
    <row r="15" spans="1:58" x14ac:dyDescent="0.2">
      <c r="A15" s="153" t="s">
        <v>81</v>
      </c>
      <c r="B15" s="160" t="s">
        <v>56</v>
      </c>
      <c r="C15" s="190" t="s">
        <v>27</v>
      </c>
      <c r="D15" s="164"/>
      <c r="E15" s="168"/>
      <c r="F15" s="171"/>
      <c r="G15" s="171">
        <f>SUMIF(AC16:AC29,"&lt;&gt;NOR",G16:G29)</f>
        <v>0</v>
      </c>
      <c r="H15" s="171"/>
      <c r="I15" s="171">
        <f>SUM(I16:I29)</f>
        <v>0</v>
      </c>
      <c r="J15" s="171"/>
      <c r="K15" s="171">
        <f>SUM(K16:K29)</f>
        <v>0</v>
      </c>
      <c r="L15" s="171"/>
      <c r="M15" s="171">
        <f>SUM(M16:M29)</f>
        <v>0</v>
      </c>
      <c r="N15" s="164"/>
      <c r="O15" s="164">
        <f>SUM(O16:O29)</f>
        <v>0</v>
      </c>
      <c r="P15" s="164"/>
      <c r="Q15" s="164"/>
      <c r="R15" s="165"/>
      <c r="S15" s="164">
        <f>SUM(S16:S29)</f>
        <v>0</v>
      </c>
      <c r="AC15" t="s">
        <v>82</v>
      </c>
    </row>
    <row r="16" spans="1:58" outlineLevel="1" x14ac:dyDescent="0.2">
      <c r="A16" s="152">
        <v>3</v>
      </c>
      <c r="B16" s="159" t="s">
        <v>94</v>
      </c>
      <c r="C16" s="188" t="s">
        <v>95</v>
      </c>
      <c r="D16" s="161" t="s">
        <v>96</v>
      </c>
      <c r="E16" s="166">
        <v>1</v>
      </c>
      <c r="F16" s="194"/>
      <c r="G16" s="169">
        <f>ROUND(E16*F16,2)</f>
        <v>0</v>
      </c>
      <c r="H16" s="170"/>
      <c r="I16" s="169">
        <f>ROUND(E16*H16,2)</f>
        <v>0</v>
      </c>
      <c r="J16" s="170"/>
      <c r="K16" s="169">
        <f>ROUND(E16*J16,2)</f>
        <v>0</v>
      </c>
      <c r="L16" s="169">
        <v>21</v>
      </c>
      <c r="M16" s="169">
        <f>G16*(1+L16/100)</f>
        <v>0</v>
      </c>
      <c r="N16" s="161">
        <v>0</v>
      </c>
      <c r="O16" s="161">
        <f>ROUND(E16*N16,5)</f>
        <v>0</v>
      </c>
      <c r="P16" s="161"/>
      <c r="Q16" s="161"/>
      <c r="R16" s="162">
        <v>0</v>
      </c>
      <c r="S16" s="161">
        <f>ROUND(E16*R16,2)</f>
        <v>0</v>
      </c>
      <c r="T16" s="151"/>
      <c r="U16" s="151"/>
      <c r="V16" s="151"/>
      <c r="W16" s="151"/>
      <c r="X16" s="151"/>
      <c r="Y16" s="151"/>
      <c r="Z16" s="151"/>
      <c r="AA16" s="151"/>
      <c r="AB16" s="151"/>
      <c r="AC16" s="151" t="s">
        <v>86</v>
      </c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</row>
    <row r="17" spans="1:58" outlineLevel="1" x14ac:dyDescent="0.2">
      <c r="A17" s="152"/>
      <c r="B17" s="159"/>
      <c r="C17" s="245" t="s">
        <v>107</v>
      </c>
      <c r="D17" s="246"/>
      <c r="E17" s="247"/>
      <c r="F17" s="248"/>
      <c r="G17" s="249"/>
      <c r="H17" s="169"/>
      <c r="I17" s="169"/>
      <c r="J17" s="169"/>
      <c r="K17" s="169"/>
      <c r="L17" s="169"/>
      <c r="M17" s="169"/>
      <c r="N17" s="161"/>
      <c r="O17" s="161"/>
      <c r="P17" s="161"/>
      <c r="Q17" s="161"/>
      <c r="R17" s="162"/>
      <c r="S17" s="161"/>
      <c r="T17" s="151"/>
      <c r="U17" s="151"/>
      <c r="V17" s="151"/>
      <c r="W17" s="151"/>
      <c r="X17" s="151"/>
      <c r="Y17" s="151"/>
      <c r="Z17" s="151"/>
      <c r="AA17" s="151"/>
      <c r="AB17" s="151"/>
      <c r="AC17" s="151" t="s">
        <v>97</v>
      </c>
      <c r="AD17" s="151"/>
      <c r="AE17" s="151"/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4" t="str">
        <f>C17</f>
        <v>Komplet zahrnuje :</v>
      </c>
      <c r="AZ17" s="151"/>
      <c r="BA17" s="151"/>
      <c r="BB17" s="151"/>
      <c r="BC17" s="151"/>
      <c r="BD17" s="151"/>
      <c r="BE17" s="151"/>
      <c r="BF17" s="151"/>
    </row>
    <row r="18" spans="1:58" outlineLevel="1" x14ac:dyDescent="0.2">
      <c r="A18" s="152"/>
      <c r="B18" s="159"/>
      <c r="C18" s="245" t="s">
        <v>108</v>
      </c>
      <c r="D18" s="246"/>
      <c r="E18" s="247"/>
      <c r="F18" s="248"/>
      <c r="G18" s="249"/>
      <c r="H18" s="169"/>
      <c r="I18" s="169"/>
      <c r="J18" s="169"/>
      <c r="K18" s="169"/>
      <c r="L18" s="169"/>
      <c r="M18" s="169"/>
      <c r="N18" s="161"/>
      <c r="O18" s="161"/>
      <c r="P18" s="161"/>
      <c r="Q18" s="161"/>
      <c r="R18" s="162"/>
      <c r="S18" s="161"/>
      <c r="T18" s="151"/>
      <c r="U18" s="151"/>
      <c r="V18" s="151"/>
      <c r="W18" s="151"/>
      <c r="X18" s="151"/>
      <c r="Y18" s="151"/>
      <c r="Z18" s="151"/>
      <c r="AA18" s="151"/>
      <c r="AB18" s="151"/>
      <c r="AC18" s="151" t="s">
        <v>97</v>
      </c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4" t="str">
        <f>C18</f>
        <v>-náklady na vytyčení stavby</v>
      </c>
      <c r="AZ18" s="151"/>
      <c r="BA18" s="151"/>
      <c r="BB18" s="151"/>
      <c r="BC18" s="151"/>
      <c r="BD18" s="151"/>
      <c r="BE18" s="151"/>
      <c r="BF18" s="151"/>
    </row>
    <row r="19" spans="1:58" outlineLevel="1" x14ac:dyDescent="0.2">
      <c r="A19" s="152"/>
      <c r="B19" s="159"/>
      <c r="C19" s="245" t="s">
        <v>98</v>
      </c>
      <c r="D19" s="246"/>
      <c r="E19" s="247"/>
      <c r="F19" s="248"/>
      <c r="G19" s="249"/>
      <c r="H19" s="169"/>
      <c r="I19" s="169"/>
      <c r="J19" s="169"/>
      <c r="K19" s="169"/>
      <c r="L19" s="169"/>
      <c r="M19" s="169"/>
      <c r="N19" s="161"/>
      <c r="O19" s="161"/>
      <c r="P19" s="161"/>
      <c r="Q19" s="161"/>
      <c r="R19" s="162"/>
      <c r="S19" s="161"/>
      <c r="T19" s="151"/>
      <c r="U19" s="151"/>
      <c r="V19" s="151"/>
      <c r="W19" s="151"/>
      <c r="X19" s="151"/>
      <c r="Y19" s="151"/>
      <c r="Z19" s="151"/>
      <c r="AA19" s="151"/>
      <c r="AB19" s="151"/>
      <c r="AC19" s="151" t="s">
        <v>97</v>
      </c>
      <c r="AD19" s="151"/>
      <c r="AE19" s="151"/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4" t="str">
        <f>C19</f>
        <v>-náklady na vytyčení inženýrských sítí, vč, provedení kopaných sond pro ověření jejich polohy</v>
      </c>
      <c r="AZ19" s="151"/>
      <c r="BA19" s="151"/>
      <c r="BB19" s="151"/>
      <c r="BC19" s="151"/>
      <c r="BD19" s="151"/>
      <c r="BE19" s="151"/>
      <c r="BF19" s="151"/>
    </row>
    <row r="20" spans="1:58" outlineLevel="1" x14ac:dyDescent="0.2">
      <c r="A20" s="152">
        <v>4</v>
      </c>
      <c r="B20" s="159" t="s">
        <v>99</v>
      </c>
      <c r="C20" s="188" t="s">
        <v>100</v>
      </c>
      <c r="D20" s="161" t="s">
        <v>96</v>
      </c>
      <c r="E20" s="166">
        <v>1</v>
      </c>
      <c r="F20" s="194"/>
      <c r="G20" s="169">
        <f>ROUND(E20*F20,2)</f>
        <v>0</v>
      </c>
      <c r="H20" s="170"/>
      <c r="I20" s="169">
        <f>ROUND(E20*H20,2)</f>
        <v>0</v>
      </c>
      <c r="J20" s="170"/>
      <c r="K20" s="169">
        <f>ROUND(E20*J20,2)</f>
        <v>0</v>
      </c>
      <c r="L20" s="169">
        <v>21</v>
      </c>
      <c r="M20" s="169">
        <f>G20*(1+L20/100)</f>
        <v>0</v>
      </c>
      <c r="N20" s="161">
        <v>0</v>
      </c>
      <c r="O20" s="161">
        <f>ROUND(E20*N20,5)</f>
        <v>0</v>
      </c>
      <c r="P20" s="161"/>
      <c r="Q20" s="161"/>
      <c r="R20" s="162">
        <v>0</v>
      </c>
      <c r="S20" s="161">
        <f>ROUND(E20*R20,2)</f>
        <v>0</v>
      </c>
      <c r="T20" s="151"/>
      <c r="U20" s="151"/>
      <c r="V20" s="151"/>
      <c r="W20" s="151"/>
      <c r="X20" s="151"/>
      <c r="Y20" s="151"/>
      <c r="Z20" s="151"/>
      <c r="AA20" s="151"/>
      <c r="AB20" s="151"/>
      <c r="AC20" s="151" t="s">
        <v>86</v>
      </c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</row>
    <row r="21" spans="1:58" outlineLevel="1" x14ac:dyDescent="0.2">
      <c r="A21" s="152"/>
      <c r="B21" s="159"/>
      <c r="C21" s="245" t="s">
        <v>109</v>
      </c>
      <c r="D21" s="246"/>
      <c r="E21" s="247"/>
      <c r="F21" s="248"/>
      <c r="G21" s="249"/>
      <c r="H21" s="169"/>
      <c r="I21" s="169"/>
      <c r="J21" s="169"/>
      <c r="K21" s="169"/>
      <c r="L21" s="169"/>
      <c r="M21" s="169"/>
      <c r="N21" s="161"/>
      <c r="O21" s="161"/>
      <c r="P21" s="161"/>
      <c r="Q21" s="161"/>
      <c r="R21" s="162"/>
      <c r="S21" s="161"/>
      <c r="T21" s="151"/>
      <c r="U21" s="151"/>
      <c r="V21" s="151"/>
      <c r="W21" s="151"/>
      <c r="X21" s="151"/>
      <c r="Y21" s="151"/>
      <c r="Z21" s="151"/>
      <c r="AA21" s="151"/>
      <c r="AB21" s="151"/>
      <c r="AC21" s="151" t="s">
        <v>97</v>
      </c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4" t="str">
        <f>C21</f>
        <v>- zaměření skutečného provedení komunikací a inženýrských sítí</v>
      </c>
      <c r="AZ21" s="151"/>
      <c r="BA21" s="151"/>
      <c r="BB21" s="151"/>
      <c r="BC21" s="151"/>
      <c r="BD21" s="151"/>
      <c r="BE21" s="151"/>
      <c r="BF21" s="151"/>
    </row>
    <row r="22" spans="1:58" outlineLevel="1" x14ac:dyDescent="0.2">
      <c r="A22" s="152"/>
      <c r="B22" s="159"/>
      <c r="C22" s="245" t="s">
        <v>110</v>
      </c>
      <c r="D22" s="246"/>
      <c r="E22" s="247"/>
      <c r="F22" s="248"/>
      <c r="G22" s="249"/>
      <c r="H22" s="169"/>
      <c r="I22" s="169"/>
      <c r="J22" s="169"/>
      <c r="K22" s="169"/>
      <c r="L22" s="169"/>
      <c r="M22" s="169"/>
      <c r="N22" s="161"/>
      <c r="O22" s="161"/>
      <c r="P22" s="161"/>
      <c r="Q22" s="161"/>
      <c r="R22" s="162"/>
      <c r="S22" s="161"/>
      <c r="T22" s="151"/>
      <c r="U22" s="151"/>
      <c r="V22" s="151"/>
      <c r="W22" s="151"/>
      <c r="X22" s="151"/>
      <c r="Y22" s="151"/>
      <c r="Z22" s="151"/>
      <c r="AA22" s="151"/>
      <c r="AB22" s="151"/>
      <c r="AC22" s="151" t="s">
        <v>97</v>
      </c>
      <c r="AD22" s="151"/>
      <c r="AE22" s="151"/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4" t="str">
        <f>C22</f>
        <v>- předání zaměření objednateli ve třech písemných vyhotoveních a digitálně v jednom</v>
      </c>
      <c r="AZ22" s="151"/>
      <c r="BA22" s="151"/>
      <c r="BB22" s="151"/>
      <c r="BC22" s="151"/>
      <c r="BD22" s="151"/>
      <c r="BE22" s="151"/>
      <c r="BF22" s="151"/>
    </row>
    <row r="23" spans="1:58" outlineLevel="1" x14ac:dyDescent="0.2">
      <c r="A23" s="152"/>
      <c r="B23" s="159"/>
      <c r="C23" s="245" t="s">
        <v>101</v>
      </c>
      <c r="D23" s="246"/>
      <c r="E23" s="247"/>
      <c r="F23" s="248"/>
      <c r="G23" s="249"/>
      <c r="H23" s="169"/>
      <c r="I23" s="169"/>
      <c r="J23" s="169"/>
      <c r="K23" s="169"/>
      <c r="L23" s="169"/>
      <c r="M23" s="169"/>
      <c r="N23" s="161"/>
      <c r="O23" s="161"/>
      <c r="P23" s="161"/>
      <c r="Q23" s="161"/>
      <c r="R23" s="162"/>
      <c r="S23" s="161"/>
      <c r="T23" s="151"/>
      <c r="U23" s="151"/>
      <c r="V23" s="151"/>
      <c r="W23" s="151"/>
      <c r="X23" s="151"/>
      <c r="Y23" s="151"/>
      <c r="Z23" s="151"/>
      <c r="AA23" s="151"/>
      <c r="AB23" s="151"/>
      <c r="AC23" s="151" t="s">
        <v>97</v>
      </c>
      <c r="AD23" s="151"/>
      <c r="AE23" s="151"/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4" t="str">
        <f>C23</f>
        <v>vyhotovení na CD ve formátu pdf</v>
      </c>
      <c r="AZ23" s="151"/>
      <c r="BA23" s="151"/>
      <c r="BB23" s="151"/>
      <c r="BC23" s="151"/>
      <c r="BD23" s="151"/>
      <c r="BE23" s="151"/>
      <c r="BF23" s="151"/>
    </row>
    <row r="24" spans="1:58" outlineLevel="1" x14ac:dyDescent="0.2">
      <c r="A24" s="152">
        <v>5</v>
      </c>
      <c r="B24" s="159" t="s">
        <v>102</v>
      </c>
      <c r="C24" s="188" t="s">
        <v>103</v>
      </c>
      <c r="D24" s="161" t="s">
        <v>96</v>
      </c>
      <c r="E24" s="166">
        <v>1</v>
      </c>
      <c r="F24" s="194"/>
      <c r="G24" s="169">
        <f>ROUND(E24*F24,2)</f>
        <v>0</v>
      </c>
      <c r="H24" s="170"/>
      <c r="I24" s="169">
        <f>ROUND(E24*H24,2)</f>
        <v>0</v>
      </c>
      <c r="J24" s="170"/>
      <c r="K24" s="169">
        <f>ROUND(E24*J24,2)</f>
        <v>0</v>
      </c>
      <c r="L24" s="169">
        <v>21</v>
      </c>
      <c r="M24" s="169">
        <f>G24*(1+L24/100)</f>
        <v>0</v>
      </c>
      <c r="N24" s="161">
        <v>0</v>
      </c>
      <c r="O24" s="161">
        <f>ROUND(E24*N24,5)</f>
        <v>0</v>
      </c>
      <c r="P24" s="161"/>
      <c r="Q24" s="161"/>
      <c r="R24" s="162">
        <v>0</v>
      </c>
      <c r="S24" s="161">
        <f>ROUND(E24*R24,2)</f>
        <v>0</v>
      </c>
      <c r="T24" s="151"/>
      <c r="U24" s="151"/>
      <c r="V24" s="151"/>
      <c r="W24" s="151"/>
      <c r="X24" s="151"/>
      <c r="Y24" s="151"/>
      <c r="Z24" s="151"/>
      <c r="AA24" s="151"/>
      <c r="AB24" s="151"/>
      <c r="AC24" s="151" t="s">
        <v>86</v>
      </c>
      <c r="AD24" s="151"/>
      <c r="AE24" s="151"/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</row>
    <row r="25" spans="1:58" outlineLevel="1" x14ac:dyDescent="0.2">
      <c r="A25" s="152"/>
      <c r="B25" s="159"/>
      <c r="C25" s="245" t="s">
        <v>111</v>
      </c>
      <c r="D25" s="246"/>
      <c r="E25" s="247"/>
      <c r="F25" s="248"/>
      <c r="G25" s="249"/>
      <c r="H25" s="169"/>
      <c r="I25" s="169"/>
      <c r="J25" s="169"/>
      <c r="K25" s="169"/>
      <c r="L25" s="169"/>
      <c r="M25" s="169"/>
      <c r="N25" s="161"/>
      <c r="O25" s="161"/>
      <c r="P25" s="161"/>
      <c r="Q25" s="161"/>
      <c r="R25" s="162"/>
      <c r="S25" s="161"/>
      <c r="T25" s="151"/>
      <c r="U25" s="151"/>
      <c r="V25" s="151"/>
      <c r="W25" s="151"/>
      <c r="X25" s="151"/>
      <c r="Y25" s="151"/>
      <c r="Z25" s="151"/>
      <c r="AA25" s="151"/>
      <c r="AB25" s="151"/>
      <c r="AC25" s="151" t="s">
        <v>97</v>
      </c>
      <c r="AD25" s="151"/>
      <c r="AE25" s="151"/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4" t="str">
        <f>C25</f>
        <v>- vypracování projektu skutečného provedení díla</v>
      </c>
      <c r="AZ25" s="151"/>
      <c r="BA25" s="151"/>
      <c r="BB25" s="151"/>
      <c r="BC25" s="151"/>
      <c r="BD25" s="151"/>
      <c r="BE25" s="151"/>
      <c r="BF25" s="151"/>
    </row>
    <row r="26" spans="1:58" outlineLevel="1" x14ac:dyDescent="0.2">
      <c r="A26" s="152"/>
      <c r="B26" s="159"/>
      <c r="C26" s="245" t="s">
        <v>112</v>
      </c>
      <c r="D26" s="246"/>
      <c r="E26" s="247"/>
      <c r="F26" s="248"/>
      <c r="G26" s="249"/>
      <c r="H26" s="169"/>
      <c r="I26" s="169"/>
      <c r="J26" s="169"/>
      <c r="K26" s="169"/>
      <c r="L26" s="169"/>
      <c r="M26" s="169"/>
      <c r="N26" s="161"/>
      <c r="O26" s="161"/>
      <c r="P26" s="161"/>
      <c r="Q26" s="161"/>
      <c r="R26" s="162"/>
      <c r="S26" s="161"/>
      <c r="T26" s="151"/>
      <c r="U26" s="151"/>
      <c r="V26" s="151"/>
      <c r="W26" s="151"/>
      <c r="X26" s="151"/>
      <c r="Y26" s="151"/>
      <c r="Z26" s="151"/>
      <c r="AA26" s="151"/>
      <c r="AB26" s="151"/>
      <c r="AC26" s="151" t="s">
        <v>97</v>
      </c>
      <c r="AD26" s="151"/>
      <c r="AE26" s="151"/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4" t="str">
        <f>C26</f>
        <v>- předání dokumentace objednateli ve třech písemných vyhotoveních a digitálně v jednom</v>
      </c>
      <c r="AZ26" s="151"/>
      <c r="BA26" s="151"/>
      <c r="BB26" s="151"/>
      <c r="BC26" s="151"/>
      <c r="BD26" s="151"/>
      <c r="BE26" s="151"/>
      <c r="BF26" s="151"/>
    </row>
    <row r="27" spans="1:58" outlineLevel="1" x14ac:dyDescent="0.2">
      <c r="A27" s="152"/>
      <c r="B27" s="159"/>
      <c r="C27" s="245" t="s">
        <v>101</v>
      </c>
      <c r="D27" s="246"/>
      <c r="E27" s="247"/>
      <c r="F27" s="248"/>
      <c r="G27" s="249"/>
      <c r="H27" s="169"/>
      <c r="I27" s="169"/>
      <c r="J27" s="169"/>
      <c r="K27" s="169"/>
      <c r="L27" s="169"/>
      <c r="M27" s="169"/>
      <c r="N27" s="161"/>
      <c r="O27" s="161"/>
      <c r="P27" s="161"/>
      <c r="Q27" s="161"/>
      <c r="R27" s="162"/>
      <c r="S27" s="161"/>
      <c r="T27" s="151"/>
      <c r="U27" s="151"/>
      <c r="V27" s="151"/>
      <c r="W27" s="151"/>
      <c r="X27" s="151"/>
      <c r="Y27" s="151"/>
      <c r="Z27" s="151"/>
      <c r="AA27" s="151"/>
      <c r="AB27" s="151"/>
      <c r="AC27" s="151" t="s">
        <v>97</v>
      </c>
      <c r="AD27" s="151"/>
      <c r="AE27" s="151"/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4" t="str">
        <f>C27</f>
        <v>vyhotovení na CD ve formátu pdf</v>
      </c>
      <c r="AZ27" s="151"/>
      <c r="BA27" s="151"/>
      <c r="BB27" s="151"/>
      <c r="BC27" s="151"/>
      <c r="BD27" s="151"/>
      <c r="BE27" s="151"/>
      <c r="BF27" s="151"/>
    </row>
    <row r="28" spans="1:58" outlineLevel="1" x14ac:dyDescent="0.2">
      <c r="A28" s="152">
        <v>6</v>
      </c>
      <c r="B28" s="159" t="s">
        <v>104</v>
      </c>
      <c r="C28" s="188" t="s">
        <v>105</v>
      </c>
      <c r="D28" s="161" t="s">
        <v>96</v>
      </c>
      <c r="E28" s="166">
        <v>1</v>
      </c>
      <c r="F28" s="194"/>
      <c r="G28" s="169">
        <f>ROUND(E28*F28,2)</f>
        <v>0</v>
      </c>
      <c r="H28" s="170"/>
      <c r="I28" s="169">
        <f>ROUND(E28*H28,2)</f>
        <v>0</v>
      </c>
      <c r="J28" s="170"/>
      <c r="K28" s="169">
        <f>ROUND(E28*J28,2)</f>
        <v>0</v>
      </c>
      <c r="L28" s="169">
        <v>21</v>
      </c>
      <c r="M28" s="169">
        <f>G28*(1+L28/100)</f>
        <v>0</v>
      </c>
      <c r="N28" s="161">
        <v>0</v>
      </c>
      <c r="O28" s="161">
        <f>ROUND(E28*N28,5)</f>
        <v>0</v>
      </c>
      <c r="P28" s="161"/>
      <c r="Q28" s="161"/>
      <c r="R28" s="162">
        <v>0</v>
      </c>
      <c r="S28" s="161">
        <f>ROUND(E28*R28,2)</f>
        <v>0</v>
      </c>
      <c r="T28" s="151"/>
      <c r="U28" s="151"/>
      <c r="V28" s="151"/>
      <c r="W28" s="151"/>
      <c r="X28" s="151"/>
      <c r="Y28" s="151"/>
      <c r="Z28" s="151"/>
      <c r="AA28" s="151"/>
      <c r="AB28" s="151"/>
      <c r="AC28" s="151" t="s">
        <v>86</v>
      </c>
      <c r="AD28" s="151"/>
      <c r="AE28" s="151"/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</row>
    <row r="29" spans="1:58" outlineLevel="1" x14ac:dyDescent="0.2">
      <c r="A29" s="179"/>
      <c r="B29" s="180"/>
      <c r="C29" s="250" t="s">
        <v>106</v>
      </c>
      <c r="D29" s="251"/>
      <c r="E29" s="252"/>
      <c r="F29" s="253"/>
      <c r="G29" s="254"/>
      <c r="H29" s="181"/>
      <c r="I29" s="181"/>
      <c r="J29" s="181"/>
      <c r="K29" s="181"/>
      <c r="L29" s="181"/>
      <c r="M29" s="181"/>
      <c r="N29" s="182"/>
      <c r="O29" s="182"/>
      <c r="P29" s="182"/>
      <c r="Q29" s="182"/>
      <c r="R29" s="183"/>
      <c r="S29" s="182"/>
      <c r="T29" s="151"/>
      <c r="U29" s="151"/>
      <c r="V29" s="151"/>
      <c r="W29" s="151"/>
      <c r="X29" s="151"/>
      <c r="Y29" s="151"/>
      <c r="Z29" s="151"/>
      <c r="AA29" s="151"/>
      <c r="AB29" s="151"/>
      <c r="AC29" s="151" t="s">
        <v>97</v>
      </c>
      <c r="AD29" s="151"/>
      <c r="AE29" s="151"/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4" t="str">
        <f>C29</f>
        <v>- náklady na vyhotovení geometrického plánu stavby jako prodklad pro zápis do katastru nemovistostí</v>
      </c>
      <c r="AZ29" s="151"/>
      <c r="BA29" s="151"/>
      <c r="BB29" s="151"/>
      <c r="BC29" s="151"/>
      <c r="BD29" s="151"/>
      <c r="BE29" s="151"/>
      <c r="BF29" s="151"/>
    </row>
    <row r="30" spans="1:58" x14ac:dyDescent="0.2">
      <c r="A30" s="6"/>
      <c r="B30" s="7" t="s">
        <v>113</v>
      </c>
      <c r="C30" s="191" t="s">
        <v>113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AA30">
        <v>15</v>
      </c>
      <c r="AB30">
        <v>21</v>
      </c>
    </row>
    <row r="31" spans="1:58" x14ac:dyDescent="0.2">
      <c r="A31" s="184"/>
      <c r="B31" s="185" t="s">
        <v>28</v>
      </c>
      <c r="C31" s="192" t="s">
        <v>113</v>
      </c>
      <c r="D31" s="186"/>
      <c r="E31" s="186"/>
      <c r="F31" s="186"/>
      <c r="G31" s="187">
        <f>G8+G15</f>
        <v>0</v>
      </c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AA31">
        <f>SUMIF(L7:L29,AA30,G7:G29)</f>
        <v>0</v>
      </c>
      <c r="AB31">
        <f>SUMIF(L7:L29,AB30,G7:G29)</f>
        <v>0</v>
      </c>
      <c r="AC31" t="s">
        <v>114</v>
      </c>
    </row>
    <row r="32" spans="1:58" x14ac:dyDescent="0.2">
      <c r="A32" s="6"/>
      <c r="B32" s="7" t="s">
        <v>113</v>
      </c>
      <c r="C32" s="191" t="s">
        <v>113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</row>
    <row r="33" spans="1:29" x14ac:dyDescent="0.2">
      <c r="A33" s="6"/>
      <c r="B33" s="7" t="s">
        <v>113</v>
      </c>
      <c r="C33" s="191" t="s">
        <v>113</v>
      </c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</row>
    <row r="34" spans="1:29" x14ac:dyDescent="0.2">
      <c r="A34" s="255" t="s">
        <v>115</v>
      </c>
      <c r="B34" s="255"/>
      <c r="C34" s="25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</row>
    <row r="35" spans="1:29" x14ac:dyDescent="0.2">
      <c r="A35" s="257"/>
      <c r="B35" s="258"/>
      <c r="C35" s="259"/>
      <c r="D35" s="258"/>
      <c r="E35" s="258"/>
      <c r="F35" s="258"/>
      <c r="G35" s="260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AC35" t="s">
        <v>116</v>
      </c>
    </row>
    <row r="36" spans="1:29" x14ac:dyDescent="0.2">
      <c r="A36" s="261"/>
      <c r="B36" s="262"/>
      <c r="C36" s="263"/>
      <c r="D36" s="262"/>
      <c r="E36" s="262"/>
      <c r="F36" s="262"/>
      <c r="G36" s="264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</row>
    <row r="37" spans="1:29" x14ac:dyDescent="0.2">
      <c r="A37" s="261"/>
      <c r="B37" s="262"/>
      <c r="C37" s="263"/>
      <c r="D37" s="262"/>
      <c r="E37" s="262"/>
      <c r="F37" s="262"/>
      <c r="G37" s="264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</row>
    <row r="38" spans="1:29" x14ac:dyDescent="0.2">
      <c r="A38" s="261"/>
      <c r="B38" s="262"/>
      <c r="C38" s="263"/>
      <c r="D38" s="262"/>
      <c r="E38" s="262"/>
      <c r="F38" s="262"/>
      <c r="G38" s="264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</row>
    <row r="39" spans="1:29" x14ac:dyDescent="0.2">
      <c r="A39" s="265"/>
      <c r="B39" s="266"/>
      <c r="C39" s="267"/>
      <c r="D39" s="266"/>
      <c r="E39" s="266"/>
      <c r="F39" s="266"/>
      <c r="G39" s="268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</row>
    <row r="40" spans="1:29" x14ac:dyDescent="0.2">
      <c r="A40" s="6"/>
      <c r="B40" s="7" t="s">
        <v>113</v>
      </c>
      <c r="C40" s="191" t="s">
        <v>113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</row>
    <row r="41" spans="1:29" x14ac:dyDescent="0.2">
      <c r="C41" s="193"/>
      <c r="AC41" t="s">
        <v>117</v>
      </c>
    </row>
  </sheetData>
  <mergeCells count="16">
    <mergeCell ref="C18:G18"/>
    <mergeCell ref="A1:G1"/>
    <mergeCell ref="C2:G2"/>
    <mergeCell ref="C3:G3"/>
    <mergeCell ref="C4:G4"/>
    <mergeCell ref="C17:G17"/>
    <mergeCell ref="C27:G27"/>
    <mergeCell ref="C29:G29"/>
    <mergeCell ref="A34:C34"/>
    <mergeCell ref="A35:G39"/>
    <mergeCell ref="C19:G19"/>
    <mergeCell ref="C21:G21"/>
    <mergeCell ref="C22:G22"/>
    <mergeCell ref="C23:G23"/>
    <mergeCell ref="C25:G25"/>
    <mergeCell ref="C26:G26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Adamíková Kateřina</cp:lastModifiedBy>
  <cp:lastPrinted>2022-02-08T07:25:23Z</cp:lastPrinted>
  <dcterms:created xsi:type="dcterms:W3CDTF">2009-04-08T07:15:50Z</dcterms:created>
  <dcterms:modified xsi:type="dcterms:W3CDTF">2022-02-08T12:16:27Z</dcterms:modified>
</cp:coreProperties>
</file>