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A25AA3FE-767F-4C17-9FB4-227E9041380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Stavba!#REF!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2" i="12" l="1"/>
  <c r="F39" i="1" s="1"/>
  <c r="BA30" i="12"/>
  <c r="BA29" i="12"/>
  <c r="BA27" i="12"/>
  <c r="BA26" i="12"/>
  <c r="BA24" i="12"/>
  <c r="BA23" i="12"/>
  <c r="BA22" i="12"/>
  <c r="BA21" i="12"/>
  <c r="BA20" i="12"/>
  <c r="BA19" i="12"/>
  <c r="BA18" i="12"/>
  <c r="BA17" i="12"/>
  <c r="BA16" i="12"/>
  <c r="BA15" i="12"/>
  <c r="BA14" i="12"/>
  <c r="BA13" i="12"/>
  <c r="BA12" i="12"/>
  <c r="BA11" i="12"/>
  <c r="BA10" i="12"/>
  <c r="G9" i="12"/>
  <c r="I9" i="12"/>
  <c r="K9" i="12"/>
  <c r="O9" i="12"/>
  <c r="Q9" i="12"/>
  <c r="U9" i="12"/>
  <c r="G25" i="12"/>
  <c r="M25" i="12" s="1"/>
  <c r="I25" i="12"/>
  <c r="K25" i="12"/>
  <c r="O25" i="12"/>
  <c r="Q25" i="12"/>
  <c r="U25" i="12"/>
  <c r="G28" i="12"/>
  <c r="M28" i="12" s="1"/>
  <c r="I28" i="12"/>
  <c r="K28" i="12"/>
  <c r="K8" i="12" s="1"/>
  <c r="O28" i="12"/>
  <c r="Q28" i="12"/>
  <c r="U28" i="12"/>
  <c r="U8" i="12" s="1"/>
  <c r="I20" i="1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G24" i="1" s="1"/>
  <c r="I8" i="12"/>
  <c r="Q8" i="12"/>
  <c r="G8" i="12"/>
  <c r="AD32" i="12"/>
  <c r="G39" i="1" s="1"/>
  <c r="G40" i="1" s="1"/>
  <c r="G25" i="1" s="1"/>
  <c r="G26" i="1" s="1"/>
  <c r="O8" i="12"/>
  <c r="M9" i="12"/>
  <c r="M8" i="12" s="1"/>
  <c r="G28" i="1" l="1"/>
  <c r="G29" i="1"/>
  <c r="H39" i="1"/>
  <c r="I55" i="1"/>
  <c r="G32" i="12"/>
  <c r="H40" i="1" l="1"/>
  <c r="I39" i="1"/>
  <c r="I40" i="1" s="1"/>
  <c r="J39" i="1" s="1"/>
  <c r="J40" i="1" s="1"/>
  <c r="I19" i="1"/>
  <c r="I21" i="1" s="1"/>
  <c r="I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<sst xmlns="http://schemas.openxmlformats.org/spreadsheetml/2006/main" count="176" uniqueCount="120">
  <si>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</si>
  <si>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</si>
  <si>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</si>
  <si>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</si>
  <si>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</si>
  <si>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</si>
  <si>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</si>
  <si>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</si>
  <si>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</si>
  <si>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</si>
  <si>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</si>
  <si>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</si>
  <si>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</si>
  <si>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</si>
  <si>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</si>
  <si>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</si>
  <si>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</si>
  <si>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</si>
  <si>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</si>
  <si>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</si>
  <si>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</si>
  <si>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</si>
  <si>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</si>
  <si>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</si>
  <si>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</si>
  <si>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</si>
  <si>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</si>
  <si>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</si>
  <si>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</si>
  <si>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</si>
  <si>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</si>
  <si>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</si>
  <si>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</si>
  <si>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</si>
  <si>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</si>
  <si>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</si>
  <si>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</si>
  <si>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</si>
  <si>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</si>
  <si>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</si>
  <si>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</si>
  <si>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</si>
  <si>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</si>
  <si>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</si>
  <si>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MK ul. Palackého - SO.101.4 Komunikace - vozovka - VRN a ON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</si>
  <si>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</si>
  <si>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</si>
  <si>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</si>
  <si>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</si>
  <si>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</si>
  <si>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</si>
  <si>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</si>
  <si>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</si>
  <si>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</si>
  <si>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</si>
  <si>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</si>
  <si>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</si>
  <si>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</si>
  <si>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</si>
  <si>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</si>
  <si>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</si>
  <si>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</si>
  <si>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</si>
  <si>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</si>
  <si>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</si>
  <si>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</si>
  <si>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</si>
  <si>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</si>
  <si>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</si>
  <si>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</si>
  <si>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</si>
  <si>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</si>
  <si>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</si>
  <si>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</si>
  <si>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</si>
  <si>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</si>
  <si>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</si>
  <si>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</si>
  <si>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</si>
  <si>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</si>
  <si>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</si>
  <si>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</si>
  <si>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</si>
  <si>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04</t>
  </si>
  <si>
    <t>Zařízení staveniště</t>
  </si>
  <si>
    <t>kpl</t>
  </si>
  <si>
    <t>POL1_0</t>
  </si>
  <si>
    <t>POP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</si>
  <si>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</si>
  <si>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</si>
  <si>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</si>
  <si>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</si>
  <si>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</si>
  <si>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</si>
  <si>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</si>
  <si>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</si>
  <si>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</si>
  <si>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</si>
  <si>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</si>
  <si>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</si>
  <si>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</si>
  <si>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</si>
  <si>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</si>
  <si>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</si>
  <si>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</si>
  <si>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</si>
  <si>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</si>
  <si>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</si>
  <si>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</si>
  <si>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</si>
  <si>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</si>
  <si>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>Komplet zahrnuje :</t>
  </si>
  <si>
    <t/>
  </si>
  <si>
    <t>SUM</t>
  </si>
  <si>
    <t>POPUZIV</t>
  </si>
  <si>
    <t>END</t>
  </si>
  <si>
    <t>Rekonstrukce MK ul. Palackého</t>
  </si>
  <si>
    <t>SO.101.4 Komunikace - vozovka - VRN a ON</t>
  </si>
  <si>
    <t>Položkový rozpočet</t>
  </si>
  <si>
    <t>Město Bystřice pod Hostýnem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</si>
</sst>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9"/>
  <sheetViews>
    <sheetView showGridLines="0" topLeftCell="B4" zoomScaleNormal="100" zoomScaleSheetLayoutView="75" workbookViewId="0">
      <selection activeCell="P17" sqref="P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0" t="s">
        <v>118</v>
      </c>
      <c r="C1" s="211"/>
      <c r="D1" s="211"/>
      <c r="E1" s="211"/>
      <c r="F1" s="211"/>
      <c r="G1" s="211"/>
      <c r="H1" s="211"/>
      <c r="I1" s="211"/>
      <c r="J1" s="212"/>
    </row>
    <row r="2" spans="1:15" ht="19.5" customHeight="1" x14ac:dyDescent="0.2">
      <c r="A2" s="4"/>
      <c r="B2" s="81" t="s">
        <v>40</v>
      </c>
      <c r="C2" s="82"/>
      <c r="D2" s="189" t="s">
        <v>116</v>
      </c>
      <c r="E2" s="189"/>
      <c r="F2" s="189"/>
      <c r="G2" s="189"/>
      <c r="H2" s="189"/>
      <c r="I2" s="83"/>
      <c r="J2" s="84"/>
      <c r="O2" s="2"/>
    </row>
    <row r="3" spans="1:15" ht="16.5" customHeight="1" x14ac:dyDescent="0.2">
      <c r="A3" s="4"/>
      <c r="B3" s="85" t="s">
        <v>42</v>
      </c>
      <c r="C3" s="82"/>
      <c r="D3" s="190" t="s">
        <v>117</v>
      </c>
      <c r="E3" s="190"/>
      <c r="F3" s="190"/>
      <c r="G3" s="190"/>
      <c r="H3" s="190"/>
      <c r="I3" s="86"/>
      <c r="J3" s="87"/>
    </row>
    <row r="4" spans="1:15" ht="16.5" customHeight="1" x14ac:dyDescent="0.2">
      <c r="A4" s="4"/>
      <c r="B4" s="88" t="s">
        <v>43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119</v>
      </c>
      <c r="E5" s="26"/>
      <c r="F5" s="26"/>
      <c r="G5" s="26"/>
      <c r="H5" s="28" t="s">
        <v>33</v>
      </c>
      <c r="I5" s="94"/>
      <c r="J5" s="11"/>
    </row>
    <row r="6" spans="1:15" ht="15.75" customHeight="1" x14ac:dyDescent="0.2">
      <c r="A6" s="4"/>
      <c r="B6" s="41"/>
      <c r="C6" s="26"/>
      <c r="D6" s="94"/>
      <c r="E6" s="26"/>
      <c r="F6" s="26"/>
      <c r="G6" s="26"/>
      <c r="H6" s="28" t="s">
        <v>34</v>
      </c>
      <c r="I6" s="94"/>
      <c r="J6" s="11"/>
    </row>
    <row r="7" spans="1:15" ht="15.75" customHeight="1" x14ac:dyDescent="0.2">
      <c r="A7" s="4"/>
      <c r="B7" s="42"/>
      <c r="C7" s="95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3"/>
      <c r="E11" s="203"/>
      <c r="F11" s="203"/>
      <c r="G11" s="203"/>
      <c r="H11" s="28" t="s">
        <v>33</v>
      </c>
      <c r="I11" s="97"/>
      <c r="J11" s="11"/>
    </row>
    <row r="12" spans="1:15" ht="15.75" customHeight="1" x14ac:dyDescent="0.2">
      <c r="A12" s="4"/>
      <c r="B12" s="41"/>
      <c r="C12" s="26"/>
      <c r="D12" s="208"/>
      <c r="E12" s="208"/>
      <c r="F12" s="208"/>
      <c r="G12" s="208"/>
      <c r="H12" s="28" t="s">
        <v>34</v>
      </c>
      <c r="I12" s="97"/>
      <c r="J12" s="11"/>
    </row>
    <row r="13" spans="1:15" ht="15.75" customHeight="1" x14ac:dyDescent="0.2">
      <c r="A13" s="4"/>
      <c r="B13" s="42"/>
      <c r="C13" s="96"/>
      <c r="D13" s="209"/>
      <c r="E13" s="209"/>
      <c r="F13" s="209"/>
      <c r="G13" s="20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02"/>
      <c r="F15" s="202"/>
      <c r="G15" s="204"/>
      <c r="H15" s="204"/>
      <c r="I15" s="204" t="s">
        <v>28</v>
      </c>
      <c r="J15" s="205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06"/>
      <c r="F16" s="207"/>
      <c r="G16" s="206"/>
      <c r="H16" s="207"/>
      <c r="I16" s="206">
        <f>SUMIF(F55:F55,A16,I55:I55)+SUMIF(F55:F55,"PSU",I55:I55)</f>
        <v>0</v>
      </c>
      <c r="J16" s="219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06"/>
      <c r="F17" s="207"/>
      <c r="G17" s="206"/>
      <c r="H17" s="207"/>
      <c r="I17" s="206">
        <f>SUMIF(F55:F55,A17,I55:I55)</f>
        <v>0</v>
      </c>
      <c r="J17" s="219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06"/>
      <c r="F18" s="207"/>
      <c r="G18" s="206"/>
      <c r="H18" s="207"/>
      <c r="I18" s="206">
        <f>SUMIF(F55:F55,A18,I55:I55)</f>
        <v>0</v>
      </c>
      <c r="J18" s="219"/>
    </row>
    <row r="19" spans="1:10" ht="23.25" customHeight="1" x14ac:dyDescent="0.2">
      <c r="A19" s="139" t="s">
        <v>54</v>
      </c>
      <c r="B19" s="140" t="s">
        <v>26</v>
      </c>
      <c r="C19" s="58"/>
      <c r="D19" s="59"/>
      <c r="E19" s="206"/>
      <c r="F19" s="207"/>
      <c r="G19" s="206"/>
      <c r="H19" s="207"/>
      <c r="I19" s="206">
        <f>SUMIF(F55:F55,A19,I55:I55)</f>
        <v>0</v>
      </c>
      <c r="J19" s="219"/>
    </row>
    <row r="20" spans="1:10" ht="23.25" customHeight="1" x14ac:dyDescent="0.2">
      <c r="A20" s="139" t="s">
        <v>55</v>
      </c>
      <c r="B20" s="140" t="s">
        <v>27</v>
      </c>
      <c r="C20" s="58"/>
      <c r="D20" s="59"/>
      <c r="E20" s="206"/>
      <c r="F20" s="207"/>
      <c r="G20" s="206"/>
      <c r="H20" s="207"/>
      <c r="I20" s="206">
        <f>SUMIF(F55:F55,A20,I55:I55)</f>
        <v>0</v>
      </c>
      <c r="J20" s="219"/>
    </row>
    <row r="21" spans="1:10" ht="23.25" customHeight="1" x14ac:dyDescent="0.2">
      <c r="A21" s="4"/>
      <c r="B21" s="74" t="s">
        <v>28</v>
      </c>
      <c r="C21" s="75"/>
      <c r="D21" s="76"/>
      <c r="E21" s="220"/>
      <c r="F21" s="221"/>
      <c r="G21" s="220"/>
      <c r="H21" s="221"/>
      <c r="I21" s="220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3">
        <f>ZakladDPHZakl*SazbaDPH2/100</f>
        <v>0</v>
      </c>
      <c r="H26" s="214"/>
      <c r="I26" s="21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5">
        <f>0</f>
        <v>0</v>
      </c>
      <c r="H27" s="215"/>
      <c r="I27" s="215"/>
      <c r="J27" s="63" t="str">
        <f t="shared" si="0"/>
        <v>CZK</v>
      </c>
    </row>
    <row r="28" spans="1:10" ht="27.75" hidden="1" customHeight="1" thickBot="1" x14ac:dyDescent="0.25">
      <c r="A28" s="4"/>
      <c r="B28" s="116" t="s">
        <v>22</v>
      </c>
      <c r="C28" s="117"/>
      <c r="D28" s="117"/>
      <c r="E28" s="118"/>
      <c r="F28" s="119"/>
      <c r="G28" s="222">
        <f>ZakladDPHSniVypocet+ZakladDPHZaklVypocet</f>
        <v>0</v>
      </c>
      <c r="H28" s="222"/>
      <c r="I28" s="222"/>
      <c r="J28" s="120" t="str">
        <f t="shared" si="0"/>
        <v>CZK</v>
      </c>
    </row>
    <row r="29" spans="1:10" ht="27.75" customHeight="1" thickBot="1" x14ac:dyDescent="0.25">
      <c r="A29" s="4"/>
      <c r="B29" s="116" t="s">
        <v>35</v>
      </c>
      <c r="C29" s="121"/>
      <c r="D29" s="121"/>
      <c r="E29" s="121"/>
      <c r="F29" s="121"/>
      <c r="G29" s="216">
        <f>ZakladDPHSni+DPHSni+ZakladDPHZakl+DPHZakl+Zaokrouhleni</f>
        <v>0</v>
      </c>
      <c r="H29" s="216"/>
      <c r="I29" s="216"/>
      <c r="J29" s="122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8"/>
      <c r="G37" s="108"/>
      <c r="H37" s="108"/>
      <c r="I37" s="108"/>
      <c r="J37" s="3"/>
    </row>
    <row r="38" spans="1:52" ht="25.5" hidden="1" customHeight="1" x14ac:dyDescent="0.2">
      <c r="A38" s="100" t="s">
        <v>37</v>
      </c>
      <c r="B38" s="102" t="s">
        <v>16</v>
      </c>
      <c r="C38" s="103" t="s">
        <v>5</v>
      </c>
      <c r="D38" s="104"/>
      <c r="E38" s="104"/>
      <c r="F38" s="109" t="str">
        <f>B23</f>
        <v>Základ pro sníženou DPH</v>
      </c>
      <c r="G38" s="109" t="str">
        <f>B25</f>
        <v>Základ pro základní DPH</v>
      </c>
      <c r="H38" s="110" t="s">
        <v>17</v>
      </c>
      <c r="I38" s="110" t="s">
        <v>1</v>
      </c>
      <c r="J38" s="105" t="s">
        <v>0</v>
      </c>
    </row>
    <row r="39" spans="1:52" ht="25.5" hidden="1" customHeight="1" x14ac:dyDescent="0.2">
      <c r="A39" s="100">
        <v>1</v>
      </c>
      <c r="B39" s="106"/>
      <c r="C39" s="192"/>
      <c r="D39" s="193"/>
      <c r="E39" s="193"/>
      <c r="F39" s="111">
        <f>' Pol'!AC32</f>
        <v>0</v>
      </c>
      <c r="G39" s="112">
        <f>' Pol'!AD32</f>
        <v>0</v>
      </c>
      <c r="H39" s="113">
        <f>(F39*SazbaDPH1/100)+(G39*SazbaDPH2/100)</f>
        <v>0</v>
      </c>
      <c r="I39" s="113">
        <f>F39+G39+H39</f>
        <v>0</v>
      </c>
      <c r="J39" s="107" t="str">
        <f>IF(CenaCelkemVypocet=0,"",I39/CenaCelkemVypocet*100)</f>
        <v/>
      </c>
    </row>
    <row r="40" spans="1:52" ht="25.5" hidden="1" customHeight="1" x14ac:dyDescent="0.2">
      <c r="A40" s="100"/>
      <c r="B40" s="194" t="s">
        <v>45</v>
      </c>
      <c r="C40" s="195"/>
      <c r="D40" s="195"/>
      <c r="E40" s="196"/>
      <c r="F40" s="114">
        <f>SUMIF(A39:A39,"=1",F39:F39)</f>
        <v>0</v>
      </c>
      <c r="G40" s="115">
        <f>SUMIF(A39:A39,"=1",G39:G39)</f>
        <v>0</v>
      </c>
      <c r="H40" s="115">
        <f>SUMIF(A39:A39,"=1",H39:H39)</f>
        <v>0</v>
      </c>
      <c r="I40" s="115">
        <f>SUMIF(A39:A39,"=1",I39:I39)</f>
        <v>0</v>
      </c>
      <c r="J40" s="101">
        <f>SUMIF(A39:A39,"=1",J39:J39)</f>
        <v>0</v>
      </c>
    </row>
    <row r="42" spans="1:52" x14ac:dyDescent="0.2">
      <c r="B42" t="s">
        <v>47</v>
      </c>
    </row>
    <row r="43" spans="1:52" x14ac:dyDescent="0.2">
      <c r="B43" s="197" t="s">
        <v>26</v>
      </c>
      <c r="C43" s="197"/>
      <c r="D43" s="197"/>
      <c r="E43" s="197"/>
      <c r="F43" s="197"/>
      <c r="G43" s="197"/>
      <c r="H43" s="197"/>
      <c r="I43" s="197"/>
      <c r="J43" s="197"/>
      <c r="AZ43" s="123" t="str">
        <f>B43</f>
        <v>Vedlejší náklady</v>
      </c>
    </row>
    <row r="44" spans="1:52" ht="25.5" x14ac:dyDescent="0.2">
      <c r="B44" s="197" t="s">
        <v>48</v>
      </c>
      <c r="C44" s="197"/>
      <c r="D44" s="197"/>
      <c r="E44" s="197"/>
      <c r="F44" s="197"/>
      <c r="G44" s="197"/>
      <c r="H44" s="197"/>
      <c r="I44" s="197"/>
      <c r="J44" s="197"/>
      <c r="AZ44" s="123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97" t="s">
        <v>49</v>
      </c>
      <c r="C45" s="197"/>
      <c r="D45" s="197"/>
      <c r="E45" s="197"/>
      <c r="F45" s="197"/>
      <c r="G45" s="197"/>
      <c r="H45" s="197"/>
      <c r="I45" s="197"/>
      <c r="J45" s="197"/>
      <c r="AZ45" s="123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97" t="s">
        <v>27</v>
      </c>
      <c r="C47" s="197"/>
      <c r="D47" s="197"/>
      <c r="E47" s="197"/>
      <c r="F47" s="197"/>
      <c r="G47" s="197"/>
      <c r="H47" s="197"/>
      <c r="I47" s="197"/>
      <c r="J47" s="197"/>
      <c r="AZ47" s="123" t="str">
        <f>B47</f>
        <v>Ostatní náklady</v>
      </c>
    </row>
    <row r="48" spans="1:52" ht="38.25" x14ac:dyDescent="0.2">
      <c r="B48" s="197" t="s">
        <v>50</v>
      </c>
      <c r="C48" s="197"/>
      <c r="D48" s="197"/>
      <c r="E48" s="197"/>
      <c r="F48" s="197"/>
      <c r="G48" s="197"/>
      <c r="H48" s="197"/>
      <c r="I48" s="197"/>
      <c r="J48" s="197"/>
      <c r="AZ48" s="123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97" t="s">
        <v>51</v>
      </c>
      <c r="C49" s="197"/>
      <c r="D49" s="197"/>
      <c r="E49" s="197"/>
      <c r="F49" s="197"/>
      <c r="G49" s="197"/>
      <c r="H49" s="197"/>
      <c r="I49" s="197"/>
      <c r="J49" s="197"/>
      <c r="AZ49" s="123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24" t="s">
        <v>52</v>
      </c>
    </row>
    <row r="54" spans="1:52" ht="25.5" customHeight="1" x14ac:dyDescent="0.2">
      <c r="A54" s="125"/>
      <c r="B54" s="128" t="s">
        <v>16</v>
      </c>
      <c r="C54" s="128" t="s">
        <v>5</v>
      </c>
      <c r="D54" s="129"/>
      <c r="E54" s="129"/>
      <c r="F54" s="132" t="s">
        <v>53</v>
      </c>
      <c r="G54" s="132"/>
      <c r="H54" s="132"/>
      <c r="I54" s="198" t="s">
        <v>28</v>
      </c>
      <c r="J54" s="198"/>
    </row>
    <row r="55" spans="1:52" ht="25.5" customHeight="1" x14ac:dyDescent="0.2">
      <c r="A55" s="126"/>
      <c r="B55" s="133" t="s">
        <v>54</v>
      </c>
      <c r="C55" s="200" t="s">
        <v>26</v>
      </c>
      <c r="D55" s="201"/>
      <c r="E55" s="201"/>
      <c r="F55" s="134" t="s">
        <v>54</v>
      </c>
      <c r="G55" s="135"/>
      <c r="H55" s="135"/>
      <c r="I55" s="199">
        <f>' Pol'!G8</f>
        <v>0</v>
      </c>
      <c r="J55" s="199"/>
    </row>
    <row r="56" spans="1:52" ht="25.5" customHeight="1" x14ac:dyDescent="0.2">
      <c r="A56" s="127"/>
      <c r="B56" s="130" t="s">
        <v>1</v>
      </c>
      <c r="C56" s="130"/>
      <c r="D56" s="131"/>
      <c r="E56" s="131"/>
      <c r="F56" s="136"/>
      <c r="G56" s="137"/>
      <c r="H56" s="137"/>
      <c r="I56" s="191">
        <f>I55</f>
        <v>0</v>
      </c>
      <c r="J56" s="191"/>
    </row>
    <row r="57" spans="1:52" x14ac:dyDescent="0.2">
      <c r="F57" s="138"/>
      <c r="G57" s="99"/>
      <c r="H57" s="138"/>
      <c r="I57" s="99"/>
      <c r="J57" s="99"/>
    </row>
    <row r="58" spans="1:52" x14ac:dyDescent="0.2">
      <c r="F58" s="138"/>
      <c r="G58" s="99"/>
      <c r="H58" s="138"/>
      <c r="I58" s="99"/>
      <c r="J58" s="99"/>
    </row>
    <row r="59" spans="1:52" x14ac:dyDescent="0.2">
      <c r="F59" s="138"/>
      <c r="G59" s="99"/>
      <c r="H59" s="138"/>
      <c r="I59" s="99"/>
      <c r="J59" s="9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G15:H15"/>
    <mergeCell ref="I15:J15"/>
    <mergeCell ref="E16:F16"/>
    <mergeCell ref="D12:G12"/>
    <mergeCell ref="D13:G13"/>
    <mergeCell ref="D2:H2"/>
    <mergeCell ref="D3:H3"/>
    <mergeCell ref="I56:J56"/>
    <mergeCell ref="C39:E39"/>
    <mergeCell ref="B40:E40"/>
    <mergeCell ref="B43:J43"/>
    <mergeCell ref="B44:J44"/>
    <mergeCell ref="B45:J45"/>
    <mergeCell ref="B47:J47"/>
    <mergeCell ref="B48:J48"/>
    <mergeCell ref="B49:J49"/>
    <mergeCell ref="I54:J54"/>
    <mergeCell ref="I55:J55"/>
    <mergeCell ref="C55:E55"/>
    <mergeCell ref="E15:F15"/>
    <mergeCell ref="D11:G1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79" t="s">
        <v>41</v>
      </c>
      <c r="B2" s="78"/>
      <c r="C2" s="229"/>
      <c r="D2" s="229"/>
      <c r="E2" s="229"/>
      <c r="F2" s="229"/>
      <c r="G2" s="230"/>
    </row>
    <row r="3" spans="1:7" ht="24.95" hidden="1" customHeight="1" x14ac:dyDescent="0.2">
      <c r="A3" s="79" t="s">
        <v>7</v>
      </c>
      <c r="B3" s="78"/>
      <c r="C3" s="229"/>
      <c r="D3" s="229"/>
      <c r="E3" s="229"/>
      <c r="F3" s="229"/>
      <c r="G3" s="230"/>
    </row>
    <row r="4" spans="1:7" ht="24.95" hidden="1" customHeight="1" x14ac:dyDescent="0.2">
      <c r="A4" s="79" t="s">
        <v>8</v>
      </c>
      <c r="B4" s="78"/>
      <c r="C4" s="229"/>
      <c r="D4" s="229"/>
      <c r="E4" s="229"/>
      <c r="F4" s="229"/>
      <c r="G4" s="23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selection activeCell="AN28" sqref="AN28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5" t="s">
        <v>118</v>
      </c>
      <c r="B1" s="255"/>
      <c r="C1" s="255"/>
      <c r="D1" s="255"/>
      <c r="E1" s="255"/>
      <c r="F1" s="255"/>
      <c r="G1" s="255"/>
      <c r="AE1" t="s">
        <v>57</v>
      </c>
    </row>
    <row r="2" spans="1:60" ht="24.95" customHeight="1" x14ac:dyDescent="0.2">
      <c r="A2" s="144" t="s">
        <v>56</v>
      </c>
      <c r="B2" s="142"/>
      <c r="C2" s="256" t="s">
        <v>44</v>
      </c>
      <c r="D2" s="257"/>
      <c r="E2" s="257"/>
      <c r="F2" s="257"/>
      <c r="G2" s="258"/>
      <c r="AE2" t="s">
        <v>58</v>
      </c>
    </row>
    <row r="3" spans="1:60" ht="24.95" hidden="1" customHeight="1" x14ac:dyDescent="0.2">
      <c r="A3" s="145" t="s">
        <v>7</v>
      </c>
      <c r="B3" s="143"/>
      <c r="C3" s="259"/>
      <c r="D3" s="259"/>
      <c r="E3" s="259"/>
      <c r="F3" s="259"/>
      <c r="G3" s="260"/>
      <c r="AE3" t="s">
        <v>59</v>
      </c>
    </row>
    <row r="4" spans="1:60" ht="24.95" hidden="1" customHeight="1" x14ac:dyDescent="0.2">
      <c r="A4" s="145" t="s">
        <v>8</v>
      </c>
      <c r="B4" s="143"/>
      <c r="C4" s="261"/>
      <c r="D4" s="259"/>
      <c r="E4" s="259"/>
      <c r="F4" s="259"/>
      <c r="G4" s="260"/>
      <c r="AE4" t="s">
        <v>60</v>
      </c>
    </row>
    <row r="5" spans="1:60" hidden="1" x14ac:dyDescent="0.2">
      <c r="A5" s="146" t="s">
        <v>61</v>
      </c>
      <c r="B5" s="147"/>
      <c r="C5" s="148"/>
      <c r="D5" s="149"/>
      <c r="E5" s="150"/>
      <c r="F5" s="150"/>
      <c r="G5" s="151"/>
      <c r="AE5" t="s">
        <v>62</v>
      </c>
    </row>
    <row r="6" spans="1:60" x14ac:dyDescent="0.2">
      <c r="D6" s="141"/>
    </row>
    <row r="7" spans="1:60" ht="38.25" x14ac:dyDescent="0.2">
      <c r="A7" s="156" t="s">
        <v>63</v>
      </c>
      <c r="B7" s="157" t="s">
        <v>64</v>
      </c>
      <c r="C7" s="157" t="s">
        <v>65</v>
      </c>
      <c r="D7" s="166" t="s">
        <v>66</v>
      </c>
      <c r="E7" s="156" t="s">
        <v>67</v>
      </c>
      <c r="F7" s="152" t="s">
        <v>68</v>
      </c>
      <c r="G7" s="167" t="s">
        <v>28</v>
      </c>
      <c r="H7" s="168" t="s">
        <v>29</v>
      </c>
      <c r="I7" s="168" t="s">
        <v>69</v>
      </c>
      <c r="J7" s="168" t="s">
        <v>30</v>
      </c>
      <c r="K7" s="168" t="s">
        <v>70</v>
      </c>
      <c r="L7" s="168" t="s">
        <v>71</v>
      </c>
      <c r="M7" s="168" t="s">
        <v>72</v>
      </c>
      <c r="N7" s="168" t="s">
        <v>73</v>
      </c>
      <c r="O7" s="168" t="s">
        <v>74</v>
      </c>
      <c r="P7" s="168" t="s">
        <v>75</v>
      </c>
      <c r="Q7" s="168" t="s">
        <v>76</v>
      </c>
      <c r="R7" s="168" t="s">
        <v>77</v>
      </c>
      <c r="S7" s="168" t="s">
        <v>78</v>
      </c>
      <c r="T7" s="168" t="s">
        <v>79</v>
      </c>
      <c r="U7" s="158" t="s">
        <v>80</v>
      </c>
    </row>
    <row r="8" spans="1:60" x14ac:dyDescent="0.2">
      <c r="A8" s="169" t="s">
        <v>81</v>
      </c>
      <c r="B8" s="170" t="s">
        <v>54</v>
      </c>
      <c r="C8" s="171" t="s">
        <v>26</v>
      </c>
      <c r="D8" s="172"/>
      <c r="E8" s="173"/>
      <c r="F8" s="162"/>
      <c r="G8" s="162">
        <f>SUMIF(AE9:AE30,"&lt;&gt;NOR",G9:G30)</f>
        <v>0</v>
      </c>
      <c r="H8" s="162"/>
      <c r="I8" s="162">
        <f>SUM(I9:I30)</f>
        <v>0</v>
      </c>
      <c r="J8" s="162"/>
      <c r="K8" s="162">
        <f>SUM(K9:K30)</f>
        <v>0</v>
      </c>
      <c r="L8" s="162"/>
      <c r="M8" s="162">
        <f>SUM(M9:M30)</f>
        <v>0</v>
      </c>
      <c r="N8" s="162"/>
      <c r="O8" s="162">
        <f>SUM(O9:O30)</f>
        <v>0</v>
      </c>
      <c r="P8" s="162"/>
      <c r="Q8" s="162">
        <f>SUM(Q9:Q30)</f>
        <v>0</v>
      </c>
      <c r="R8" s="162"/>
      <c r="S8" s="162"/>
      <c r="T8" s="174"/>
      <c r="U8" s="162">
        <f>SUM(U9:U30)</f>
        <v>0</v>
      </c>
      <c r="AE8" t="s">
        <v>82</v>
      </c>
    </row>
    <row r="9" spans="1:60" outlineLevel="1" x14ac:dyDescent="0.2">
      <c r="A9" s="154">
        <v>1</v>
      </c>
      <c r="B9" s="159" t="s">
        <v>83</v>
      </c>
      <c r="C9" s="184" t="s">
        <v>84</v>
      </c>
      <c r="D9" s="160" t="s">
        <v>85</v>
      </c>
      <c r="E9" s="161">
        <v>1</v>
      </c>
      <c r="F9" s="163"/>
      <c r="G9" s="164">
        <f>ROUND(E9*F9,2)</f>
        <v>0</v>
      </c>
      <c r="H9" s="163"/>
      <c r="I9" s="164">
        <f>ROUND(E9*H9,2)</f>
        <v>0</v>
      </c>
      <c r="J9" s="163"/>
      <c r="K9" s="164">
        <f>ROUND(E9*J9,2)</f>
        <v>0</v>
      </c>
      <c r="L9" s="164">
        <v>21</v>
      </c>
      <c r="M9" s="164">
        <f>G9*(1+L9/100)</f>
        <v>0</v>
      </c>
      <c r="N9" s="164">
        <v>0</v>
      </c>
      <c r="O9" s="164">
        <f>ROUND(E9*N9,2)</f>
        <v>0</v>
      </c>
      <c r="P9" s="164">
        <v>0</v>
      </c>
      <c r="Q9" s="164">
        <f>ROUND(E9*P9,2)</f>
        <v>0</v>
      </c>
      <c r="R9" s="164"/>
      <c r="S9" s="164"/>
      <c r="T9" s="165">
        <v>0</v>
      </c>
      <c r="U9" s="164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86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59"/>
      <c r="C10" s="243" t="s">
        <v>101</v>
      </c>
      <c r="D10" s="244"/>
      <c r="E10" s="245"/>
      <c r="F10" s="246"/>
      <c r="G10" s="247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5"/>
      <c r="U10" s="164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87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5" t="str">
        <f t="shared" ref="BA10:BA24" si="0">C10</f>
        <v>- zřízení objektů ZS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59"/>
      <c r="C11" s="243" t="s">
        <v>102</v>
      </c>
      <c r="D11" s="244"/>
      <c r="E11" s="245"/>
      <c r="F11" s="246"/>
      <c r="G11" s="247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5"/>
      <c r="U11" s="164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87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5" t="str">
        <f t="shared" si="0"/>
        <v>- zřízení přípojek médií k objektům ZS</v>
      </c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59"/>
      <c r="C12" s="243" t="s">
        <v>103</v>
      </c>
      <c r="D12" s="244"/>
      <c r="E12" s="245"/>
      <c r="F12" s="246"/>
      <c r="G12" s="247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5"/>
      <c r="U12" s="164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87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5" t="str">
        <f t="shared" si="0"/>
        <v>- zřízení odběrných míst NN a vody s měřením</v>
      </c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59"/>
      <c r="C13" s="243" t="s">
        <v>104</v>
      </c>
      <c r="D13" s="244"/>
      <c r="E13" s="245"/>
      <c r="F13" s="246"/>
      <c r="G13" s="247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5"/>
      <c r="U13" s="164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87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5" t="str">
        <f t="shared" si="0"/>
        <v>- provozní náklady na energie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59"/>
      <c r="C14" s="243" t="s">
        <v>105</v>
      </c>
      <c r="D14" s="244"/>
      <c r="E14" s="245"/>
      <c r="F14" s="246"/>
      <c r="G14" s="247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5"/>
      <c r="U14" s="164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87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5" t="str">
        <f t="shared" si="0"/>
        <v>- náklady na vybavení objektů ZS</v>
      </c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59"/>
      <c r="C15" s="243" t="s">
        <v>106</v>
      </c>
      <c r="D15" s="244"/>
      <c r="E15" s="245"/>
      <c r="F15" s="246"/>
      <c r="G15" s="247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5"/>
      <c r="U15" s="164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87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5" t="str">
        <f t="shared" si="0"/>
        <v>- náklady na údržbu objektů ZS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59"/>
      <c r="C16" s="243" t="s">
        <v>107</v>
      </c>
      <c r="D16" s="244"/>
      <c r="E16" s="245"/>
      <c r="F16" s="246"/>
      <c r="G16" s="247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5"/>
      <c r="U16" s="164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87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5" t="str">
        <f t="shared" si="0"/>
        <v>- náklady na úklid ploch využívaných pro ZS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59"/>
      <c r="C17" s="243" t="s">
        <v>108</v>
      </c>
      <c r="D17" s="244"/>
      <c r="E17" s="245"/>
      <c r="F17" s="246"/>
      <c r="G17" s="247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5"/>
      <c r="U17" s="164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87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5" t="str">
        <f t="shared" si="0"/>
        <v>- náklady spojené s likvidací objektů ZS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59"/>
      <c r="C18" s="243" t="s">
        <v>109</v>
      </c>
      <c r="D18" s="244"/>
      <c r="E18" s="245"/>
      <c r="F18" s="246"/>
      <c r="G18" s="247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5"/>
      <c r="U18" s="164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87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5" t="str">
        <f t="shared" si="0"/>
        <v>- náklady na uvedení ploch a zařízení využívaných pro ZS do původního stavu</v>
      </c>
      <c r="BB18" s="153"/>
      <c r="BC18" s="153"/>
      <c r="BD18" s="153"/>
      <c r="BE18" s="153"/>
      <c r="BF18" s="153"/>
      <c r="BG18" s="153"/>
      <c r="BH18" s="153"/>
    </row>
    <row r="19" spans="1:60" ht="33.75" outlineLevel="1" x14ac:dyDescent="0.2">
      <c r="A19" s="154"/>
      <c r="B19" s="159"/>
      <c r="C19" s="243" t="s">
        <v>110</v>
      </c>
      <c r="D19" s="244"/>
      <c r="E19" s="245"/>
      <c r="F19" s="246"/>
      <c r="G19" s="247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5"/>
      <c r="U19" s="164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87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5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59"/>
      <c r="C20" s="243" t="s">
        <v>88</v>
      </c>
      <c r="D20" s="244"/>
      <c r="E20" s="245"/>
      <c r="F20" s="246"/>
      <c r="G20" s="247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5"/>
      <c r="U20" s="164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87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5" t="str">
        <f t="shared" si="0"/>
        <v>- poplatky za užívání veřejných ploch a to vč. užívání ploch k uložení materiálů a odpadu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59"/>
      <c r="C21" s="243" t="s">
        <v>89</v>
      </c>
      <c r="D21" s="244"/>
      <c r="E21" s="245"/>
      <c r="F21" s="246"/>
      <c r="G21" s="247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5"/>
      <c r="U21" s="164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87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5" t="str">
        <f t="shared" si="0"/>
        <v>- náklady na dočasné bezbariérové trasy pro pěší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59"/>
      <c r="C22" s="243" t="s">
        <v>90</v>
      </c>
      <c r="D22" s="244"/>
      <c r="E22" s="245"/>
      <c r="F22" s="246"/>
      <c r="G22" s="247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5"/>
      <c r="U22" s="164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87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5" t="str">
        <f t="shared" si="0"/>
        <v>- náklady na mobilní oplocení a hrazení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59"/>
      <c r="C23" s="243" t="s">
        <v>91</v>
      </c>
      <c r="D23" s="244"/>
      <c r="E23" s="245"/>
      <c r="F23" s="246"/>
      <c r="G23" s="247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5"/>
      <c r="U23" s="164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87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5" t="str">
        <f t="shared" si="0"/>
        <v>- náklady na umístění tabule "stavba povolena"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59"/>
      <c r="C24" s="243" t="s">
        <v>92</v>
      </c>
      <c r="D24" s="244"/>
      <c r="E24" s="245"/>
      <c r="F24" s="246"/>
      <c r="G24" s="247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5"/>
      <c r="U24" s="164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87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5" t="str">
        <f t="shared" si="0"/>
        <v>- náklady na umístění výstražných značek a cedulí (např. zákaz vstupu na staveniště)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2</v>
      </c>
      <c r="B25" s="159" t="s">
        <v>93</v>
      </c>
      <c r="C25" s="184" t="s">
        <v>94</v>
      </c>
      <c r="D25" s="160" t="s">
        <v>95</v>
      </c>
      <c r="E25" s="161">
        <v>6</v>
      </c>
      <c r="F25" s="163"/>
      <c r="G25" s="164">
        <f>ROUND(E25*F25,2)</f>
        <v>0</v>
      </c>
      <c r="H25" s="163"/>
      <c r="I25" s="164">
        <f>ROUND(E25*H25,2)</f>
        <v>0</v>
      </c>
      <c r="J25" s="163"/>
      <c r="K25" s="164">
        <f>ROUND(E25*J25,2)</f>
        <v>0</v>
      </c>
      <c r="L25" s="164">
        <v>21</v>
      </c>
      <c r="M25" s="164">
        <f>G25*(1+L25/100)</f>
        <v>0</v>
      </c>
      <c r="N25" s="164">
        <v>0</v>
      </c>
      <c r="O25" s="164">
        <f>ROUND(E25*N25,2)</f>
        <v>0</v>
      </c>
      <c r="P25" s="164">
        <v>0</v>
      </c>
      <c r="Q25" s="164">
        <f>ROUND(E25*P25,2)</f>
        <v>0</v>
      </c>
      <c r="R25" s="164"/>
      <c r="S25" s="164"/>
      <c r="T25" s="165">
        <v>0</v>
      </c>
      <c r="U25" s="164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86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/>
      <c r="B26" s="159"/>
      <c r="C26" s="243" t="s">
        <v>96</v>
      </c>
      <c r="D26" s="244"/>
      <c r="E26" s="245"/>
      <c r="F26" s="246"/>
      <c r="G26" s="247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5"/>
      <c r="U26" s="164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87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5" t="str">
        <f>C26</f>
        <v>- náklady na provedení veškerých předepsaných zkoušek a revizí použitých materiálů a provedených konstrukcí nebo stavebních prací (statické zatěžovací zkoušky)</v>
      </c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59"/>
      <c r="C27" s="243" t="s">
        <v>97</v>
      </c>
      <c r="D27" s="244"/>
      <c r="E27" s="245"/>
      <c r="F27" s="246"/>
      <c r="G27" s="247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5"/>
      <c r="U27" s="164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87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5" t="str">
        <f>C27</f>
        <v>- laboratorní zkoušky zeminy pro provedení stabilizace</v>
      </c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3</v>
      </c>
      <c r="B28" s="159" t="s">
        <v>98</v>
      </c>
      <c r="C28" s="184" t="s">
        <v>99</v>
      </c>
      <c r="D28" s="160" t="s">
        <v>85</v>
      </c>
      <c r="E28" s="161">
        <v>1</v>
      </c>
      <c r="F28" s="163"/>
      <c r="G28" s="164">
        <f>ROUND(E28*F28,2)</f>
        <v>0</v>
      </c>
      <c r="H28" s="163"/>
      <c r="I28" s="164">
        <f>ROUND(E28*H28,2)</f>
        <v>0</v>
      </c>
      <c r="J28" s="163"/>
      <c r="K28" s="164">
        <f>ROUND(E28*J28,2)</f>
        <v>0</v>
      </c>
      <c r="L28" s="164">
        <v>21</v>
      </c>
      <c r="M28" s="164">
        <f>G28*(1+L28/100)</f>
        <v>0</v>
      </c>
      <c r="N28" s="164">
        <v>0</v>
      </c>
      <c r="O28" s="164">
        <f>ROUND(E28*N28,2)</f>
        <v>0</v>
      </c>
      <c r="P28" s="164">
        <v>0</v>
      </c>
      <c r="Q28" s="164">
        <f>ROUND(E28*P28,2)</f>
        <v>0</v>
      </c>
      <c r="R28" s="164"/>
      <c r="S28" s="164"/>
      <c r="T28" s="165">
        <v>0</v>
      </c>
      <c r="U28" s="164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86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59"/>
      <c r="C29" s="243" t="s">
        <v>111</v>
      </c>
      <c r="D29" s="244"/>
      <c r="E29" s="245"/>
      <c r="F29" s="246"/>
      <c r="G29" s="247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5"/>
      <c r="U29" s="164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87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5" t="str">
        <f>C29</f>
        <v>Komplet zahrnuje :</v>
      </c>
      <c r="BB29" s="153"/>
      <c r="BC29" s="153"/>
      <c r="BD29" s="153"/>
      <c r="BE29" s="153"/>
      <c r="BF29" s="153"/>
      <c r="BG29" s="153"/>
      <c r="BH29" s="153"/>
    </row>
    <row r="30" spans="1:60" ht="33.75" outlineLevel="1" x14ac:dyDescent="0.2">
      <c r="A30" s="175"/>
      <c r="B30" s="176"/>
      <c r="C30" s="248" t="s">
        <v>100</v>
      </c>
      <c r="D30" s="249"/>
      <c r="E30" s="250"/>
      <c r="F30" s="251"/>
      <c r="G30" s="252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8"/>
      <c r="U30" s="177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87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5" t="str">
        <f>C30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6"/>
      <c r="B31" s="7" t="s">
        <v>112</v>
      </c>
      <c r="C31" s="185" t="s">
        <v>112</v>
      </c>
      <c r="D31" s="9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A32" s="179"/>
      <c r="B32" s="180">
        <v>26</v>
      </c>
      <c r="C32" s="186" t="s">
        <v>112</v>
      </c>
      <c r="D32" s="181"/>
      <c r="E32" s="182"/>
      <c r="F32" s="182"/>
      <c r="G32" s="183">
        <f>G8</f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f>SUMIF(L7:L30,AC31,G7:G30)</f>
        <v>0</v>
      </c>
      <c r="AD32">
        <f>SUMIF(L7:L30,AD31,G7:G30)</f>
        <v>0</v>
      </c>
      <c r="AE32" t="s">
        <v>113</v>
      </c>
    </row>
    <row r="33" spans="1:31" x14ac:dyDescent="0.2">
      <c r="A33" s="6"/>
      <c r="B33" s="7" t="s">
        <v>112</v>
      </c>
      <c r="C33" s="185" t="s">
        <v>112</v>
      </c>
      <c r="D33" s="9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112</v>
      </c>
      <c r="C34" s="185" t="s">
        <v>112</v>
      </c>
      <c r="D34" s="9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3">
        <v>33</v>
      </c>
      <c r="B35" s="253"/>
      <c r="C35" s="254"/>
      <c r="D35" s="9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31"/>
      <c r="B36" s="232"/>
      <c r="C36" s="233"/>
      <c r="D36" s="232"/>
      <c r="E36" s="232"/>
      <c r="F36" s="232"/>
      <c r="G36" s="234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E36" t="s">
        <v>114</v>
      </c>
    </row>
    <row r="37" spans="1:31" x14ac:dyDescent="0.2">
      <c r="A37" s="235"/>
      <c r="B37" s="236"/>
      <c r="C37" s="237"/>
      <c r="D37" s="236"/>
      <c r="E37" s="236"/>
      <c r="F37" s="236"/>
      <c r="G37" s="238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35"/>
      <c r="B38" s="236"/>
      <c r="C38" s="237"/>
      <c r="D38" s="236"/>
      <c r="E38" s="236"/>
      <c r="F38" s="236"/>
      <c r="G38" s="238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35"/>
      <c r="B39" s="236"/>
      <c r="C39" s="237"/>
      <c r="D39" s="236"/>
      <c r="E39" s="236"/>
      <c r="F39" s="236"/>
      <c r="G39" s="23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39"/>
      <c r="B40" s="240"/>
      <c r="C40" s="241"/>
      <c r="D40" s="240"/>
      <c r="E40" s="240"/>
      <c r="F40" s="240"/>
      <c r="G40" s="242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6"/>
      <c r="B41" s="7" t="s">
        <v>112</v>
      </c>
      <c r="C41" s="185" t="s">
        <v>112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C42" s="187"/>
      <c r="D42" s="141"/>
      <c r="AE42" t="s">
        <v>115</v>
      </c>
    </row>
    <row r="43" spans="1:31" x14ac:dyDescent="0.2">
      <c r="D43" s="141"/>
    </row>
    <row r="44" spans="1:31" x14ac:dyDescent="0.2">
      <c r="D44" s="141"/>
    </row>
    <row r="45" spans="1:31" x14ac:dyDescent="0.2">
      <c r="D45" s="141"/>
    </row>
    <row r="46" spans="1:31" x14ac:dyDescent="0.2">
      <c r="D46" s="141"/>
    </row>
    <row r="47" spans="1:31" x14ac:dyDescent="0.2">
      <c r="D47" s="141"/>
    </row>
    <row r="48" spans="1:31" x14ac:dyDescent="0.2">
      <c r="D48" s="141"/>
    </row>
    <row r="49" spans="4:4" x14ac:dyDescent="0.2">
      <c r="D49" s="141"/>
    </row>
    <row r="50" spans="4:4" x14ac:dyDescent="0.2">
      <c r="D50" s="141"/>
    </row>
    <row r="51" spans="4:4" x14ac:dyDescent="0.2">
      <c r="D51" s="141"/>
    </row>
    <row r="52" spans="4:4" x14ac:dyDescent="0.2">
      <c r="D52" s="141"/>
    </row>
    <row r="53" spans="4:4" x14ac:dyDescent="0.2">
      <c r="D53" s="141"/>
    </row>
    <row r="54" spans="4:4" x14ac:dyDescent="0.2">
      <c r="D54" s="141"/>
    </row>
    <row r="55" spans="4:4" x14ac:dyDescent="0.2">
      <c r="D55" s="141"/>
    </row>
    <row r="56" spans="4:4" x14ac:dyDescent="0.2">
      <c r="D56" s="141"/>
    </row>
    <row r="57" spans="4:4" x14ac:dyDescent="0.2">
      <c r="D57" s="141"/>
    </row>
    <row r="58" spans="4:4" x14ac:dyDescent="0.2">
      <c r="D58" s="141"/>
    </row>
    <row r="59" spans="4:4" x14ac:dyDescent="0.2">
      <c r="D59" s="141"/>
    </row>
    <row r="60" spans="4:4" x14ac:dyDescent="0.2">
      <c r="D60" s="141"/>
    </row>
    <row r="61" spans="4:4" x14ac:dyDescent="0.2">
      <c r="D61" s="141"/>
    </row>
    <row r="62" spans="4:4" x14ac:dyDescent="0.2">
      <c r="D62" s="141"/>
    </row>
    <row r="63" spans="4:4" x14ac:dyDescent="0.2">
      <c r="D63" s="141"/>
    </row>
    <row r="64" spans="4:4" x14ac:dyDescent="0.2">
      <c r="D64" s="141"/>
    </row>
    <row r="65" spans="4:4" x14ac:dyDescent="0.2">
      <c r="D65" s="141"/>
    </row>
    <row r="66" spans="4:4" x14ac:dyDescent="0.2">
      <c r="D66" s="141"/>
    </row>
    <row r="67" spans="4:4" x14ac:dyDescent="0.2">
      <c r="D67" s="141"/>
    </row>
    <row r="68" spans="4:4" x14ac:dyDescent="0.2">
      <c r="D68" s="141"/>
    </row>
    <row r="69" spans="4:4" x14ac:dyDescent="0.2">
      <c r="D69" s="141"/>
    </row>
    <row r="70" spans="4:4" x14ac:dyDescent="0.2">
      <c r="D70" s="141"/>
    </row>
    <row r="71" spans="4:4" x14ac:dyDescent="0.2">
      <c r="D71" s="141"/>
    </row>
    <row r="72" spans="4:4" x14ac:dyDescent="0.2">
      <c r="D72" s="141"/>
    </row>
    <row r="73" spans="4:4" x14ac:dyDescent="0.2">
      <c r="D73" s="141"/>
    </row>
    <row r="74" spans="4:4" x14ac:dyDescent="0.2">
      <c r="D74" s="141"/>
    </row>
    <row r="75" spans="4:4" x14ac:dyDescent="0.2">
      <c r="D75" s="141"/>
    </row>
    <row r="76" spans="4:4" x14ac:dyDescent="0.2">
      <c r="D76" s="141"/>
    </row>
    <row r="77" spans="4:4" x14ac:dyDescent="0.2">
      <c r="D77" s="141"/>
    </row>
    <row r="78" spans="4:4" x14ac:dyDescent="0.2">
      <c r="D78" s="141"/>
    </row>
    <row r="79" spans="4:4" x14ac:dyDescent="0.2">
      <c r="D79" s="141"/>
    </row>
    <row r="80" spans="4:4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25">
    <mergeCell ref="C11:G11"/>
    <mergeCell ref="A1:G1"/>
    <mergeCell ref="C2:G2"/>
    <mergeCell ref="C3:G3"/>
    <mergeCell ref="C4:G4"/>
    <mergeCell ref="C10:G10"/>
    <mergeCell ref="C23:G23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A36:G40"/>
    <mergeCell ref="C24:G24"/>
    <mergeCell ref="C26:G26"/>
    <mergeCell ref="C27:G27"/>
    <mergeCell ref="C29:G29"/>
    <mergeCell ref="C30:G30"/>
    <mergeCell ref="A35:C35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2014-02-28T09:52:57Z</cp:lastPrinted>
  <dcterms:created xsi:type="dcterms:W3CDTF">2009-04-08T07:15:50Z</dcterms:created>
  <dcterms:modified xsi:type="dcterms:W3CDTF">2022-02-08T07:49:52Z</dcterms:modified>
</cp:coreProperties>
</file>