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0" defaultThemeVersion="124226"/>
  <bookViews>
    <workbookView xWindow="0" yWindow="180" windowWidth="19440" windowHeight="12240"/>
  </bookViews>
  <sheets>
    <sheet name="VZ1-bezbariérovost-krycí list" sheetId="16" r:id="rId1"/>
    <sheet name="ZŠ_Dr.Hrubého_WC" sheetId="13" r:id="rId2"/>
    <sheet name="ZŠ_Dr.Hrubého_dveře" sheetId="15" r:id="rId3"/>
    <sheet name="ZŠ_námSvobody_WC" sheetId="14" r:id="rId4"/>
  </sheets>
  <externalReferences>
    <externalReference r:id="rId5"/>
    <externalReference r:id="rId6"/>
    <externalReference r:id="rId7"/>
    <externalReference r:id="rId8"/>
  </externalReferences>
  <definedNames>
    <definedName name="CenaCelkem" localSheetId="3">#REF!</definedName>
    <definedName name="CenaCelkem">#REF!</definedName>
    <definedName name="CenaCelkemBezDPH" localSheetId="3">#REF!</definedName>
    <definedName name="CenaCelkemBezDPH">#REF!</definedName>
    <definedName name="cisloobjektu">#REF!</definedName>
    <definedName name="CisloRozpoctu" localSheetId="3">'[1]Krycí list'!$C$2</definedName>
    <definedName name="CisloRozpoctu">'[2]Krycí list'!$C$2</definedName>
    <definedName name="cislostavby" localSheetId="3">'[1]Krycí list'!$A$7</definedName>
    <definedName name="cislostavby">'[2]Krycí list'!$A$7</definedName>
    <definedName name="CisloStavebnihoRozpoctu">#REF!</definedName>
    <definedName name="dadresa">#REF!</definedName>
    <definedName name="dmisto">#REF!</definedName>
    <definedName name="DPHSni">#REF!</definedName>
    <definedName name="DPHZakl">#REF!</definedName>
    <definedName name="Mena" localSheetId="1">[3]Stavba!$J$29</definedName>
    <definedName name="Mena" localSheetId="3">[4]Stavba!$J$29</definedName>
    <definedName name="Mena">#REF!</definedName>
    <definedName name="MistoStavby">#REF!</definedName>
    <definedName name="nazevobjektu">#REF!</definedName>
    <definedName name="NazevRozpoctu" localSheetId="3">'[1]Krycí list'!$D$2</definedName>
    <definedName name="NazevRozpoctu">'[2]Krycí list'!$D$2</definedName>
    <definedName name="nazevstavby" localSheetId="3">'[1]Krycí list'!$C$7</definedName>
    <definedName name="nazevstavby">'[2]Krycí list'!$C$7</definedName>
    <definedName name="NazevStavebnihoRozpoctu">#REF!</definedName>
    <definedName name="oadresa">#REF!</definedName>
    <definedName name="_xlnm.Print_Area" localSheetId="0">'VZ1-bezbariérovost-krycí list'!$A$1:$E$27</definedName>
    <definedName name="_xlnm.Print_Area" localSheetId="1">ZŠ_Dr.Hrubého_WC!$B$1:$U$155</definedName>
    <definedName name="_xlnm.Print_Area" localSheetId="3">ZŠ_námSvobody_WC!$B$5:$U$154</definedName>
    <definedName name="padresa">#REF!</definedName>
    <definedName name="pdic">#REF!</definedName>
    <definedName name="pico">#REF!</definedName>
    <definedName name="pmisto">#REF!</definedName>
    <definedName name="PocetMJ">#REF!</definedName>
    <definedName name="PoptavkaID">#REF!</definedName>
    <definedName name="pPSC">#REF!</definedName>
    <definedName name="Projektant">#REF!</definedName>
    <definedName name="SazbaDPH1" localSheetId="3">'[1]Krycí list'!$C$30</definedName>
    <definedName name="SazbaDPH1">'[2]Krycí list'!$C$30</definedName>
    <definedName name="SazbaDPH2" localSheetId="3">'[1]Krycí list'!$C$32</definedName>
    <definedName name="SazbaDPH2">'[2]Krycí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#REF!</definedName>
    <definedName name="ZakladDPHSni">#REF!</definedName>
    <definedName name="ZakladDPHZakl">#REF!</definedName>
    <definedName name="Zaokrouhleni">#REF!</definedName>
    <definedName name="Zhotovitel">#REF!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5"/>
  <c r="C16" i="16"/>
  <c r="C15"/>
  <c r="C14"/>
  <c r="G155" i="14"/>
  <c r="G155" i="13"/>
  <c r="G154"/>
  <c r="G146" l="1"/>
  <c r="G147"/>
  <c r="G150"/>
  <c r="G151"/>
  <c r="G151" i="14"/>
  <c r="G152"/>
  <c r="G150"/>
  <c r="G146"/>
  <c r="G147"/>
  <c r="G148"/>
  <c r="G145"/>
  <c r="G140"/>
  <c r="G141"/>
  <c r="G142"/>
  <c r="G143"/>
  <c r="G139"/>
  <c r="G137"/>
  <c r="G136"/>
  <c r="G128"/>
  <c r="G129"/>
  <c r="G130"/>
  <c r="G131"/>
  <c r="G132"/>
  <c r="G133"/>
  <c r="G134"/>
  <c r="G127"/>
  <c r="G119"/>
  <c r="G120"/>
  <c r="G121"/>
  <c r="G122"/>
  <c r="G123"/>
  <c r="G124"/>
  <c r="G125"/>
  <c r="G118"/>
  <c r="G114"/>
  <c r="G115"/>
  <c r="G116"/>
  <c r="G113"/>
  <c r="G110"/>
  <c r="G111"/>
  <c r="G109"/>
  <c r="G107"/>
  <c r="G99"/>
  <c r="G100"/>
  <c r="G101"/>
  <c r="G102"/>
  <c r="G103"/>
  <c r="G104"/>
  <c r="G105"/>
  <c r="G98"/>
  <c r="G96"/>
  <c r="G80"/>
  <c r="G81"/>
  <c r="G82"/>
  <c r="G83"/>
  <c r="G84"/>
  <c r="G85"/>
  <c r="G86"/>
  <c r="G87"/>
  <c r="G88"/>
  <c r="G89"/>
  <c r="G90"/>
  <c r="G91"/>
  <c r="G92"/>
  <c r="G93"/>
  <c r="G79"/>
  <c r="G71"/>
  <c r="G72"/>
  <c r="G73"/>
  <c r="G74"/>
  <c r="G75"/>
  <c r="G76"/>
  <c r="G77"/>
  <c r="G70"/>
  <c r="G61"/>
  <c r="G62"/>
  <c r="G63"/>
  <c r="G64"/>
  <c r="G65"/>
  <c r="G66"/>
  <c r="G67"/>
  <c r="G68"/>
  <c r="G60"/>
  <c r="G58"/>
  <c r="G48"/>
  <c r="G49"/>
  <c r="G50"/>
  <c r="G51"/>
  <c r="G52"/>
  <c r="G53"/>
  <c r="G54"/>
  <c r="G55"/>
  <c r="G56"/>
  <c r="G47"/>
  <c r="G40"/>
  <c r="G41"/>
  <c r="G42"/>
  <c r="G43"/>
  <c r="G44"/>
  <c r="G45"/>
  <c r="G39"/>
  <c r="G37"/>
  <c r="G36"/>
  <c r="G34"/>
  <c r="G33"/>
  <c r="G31"/>
  <c r="G23"/>
  <c r="G24"/>
  <c r="G25"/>
  <c r="G26"/>
  <c r="G27"/>
  <c r="G28"/>
  <c r="G29"/>
  <c r="G22"/>
  <c r="G20"/>
  <c r="G17"/>
  <c r="G18"/>
  <c r="G16"/>
  <c r="G13"/>
  <c r="G14"/>
  <c r="G12"/>
  <c r="G11"/>
  <c r="V11" s="1"/>
  <c r="G149" i="13"/>
  <c r="G145"/>
  <c r="G144" s="1"/>
  <c r="V144" s="1"/>
  <c r="G143"/>
  <c r="G142"/>
  <c r="G141"/>
  <c r="G140"/>
  <c r="G139"/>
  <c r="G137"/>
  <c r="G136"/>
  <c r="G135" s="1"/>
  <c r="V135" s="1"/>
  <c r="G134"/>
  <c r="G133"/>
  <c r="G132"/>
  <c r="G131"/>
  <c r="G130"/>
  <c r="G129"/>
  <c r="G128"/>
  <c r="G127"/>
  <c r="G126" s="1"/>
  <c r="V126" s="1"/>
  <c r="G125"/>
  <c r="G124"/>
  <c r="G123"/>
  <c r="G122"/>
  <c r="G121"/>
  <c r="G120"/>
  <c r="G119"/>
  <c r="G118"/>
  <c r="G117" s="1"/>
  <c r="V117" s="1"/>
  <c r="G116"/>
  <c r="G115"/>
  <c r="G114"/>
  <c r="G112"/>
  <c r="G111"/>
  <c r="G110"/>
  <c r="G109"/>
  <c r="G108"/>
  <c r="G107" s="1"/>
  <c r="V107" s="1"/>
  <c r="G106"/>
  <c r="G105"/>
  <c r="G103" s="1"/>
  <c r="V103" s="1"/>
  <c r="G104"/>
  <c r="G102"/>
  <c r="G101"/>
  <c r="G100"/>
  <c r="G99" s="1"/>
  <c r="V99" s="1"/>
  <c r="G98"/>
  <c r="G97"/>
  <c r="G12"/>
  <c r="G11" s="1"/>
  <c r="V11" s="1"/>
  <c r="G14"/>
  <c r="G15"/>
  <c r="G16"/>
  <c r="G17"/>
  <c r="G19"/>
  <c r="G18" s="1"/>
  <c r="V18" s="1"/>
  <c r="G21"/>
  <c r="G22"/>
  <c r="G23"/>
  <c r="G24"/>
  <c r="G25"/>
  <c r="G26"/>
  <c r="G27"/>
  <c r="G28"/>
  <c r="G30"/>
  <c r="G29" s="1"/>
  <c r="V29" s="1"/>
  <c r="G32"/>
  <c r="G33"/>
  <c r="G35"/>
  <c r="G34" s="1"/>
  <c r="V34" s="1"/>
  <c r="G36"/>
  <c r="G38"/>
  <c r="G39"/>
  <c r="G40"/>
  <c r="G41"/>
  <c r="G42"/>
  <c r="G43"/>
  <c r="G44"/>
  <c r="G45"/>
  <c r="G46"/>
  <c r="G48"/>
  <c r="G49"/>
  <c r="G50"/>
  <c r="G51"/>
  <c r="G52"/>
  <c r="G53"/>
  <c r="G54"/>
  <c r="G55"/>
  <c r="G56"/>
  <c r="G58"/>
  <c r="G57" s="1"/>
  <c r="V57" s="1"/>
  <c r="G60"/>
  <c r="G61"/>
  <c r="G62"/>
  <c r="G63"/>
  <c r="G64"/>
  <c r="G65"/>
  <c r="G66"/>
  <c r="G67"/>
  <c r="G68"/>
  <c r="G70"/>
  <c r="G71"/>
  <c r="G72"/>
  <c r="G73"/>
  <c r="G74"/>
  <c r="G75"/>
  <c r="G76"/>
  <c r="G77"/>
  <c r="G78"/>
  <c r="G80"/>
  <c r="G81"/>
  <c r="G82"/>
  <c r="G83"/>
  <c r="G84"/>
  <c r="G85"/>
  <c r="G86"/>
  <c r="G87"/>
  <c r="G88"/>
  <c r="G89"/>
  <c r="G90"/>
  <c r="G91"/>
  <c r="G92"/>
  <c r="G93"/>
  <c r="G94"/>
  <c r="G7" i="15"/>
  <c r="E10" s="1"/>
  <c r="G69" i="13" l="1"/>
  <c r="V69" s="1"/>
  <c r="G79"/>
  <c r="V79" s="1"/>
  <c r="G47"/>
  <c r="V47" s="1"/>
  <c r="G31"/>
  <c r="V31" s="1"/>
  <c r="G13"/>
  <c r="V13" s="1"/>
  <c r="G138"/>
  <c r="V138" s="1"/>
  <c r="G59"/>
  <c r="V59" s="1"/>
  <c r="G20"/>
  <c r="V20" s="1"/>
  <c r="G113"/>
  <c r="V113" s="1"/>
  <c r="D15" i="16"/>
  <c r="E15"/>
  <c r="G148" i="13"/>
  <c r="V148" s="1"/>
  <c r="G37"/>
  <c r="V37" s="1"/>
  <c r="H7" i="15"/>
  <c r="E12" s="1"/>
  <c r="I12" i="14"/>
  <c r="K12"/>
  <c r="M12"/>
  <c r="O12"/>
  <c r="Q12"/>
  <c r="U12"/>
  <c r="I13"/>
  <c r="K13"/>
  <c r="M13"/>
  <c r="O13"/>
  <c r="Q13"/>
  <c r="U13"/>
  <c r="I14"/>
  <c r="K14"/>
  <c r="M14"/>
  <c r="O14"/>
  <c r="Q14"/>
  <c r="U14"/>
  <c r="G15"/>
  <c r="V15" s="1"/>
  <c r="I16"/>
  <c r="K16"/>
  <c r="M16"/>
  <c r="O16"/>
  <c r="Q16"/>
  <c r="U16"/>
  <c r="I17"/>
  <c r="K17"/>
  <c r="M17"/>
  <c r="O17"/>
  <c r="Q17"/>
  <c r="U17"/>
  <c r="I18"/>
  <c r="K18"/>
  <c r="M18"/>
  <c r="O18"/>
  <c r="Q18"/>
  <c r="U18"/>
  <c r="G19"/>
  <c r="V19" s="1"/>
  <c r="I20"/>
  <c r="I19" s="1"/>
  <c r="K20"/>
  <c r="K19" s="1"/>
  <c r="M20"/>
  <c r="M19" s="1"/>
  <c r="O20"/>
  <c r="O19" s="1"/>
  <c r="Q20"/>
  <c r="Q19" s="1"/>
  <c r="U20"/>
  <c r="U19" s="1"/>
  <c r="G21"/>
  <c r="V21" s="1"/>
  <c r="I22"/>
  <c r="K22"/>
  <c r="M22"/>
  <c r="O22"/>
  <c r="Q22"/>
  <c r="U22"/>
  <c r="I23"/>
  <c r="K23"/>
  <c r="M23"/>
  <c r="O23"/>
  <c r="Q23"/>
  <c r="U23"/>
  <c r="I24"/>
  <c r="K24"/>
  <c r="M24"/>
  <c r="O24"/>
  <c r="Q24"/>
  <c r="U24"/>
  <c r="I25"/>
  <c r="K25"/>
  <c r="M25"/>
  <c r="O25"/>
  <c r="Q25"/>
  <c r="U25"/>
  <c r="I26"/>
  <c r="K26"/>
  <c r="M26"/>
  <c r="O26"/>
  <c r="Q26"/>
  <c r="U26"/>
  <c r="I27"/>
  <c r="K27"/>
  <c r="M27"/>
  <c r="O27"/>
  <c r="Q27"/>
  <c r="U27"/>
  <c r="I28"/>
  <c r="K28"/>
  <c r="M28"/>
  <c r="O28"/>
  <c r="Q28"/>
  <c r="U28"/>
  <c r="I29"/>
  <c r="K29"/>
  <c r="M29"/>
  <c r="O29"/>
  <c r="Q29"/>
  <c r="U29"/>
  <c r="G30"/>
  <c r="V30" s="1"/>
  <c r="I31"/>
  <c r="I30" s="1"/>
  <c r="K31"/>
  <c r="K30" s="1"/>
  <c r="M31"/>
  <c r="M30" s="1"/>
  <c r="O31"/>
  <c r="O30" s="1"/>
  <c r="Q31"/>
  <c r="Q30" s="1"/>
  <c r="U31"/>
  <c r="U30" s="1"/>
  <c r="G32"/>
  <c r="V32" s="1"/>
  <c r="I33"/>
  <c r="K33"/>
  <c r="M33"/>
  <c r="O33"/>
  <c r="Q33"/>
  <c r="U33"/>
  <c r="I34"/>
  <c r="K34"/>
  <c r="M34"/>
  <c r="O34"/>
  <c r="Q34"/>
  <c r="U34"/>
  <c r="G35"/>
  <c r="V35" s="1"/>
  <c r="I36"/>
  <c r="K36"/>
  <c r="M36"/>
  <c r="O36"/>
  <c r="Q36"/>
  <c r="U36"/>
  <c r="I37"/>
  <c r="K37"/>
  <c r="M37"/>
  <c r="O37"/>
  <c r="Q37"/>
  <c r="U37"/>
  <c r="G38"/>
  <c r="V38" s="1"/>
  <c r="I39"/>
  <c r="K39"/>
  <c r="M39"/>
  <c r="O39"/>
  <c r="Q39"/>
  <c r="U39"/>
  <c r="I40"/>
  <c r="K40"/>
  <c r="M40"/>
  <c r="O40"/>
  <c r="Q40"/>
  <c r="U40"/>
  <c r="I41"/>
  <c r="K41"/>
  <c r="M41"/>
  <c r="O41"/>
  <c r="Q41"/>
  <c r="U41"/>
  <c r="I42"/>
  <c r="K42"/>
  <c r="M42"/>
  <c r="O42"/>
  <c r="Q42"/>
  <c r="U42"/>
  <c r="I43"/>
  <c r="K43"/>
  <c r="M43"/>
  <c r="O43"/>
  <c r="Q43"/>
  <c r="U43"/>
  <c r="I44"/>
  <c r="K44"/>
  <c r="M44"/>
  <c r="O44"/>
  <c r="Q44"/>
  <c r="U44"/>
  <c r="I45"/>
  <c r="K45"/>
  <c r="M45"/>
  <c r="O45"/>
  <c r="Q45"/>
  <c r="U45"/>
  <c r="G46"/>
  <c r="V46" s="1"/>
  <c r="I47"/>
  <c r="K47"/>
  <c r="M47"/>
  <c r="O47"/>
  <c r="Q47"/>
  <c r="U47"/>
  <c r="I48"/>
  <c r="K48"/>
  <c r="M48"/>
  <c r="O48"/>
  <c r="Q48"/>
  <c r="U48"/>
  <c r="I49"/>
  <c r="K49"/>
  <c r="M49"/>
  <c r="O49"/>
  <c r="Q49"/>
  <c r="U49"/>
  <c r="I50"/>
  <c r="K50"/>
  <c r="M50"/>
  <c r="O50"/>
  <c r="Q50"/>
  <c r="U50"/>
  <c r="I51"/>
  <c r="K51"/>
  <c r="M51"/>
  <c r="O51"/>
  <c r="Q51"/>
  <c r="U51"/>
  <c r="I52"/>
  <c r="K52"/>
  <c r="M52"/>
  <c r="O52"/>
  <c r="Q52"/>
  <c r="U52"/>
  <c r="I53"/>
  <c r="K53"/>
  <c r="M53"/>
  <c r="O53"/>
  <c r="Q53"/>
  <c r="U53"/>
  <c r="I54"/>
  <c r="K54"/>
  <c r="M54"/>
  <c r="O54"/>
  <c r="Q54"/>
  <c r="U54"/>
  <c r="I55"/>
  <c r="K55"/>
  <c r="M55"/>
  <c r="O55"/>
  <c r="Q55"/>
  <c r="U55"/>
  <c r="I56"/>
  <c r="K56"/>
  <c r="M56"/>
  <c r="O56"/>
  <c r="Q56"/>
  <c r="U56"/>
  <c r="G57"/>
  <c r="V57" s="1"/>
  <c r="I58"/>
  <c r="I57" s="1"/>
  <c r="K58"/>
  <c r="K57" s="1"/>
  <c r="M58"/>
  <c r="M57" s="1"/>
  <c r="O58"/>
  <c r="O57" s="1"/>
  <c r="Q58"/>
  <c r="Q57" s="1"/>
  <c r="U58"/>
  <c r="U57" s="1"/>
  <c r="G59"/>
  <c r="V59" s="1"/>
  <c r="I60"/>
  <c r="K60"/>
  <c r="M60"/>
  <c r="O60"/>
  <c r="Q60"/>
  <c r="U60"/>
  <c r="I61"/>
  <c r="K61"/>
  <c r="M61"/>
  <c r="O61"/>
  <c r="Q61"/>
  <c r="U61"/>
  <c r="I62"/>
  <c r="K62"/>
  <c r="M62"/>
  <c r="O62"/>
  <c r="Q62"/>
  <c r="U62"/>
  <c r="I63"/>
  <c r="K63"/>
  <c r="M63"/>
  <c r="O63"/>
  <c r="Q63"/>
  <c r="U63"/>
  <c r="I64"/>
  <c r="K64"/>
  <c r="M64"/>
  <c r="O64"/>
  <c r="Q64"/>
  <c r="U64"/>
  <c r="I65"/>
  <c r="K65"/>
  <c r="M65"/>
  <c r="O65"/>
  <c r="Q65"/>
  <c r="U65"/>
  <c r="I66"/>
  <c r="K66"/>
  <c r="M66"/>
  <c r="O66"/>
  <c r="Q66"/>
  <c r="U66"/>
  <c r="I67"/>
  <c r="K67"/>
  <c r="M67"/>
  <c r="O67"/>
  <c r="Q67"/>
  <c r="U67"/>
  <c r="I68"/>
  <c r="K68"/>
  <c r="M68"/>
  <c r="O68"/>
  <c r="Q68"/>
  <c r="U68"/>
  <c r="G69"/>
  <c r="V69" s="1"/>
  <c r="I70"/>
  <c r="K70"/>
  <c r="M70"/>
  <c r="O70"/>
  <c r="Q70"/>
  <c r="U70"/>
  <c r="I71"/>
  <c r="K71"/>
  <c r="M71"/>
  <c r="O71"/>
  <c r="Q71"/>
  <c r="U71"/>
  <c r="I72"/>
  <c r="K72"/>
  <c r="M72"/>
  <c r="O72"/>
  <c r="Q72"/>
  <c r="U72"/>
  <c r="I73"/>
  <c r="K73"/>
  <c r="M73"/>
  <c r="O73"/>
  <c r="Q73"/>
  <c r="U73"/>
  <c r="I74"/>
  <c r="K74"/>
  <c r="M74"/>
  <c r="O74"/>
  <c r="Q74"/>
  <c r="U74"/>
  <c r="I75"/>
  <c r="K75"/>
  <c r="M75"/>
  <c r="O75"/>
  <c r="Q75"/>
  <c r="U75"/>
  <c r="I76"/>
  <c r="K76"/>
  <c r="M76"/>
  <c r="O76"/>
  <c r="Q76"/>
  <c r="U76"/>
  <c r="I77"/>
  <c r="K77"/>
  <c r="M77"/>
  <c r="O77"/>
  <c r="Q77"/>
  <c r="U77"/>
  <c r="G78"/>
  <c r="V78" s="1"/>
  <c r="I79"/>
  <c r="K79"/>
  <c r="M79"/>
  <c r="O79"/>
  <c r="Q79"/>
  <c r="U79"/>
  <c r="I80"/>
  <c r="K80"/>
  <c r="M80"/>
  <c r="O80"/>
  <c r="Q80"/>
  <c r="U80"/>
  <c r="I81"/>
  <c r="K81"/>
  <c r="M81"/>
  <c r="O81"/>
  <c r="Q81"/>
  <c r="U81"/>
  <c r="I82"/>
  <c r="K82"/>
  <c r="M82"/>
  <c r="O82"/>
  <c r="Q82"/>
  <c r="U82"/>
  <c r="I83"/>
  <c r="K83"/>
  <c r="M83"/>
  <c r="O83"/>
  <c r="Q83"/>
  <c r="U83"/>
  <c r="I84"/>
  <c r="K84"/>
  <c r="M84"/>
  <c r="O84"/>
  <c r="Q84"/>
  <c r="U84"/>
  <c r="I85"/>
  <c r="K85"/>
  <c r="M85"/>
  <c r="O85"/>
  <c r="Q85"/>
  <c r="U85"/>
  <c r="I86"/>
  <c r="K86"/>
  <c r="M86"/>
  <c r="O86"/>
  <c r="Q86"/>
  <c r="U86"/>
  <c r="I87"/>
  <c r="K87"/>
  <c r="M87"/>
  <c r="O87"/>
  <c r="Q87"/>
  <c r="U87"/>
  <c r="I88"/>
  <c r="K88"/>
  <c r="M88"/>
  <c r="O88"/>
  <c r="Q88"/>
  <c r="U88"/>
  <c r="I89"/>
  <c r="K89"/>
  <c r="M89"/>
  <c r="O89"/>
  <c r="Q89"/>
  <c r="U89"/>
  <c r="I90"/>
  <c r="K90"/>
  <c r="M90"/>
  <c r="O90"/>
  <c r="Q90"/>
  <c r="U90"/>
  <c r="I91"/>
  <c r="K91"/>
  <c r="M91"/>
  <c r="O91"/>
  <c r="Q91"/>
  <c r="U91"/>
  <c r="I92"/>
  <c r="K92"/>
  <c r="M92"/>
  <c r="O92"/>
  <c r="Q92"/>
  <c r="U92"/>
  <c r="I93"/>
  <c r="K93"/>
  <c r="M93"/>
  <c r="O93"/>
  <c r="Q93"/>
  <c r="U93"/>
  <c r="BA94"/>
  <c r="BA95"/>
  <c r="I96"/>
  <c r="K96"/>
  <c r="M96"/>
  <c r="O96"/>
  <c r="Q96"/>
  <c r="U96"/>
  <c r="G97"/>
  <c r="V97" s="1"/>
  <c r="I98"/>
  <c r="K98"/>
  <c r="M98"/>
  <c r="O98"/>
  <c r="Q98"/>
  <c r="U98"/>
  <c r="I99"/>
  <c r="K99"/>
  <c r="M99"/>
  <c r="O99"/>
  <c r="Q99"/>
  <c r="U99"/>
  <c r="I100"/>
  <c r="K100"/>
  <c r="M100"/>
  <c r="O100"/>
  <c r="Q100"/>
  <c r="U100"/>
  <c r="I101"/>
  <c r="K101"/>
  <c r="M101"/>
  <c r="O101"/>
  <c r="Q101"/>
  <c r="U101"/>
  <c r="I102"/>
  <c r="K102"/>
  <c r="M102"/>
  <c r="O102"/>
  <c r="Q102"/>
  <c r="U102"/>
  <c r="I103"/>
  <c r="K103"/>
  <c r="M103"/>
  <c r="O103"/>
  <c r="Q103"/>
  <c r="U103"/>
  <c r="I104"/>
  <c r="K104"/>
  <c r="M104"/>
  <c r="O104"/>
  <c r="Q104"/>
  <c r="U104"/>
  <c r="I105"/>
  <c r="K105"/>
  <c r="M105"/>
  <c r="O105"/>
  <c r="Q105"/>
  <c r="U105"/>
  <c r="G106"/>
  <c r="V106" s="1"/>
  <c r="I107"/>
  <c r="I106" s="1"/>
  <c r="K107"/>
  <c r="K106" s="1"/>
  <c r="M107"/>
  <c r="M106" s="1"/>
  <c r="O107"/>
  <c r="O106" s="1"/>
  <c r="Q107"/>
  <c r="Q106" s="1"/>
  <c r="U107"/>
  <c r="U106" s="1"/>
  <c r="G108"/>
  <c r="V108" s="1"/>
  <c r="I109"/>
  <c r="K109"/>
  <c r="M109"/>
  <c r="O109"/>
  <c r="Q109"/>
  <c r="U109"/>
  <c r="I110"/>
  <c r="K110"/>
  <c r="M110"/>
  <c r="O110"/>
  <c r="Q110"/>
  <c r="U110"/>
  <c r="I111"/>
  <c r="K111"/>
  <c r="M111"/>
  <c r="O111"/>
  <c r="Q111"/>
  <c r="U111"/>
  <c r="G112"/>
  <c r="V112" s="1"/>
  <c r="I113"/>
  <c r="K113"/>
  <c r="M113"/>
  <c r="O113"/>
  <c r="Q113"/>
  <c r="U113"/>
  <c r="I114"/>
  <c r="K114"/>
  <c r="M114"/>
  <c r="O114"/>
  <c r="Q114"/>
  <c r="U114"/>
  <c r="I115"/>
  <c r="K115"/>
  <c r="M115"/>
  <c r="O115"/>
  <c r="Q115"/>
  <c r="U115"/>
  <c r="I116"/>
  <c r="K116"/>
  <c r="M116"/>
  <c r="O116"/>
  <c r="Q116"/>
  <c r="U116"/>
  <c r="G117"/>
  <c r="V117" s="1"/>
  <c r="I118"/>
  <c r="K118"/>
  <c r="M118"/>
  <c r="O118"/>
  <c r="Q118"/>
  <c r="U118"/>
  <c r="I119"/>
  <c r="K119"/>
  <c r="M119"/>
  <c r="O119"/>
  <c r="Q119"/>
  <c r="U119"/>
  <c r="I120"/>
  <c r="K120"/>
  <c r="M120"/>
  <c r="O120"/>
  <c r="Q120"/>
  <c r="U120"/>
  <c r="I121"/>
  <c r="K121"/>
  <c r="M121"/>
  <c r="O121"/>
  <c r="Q121"/>
  <c r="U121"/>
  <c r="I122"/>
  <c r="K122"/>
  <c r="M122"/>
  <c r="O122"/>
  <c r="Q122"/>
  <c r="U122"/>
  <c r="I123"/>
  <c r="K123"/>
  <c r="M123"/>
  <c r="O123"/>
  <c r="Q123"/>
  <c r="U123"/>
  <c r="I124"/>
  <c r="K124"/>
  <c r="M124"/>
  <c r="O124"/>
  <c r="Q124"/>
  <c r="U124"/>
  <c r="I125"/>
  <c r="K125"/>
  <c r="M125"/>
  <c r="O125"/>
  <c r="Q125"/>
  <c r="U125"/>
  <c r="G126"/>
  <c r="V126" s="1"/>
  <c r="I127"/>
  <c r="K127"/>
  <c r="M127"/>
  <c r="O127"/>
  <c r="Q127"/>
  <c r="U127"/>
  <c r="I128"/>
  <c r="K128"/>
  <c r="M128"/>
  <c r="O128"/>
  <c r="Q128"/>
  <c r="U128"/>
  <c r="I129"/>
  <c r="K129"/>
  <c r="M129"/>
  <c r="O129"/>
  <c r="Q129"/>
  <c r="U129"/>
  <c r="I130"/>
  <c r="K130"/>
  <c r="M130"/>
  <c r="O130"/>
  <c r="Q130"/>
  <c r="U130"/>
  <c r="I131"/>
  <c r="K131"/>
  <c r="M131"/>
  <c r="O131"/>
  <c r="Q131"/>
  <c r="U131"/>
  <c r="I132"/>
  <c r="K132"/>
  <c r="M132"/>
  <c r="O132"/>
  <c r="Q132"/>
  <c r="U132"/>
  <c r="I133"/>
  <c r="K133"/>
  <c r="M133"/>
  <c r="O133"/>
  <c r="Q133"/>
  <c r="U133"/>
  <c r="I134"/>
  <c r="K134"/>
  <c r="M134"/>
  <c r="O134"/>
  <c r="Q134"/>
  <c r="U134"/>
  <c r="G135"/>
  <c r="V135" s="1"/>
  <c r="I136"/>
  <c r="K136"/>
  <c r="M136"/>
  <c r="O136"/>
  <c r="Q136"/>
  <c r="U136"/>
  <c r="I137"/>
  <c r="K137"/>
  <c r="M137"/>
  <c r="O137"/>
  <c r="Q137"/>
  <c r="U137"/>
  <c r="G138"/>
  <c r="V138" s="1"/>
  <c r="I139"/>
  <c r="K139"/>
  <c r="M139"/>
  <c r="O139"/>
  <c r="Q139"/>
  <c r="U139"/>
  <c r="I140"/>
  <c r="K140"/>
  <c r="M140"/>
  <c r="O140"/>
  <c r="Q140"/>
  <c r="U140"/>
  <c r="I141"/>
  <c r="K141"/>
  <c r="M141"/>
  <c r="O141"/>
  <c r="Q141"/>
  <c r="U141"/>
  <c r="I142"/>
  <c r="K142"/>
  <c r="M142"/>
  <c r="O142"/>
  <c r="Q142"/>
  <c r="U142"/>
  <c r="I143"/>
  <c r="K143"/>
  <c r="M143"/>
  <c r="O143"/>
  <c r="Q143"/>
  <c r="U143"/>
  <c r="G144"/>
  <c r="V144" s="1"/>
  <c r="I145"/>
  <c r="K145"/>
  <c r="M145"/>
  <c r="O145"/>
  <c r="Q145"/>
  <c r="U145"/>
  <c r="I146"/>
  <c r="K146"/>
  <c r="M146"/>
  <c r="O146"/>
  <c r="Q146"/>
  <c r="U146"/>
  <c r="I147"/>
  <c r="K147"/>
  <c r="M147"/>
  <c r="O147"/>
  <c r="Q147"/>
  <c r="U147"/>
  <c r="I148"/>
  <c r="K148"/>
  <c r="M148"/>
  <c r="O148"/>
  <c r="Q148"/>
  <c r="U148"/>
  <c r="G149"/>
  <c r="V149" s="1"/>
  <c r="I150"/>
  <c r="K150"/>
  <c r="M150"/>
  <c r="O150"/>
  <c r="Q150"/>
  <c r="U150"/>
  <c r="I151"/>
  <c r="K151"/>
  <c r="M151"/>
  <c r="O151"/>
  <c r="Q151"/>
  <c r="U151"/>
  <c r="I152"/>
  <c r="K152"/>
  <c r="M152"/>
  <c r="O152"/>
  <c r="Q152"/>
  <c r="U152"/>
  <c r="G153" i="13" l="1"/>
  <c r="D14" i="16" s="1"/>
  <c r="M15" i="14"/>
  <c r="O32"/>
  <c r="U32"/>
  <c r="K32"/>
  <c r="M32"/>
  <c r="Q32"/>
  <c r="I32"/>
  <c r="M149"/>
  <c r="O126"/>
  <c r="O97"/>
  <c r="Q78"/>
  <c r="M59"/>
  <c r="Q59"/>
  <c r="I38"/>
  <c r="Q149"/>
  <c r="I149"/>
  <c r="M138"/>
  <c r="Q138"/>
  <c r="I138"/>
  <c r="Q126"/>
  <c r="I126"/>
  <c r="M126"/>
  <c r="M112"/>
  <c r="Q112"/>
  <c r="I112"/>
  <c r="O78"/>
  <c r="U78"/>
  <c r="K78"/>
  <c r="O59"/>
  <c r="U59"/>
  <c r="K59"/>
  <c r="M46"/>
  <c r="Q46"/>
  <c r="I46"/>
  <c r="Q21"/>
  <c r="I21"/>
  <c r="M11"/>
  <c r="G154"/>
  <c r="I144"/>
  <c r="O138"/>
  <c r="K126"/>
  <c r="U97"/>
  <c r="I78"/>
  <c r="M38"/>
  <c r="K149"/>
  <c r="M144"/>
  <c r="U138"/>
  <c r="K138"/>
  <c r="Q135"/>
  <c r="I135"/>
  <c r="M135"/>
  <c r="Q117"/>
  <c r="I117"/>
  <c r="U112"/>
  <c r="K112"/>
  <c r="M108"/>
  <c r="Q108"/>
  <c r="I108"/>
  <c r="U69"/>
  <c r="K69"/>
  <c r="O69"/>
  <c r="O46"/>
  <c r="U46"/>
  <c r="K46"/>
  <c r="O35"/>
  <c r="U35"/>
  <c r="K35"/>
  <c r="U21"/>
  <c r="K21"/>
  <c r="Q15"/>
  <c r="I15"/>
  <c r="O149"/>
  <c r="Q144"/>
  <c r="U126"/>
  <c r="M117"/>
  <c r="O112"/>
  <c r="K97"/>
  <c r="M78"/>
  <c r="I59"/>
  <c r="Q38"/>
  <c r="O21"/>
  <c r="U149"/>
  <c r="U144"/>
  <c r="K144"/>
  <c r="O144"/>
  <c r="U135"/>
  <c r="K135"/>
  <c r="O135"/>
  <c r="O117"/>
  <c r="U117"/>
  <c r="K117"/>
  <c r="O108"/>
  <c r="U108"/>
  <c r="K108"/>
  <c r="M97"/>
  <c r="Q97"/>
  <c r="I97"/>
  <c r="M69"/>
  <c r="Q69"/>
  <c r="I69"/>
  <c r="O38"/>
  <c r="U38"/>
  <c r="K38"/>
  <c r="Q35"/>
  <c r="I35"/>
  <c r="M35"/>
  <c r="M21"/>
  <c r="O15"/>
  <c r="U15"/>
  <c r="K15"/>
  <c r="Q11"/>
  <c r="I11"/>
  <c r="O11"/>
  <c r="U11"/>
  <c r="K11"/>
  <c r="U151" i="13"/>
  <c r="Q151"/>
  <c r="O151"/>
  <c r="M151"/>
  <c r="K151"/>
  <c r="I151"/>
  <c r="U150"/>
  <c r="Q150"/>
  <c r="O150"/>
  <c r="M150"/>
  <c r="K150"/>
  <c r="I150"/>
  <c r="U149"/>
  <c r="Q149"/>
  <c r="O149"/>
  <c r="M149"/>
  <c r="K149"/>
  <c r="I149"/>
  <c r="U147"/>
  <c r="Q147"/>
  <c r="O147"/>
  <c r="M147"/>
  <c r="K147"/>
  <c r="I147"/>
  <c r="U146"/>
  <c r="Q146"/>
  <c r="O146"/>
  <c r="M146"/>
  <c r="K146"/>
  <c r="I146"/>
  <c r="U145"/>
  <c r="Q145"/>
  <c r="O145"/>
  <c r="M145"/>
  <c r="K145"/>
  <c r="I145"/>
  <c r="U143"/>
  <c r="Q143"/>
  <c r="O143"/>
  <c r="M143"/>
  <c r="K143"/>
  <c r="I143"/>
  <c r="U142"/>
  <c r="Q142"/>
  <c r="O142"/>
  <c r="M142"/>
  <c r="K142"/>
  <c r="I142"/>
  <c r="U141"/>
  <c r="Q141"/>
  <c r="O141"/>
  <c r="M141"/>
  <c r="K141"/>
  <c r="I141"/>
  <c r="U140"/>
  <c r="Q140"/>
  <c r="O140"/>
  <c r="M140"/>
  <c r="K140"/>
  <c r="I140"/>
  <c r="U139"/>
  <c r="Q139"/>
  <c r="O139"/>
  <c r="M139"/>
  <c r="K139"/>
  <c r="I139"/>
  <c r="U137"/>
  <c r="Q137"/>
  <c r="O137"/>
  <c r="M137"/>
  <c r="K137"/>
  <c r="I137"/>
  <c r="U136"/>
  <c r="Q136"/>
  <c r="O136"/>
  <c r="M136"/>
  <c r="K136"/>
  <c r="I136"/>
  <c r="U134"/>
  <c r="Q134"/>
  <c r="O134"/>
  <c r="M134"/>
  <c r="K134"/>
  <c r="I134"/>
  <c r="U133"/>
  <c r="Q133"/>
  <c r="O133"/>
  <c r="M133"/>
  <c r="K133"/>
  <c r="I133"/>
  <c r="U132"/>
  <c r="Q132"/>
  <c r="O132"/>
  <c r="M132"/>
  <c r="K132"/>
  <c r="I132"/>
  <c r="U131"/>
  <c r="Q131"/>
  <c r="O131"/>
  <c r="M131"/>
  <c r="K131"/>
  <c r="I131"/>
  <c r="U130"/>
  <c r="Q130"/>
  <c r="O130"/>
  <c r="M130"/>
  <c r="K130"/>
  <c r="I130"/>
  <c r="U129"/>
  <c r="Q129"/>
  <c r="O129"/>
  <c r="M129"/>
  <c r="K129"/>
  <c r="I129"/>
  <c r="U128"/>
  <c r="Q128"/>
  <c r="O128"/>
  <c r="M128"/>
  <c r="K128"/>
  <c r="I128"/>
  <c r="U127"/>
  <c r="Q127"/>
  <c r="O127"/>
  <c r="M127"/>
  <c r="K127"/>
  <c r="I127"/>
  <c r="U125"/>
  <c r="Q125"/>
  <c r="O125"/>
  <c r="M125"/>
  <c r="K125"/>
  <c r="I125"/>
  <c r="U124"/>
  <c r="Q124"/>
  <c r="O124"/>
  <c r="M124"/>
  <c r="K124"/>
  <c r="I124"/>
  <c r="U123"/>
  <c r="Q123"/>
  <c r="O123"/>
  <c r="M123"/>
  <c r="K123"/>
  <c r="I123"/>
  <c r="U122"/>
  <c r="Q122"/>
  <c r="O122"/>
  <c r="M122"/>
  <c r="K122"/>
  <c r="I122"/>
  <c r="U121"/>
  <c r="Q121"/>
  <c r="O121"/>
  <c r="M121"/>
  <c r="K121"/>
  <c r="I121"/>
  <c r="U120"/>
  <c r="Q120"/>
  <c r="O120"/>
  <c r="M120"/>
  <c r="K120"/>
  <c r="I120"/>
  <c r="U119"/>
  <c r="Q119"/>
  <c r="O119"/>
  <c r="M119"/>
  <c r="K119"/>
  <c r="I119"/>
  <c r="U118"/>
  <c r="Q118"/>
  <c r="O118"/>
  <c r="M118"/>
  <c r="K118"/>
  <c r="I118"/>
  <c r="U116"/>
  <c r="Q116"/>
  <c r="O116"/>
  <c r="M116"/>
  <c r="K116"/>
  <c r="I116"/>
  <c r="U115"/>
  <c r="Q115"/>
  <c r="O115"/>
  <c r="M115"/>
  <c r="K115"/>
  <c r="I115"/>
  <c r="U114"/>
  <c r="Q114"/>
  <c r="O114"/>
  <c r="M114"/>
  <c r="K114"/>
  <c r="I114"/>
  <c r="U112"/>
  <c r="Q112"/>
  <c r="O112"/>
  <c r="M112"/>
  <c r="K112"/>
  <c r="I112"/>
  <c r="U111"/>
  <c r="Q111"/>
  <c r="O111"/>
  <c r="M111"/>
  <c r="K111"/>
  <c r="I111"/>
  <c r="U110"/>
  <c r="Q110"/>
  <c r="O110"/>
  <c r="M110"/>
  <c r="K110"/>
  <c r="I110"/>
  <c r="U109"/>
  <c r="Q109"/>
  <c r="O109"/>
  <c r="M109"/>
  <c r="K109"/>
  <c r="I109"/>
  <c r="U108"/>
  <c r="Q108"/>
  <c r="O108"/>
  <c r="M108"/>
  <c r="K108"/>
  <c r="I108"/>
  <c r="U106"/>
  <c r="Q106"/>
  <c r="O106"/>
  <c r="M106"/>
  <c r="K106"/>
  <c r="I106"/>
  <c r="U105"/>
  <c r="Q105"/>
  <c r="O105"/>
  <c r="M105"/>
  <c r="K105"/>
  <c r="I105"/>
  <c r="U104"/>
  <c r="Q104"/>
  <c r="O104"/>
  <c r="M104"/>
  <c r="K104"/>
  <c r="I104"/>
  <c r="U102"/>
  <c r="Q102"/>
  <c r="O102"/>
  <c r="M102"/>
  <c r="K102"/>
  <c r="I102"/>
  <c r="U101"/>
  <c r="Q101"/>
  <c r="O101"/>
  <c r="M101"/>
  <c r="K101"/>
  <c r="I101"/>
  <c r="U100"/>
  <c r="Q100"/>
  <c r="O100"/>
  <c r="M100"/>
  <c r="K100"/>
  <c r="I100"/>
  <c r="U98"/>
  <c r="Q98"/>
  <c r="O98"/>
  <c r="M98"/>
  <c r="K98"/>
  <c r="I98"/>
  <c r="U97"/>
  <c r="Q97"/>
  <c r="O97"/>
  <c r="M97"/>
  <c r="K97"/>
  <c r="I97"/>
  <c r="BA96"/>
  <c r="BA95"/>
  <c r="U94"/>
  <c r="Q94"/>
  <c r="O94"/>
  <c r="M94"/>
  <c r="K94"/>
  <c r="I94"/>
  <c r="U93"/>
  <c r="Q93"/>
  <c r="O93"/>
  <c r="M93"/>
  <c r="K93"/>
  <c r="I93"/>
  <c r="U92"/>
  <c r="Q92"/>
  <c r="O92"/>
  <c r="M92"/>
  <c r="K92"/>
  <c r="I92"/>
  <c r="U91"/>
  <c r="Q91"/>
  <c r="O91"/>
  <c r="M91"/>
  <c r="K91"/>
  <c r="I91"/>
  <c r="U90"/>
  <c r="Q90"/>
  <c r="O90"/>
  <c r="M90"/>
  <c r="K90"/>
  <c r="I90"/>
  <c r="U89"/>
  <c r="Q89"/>
  <c r="O89"/>
  <c r="M89"/>
  <c r="K89"/>
  <c r="I89"/>
  <c r="U88"/>
  <c r="Q88"/>
  <c r="O88"/>
  <c r="M88"/>
  <c r="K88"/>
  <c r="I88"/>
  <c r="U87"/>
  <c r="Q87"/>
  <c r="O87"/>
  <c r="M87"/>
  <c r="K87"/>
  <c r="I87"/>
  <c r="U86"/>
  <c r="Q86"/>
  <c r="O86"/>
  <c r="M86"/>
  <c r="K86"/>
  <c r="I86"/>
  <c r="U85"/>
  <c r="Q85"/>
  <c r="O85"/>
  <c r="M85"/>
  <c r="K85"/>
  <c r="I85"/>
  <c r="U84"/>
  <c r="Q84"/>
  <c r="O84"/>
  <c r="M84"/>
  <c r="K84"/>
  <c r="I84"/>
  <c r="U83"/>
  <c r="Q83"/>
  <c r="O83"/>
  <c r="M83"/>
  <c r="K83"/>
  <c r="I83"/>
  <c r="U82"/>
  <c r="Q82"/>
  <c r="O82"/>
  <c r="M82"/>
  <c r="K82"/>
  <c r="I82"/>
  <c r="U81"/>
  <c r="Q81"/>
  <c r="O81"/>
  <c r="M81"/>
  <c r="K81"/>
  <c r="I81"/>
  <c r="U80"/>
  <c r="Q80"/>
  <c r="O80"/>
  <c r="M80"/>
  <c r="K80"/>
  <c r="I80"/>
  <c r="U78"/>
  <c r="Q78"/>
  <c r="O78"/>
  <c r="M78"/>
  <c r="K78"/>
  <c r="I78"/>
  <c r="U77"/>
  <c r="Q77"/>
  <c r="O77"/>
  <c r="M77"/>
  <c r="K77"/>
  <c r="I77"/>
  <c r="U76"/>
  <c r="Q76"/>
  <c r="O76"/>
  <c r="M76"/>
  <c r="K76"/>
  <c r="I76"/>
  <c r="U75"/>
  <c r="Q75"/>
  <c r="O75"/>
  <c r="M75"/>
  <c r="K75"/>
  <c r="I75"/>
  <c r="U74"/>
  <c r="Q74"/>
  <c r="O74"/>
  <c r="M74"/>
  <c r="K74"/>
  <c r="I74"/>
  <c r="U73"/>
  <c r="Q73"/>
  <c r="O73"/>
  <c r="M73"/>
  <c r="K73"/>
  <c r="I73"/>
  <c r="U72"/>
  <c r="Q72"/>
  <c r="O72"/>
  <c r="M72"/>
  <c r="K72"/>
  <c r="I72"/>
  <c r="U71"/>
  <c r="Q71"/>
  <c r="O71"/>
  <c r="M71"/>
  <c r="K71"/>
  <c r="I71"/>
  <c r="U70"/>
  <c r="Q70"/>
  <c r="O70"/>
  <c r="M70"/>
  <c r="K70"/>
  <c r="I70"/>
  <c r="U68"/>
  <c r="Q68"/>
  <c r="O68"/>
  <c r="M68"/>
  <c r="K68"/>
  <c r="I68"/>
  <c r="U67"/>
  <c r="Q67"/>
  <c r="O67"/>
  <c r="M67"/>
  <c r="K67"/>
  <c r="I67"/>
  <c r="U66"/>
  <c r="Q66"/>
  <c r="O66"/>
  <c r="M66"/>
  <c r="K66"/>
  <c r="I66"/>
  <c r="U65"/>
  <c r="Q65"/>
  <c r="O65"/>
  <c r="M65"/>
  <c r="K65"/>
  <c r="I65"/>
  <c r="U64"/>
  <c r="Q64"/>
  <c r="O64"/>
  <c r="M64"/>
  <c r="K64"/>
  <c r="I64"/>
  <c r="U63"/>
  <c r="Q63"/>
  <c r="O63"/>
  <c r="M63"/>
  <c r="K63"/>
  <c r="I63"/>
  <c r="U62"/>
  <c r="Q62"/>
  <c r="O62"/>
  <c r="M62"/>
  <c r="K62"/>
  <c r="I62"/>
  <c r="U61"/>
  <c r="Q61"/>
  <c r="O61"/>
  <c r="M61"/>
  <c r="K61"/>
  <c r="I61"/>
  <c r="U60"/>
  <c r="Q60"/>
  <c r="O60"/>
  <c r="M60"/>
  <c r="K60"/>
  <c r="I60"/>
  <c r="U58"/>
  <c r="U57" s="1"/>
  <c r="Q58"/>
  <c r="Q57" s="1"/>
  <c r="O58"/>
  <c r="O57" s="1"/>
  <c r="M58"/>
  <c r="M57" s="1"/>
  <c r="K58"/>
  <c r="K57" s="1"/>
  <c r="I58"/>
  <c r="I57" s="1"/>
  <c r="U56"/>
  <c r="Q56"/>
  <c r="O56"/>
  <c r="M56"/>
  <c r="K56"/>
  <c r="I56"/>
  <c r="U55"/>
  <c r="Q55"/>
  <c r="O55"/>
  <c r="M55"/>
  <c r="K55"/>
  <c r="I55"/>
  <c r="U54"/>
  <c r="Q54"/>
  <c r="O54"/>
  <c r="M54"/>
  <c r="K54"/>
  <c r="I54"/>
  <c r="U53"/>
  <c r="Q53"/>
  <c r="O53"/>
  <c r="M53"/>
  <c r="K53"/>
  <c r="I53"/>
  <c r="U52"/>
  <c r="Q52"/>
  <c r="O52"/>
  <c r="M52"/>
  <c r="K52"/>
  <c r="I52"/>
  <c r="U51"/>
  <c r="Q51"/>
  <c r="O51"/>
  <c r="M51"/>
  <c r="K51"/>
  <c r="I51"/>
  <c r="U50"/>
  <c r="Q50"/>
  <c r="O50"/>
  <c r="M50"/>
  <c r="K50"/>
  <c r="I50"/>
  <c r="U49"/>
  <c r="Q49"/>
  <c r="O49"/>
  <c r="M49"/>
  <c r="K49"/>
  <c r="I49"/>
  <c r="U48"/>
  <c r="Q48"/>
  <c r="O48"/>
  <c r="M48"/>
  <c r="K48"/>
  <c r="I48"/>
  <c r="U46"/>
  <c r="Q46"/>
  <c r="O46"/>
  <c r="M46"/>
  <c r="K46"/>
  <c r="I46"/>
  <c r="U45"/>
  <c r="Q45"/>
  <c r="O45"/>
  <c r="M45"/>
  <c r="K45"/>
  <c r="I45"/>
  <c r="U44"/>
  <c r="Q44"/>
  <c r="O44"/>
  <c r="M44"/>
  <c r="K44"/>
  <c r="I44"/>
  <c r="U43"/>
  <c r="Q43"/>
  <c r="O43"/>
  <c r="M43"/>
  <c r="K43"/>
  <c r="I43"/>
  <c r="U42"/>
  <c r="Q42"/>
  <c r="O42"/>
  <c r="M42"/>
  <c r="K42"/>
  <c r="I42"/>
  <c r="U41"/>
  <c r="Q41"/>
  <c r="O41"/>
  <c r="M41"/>
  <c r="K41"/>
  <c r="I41"/>
  <c r="U40"/>
  <c r="Q40"/>
  <c r="O40"/>
  <c r="M40"/>
  <c r="K40"/>
  <c r="I40"/>
  <c r="U39"/>
  <c r="Q39"/>
  <c r="O39"/>
  <c r="M39"/>
  <c r="K39"/>
  <c r="I39"/>
  <c r="U38"/>
  <c r="Q38"/>
  <c r="O38"/>
  <c r="M38"/>
  <c r="K38"/>
  <c r="I38"/>
  <c r="U36"/>
  <c r="Q36"/>
  <c r="O36"/>
  <c r="M36"/>
  <c r="K36"/>
  <c r="I36"/>
  <c r="U35"/>
  <c r="Q35"/>
  <c r="O35"/>
  <c r="M35"/>
  <c r="K35"/>
  <c r="I35"/>
  <c r="U33"/>
  <c r="Q33"/>
  <c r="O33"/>
  <c r="M33"/>
  <c r="K33"/>
  <c r="I33"/>
  <c r="U32"/>
  <c r="Q32"/>
  <c r="O32"/>
  <c r="M32"/>
  <c r="K32"/>
  <c r="I32"/>
  <c r="U30"/>
  <c r="U29" s="1"/>
  <c r="Q30"/>
  <c r="Q29" s="1"/>
  <c r="O30"/>
  <c r="O29" s="1"/>
  <c r="M30"/>
  <c r="M29" s="1"/>
  <c r="K30"/>
  <c r="K29" s="1"/>
  <c r="I30"/>
  <c r="I29" s="1"/>
  <c r="U28"/>
  <c r="Q28"/>
  <c r="O28"/>
  <c r="M28"/>
  <c r="K28"/>
  <c r="I28"/>
  <c r="U27"/>
  <c r="Q27"/>
  <c r="O27"/>
  <c r="M27"/>
  <c r="K27"/>
  <c r="I27"/>
  <c r="U26"/>
  <c r="Q26"/>
  <c r="O26"/>
  <c r="M26"/>
  <c r="K26"/>
  <c r="I26"/>
  <c r="U25"/>
  <c r="Q25"/>
  <c r="O25"/>
  <c r="M25"/>
  <c r="K25"/>
  <c r="I25"/>
  <c r="U24"/>
  <c r="Q24"/>
  <c r="O24"/>
  <c r="M24"/>
  <c r="K24"/>
  <c r="I24"/>
  <c r="U23"/>
  <c r="Q23"/>
  <c r="O23"/>
  <c r="M23"/>
  <c r="K23"/>
  <c r="I23"/>
  <c r="U22"/>
  <c r="Q22"/>
  <c r="O22"/>
  <c r="M22"/>
  <c r="K22"/>
  <c r="I22"/>
  <c r="U21"/>
  <c r="Q21"/>
  <c r="O21"/>
  <c r="M21"/>
  <c r="K21"/>
  <c r="I21"/>
  <c r="U19"/>
  <c r="U18" s="1"/>
  <c r="Q19"/>
  <c r="Q18" s="1"/>
  <c r="O19"/>
  <c r="O18" s="1"/>
  <c r="M19"/>
  <c r="M18" s="1"/>
  <c r="K19"/>
  <c r="K18" s="1"/>
  <c r="I19"/>
  <c r="I18" s="1"/>
  <c r="U17"/>
  <c r="Q17"/>
  <c r="O17"/>
  <c r="M17"/>
  <c r="K17"/>
  <c r="I17"/>
  <c r="U16"/>
  <c r="Q16"/>
  <c r="O16"/>
  <c r="M16"/>
  <c r="K16"/>
  <c r="I16"/>
  <c r="U15"/>
  <c r="Q15"/>
  <c r="O15"/>
  <c r="M15"/>
  <c r="K15"/>
  <c r="I15"/>
  <c r="U14"/>
  <c r="Q14"/>
  <c r="O14"/>
  <c r="M14"/>
  <c r="K14"/>
  <c r="I14"/>
  <c r="U12"/>
  <c r="U11" s="1"/>
  <c r="Q12"/>
  <c r="Q11" s="1"/>
  <c r="O12"/>
  <c r="O11" s="1"/>
  <c r="M12"/>
  <c r="M11" s="1"/>
  <c r="K12"/>
  <c r="K11" s="1"/>
  <c r="I12"/>
  <c r="I11" s="1"/>
  <c r="E14" i="16" l="1"/>
  <c r="G156" i="14"/>
  <c r="K34" i="13"/>
  <c r="K79"/>
  <c r="O126"/>
  <c r="U13"/>
  <c r="M69"/>
  <c r="U103"/>
  <c r="K99"/>
  <c r="U99"/>
  <c r="K107"/>
  <c r="Q31"/>
  <c r="O37"/>
  <c r="K47"/>
  <c r="U47"/>
  <c r="O59"/>
  <c r="O69"/>
  <c r="I79"/>
  <c r="Q79"/>
  <c r="I107"/>
  <c r="Q107"/>
  <c r="M113"/>
  <c r="U144"/>
  <c r="M126"/>
  <c r="M135"/>
  <c r="O144"/>
  <c r="U148"/>
  <c r="I20"/>
  <c r="Q20"/>
  <c r="K31"/>
  <c r="U31"/>
  <c r="Q113"/>
  <c r="I148"/>
  <c r="Q148"/>
  <c r="U107"/>
  <c r="I126"/>
  <c r="I135"/>
  <c r="I47"/>
  <c r="Q47"/>
  <c r="I113"/>
  <c r="K135"/>
  <c r="K138"/>
  <c r="U138"/>
  <c r="O148"/>
  <c r="O13"/>
  <c r="K20"/>
  <c r="M37"/>
  <c r="I103"/>
  <c r="Q103"/>
  <c r="M138"/>
  <c r="U20"/>
  <c r="M117"/>
  <c r="Q144"/>
  <c r="K13"/>
  <c r="I59"/>
  <c r="Q59"/>
  <c r="M99"/>
  <c r="O103"/>
  <c r="K103"/>
  <c r="O113"/>
  <c r="K117"/>
  <c r="U117"/>
  <c r="O117"/>
  <c r="Q126"/>
  <c r="I144"/>
  <c r="I13"/>
  <c r="Q13"/>
  <c r="M31"/>
  <c r="I31"/>
  <c r="U34"/>
  <c r="U79"/>
  <c r="O99"/>
  <c r="K126"/>
  <c r="U126"/>
  <c r="Q135"/>
  <c r="K144"/>
  <c r="M144"/>
  <c r="M79"/>
  <c r="M103"/>
  <c r="M47"/>
  <c r="M34"/>
  <c r="M20"/>
  <c r="O31"/>
  <c r="O34"/>
  <c r="I37"/>
  <c r="Q37"/>
  <c r="K59"/>
  <c r="U59"/>
  <c r="I69"/>
  <c r="Q69"/>
  <c r="M107"/>
  <c r="O135"/>
  <c r="U135"/>
  <c r="O138"/>
  <c r="K148"/>
  <c r="I34"/>
  <c r="Q34"/>
  <c r="K37"/>
  <c r="U37"/>
  <c r="O47"/>
  <c r="M59"/>
  <c r="K69"/>
  <c r="U69"/>
  <c r="O79"/>
  <c r="I99"/>
  <c r="Q99"/>
  <c r="O107"/>
  <c r="K113"/>
  <c r="U113"/>
  <c r="I117"/>
  <c r="Q117"/>
  <c r="I138"/>
  <c r="Q138"/>
  <c r="M148"/>
  <c r="M13"/>
  <c r="O20"/>
  <c r="D16" i="16" l="1"/>
  <c r="D18" s="1"/>
  <c r="E16"/>
  <c r="E18" s="1"/>
  <c r="C18"/>
</calcChain>
</file>

<file path=xl/sharedStrings.xml><?xml version="1.0" encoding="utf-8"?>
<sst xmlns="http://schemas.openxmlformats.org/spreadsheetml/2006/main" count="948" uniqueCount="233">
  <si>
    <t>DPH</t>
  </si>
  <si>
    <t>MJ</t>
  </si>
  <si>
    <t>ks</t>
  </si>
  <si>
    <t>m2</t>
  </si>
  <si>
    <t>Dodávka</t>
  </si>
  <si>
    <t>Montáž</t>
  </si>
  <si>
    <t>m</t>
  </si>
  <si>
    <t>Vedlejší náklady</t>
  </si>
  <si>
    <t>Svislé a kompletní konstrukce</t>
  </si>
  <si>
    <t>Vodorovné konstrukce</t>
  </si>
  <si>
    <t>Úpravy povrchů, omítky</t>
  </si>
  <si>
    <t>Upravy povrchů vnitřní</t>
  </si>
  <si>
    <t>Podlahy a podlahové konstrukce</t>
  </si>
  <si>
    <t>Lešení a stavební výtahy</t>
  </si>
  <si>
    <t>Dokončovací kce na pozem.stav.</t>
  </si>
  <si>
    <t>Bourání konstrukcí</t>
  </si>
  <si>
    <t>Prorážení otvorů</t>
  </si>
  <si>
    <t>Staveništní přesun hmot</t>
  </si>
  <si>
    <t>Vnitřní kanalizace</t>
  </si>
  <si>
    <t>Vnitřní vodovod</t>
  </si>
  <si>
    <t>Zařizovací předměty</t>
  </si>
  <si>
    <t>Otopná tělesa</t>
  </si>
  <si>
    <t>Konstrukce tesařské</t>
  </si>
  <si>
    <t>Konstrukce truhlářské</t>
  </si>
  <si>
    <t>Konstrukce zámečnické</t>
  </si>
  <si>
    <t>Podlahy z dlaždic a obklady</t>
  </si>
  <si>
    <t>Obklady keramické</t>
  </si>
  <si>
    <t>Nátěry</t>
  </si>
  <si>
    <t>Malby</t>
  </si>
  <si>
    <t>Elektromontáže</t>
  </si>
  <si>
    <t>#TypZaznamu#</t>
  </si>
  <si>
    <t>STA</t>
  </si>
  <si>
    <t>O:</t>
  </si>
  <si>
    <t>OBJ</t>
  </si>
  <si>
    <t>R:</t>
  </si>
  <si>
    <t>ROZ</t>
  </si>
  <si>
    <t>C:</t>
  </si>
  <si>
    <t>CAS_STR</t>
  </si>
  <si>
    <t>Název položky</t>
  </si>
  <si>
    <t>Dodávka celk.</t>
  </si>
  <si>
    <t>Montáž celk.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</si>
  <si>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</si>
  <si>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</si>
  <si>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</si>
  <si>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</si>
  <si>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</si>
  <si>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</si>
  <si>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</si>
  <si>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</si>
  <si>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</si>
  <si>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</si>
  <si>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</si>
  <si>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Zdivo nosné cihelné z CP 29 P15 na MVC 2,5, dozdívky</t>
  </si>
  <si>
    <t>m3</t>
  </si>
  <si>
    <t>POL1_0</t>
  </si>
  <si>
    <t>Dodatečné osazení válcovaných nosníků, vysekání drážek</t>
  </si>
  <si>
    <t>Osazení ocelových válcovaných nosníků do č.12, včetně dodávky profilu I č.12</t>
  </si>
  <si>
    <t>t</t>
  </si>
  <si>
    <t>Osazení ocelových válcovaných nosníků do č.14, včetně dodávky profilu I č.14</t>
  </si>
  <si>
    <t>Zaplentování rýh, nosníků rabicovým pletivem, s použitím suché maltové směsi</t>
  </si>
  <si>
    <t>Otlučení nebo odsekání omítek stěn</t>
  </si>
  <si>
    <t>Začištění omítek kolem oken a dveří</t>
  </si>
  <si>
    <t>Omítka vnitřní zdiva, MVC, hrubá zatřená</t>
  </si>
  <si>
    <t>Omítka vnitřní zdiva, MVC, štuková</t>
  </si>
  <si>
    <t>Montáž výztužné sítě (perlinky) do stěrky-stěny</t>
  </si>
  <si>
    <t>Zakrývání výplní otvorů</t>
  </si>
  <si>
    <t>Hrubá výplň rýh ve stěnách do 3x3 cm maltou ze SMS</t>
  </si>
  <si>
    <t>Hrubá výplň rýh ve stěnách do 7x7cm maltou z SMS</t>
  </si>
  <si>
    <t>Hrubá výplň rýh ve stěnách do 15x15cm maltou z SMS</t>
  </si>
  <si>
    <t xml:space="preserve">Samonivelač. stěrka, ruční zpracování do tl.4 mm, cementová podlahová stěrka </t>
  </si>
  <si>
    <t>Lešení lehké pomocné, výška podlahy do 1,9 m</t>
  </si>
  <si>
    <t>Přesun hmot lešení samostatně budovaného</t>
  </si>
  <si>
    <t>Čištění mytím vnějších ploch oken a dveří</t>
  </si>
  <si>
    <t>Čištění zametáním v místnostech a chodbách</t>
  </si>
  <si>
    <t>Bourání nadpraží ŽB</t>
  </si>
  <si>
    <t xml:space="preserve">Vybourání kovových dveřních zárubní </t>
  </si>
  <si>
    <t>Bourání zdiva z cihel pálených na MVC</t>
  </si>
  <si>
    <t>Bourání příček cihelných tl. 10 cm</t>
  </si>
  <si>
    <t>Bourání příček cihelných tl. 10 cm-otvor</t>
  </si>
  <si>
    <t>Bourání dlaždic keramických tl. 1 cm, nad 1 m2</t>
  </si>
  <si>
    <t>Vyvěšení dřevěných dveřních křídel pl. do 2 m2</t>
  </si>
  <si>
    <t>kus</t>
  </si>
  <si>
    <t>Řezání zdiva hl. řezu 100 mm</t>
  </si>
  <si>
    <t>Odsekání vnitřních obkladů</t>
  </si>
  <si>
    <t>POL2_0</t>
  </si>
  <si>
    <t>Vysekání rýh ve zdi cihelné 3 x 3 cm, elektro</t>
  </si>
  <si>
    <t>Vysekání rýh ve zdivu z cihel 7 x 7 cm</t>
  </si>
  <si>
    <t>Vysekání rýh ve zdivu z cihel, 15 x 15 cm</t>
  </si>
  <si>
    <t>Vnitrostaveništní doprava suti do 10 m</t>
  </si>
  <si>
    <t>Příplatek k vnitrost. dopravě suti za dalších 5 m</t>
  </si>
  <si>
    <t>Naložení a složení suti</t>
  </si>
  <si>
    <t>Odvoz suti a vybour. hmot na skládku do 1 km</t>
  </si>
  <si>
    <t>Příplatek k odvozu za každý další 1 km do 20 km</t>
  </si>
  <si>
    <t>Poplatek za skládku suti - směs betonu a cihel, suť</t>
  </si>
  <si>
    <t xml:space="preserve">Přesun hmot pro budovy zděné </t>
  </si>
  <si>
    <t>Potrubí HT připojovací D 50 x 1,8 mm, včetně tvarovek</t>
  </si>
  <si>
    <t>Potrubí HT připojovací D 110 x 2,7 mm, včetně tvarovek</t>
  </si>
  <si>
    <t xml:space="preserve">Zkouška těsnosti kanalizace vodou </t>
  </si>
  <si>
    <t>Vyvedení odpadních výpustek D 40 x 1,8</t>
  </si>
  <si>
    <t>Vyvedení odpadních výpustek D 110 x 2,3</t>
  </si>
  <si>
    <t>Kotevní prvky pro kanalizaci</t>
  </si>
  <si>
    <t>soubor</t>
  </si>
  <si>
    <t>Napojení na stávající rozvod kanalizace objektu, tvarovka, výřez</t>
  </si>
  <si>
    <t>Zaslepení stav. kanalizačních vyústek</t>
  </si>
  <si>
    <t>Přesun hmot pro vnitřní kanalizaci, výšky do 12 m</t>
  </si>
  <si>
    <t>Potrubí z PPR Instaplast, teplá, D 25x4,2 mm, včetně tvarovek</t>
  </si>
  <si>
    <t>Potrubí z PPR Instaplast, studená, D 25x3,5 mm, včetně tvarovek</t>
  </si>
  <si>
    <t>Izolace návleková tl. stěny 9 mm, vnitřní průměr 25 mm</t>
  </si>
  <si>
    <t>Ohřívač vody průtokový elektrický 1,2kW, zásobník 5,0 l, dodávka + montáž</t>
  </si>
  <si>
    <t>POL3_0</t>
  </si>
  <si>
    <t xml:space="preserve">Proplach a dezinfekce vodovod.potrubí </t>
  </si>
  <si>
    <t>Tlaková zkouška vodovodního potrubí</t>
  </si>
  <si>
    <t>Kotevní prvky pro vodovod</t>
  </si>
  <si>
    <t>Napojení na stávající rozvod vody v objektu, tavrovka, vyřezání</t>
  </si>
  <si>
    <t>Přesun hmot pro vnitřní vodovod</t>
  </si>
  <si>
    <t>Madlo sklopné s držákem toaletního papíru, 800 mm, invalidní program</t>
  </si>
  <si>
    <t>Madlo pevné 900 mm, invalidní program</t>
  </si>
  <si>
    <t>Madlo pevné svislé 500 mm, invalidní program</t>
  </si>
  <si>
    <t>Madlo na dveře, dodatečná montáž, ve výšce 800 mm, invalidní program</t>
  </si>
  <si>
    <t>Zásobník nerez na papírové ručníky + koš, invalidní program</t>
  </si>
  <si>
    <t>Věšák na šaty, výška 1200mm, invalidní program</t>
  </si>
  <si>
    <t>Záchodový kartáč</t>
  </si>
  <si>
    <t>Zásobník na tekuté mýdlo</t>
  </si>
  <si>
    <t>Odkládací police, 300/250 mm, na konzole, vč. montáže</t>
  </si>
  <si>
    <t>Zrcadlo 180x70x3,8 cm, dolní hrana 900 mm, iinvalidní program</t>
  </si>
  <si>
    <t>Mísa klozetová stojící 45cm, splachovač 1,2m , 360x670x450 mm, invalidní program</t>
  </si>
  <si>
    <t>Baterie umyvadlová stoján. ruční, bez otvír.odpadu, standardní, invalidní program</t>
  </si>
  <si>
    <t>Umyvadlo na šrouby 60 x 47 cm, bílé, invalidní program</t>
  </si>
  <si>
    <t>Montáž veškerých prvků invalidního programu, včetně kotevních a spojovacích prvků</t>
  </si>
  <si>
    <t>Signalizace nouzového volání u WC a u podlahy, invalidní program</t>
  </si>
  <si>
    <t>Sada pro nouzovou signalizaci slouží k přivolání pomoci tělesně postiženým, (podle vyhlášky č. 398/2009 Sb. o bezbariérovém užívání staveb).</t>
  </si>
  <si>
    <t>POP</t>
  </si>
  <si>
    <t>Stiskem nouzového signálního tlačítka nebo zatažením za šňůru dojde k aktivaci alarmu – kontrolní modul vydává nepřetržitý akustický signál a současně bliká výstražné světlo. Rozsvícená LED dioda zabudovaná v nouzovém tlačítku (tzv. uklidňovací světlo) informuje postiženého, že jeho nouzové volání bylo zaregistrováno a pomoc je na cestě. Stiskem resetovacího tlačítka se zruší akustická i optická signalizace a rovněž zhasne uklidňovací světlo.</t>
  </si>
  <si>
    <t>Demontáž klozetů splachovacích</t>
  </si>
  <si>
    <t xml:space="preserve">Demontáž pisoárů </t>
  </si>
  <si>
    <t xml:space="preserve">Demontáž otopných těles </t>
  </si>
  <si>
    <t xml:space="preserve">Montáž otopných těles </t>
  </si>
  <si>
    <t>Drobné instalační prvky ÚT</t>
  </si>
  <si>
    <t xml:space="preserve">Demontáž obložení dřevěných stěn </t>
  </si>
  <si>
    <t>Řezání dřevěného obkladu</t>
  </si>
  <si>
    <t>Úprava stávajícího dřevěného obložení, lišty</t>
  </si>
  <si>
    <t>Dveře vnitřní hladké plné 1kř. 800/1970, dle výběru investora, pro montáž madla, invalid.</t>
  </si>
  <si>
    <t>Dveřní kování  klíč Cr, invalidní program</t>
  </si>
  <si>
    <t>Truhlářská stěna 1700/2000mm, dveře otev.800, laminát, madlo na dveřích</t>
  </si>
  <si>
    <t>Truhlářská stěna 1560/2000mm, dveře posuv.900mm, laminát, madlo na dveřích</t>
  </si>
  <si>
    <t>Přesun hmot pro truhlářské konstr.</t>
  </si>
  <si>
    <t xml:space="preserve">Montáž zárubní ocelových 1 křídlových </t>
  </si>
  <si>
    <t>Zárubeň ocelová 800x1970x100</t>
  </si>
  <si>
    <t>Přesun hmot pro zámečnické konstr.</t>
  </si>
  <si>
    <t>Penetrace podkladu pod dlažby</t>
  </si>
  <si>
    <t>Montáž podlah z dlažby keramické do tmele</t>
  </si>
  <si>
    <t>Dlažba dle výběru investora</t>
  </si>
  <si>
    <t>Příplatek za diagonální kladení</t>
  </si>
  <si>
    <t>Příplatek za spárování vodotěsnou hmotou - plošně</t>
  </si>
  <si>
    <t>Hydroizolační stěrka jednovrstvá</t>
  </si>
  <si>
    <t>Řezání dlaždic. diamant. kotoučem tl. 22 mm</t>
  </si>
  <si>
    <t>Přesun hmot pro podlahy z dlaždic</t>
  </si>
  <si>
    <t xml:space="preserve">Penetrace podkladu pod obklady </t>
  </si>
  <si>
    <t>Montáž obkladů stěn do tmele, včetně lišt</t>
  </si>
  <si>
    <t>Obkládačka, dle výběru investora</t>
  </si>
  <si>
    <t>Příplatek za spárovací vodotěsnou hmotu - plošně</t>
  </si>
  <si>
    <t>Řezání obkladaček diamantovým kotoučem</t>
  </si>
  <si>
    <t>Přesun hmot pro obklady keramické</t>
  </si>
  <si>
    <t>Nátěr kov. konstrukcí akrylátový základní 1x, otopné tělesa, rozvody</t>
  </si>
  <si>
    <t>Nátěr kovových konstrukcí akrylátový 2x email, otopné tělesa, rozvody</t>
  </si>
  <si>
    <t>Penetrace podkladu univerzální 1x-stěny</t>
  </si>
  <si>
    <t>Penetrace podkladu univerzální 1x-strop</t>
  </si>
  <si>
    <t>Malba tekutá, barva, 2 x-stěny</t>
  </si>
  <si>
    <t>Malba tekutá, barva, 2 x-strop</t>
  </si>
  <si>
    <t>Odstranění malby oškrábáním</t>
  </si>
  <si>
    <t xml:space="preserve">Demontáž elektro- osvětlení, vypínač </t>
  </si>
  <si>
    <t>Montáž elektro, kabel rozvod, osvětl. LED, vypínač, zásuvka, dle výběru investora</t>
  </si>
  <si>
    <t>Montáž signalizace, kabel rozvod, drážky, zapravení</t>
  </si>
  <si>
    <t>Provozní vlivy cca 0,9%</t>
  </si>
  <si>
    <t>-</t>
  </si>
  <si>
    <t>Zařízení staveniště cca 2,5%</t>
  </si>
  <si>
    <t>Rekonstrukce, nepředvídané výdaje 2,0%</t>
  </si>
  <si>
    <t>END</t>
  </si>
  <si>
    <t>Popis: dvoukřídlé bezbariérové dveře, rozměr 154 cm (šířka) x 222 cm (výška), otevírání ven, plastové, bílá barva, skleněná výplň - rozměr 66 cm (šířka) x 170 cm (výška), zvonek pro obsluhu, drátový, délka vedení 7 m</t>
  </si>
  <si>
    <t>Celková částka vč. DPH</t>
  </si>
  <si>
    <t xml:space="preserve">Výměnu svítidla za nové "LED zářivka" </t>
  </si>
  <si>
    <t>Montáž signalizace, kabel rozvod, drážky, zapraven, zásuvka, dle výběru investora</t>
  </si>
  <si>
    <t>Montáž elektro, kabel rozvod, osvětl.LED, vypínač, zásuvka, dle výběru investora</t>
  </si>
  <si>
    <t>Oprava obkladů z obkladaček 150x150</t>
  </si>
  <si>
    <t>Nájezdový klín u dveří, AL konstukce, protiskluz, 500/900/50 mm</t>
  </si>
  <si>
    <t>Úprava stávajících dveří, seříznutí spodní hrany</t>
  </si>
  <si>
    <t>Přesun hmot pro otopná tělesa, výšky do 6 m</t>
  </si>
  <si>
    <t>Potrubí z měděných trubek D 22 x 1 ,0mm</t>
  </si>
  <si>
    <t>Těleso otopné deskové 700/1200mm - 1000W</t>
  </si>
  <si>
    <t>Montáž panelových těles 1řadých do délky 1500 mm</t>
  </si>
  <si>
    <t xml:space="preserve">Tlakové zkoušky otopných těles </t>
  </si>
  <si>
    <t>Příplatek za odvzdušňovací ventil</t>
  </si>
  <si>
    <t>Drobné instalační prvky ÚT, napojená na stáv. rozvod</t>
  </si>
  <si>
    <t>Vrtání jádrové do zdiva cihelného d 30 mm</t>
  </si>
  <si>
    <t>Vysekání rýh ve zdi cihelné 3 x 3 cm</t>
  </si>
  <si>
    <t>Lešení lehké pomocné, výška podlahy do 1,2 m</t>
  </si>
  <si>
    <t>Osazení ocelových válcovaných nosníků do č.16, včetně dodávky profilu I č.16</t>
  </si>
  <si>
    <t>Příčka z desek porobeton hladkých, tloušťka 15 cm, přizdívka</t>
  </si>
  <si>
    <t>Příčka z desek porobeton hladkých, tloušťka 15 cm</t>
  </si>
  <si>
    <t>Bezbariérové vchodové dveře do školy vč. Instalace</t>
  </si>
  <si>
    <t>Popis položky</t>
  </si>
  <si>
    <t>Částka celkem bez DPH</t>
  </si>
  <si>
    <t>Částka celkem s DPH</t>
  </si>
  <si>
    <t>Množství</t>
  </si>
  <si>
    <t xml:space="preserve">Dodavatel: </t>
  </si>
  <si>
    <t xml:space="preserve">IČ: </t>
  </si>
  <si>
    <t xml:space="preserve">DIČ: </t>
  </si>
  <si>
    <t>DPH 21%</t>
  </si>
  <si>
    <t>Cena v Kč s DPH</t>
  </si>
  <si>
    <t>Jméno, razítko a podpis</t>
  </si>
  <si>
    <t>Název:</t>
  </si>
  <si>
    <t>Sídlo:</t>
  </si>
  <si>
    <t>Osoba oprávněná:</t>
  </si>
  <si>
    <t xml:space="preserve">Tel: </t>
  </si>
  <si>
    <t>Součet</t>
  </si>
  <si>
    <t xml:space="preserve">Cena v Kč bez DPH </t>
  </si>
  <si>
    <t>VZ "Bezbariérovost"</t>
  </si>
  <si>
    <t>Kontaktní e-mail:</t>
  </si>
  <si>
    <t>Rozpočet ZŠ Dr. Hrubého 2, Šternberk, příspěvková organizace - bezbariérové WC</t>
  </si>
  <si>
    <t>Rozpočet ZŠ Dr. Hrubého 2, Šternberk, příspěvková organizace - vstupní dveře</t>
  </si>
  <si>
    <t>Rozpočet ZŠ náměstí Svobody 3, Šternberk, příspěvková organizace - bezbariérové WC</t>
  </si>
  <si>
    <t>ZŠ Dr. Hrubého 2, Šternberk, příspěvková organizace</t>
  </si>
  <si>
    <t>Položkový rozpočet</t>
  </si>
  <si>
    <t>STAVEBNÍ ÚPRAVY BEZBARIÉROVÉ WC</t>
  </si>
  <si>
    <t>Pol.</t>
  </si>
  <si>
    <t>BEZBARIÉROVÉ VCHODOVÉ DVEŘE</t>
  </si>
  <si>
    <t>Cena za kus bez DPH</t>
  </si>
  <si>
    <t>Cena celkem bez DPH</t>
  </si>
  <si>
    <t>Cena celkem s DPH</t>
  </si>
  <si>
    <t>Počet</t>
  </si>
  <si>
    <t>Celková částka bez DPH</t>
  </si>
  <si>
    <t>ZŠ náměstí Svobody 3, Šternberk, příspěvková organizace</t>
  </si>
  <si>
    <t>Celková částka s DPH</t>
  </si>
</sst>
</file>

<file path=xl/styles.xml><?xml version="1.0" encoding="utf-8"?>
<styleSheet xmlns="http://schemas.openxmlformats.org/spreadsheetml/2006/main">
  <numFmts count="3">
    <numFmt numFmtId="164" formatCode="#,##0.00000"/>
    <numFmt numFmtId="165" formatCode="#,##0.00\ &quot;Kč&quot;"/>
    <numFmt numFmtId="166" formatCode="#,##0\ &quot;Kč&quot;"/>
  </numFmts>
  <fonts count="25">
    <font>
      <sz val="11"/>
      <color theme="1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  <font>
      <sz val="8"/>
      <color indexed="9"/>
      <name val="Arial CE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</font>
    <font>
      <b/>
      <sz val="10"/>
      <name val="Arial CE"/>
      <charset val="238"/>
    </font>
    <font>
      <b/>
      <sz val="10"/>
      <color rgb="FF000000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6"/>
      <color theme="4" tint="-0.249977111117893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17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92">
    <xf numFmtId="0" fontId="0" fillId="0" borderId="0" xfId="0"/>
    <xf numFmtId="0" fontId="5" fillId="0" borderId="0" xfId="6"/>
    <xf numFmtId="0" fontId="5" fillId="0" borderId="5" xfId="6" applyFont="1" applyBorder="1" applyAlignment="1">
      <alignment vertical="center"/>
    </xf>
    <xf numFmtId="0" fontId="5" fillId="2" borderId="5" xfId="6" applyFill="1" applyBorder="1"/>
    <xf numFmtId="49" fontId="5" fillId="2" borderId="7" xfId="6" applyNumberFormat="1" applyFill="1" applyBorder="1"/>
    <xf numFmtId="0" fontId="5" fillId="2" borderId="7" xfId="6" applyFill="1" applyBorder="1"/>
    <xf numFmtId="0" fontId="5" fillId="2" borderId="8" xfId="6" applyFill="1" applyBorder="1"/>
    <xf numFmtId="0" fontId="7" fillId="0" borderId="0" xfId="6" applyFont="1"/>
    <xf numFmtId="0" fontId="8" fillId="0" borderId="0" xfId="6" applyNumberFormat="1" applyFont="1" applyAlignment="1">
      <alignment wrapText="1"/>
    </xf>
    <xf numFmtId="0" fontId="5" fillId="0" borderId="0" xfId="6" applyAlignment="1">
      <alignment vertical="top"/>
    </xf>
    <xf numFmtId="49" fontId="5" fillId="0" borderId="0" xfId="6" applyNumberFormat="1" applyAlignment="1">
      <alignment horizontal="left" vertical="top" wrapText="1"/>
    </xf>
    <xf numFmtId="49" fontId="5" fillId="0" borderId="0" xfId="6" applyNumberFormat="1"/>
    <xf numFmtId="165" fontId="5" fillId="0" borderId="0" xfId="6" applyNumberFormat="1"/>
    <xf numFmtId="0" fontId="5" fillId="0" borderId="0" xfId="6" applyAlignment="1">
      <alignment wrapText="1"/>
    </xf>
    <xf numFmtId="0" fontId="12" fillId="0" borderId="0" xfId="0" applyFont="1" applyBorder="1"/>
    <xf numFmtId="0" fontId="13" fillId="0" borderId="0" xfId="6" applyFont="1" applyAlignment="1">
      <alignment vertical="top"/>
    </xf>
    <xf numFmtId="0" fontId="13" fillId="0" borderId="0" xfId="6" applyFont="1"/>
    <xf numFmtId="0" fontId="7" fillId="0" borderId="0" xfId="6" applyNumberFormat="1" applyFont="1" applyBorder="1" applyAlignment="1">
      <alignment horizontal="left" vertical="top" wrapText="1"/>
    </xf>
    <xf numFmtId="0" fontId="7" fillId="0" borderId="0" xfId="6" applyFont="1" applyBorder="1" applyAlignment="1">
      <alignment vertical="top" shrinkToFit="1"/>
    </xf>
    <xf numFmtId="4" fontId="7" fillId="0" borderId="0" xfId="6" applyNumberFormat="1" applyFont="1" applyBorder="1" applyAlignment="1">
      <alignment vertical="top" shrinkToFit="1"/>
    </xf>
    <xf numFmtId="0" fontId="7" fillId="0" borderId="0" xfId="6" applyFont="1" applyBorder="1"/>
    <xf numFmtId="166" fontId="12" fillId="4" borderId="5" xfId="0" applyNumberFormat="1" applyFont="1" applyFill="1" applyBorder="1" applyAlignment="1">
      <alignment horizontal="right" vertical="center"/>
    </xf>
    <xf numFmtId="166" fontId="12" fillId="5" borderId="5" xfId="0" applyNumberFormat="1" applyFont="1" applyFill="1" applyBorder="1" applyAlignment="1">
      <alignment horizontal="right" vertical="center"/>
    </xf>
    <xf numFmtId="0" fontId="12" fillId="0" borderId="8" xfId="0" applyFont="1" applyBorder="1"/>
    <xf numFmtId="0" fontId="12" fillId="0" borderId="10" xfId="0" applyFont="1" applyBorder="1"/>
    <xf numFmtId="0" fontId="12" fillId="0" borderId="11" xfId="0" applyFont="1" applyBorder="1"/>
    <xf numFmtId="166" fontId="12" fillId="5" borderId="16" xfId="0" applyNumberFormat="1" applyFont="1" applyFill="1" applyBorder="1" applyAlignment="1">
      <alignment horizontal="right" vertical="center"/>
    </xf>
    <xf numFmtId="0" fontId="0" fillId="0" borderId="17" xfId="0" applyBorder="1"/>
    <xf numFmtId="166" fontId="12" fillId="4" borderId="16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left" vertical="center"/>
    </xf>
    <xf numFmtId="0" fontId="12" fillId="0" borderId="21" xfId="0" applyFont="1" applyFill="1" applyBorder="1"/>
    <xf numFmtId="0" fontId="12" fillId="0" borderId="19" xfId="0" applyFont="1" applyFill="1" applyBorder="1"/>
    <xf numFmtId="0" fontId="12" fillId="0" borderId="13" xfId="0" applyFont="1" applyFill="1" applyBorder="1"/>
    <xf numFmtId="0" fontId="11" fillId="0" borderId="22" xfId="0" applyFont="1" applyFill="1" applyBorder="1"/>
    <xf numFmtId="0" fontId="12" fillId="0" borderId="17" xfId="0" applyFont="1" applyBorder="1"/>
    <xf numFmtId="0" fontId="12" fillId="0" borderId="0" xfId="0" applyFont="1" applyBorder="1" applyAlignment="1">
      <alignment horizontal="center"/>
    </xf>
    <xf numFmtId="0" fontId="12" fillId="0" borderId="22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12" fillId="0" borderId="23" xfId="0" applyFont="1" applyBorder="1"/>
    <xf numFmtId="0" fontId="12" fillId="0" borderId="26" xfId="0" applyFont="1" applyBorder="1"/>
    <xf numFmtId="0" fontId="16" fillId="0" borderId="24" xfId="0" applyFont="1" applyBorder="1" applyAlignment="1">
      <alignment horizontal="left" vertical="center"/>
    </xf>
    <xf numFmtId="0" fontId="16" fillId="0" borderId="25" xfId="0" applyFont="1" applyBorder="1"/>
    <xf numFmtId="166" fontId="16" fillId="4" borderId="14" xfId="0" applyNumberFormat="1" applyFont="1" applyFill="1" applyBorder="1" applyAlignment="1">
      <alignment horizontal="right" vertical="center"/>
    </xf>
    <xf numFmtId="166" fontId="16" fillId="4" borderId="15" xfId="0" applyNumberFormat="1" applyFont="1" applyFill="1" applyBorder="1" applyAlignment="1">
      <alignment horizontal="right" vertical="center"/>
    </xf>
    <xf numFmtId="0" fontId="6" fillId="0" borderId="0" xfId="6" applyFont="1" applyAlignment="1"/>
    <xf numFmtId="0" fontId="5" fillId="0" borderId="1" xfId="6" applyFont="1" applyBorder="1" applyAlignment="1">
      <alignment vertical="center"/>
    </xf>
    <xf numFmtId="0" fontId="20" fillId="7" borderId="28" xfId="6" applyFont="1" applyFill="1" applyBorder="1" applyAlignment="1">
      <alignment horizontal="center" vertical="center"/>
    </xf>
    <xf numFmtId="49" fontId="20" fillId="7" borderId="29" xfId="6" applyNumberFormat="1" applyFont="1" applyFill="1" applyBorder="1" applyAlignment="1">
      <alignment horizontal="center" vertical="center"/>
    </xf>
    <xf numFmtId="0" fontId="20" fillId="7" borderId="29" xfId="6" applyFont="1" applyFill="1" applyBorder="1" applyAlignment="1">
      <alignment horizontal="center" vertical="center"/>
    </xf>
    <xf numFmtId="0" fontId="20" fillId="7" borderId="29" xfId="6" applyFont="1" applyFill="1" applyBorder="1" applyAlignment="1">
      <alignment horizontal="center" vertical="center" wrapText="1"/>
    </xf>
    <xf numFmtId="0" fontId="20" fillId="7" borderId="20" xfId="6" applyFont="1" applyFill="1" applyBorder="1" applyAlignment="1">
      <alignment horizontal="center" vertical="center" wrapText="1"/>
    </xf>
    <xf numFmtId="0" fontId="9" fillId="7" borderId="5" xfId="6" applyFont="1" applyFill="1" applyBorder="1" applyAlignment="1">
      <alignment vertical="top"/>
    </xf>
    <xf numFmtId="166" fontId="9" fillId="7" borderId="5" xfId="6" applyNumberFormat="1" applyFont="1" applyFill="1" applyBorder="1" applyAlignment="1">
      <alignment vertical="top"/>
    </xf>
    <xf numFmtId="166" fontId="9" fillId="7" borderId="6" xfId="6" applyNumberFormat="1" applyFont="1" applyFill="1" applyBorder="1" applyAlignment="1">
      <alignment vertical="top"/>
    </xf>
    <xf numFmtId="166" fontId="9" fillId="7" borderId="16" xfId="6" applyNumberFormat="1" applyFont="1" applyFill="1" applyBorder="1"/>
    <xf numFmtId="0" fontId="9" fillId="7" borderId="1" xfId="6" applyFont="1" applyFill="1" applyBorder="1" applyAlignment="1">
      <alignment horizontal="center" vertical="center" shrinkToFit="1"/>
    </xf>
    <xf numFmtId="166" fontId="9" fillId="7" borderId="5" xfId="6" applyNumberFormat="1" applyFont="1" applyFill="1" applyBorder="1" applyAlignment="1">
      <alignment vertical="top" shrinkToFit="1"/>
    </xf>
    <xf numFmtId="166" fontId="9" fillId="7" borderId="1" xfId="6" applyNumberFormat="1" applyFont="1" applyFill="1" applyBorder="1" applyAlignment="1">
      <alignment vertical="top" shrinkToFit="1"/>
    </xf>
    <xf numFmtId="166" fontId="9" fillId="7" borderId="2" xfId="6" applyNumberFormat="1" applyFont="1" applyFill="1" applyBorder="1" applyAlignment="1">
      <alignment vertical="top" shrinkToFit="1"/>
    </xf>
    <xf numFmtId="166" fontId="9" fillId="7" borderId="33" xfId="6" applyNumberFormat="1" applyFont="1" applyFill="1" applyBorder="1"/>
    <xf numFmtId="0" fontId="9" fillId="0" borderId="4" xfId="6" applyFont="1" applyBorder="1" applyAlignment="1">
      <alignment horizontal="center" vertical="center" shrinkToFit="1"/>
    </xf>
    <xf numFmtId="166" fontId="9" fillId="3" borderId="5" xfId="6" applyNumberFormat="1" applyFont="1" applyFill="1" applyBorder="1" applyAlignment="1">
      <alignment vertical="top" shrinkToFit="1"/>
    </xf>
    <xf numFmtId="166" fontId="9" fillId="0" borderId="4" xfId="6" applyNumberFormat="1" applyFont="1" applyBorder="1" applyAlignment="1">
      <alignment vertical="top" shrinkToFit="1"/>
    </xf>
    <xf numFmtId="166" fontId="9" fillId="0" borderId="3" xfId="6" applyNumberFormat="1" applyFont="1" applyBorder="1" applyAlignment="1">
      <alignment vertical="top" shrinkToFit="1"/>
    </xf>
    <xf numFmtId="166" fontId="9" fillId="0" borderId="31" xfId="6" applyNumberFormat="1" applyFont="1" applyBorder="1"/>
    <xf numFmtId="166" fontId="9" fillId="0" borderId="34" xfId="6" applyNumberFormat="1" applyFont="1" applyBorder="1"/>
    <xf numFmtId="4" fontId="9" fillId="0" borderId="4" xfId="6" applyNumberFormat="1" applyFont="1" applyBorder="1" applyAlignment="1">
      <alignment vertical="top" shrinkToFit="1"/>
    </xf>
    <xf numFmtId="0" fontId="9" fillId="0" borderId="4" xfId="6" applyFont="1" applyBorder="1" applyAlignment="1">
      <alignment vertical="top" shrinkToFit="1"/>
    </xf>
    <xf numFmtId="0" fontId="9" fillId="0" borderId="3" xfId="6" applyFont="1" applyBorder="1" applyAlignment="1">
      <alignment vertical="top" shrinkToFit="1"/>
    </xf>
    <xf numFmtId="0" fontId="9" fillId="0" borderId="34" xfId="6" applyFont="1" applyBorder="1"/>
    <xf numFmtId="0" fontId="9" fillId="0" borderId="36" xfId="6" applyFont="1" applyBorder="1" applyAlignment="1">
      <alignment horizontal="center" vertical="center" shrinkToFit="1"/>
    </xf>
    <xf numFmtId="166" fontId="9" fillId="3" borderId="14" xfId="6" applyNumberFormat="1" applyFont="1" applyFill="1" applyBorder="1" applyAlignment="1">
      <alignment vertical="top" shrinkToFit="1"/>
    </xf>
    <xf numFmtId="166" fontId="9" fillId="0" borderId="36" xfId="6" applyNumberFormat="1" applyFont="1" applyBorder="1" applyAlignment="1">
      <alignment vertical="top" shrinkToFit="1"/>
    </xf>
    <xf numFmtId="166" fontId="9" fillId="0" borderId="37" xfId="6" applyNumberFormat="1" applyFont="1" applyBorder="1" applyAlignment="1">
      <alignment vertical="top" shrinkToFit="1"/>
    </xf>
    <xf numFmtId="166" fontId="9" fillId="0" borderId="38" xfId="6" applyNumberFormat="1" applyFont="1" applyBorder="1"/>
    <xf numFmtId="0" fontId="5" fillId="0" borderId="0" xfId="6" applyFont="1" applyBorder="1" applyAlignment="1">
      <alignment horizontal="center" vertical="center"/>
    </xf>
    <xf numFmtId="0" fontId="5" fillId="0" borderId="1" xfId="6" applyFont="1" applyBorder="1" applyAlignment="1">
      <alignment horizontal="center" vertical="center"/>
    </xf>
    <xf numFmtId="0" fontId="5" fillId="0" borderId="5" xfId="6" applyFont="1" applyBorder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5" fillId="2" borderId="5" xfId="6" applyFill="1" applyBorder="1" applyAlignment="1">
      <alignment horizontal="center" vertical="center"/>
    </xf>
    <xf numFmtId="0" fontId="5" fillId="0" borderId="0" xfId="6" applyAlignment="1">
      <alignment horizontal="center" vertical="center"/>
    </xf>
    <xf numFmtId="0" fontId="9" fillId="7" borderId="23" xfId="6" applyFont="1" applyFill="1" applyBorder="1" applyAlignment="1">
      <alignment horizontal="center" vertical="center"/>
    </xf>
    <xf numFmtId="0" fontId="9" fillId="0" borderId="17" xfId="6" applyFont="1" applyBorder="1" applyAlignment="1">
      <alignment horizontal="center" vertical="center"/>
    </xf>
    <xf numFmtId="0" fontId="9" fillId="7" borderId="32" xfId="6" applyFont="1" applyFill="1" applyBorder="1" applyAlignment="1">
      <alignment horizontal="center" vertical="center"/>
    </xf>
    <xf numFmtId="0" fontId="9" fillId="0" borderId="35" xfId="6" applyFont="1" applyBorder="1" applyAlignment="1">
      <alignment horizontal="center" vertical="center"/>
    </xf>
    <xf numFmtId="0" fontId="7" fillId="0" borderId="0" xfId="6" applyFont="1" applyBorder="1" applyAlignment="1">
      <alignment horizontal="center" vertical="center"/>
    </xf>
    <xf numFmtId="0" fontId="5" fillId="2" borderId="7" xfId="6" applyFill="1" applyBorder="1" applyAlignment="1">
      <alignment horizontal="center" vertical="center"/>
    </xf>
    <xf numFmtId="164" fontId="9" fillId="7" borderId="5" xfId="6" applyNumberFormat="1" applyFont="1" applyFill="1" applyBorder="1" applyAlignment="1">
      <alignment horizontal="center" vertical="center"/>
    </xf>
    <xf numFmtId="164" fontId="9" fillId="0" borderId="4" xfId="6" applyNumberFormat="1" applyFont="1" applyBorder="1" applyAlignment="1">
      <alignment horizontal="center" vertical="center" shrinkToFit="1"/>
    </xf>
    <xf numFmtId="164" fontId="9" fillId="7" borderId="1" xfId="6" applyNumberFormat="1" applyFont="1" applyFill="1" applyBorder="1" applyAlignment="1">
      <alignment horizontal="center" vertical="center" shrinkToFit="1"/>
    </xf>
    <xf numFmtId="164" fontId="9" fillId="0" borderId="36" xfId="6" applyNumberFormat="1" applyFont="1" applyBorder="1" applyAlignment="1">
      <alignment horizontal="center" vertical="center" shrinkToFit="1"/>
    </xf>
    <xf numFmtId="164" fontId="7" fillId="0" borderId="0" xfId="6" applyNumberFormat="1" applyFont="1" applyBorder="1" applyAlignment="1">
      <alignment horizontal="center" vertical="center" shrinkToFit="1"/>
    </xf>
    <xf numFmtId="166" fontId="20" fillId="7" borderId="15" xfId="6" applyNumberFormat="1" applyFont="1" applyFill="1" applyBorder="1"/>
    <xf numFmtId="0" fontId="10" fillId="0" borderId="0" xfId="0" applyFont="1"/>
    <xf numFmtId="0" fontId="20" fillId="7" borderId="30" xfId="6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19" xfId="6" applyFont="1" applyBorder="1" applyAlignment="1">
      <alignment horizontal="center" vertical="center" wrapText="1"/>
    </xf>
    <xf numFmtId="49" fontId="9" fillId="0" borderId="14" xfId="6" applyNumberFormat="1" applyFont="1" applyBorder="1" applyAlignment="1">
      <alignment horizontal="center" vertical="center" wrapText="1"/>
    </xf>
    <xf numFmtId="0" fontId="9" fillId="0" borderId="14" xfId="6" applyFont="1" applyBorder="1" applyAlignment="1">
      <alignment horizontal="center" vertical="center" wrapText="1"/>
    </xf>
    <xf numFmtId="166" fontId="10" fillId="3" borderId="14" xfId="0" applyNumberFormat="1" applyFont="1" applyFill="1" applyBorder="1" applyAlignment="1">
      <alignment horizontal="center" vertical="center" wrapText="1"/>
    </xf>
    <xf numFmtId="166" fontId="10" fillId="0" borderId="14" xfId="0" applyNumberFormat="1" applyFont="1" applyBorder="1" applyAlignment="1">
      <alignment horizontal="center" vertical="center" wrapText="1"/>
    </xf>
    <xf numFmtId="166" fontId="10" fillId="0" borderId="15" xfId="0" applyNumberFormat="1" applyFont="1" applyBorder="1" applyAlignment="1">
      <alignment horizontal="center" vertical="center" wrapText="1"/>
    </xf>
    <xf numFmtId="0" fontId="24" fillId="7" borderId="12" xfId="0" applyFont="1" applyFill="1" applyBorder="1" applyAlignment="1">
      <alignment horizontal="center" vertical="center"/>
    </xf>
    <xf numFmtId="0" fontId="24" fillId="7" borderId="18" xfId="0" applyFont="1" applyFill="1" applyBorder="1" applyAlignment="1">
      <alignment horizontal="center" vertical="center"/>
    </xf>
    <xf numFmtId="0" fontId="24" fillId="7" borderId="18" xfId="0" applyFont="1" applyFill="1" applyBorder="1" applyAlignment="1">
      <alignment horizontal="center" vertical="center" wrapText="1"/>
    </xf>
    <xf numFmtId="0" fontId="24" fillId="7" borderId="20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7" borderId="12" xfId="0" applyFont="1" applyFill="1" applyBorder="1" applyAlignment="1">
      <alignment horizontal="left" vertical="center"/>
    </xf>
    <xf numFmtId="0" fontId="10" fillId="7" borderId="13" xfId="0" applyFont="1" applyFill="1" applyBorder="1" applyAlignment="1">
      <alignment horizontal="left"/>
    </xf>
    <xf numFmtId="0" fontId="24" fillId="7" borderId="19" xfId="0" applyFont="1" applyFill="1" applyBorder="1" applyAlignment="1">
      <alignment horizontal="left" vertical="center"/>
    </xf>
    <xf numFmtId="0" fontId="6" fillId="0" borderId="0" xfId="6" applyFont="1" applyBorder="1" applyAlignment="1"/>
    <xf numFmtId="0" fontId="9" fillId="0" borderId="4" xfId="6" applyNumberFormat="1" applyFont="1" applyBorder="1" applyAlignment="1">
      <alignment horizontal="center" vertical="center" wrapText="1"/>
    </xf>
    <xf numFmtId="4" fontId="9" fillId="3" borderId="5" xfId="6" applyNumberFormat="1" applyFont="1" applyFill="1" applyBorder="1" applyAlignment="1">
      <alignment horizontal="center" vertical="center" shrinkToFit="1"/>
    </xf>
    <xf numFmtId="166" fontId="9" fillId="0" borderId="4" xfId="6" applyNumberFormat="1" applyFont="1" applyBorder="1" applyAlignment="1">
      <alignment horizontal="center" vertical="center" shrinkToFit="1"/>
    </xf>
    <xf numFmtId="4" fontId="9" fillId="0" borderId="4" xfId="6" applyNumberFormat="1" applyFont="1" applyBorder="1" applyAlignment="1">
      <alignment horizontal="center" vertical="center" shrinkToFit="1"/>
    </xf>
    <xf numFmtId="0" fontId="9" fillId="0" borderId="3" xfId="6" applyFont="1" applyBorder="1" applyAlignment="1">
      <alignment horizontal="center" vertical="center" shrinkToFit="1"/>
    </xf>
    <xf numFmtId="49" fontId="9" fillId="7" borderId="5" xfId="6" applyNumberFormat="1" applyFont="1" applyFill="1" applyBorder="1" applyAlignment="1">
      <alignment horizontal="center" vertical="center"/>
    </xf>
    <xf numFmtId="0" fontId="9" fillId="7" borderId="1" xfId="6" applyNumberFormat="1" applyFont="1" applyFill="1" applyBorder="1" applyAlignment="1">
      <alignment horizontal="center" vertical="center" wrapText="1"/>
    </xf>
    <xf numFmtId="0" fontId="9" fillId="0" borderId="36" xfId="6" applyNumberFormat="1" applyFont="1" applyBorder="1" applyAlignment="1">
      <alignment horizontal="center" vertical="center" wrapText="1"/>
    </xf>
    <xf numFmtId="0" fontId="9" fillId="7" borderId="6" xfId="6" applyFont="1" applyFill="1" applyBorder="1" applyAlignment="1">
      <alignment horizontal="center" vertical="center"/>
    </xf>
    <xf numFmtId="0" fontId="9" fillId="7" borderId="5" xfId="6" applyFont="1" applyFill="1" applyBorder="1" applyAlignment="1">
      <alignment horizontal="center" vertical="center"/>
    </xf>
    <xf numFmtId="4" fontId="9" fillId="7" borderId="5" xfId="6" applyNumberFormat="1" applyFont="1" applyFill="1" applyBorder="1" applyAlignment="1">
      <alignment horizontal="center" vertical="center"/>
    </xf>
    <xf numFmtId="166" fontId="9" fillId="7" borderId="5" xfId="6" applyNumberFormat="1" applyFont="1" applyFill="1" applyBorder="1" applyAlignment="1">
      <alignment horizontal="center" vertical="center"/>
    </xf>
    <xf numFmtId="4" fontId="9" fillId="7" borderId="1" xfId="6" applyNumberFormat="1" applyFont="1" applyFill="1" applyBorder="1" applyAlignment="1">
      <alignment horizontal="center" vertical="center" shrinkToFit="1"/>
    </xf>
    <xf numFmtId="166" fontId="9" fillId="7" borderId="1" xfId="6" applyNumberFormat="1" applyFont="1" applyFill="1" applyBorder="1" applyAlignment="1">
      <alignment horizontal="center" vertical="center" shrinkToFit="1"/>
    </xf>
    <xf numFmtId="0" fontId="9" fillId="7" borderId="2" xfId="6" applyFont="1" applyFill="1" applyBorder="1" applyAlignment="1">
      <alignment horizontal="center" vertical="center" shrinkToFit="1"/>
    </xf>
    <xf numFmtId="4" fontId="9" fillId="7" borderId="5" xfId="6" applyNumberFormat="1" applyFont="1" applyFill="1" applyBorder="1" applyAlignment="1">
      <alignment horizontal="center" vertical="center" shrinkToFit="1"/>
    </xf>
    <xf numFmtId="0" fontId="20" fillId="7" borderId="28" xfId="6" applyFont="1" applyFill="1" applyBorder="1" applyAlignment="1">
      <alignment horizontal="center" vertical="center" wrapText="1"/>
    </xf>
    <xf numFmtId="49" fontId="20" fillId="7" borderId="29" xfId="6" applyNumberFormat="1" applyFont="1" applyFill="1" applyBorder="1" applyAlignment="1">
      <alignment horizontal="center" vertical="center" wrapText="1"/>
    </xf>
    <xf numFmtId="166" fontId="9" fillId="7" borderId="16" xfId="6" applyNumberFormat="1" applyFont="1" applyFill="1" applyBorder="1" applyAlignment="1">
      <alignment horizontal="center" vertical="center"/>
    </xf>
    <xf numFmtId="0" fontId="9" fillId="0" borderId="31" xfId="6" applyFont="1" applyBorder="1" applyAlignment="1">
      <alignment horizontal="center" vertical="center"/>
    </xf>
    <xf numFmtId="0" fontId="9" fillId="0" borderId="34" xfId="6" applyFont="1" applyBorder="1" applyAlignment="1">
      <alignment horizontal="center" vertical="center"/>
    </xf>
    <xf numFmtId="166" fontId="9" fillId="7" borderId="33" xfId="6" applyNumberFormat="1" applyFont="1" applyFill="1" applyBorder="1" applyAlignment="1">
      <alignment horizontal="center" vertical="center"/>
    </xf>
    <xf numFmtId="4" fontId="9" fillId="3" borderId="14" xfId="6" applyNumberFormat="1" applyFont="1" applyFill="1" applyBorder="1" applyAlignment="1">
      <alignment horizontal="center" vertical="center" shrinkToFit="1"/>
    </xf>
    <xf numFmtId="166" fontId="9" fillId="0" borderId="36" xfId="6" applyNumberFormat="1" applyFont="1" applyBorder="1" applyAlignment="1">
      <alignment horizontal="center" vertical="center" shrinkToFit="1"/>
    </xf>
    <xf numFmtId="4" fontId="9" fillId="0" borderId="36" xfId="6" applyNumberFormat="1" applyFont="1" applyBorder="1" applyAlignment="1">
      <alignment horizontal="center" vertical="center" shrinkToFit="1"/>
    </xf>
    <xf numFmtId="0" fontId="9" fillId="0" borderId="37" xfId="6" applyFont="1" applyBorder="1" applyAlignment="1">
      <alignment horizontal="center" vertical="center" shrinkToFit="1"/>
    </xf>
    <xf numFmtId="0" fontId="9" fillId="0" borderId="38" xfId="6" applyFont="1" applyBorder="1" applyAlignment="1">
      <alignment horizontal="center" vertical="center"/>
    </xf>
    <xf numFmtId="166" fontId="10" fillId="7" borderId="20" xfId="0" applyNumberFormat="1" applyFont="1" applyFill="1" applyBorder="1" applyAlignment="1">
      <alignment horizontal="right" vertical="center"/>
    </xf>
    <xf numFmtId="166" fontId="10" fillId="7" borderId="16" xfId="0" applyNumberFormat="1" applyFont="1" applyFill="1" applyBorder="1" applyAlignment="1">
      <alignment horizontal="right"/>
    </xf>
    <xf numFmtId="166" fontId="24" fillId="7" borderId="15" xfId="0" applyNumberFormat="1" applyFont="1" applyFill="1" applyBorder="1" applyAlignment="1">
      <alignment horizontal="right" vertical="center"/>
    </xf>
    <xf numFmtId="166" fontId="9" fillId="7" borderId="20" xfId="6" applyNumberFormat="1" applyFont="1" applyFill="1" applyBorder="1"/>
    <xf numFmtId="166" fontId="9" fillId="7" borderId="34" xfId="6" applyNumberFormat="1" applyFont="1" applyFill="1" applyBorder="1"/>
    <xf numFmtId="166" fontId="9" fillId="7" borderId="20" xfId="6" applyNumberFormat="1" applyFont="1" applyFill="1" applyBorder="1" applyAlignment="1">
      <alignment vertical="top"/>
    </xf>
    <xf numFmtId="166" fontId="9" fillId="7" borderId="34" xfId="6" applyNumberFormat="1" applyFont="1" applyFill="1" applyBorder="1" applyAlignment="1">
      <alignment vertical="top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6" borderId="14" xfId="0" applyFont="1" applyFill="1" applyBorder="1" applyAlignment="1">
      <alignment horizontal="left" vertical="center"/>
    </xf>
    <xf numFmtId="0" fontId="12" fillId="6" borderId="15" xfId="0" applyFont="1" applyFill="1" applyBorder="1" applyAlignment="1">
      <alignment horizontal="left" vertical="center"/>
    </xf>
    <xf numFmtId="0" fontId="12" fillId="6" borderId="18" xfId="0" applyFont="1" applyFill="1" applyBorder="1" applyAlignment="1">
      <alignment horizontal="left" vertical="center"/>
    </xf>
    <xf numFmtId="0" fontId="12" fillId="6" borderId="20" xfId="0" applyFont="1" applyFill="1" applyBorder="1" applyAlignment="1">
      <alignment horizontal="left" vertical="center"/>
    </xf>
    <xf numFmtId="0" fontId="12" fillId="6" borderId="5" xfId="0" applyFont="1" applyFill="1" applyBorder="1" applyAlignment="1">
      <alignment horizontal="left" vertical="center"/>
    </xf>
    <xf numFmtId="0" fontId="12" fillId="6" borderId="16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49" fontId="9" fillId="7" borderId="12" xfId="6" applyNumberFormat="1" applyFont="1" applyFill="1" applyBorder="1" applyAlignment="1">
      <alignment horizontal="left" vertical="top" wrapText="1"/>
    </xf>
    <xf numFmtId="49" fontId="9" fillId="7" borderId="18" xfId="6" applyNumberFormat="1" applyFont="1" applyFill="1" applyBorder="1" applyAlignment="1">
      <alignment horizontal="left" vertical="top" wrapText="1"/>
    </xf>
    <xf numFmtId="49" fontId="20" fillId="7" borderId="19" xfId="6" applyNumberFormat="1" applyFont="1" applyFill="1" applyBorder="1" applyAlignment="1">
      <alignment horizontal="left" wrapText="1"/>
    </xf>
    <xf numFmtId="49" fontId="20" fillId="7" borderId="14" xfId="6" applyNumberFormat="1" applyFont="1" applyFill="1" applyBorder="1" applyAlignment="1">
      <alignment horizontal="left" wrapText="1"/>
    </xf>
    <xf numFmtId="49" fontId="9" fillId="7" borderId="23" xfId="6" applyNumberFormat="1" applyFont="1" applyFill="1" applyBorder="1" applyAlignment="1">
      <alignment horizontal="left" vertical="top" wrapText="1"/>
    </xf>
    <xf numFmtId="49" fontId="9" fillId="7" borderId="8" xfId="6" applyNumberFormat="1" applyFont="1" applyFill="1" applyBorder="1" applyAlignment="1">
      <alignment horizontal="left" vertical="top" wrapText="1"/>
    </xf>
    <xf numFmtId="0" fontId="21" fillId="0" borderId="3" xfId="6" applyNumberFormat="1" applyFont="1" applyBorder="1" applyAlignment="1">
      <alignment horizontal="left" vertical="top" wrapText="1"/>
    </xf>
    <xf numFmtId="0" fontId="21" fillId="0" borderId="0" xfId="6" applyNumberFormat="1" applyFont="1" applyBorder="1" applyAlignment="1">
      <alignment vertical="top" wrapText="1" shrinkToFit="1"/>
    </xf>
    <xf numFmtId="164" fontId="21" fillId="0" borderId="0" xfId="6" applyNumberFormat="1" applyFont="1" applyBorder="1" applyAlignment="1">
      <alignment vertical="top" wrapText="1" shrinkToFit="1"/>
    </xf>
    <xf numFmtId="4" fontId="21" fillId="0" borderId="0" xfId="6" applyNumberFormat="1" applyFont="1" applyBorder="1" applyAlignment="1">
      <alignment vertical="top" wrapText="1" shrinkToFit="1"/>
    </xf>
    <xf numFmtId="4" fontId="21" fillId="0" borderId="9" xfId="6" applyNumberFormat="1" applyFont="1" applyBorder="1" applyAlignment="1">
      <alignment vertical="top" wrapText="1" shrinkToFit="1"/>
    </xf>
    <xf numFmtId="0" fontId="5" fillId="0" borderId="10" xfId="6" applyBorder="1" applyAlignment="1">
      <alignment vertical="center"/>
    </xf>
    <xf numFmtId="0" fontId="5" fillId="0" borderId="27" xfId="6" applyBorder="1" applyAlignment="1">
      <alignment vertical="center"/>
    </xf>
    <xf numFmtId="49" fontId="5" fillId="0" borderId="7" xfId="6" applyNumberFormat="1" applyBorder="1" applyAlignment="1">
      <alignment vertical="center"/>
    </xf>
    <xf numFmtId="0" fontId="5" fillId="0" borderId="7" xfId="6" applyBorder="1" applyAlignment="1">
      <alignment vertical="center"/>
    </xf>
    <xf numFmtId="0" fontId="5" fillId="0" borderId="8" xfId="6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9" fontId="17" fillId="0" borderId="0" xfId="6" applyNumberFormat="1" applyFont="1" applyAlignment="1">
      <alignment horizontal="center"/>
    </xf>
    <xf numFmtId="49" fontId="18" fillId="0" borderId="0" xfId="6" applyNumberFormat="1" applyFont="1" applyAlignment="1">
      <alignment horizontal="center"/>
    </xf>
    <xf numFmtId="49" fontId="19" fillId="0" borderId="0" xfId="6" applyNumberFormat="1" applyFont="1" applyAlignment="1">
      <alignment horizontal="center"/>
    </xf>
    <xf numFmtId="49" fontId="9" fillId="7" borderId="12" xfId="6" applyNumberFormat="1" applyFont="1" applyFill="1" applyBorder="1" applyAlignment="1">
      <alignment horizontal="left" vertical="center" wrapText="1"/>
    </xf>
    <xf numFmtId="49" fontId="9" fillId="7" borderId="18" xfId="6" applyNumberFormat="1" applyFont="1" applyFill="1" applyBorder="1" applyAlignment="1">
      <alignment horizontal="left" vertical="center" wrapText="1"/>
    </xf>
    <xf numFmtId="49" fontId="20" fillId="7" borderId="19" xfId="6" applyNumberFormat="1" applyFont="1" applyFill="1" applyBorder="1" applyAlignment="1">
      <alignment horizontal="left" vertical="center"/>
    </xf>
    <xf numFmtId="49" fontId="20" fillId="7" borderId="14" xfId="6" applyNumberFormat="1" applyFont="1" applyFill="1" applyBorder="1" applyAlignment="1">
      <alignment horizontal="left" vertical="center"/>
    </xf>
    <xf numFmtId="49" fontId="9" fillId="7" borderId="23" xfId="6" applyNumberFormat="1" applyFont="1" applyFill="1" applyBorder="1" applyAlignment="1">
      <alignment horizontal="left" vertical="center" wrapText="1"/>
    </xf>
    <xf numFmtId="49" fontId="9" fillId="7" borderId="8" xfId="6" applyNumberFormat="1" applyFont="1" applyFill="1" applyBorder="1" applyAlignment="1">
      <alignment horizontal="left" vertical="center" wrapText="1"/>
    </xf>
    <xf numFmtId="0" fontId="21" fillId="0" borderId="3" xfId="6" applyNumberFormat="1" applyFont="1" applyBorder="1" applyAlignment="1">
      <alignment horizontal="center" vertical="center" wrapText="1"/>
    </xf>
    <xf numFmtId="0" fontId="21" fillId="0" borderId="0" xfId="6" applyNumberFormat="1" applyFont="1" applyBorder="1" applyAlignment="1">
      <alignment horizontal="center" vertical="center" wrapText="1" shrinkToFit="1"/>
    </xf>
    <xf numFmtId="164" fontId="21" fillId="0" borderId="0" xfId="6" applyNumberFormat="1" applyFont="1" applyBorder="1" applyAlignment="1">
      <alignment horizontal="center" vertical="center" wrapText="1" shrinkToFit="1"/>
    </xf>
    <xf numFmtId="4" fontId="21" fillId="0" borderId="0" xfId="6" applyNumberFormat="1" applyFont="1" applyBorder="1" applyAlignment="1">
      <alignment horizontal="center" vertical="center" wrapText="1" shrinkToFit="1"/>
    </xf>
    <xf numFmtId="4" fontId="21" fillId="0" borderId="9" xfId="6" applyNumberFormat="1" applyFont="1" applyBorder="1" applyAlignment="1">
      <alignment horizontal="center" vertical="center" wrapText="1" shrinkToFit="1"/>
    </xf>
  </cellXfs>
  <cellStyles count="7">
    <cellStyle name="Hypertextový odkaz 2" xfId="5"/>
    <cellStyle name="normální" xfId="0" builtinId="0"/>
    <cellStyle name="Normální 2" xfId="6"/>
    <cellStyle name="normální 2 2" xfId="3"/>
    <cellStyle name="normální 6" xfId="4"/>
    <cellStyle name="Sledovaný hypertextový odkaz" xfId="1" builtinId="9" hidden="1"/>
    <cellStyle name="Sledovaný hypertextový odkaz" xfId="2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tavitel\Templates\Rozpocty\Sablo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KTY\IROP\&#352;ternberk\Z&#352;%20Hrub&#233;ho\Bezb.WC\RO-WC%20Z&#352;%20Hrub&#233;h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KTY\IROP\&#352;ternberk\P&#345;&#237;lohy%20k%20&#382;&#225;dosti\Bezb.WC\RO-WC%20Z&#352;%20Svobod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okyny pro vyplnění"/>
      <sheetName val="Stavba"/>
      <sheetName val="VzorPolozky"/>
      <sheetName val=" Pol"/>
    </sheetNames>
    <sheetDataSet>
      <sheetData sheetId="0"/>
      <sheetData sheetId="1">
        <row r="29">
          <cell r="J29" t="str">
            <v>CZK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okyny pro vyplnění"/>
      <sheetName val="Stavba"/>
      <sheetName val="VzorPolozky"/>
      <sheetName val=" Pol"/>
    </sheetNames>
    <sheetDataSet>
      <sheetData sheetId="0" refreshError="1"/>
      <sheetData sheetId="1">
        <row r="29">
          <cell r="J29" t="str">
            <v>CZK</v>
          </cell>
        </row>
      </sheetData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showGridLines="0" tabSelected="1" workbookViewId="0">
      <selection activeCell="D16" sqref="D16"/>
    </sheetView>
  </sheetViews>
  <sheetFormatPr defaultRowHeight="15"/>
  <cols>
    <col min="1" max="1" width="32.7109375" customWidth="1"/>
    <col min="2" max="2" width="4.7109375" customWidth="1"/>
    <col min="3" max="5" width="15.7109375" customWidth="1"/>
  </cols>
  <sheetData>
    <row r="1" spans="1:6">
      <c r="A1" s="148" t="s">
        <v>216</v>
      </c>
      <c r="B1" s="149"/>
      <c r="C1" s="149"/>
      <c r="D1" s="149"/>
      <c r="E1" s="149"/>
    </row>
    <row r="2" spans="1:6" ht="15.75" thickBot="1"/>
    <row r="3" spans="1:6" ht="15.75" thickBot="1">
      <c r="A3" s="36" t="s">
        <v>204</v>
      </c>
      <c r="B3" s="37"/>
      <c r="C3" s="14"/>
      <c r="D3" s="14"/>
      <c r="E3" s="14"/>
    </row>
    <row r="4" spans="1:6">
      <c r="A4" s="35" t="s">
        <v>210</v>
      </c>
      <c r="B4" s="152"/>
      <c r="C4" s="152"/>
      <c r="D4" s="152"/>
      <c r="E4" s="153"/>
    </row>
    <row r="5" spans="1:6">
      <c r="A5" s="35" t="s">
        <v>211</v>
      </c>
      <c r="B5" s="154"/>
      <c r="C5" s="154"/>
      <c r="D5" s="154"/>
      <c r="E5" s="155"/>
    </row>
    <row r="6" spans="1:6">
      <c r="A6" s="35" t="s">
        <v>212</v>
      </c>
      <c r="B6" s="154"/>
      <c r="C6" s="154"/>
      <c r="D6" s="154"/>
      <c r="E6" s="155"/>
    </row>
    <row r="7" spans="1:6">
      <c r="A7" s="35" t="s">
        <v>205</v>
      </c>
      <c r="B7" s="154"/>
      <c r="C7" s="154"/>
      <c r="D7" s="154"/>
      <c r="E7" s="155"/>
      <c r="F7" s="27"/>
    </row>
    <row r="8" spans="1:6">
      <c r="A8" s="35" t="s">
        <v>206</v>
      </c>
      <c r="B8" s="154"/>
      <c r="C8" s="154"/>
      <c r="D8" s="154"/>
      <c r="E8" s="155"/>
    </row>
    <row r="9" spans="1:6">
      <c r="A9" s="35" t="s">
        <v>217</v>
      </c>
      <c r="B9" s="154"/>
      <c r="C9" s="154"/>
      <c r="D9" s="154"/>
      <c r="E9" s="155"/>
      <c r="F9" s="27"/>
    </row>
    <row r="10" spans="1:6" ht="15.75" thickBot="1">
      <c r="A10" s="34" t="s">
        <v>213</v>
      </c>
      <c r="B10" s="150"/>
      <c r="C10" s="150"/>
      <c r="D10" s="150"/>
      <c r="E10" s="151"/>
      <c r="F10" s="27"/>
    </row>
    <row r="11" spans="1:6">
      <c r="A11" s="33"/>
      <c r="B11" s="32"/>
      <c r="C11" s="32"/>
      <c r="D11" s="32"/>
      <c r="E11" s="32"/>
    </row>
    <row r="12" spans="1:6" ht="15.75" thickBot="1">
      <c r="A12" s="14"/>
      <c r="B12" s="14"/>
      <c r="C12" s="25"/>
      <c r="D12" s="25"/>
      <c r="E12" s="25"/>
    </row>
    <row r="13" spans="1:6" ht="15.75" thickBot="1">
      <c r="A13" s="25"/>
      <c r="B13" s="14"/>
      <c r="C13" s="30" t="s">
        <v>215</v>
      </c>
      <c r="D13" s="29" t="s">
        <v>207</v>
      </c>
      <c r="E13" s="31" t="s">
        <v>208</v>
      </c>
      <c r="F13" s="27"/>
    </row>
    <row r="14" spans="1:6" ht="45" customHeight="1">
      <c r="A14" s="39" t="s">
        <v>218</v>
      </c>
      <c r="B14" s="42"/>
      <c r="C14" s="21">
        <f>ZŠ_Dr.Hrubého_WC!G153</f>
        <v>0</v>
      </c>
      <c r="D14" s="21">
        <f>C14*0.21</f>
        <v>0</v>
      </c>
      <c r="E14" s="28">
        <f>C14*1.21</f>
        <v>0</v>
      </c>
      <c r="F14" s="27"/>
    </row>
    <row r="15" spans="1:6" ht="45" customHeight="1">
      <c r="A15" s="40" t="s">
        <v>219</v>
      </c>
      <c r="B15" s="23"/>
      <c r="C15" s="21">
        <f>ZŠ_Dr.Hrubého_dveře!E10</f>
        <v>0</v>
      </c>
      <c r="D15" s="21">
        <f t="shared" ref="D15:D16" si="0">C15*0.21</f>
        <v>0</v>
      </c>
      <c r="E15" s="28">
        <f t="shared" ref="E15:E16" si="1">C15*1.21</f>
        <v>0</v>
      </c>
      <c r="F15" s="27"/>
    </row>
    <row r="16" spans="1:6" ht="45" customHeight="1">
      <c r="A16" s="40" t="s">
        <v>220</v>
      </c>
      <c r="B16" s="23"/>
      <c r="C16" s="21">
        <f>ZŠ_námSvobody_WC!G154</f>
        <v>0</v>
      </c>
      <c r="D16" s="21">
        <f t="shared" si="0"/>
        <v>0</v>
      </c>
      <c r="E16" s="28">
        <f t="shared" si="1"/>
        <v>0</v>
      </c>
      <c r="F16" s="27"/>
    </row>
    <row r="17" spans="1:5">
      <c r="A17" s="41"/>
      <c r="B17" s="23"/>
      <c r="C17" s="22"/>
      <c r="D17" s="22"/>
      <c r="E17" s="26"/>
    </row>
    <row r="18" spans="1:5" ht="24.95" customHeight="1" thickBot="1">
      <c r="A18" s="43" t="s">
        <v>214</v>
      </c>
      <c r="B18" s="44"/>
      <c r="C18" s="45">
        <f>SUM(C14:C16)</f>
        <v>0</v>
      </c>
      <c r="D18" s="45">
        <f>SUM(D14:D16)</f>
        <v>0</v>
      </c>
      <c r="E18" s="46">
        <f>SUM(E14:E16)</f>
        <v>0</v>
      </c>
    </row>
    <row r="19" spans="1:5">
      <c r="A19" s="14"/>
      <c r="B19" s="14"/>
      <c r="C19" s="14"/>
      <c r="D19" s="14"/>
      <c r="E19" s="14"/>
    </row>
    <row r="20" spans="1:5">
      <c r="A20" s="14"/>
      <c r="B20" s="14"/>
      <c r="C20" s="14"/>
      <c r="D20" s="14"/>
      <c r="E20" s="14"/>
    </row>
    <row r="21" spans="1:5">
      <c r="A21" s="14"/>
      <c r="B21" s="14"/>
      <c r="C21" s="14"/>
      <c r="D21" s="14"/>
      <c r="E21" s="14"/>
    </row>
    <row r="22" spans="1:5">
      <c r="A22" s="14"/>
      <c r="B22" s="14"/>
      <c r="C22" s="14"/>
      <c r="D22" s="14"/>
      <c r="E22" s="14"/>
    </row>
    <row r="25" spans="1:5">
      <c r="A25" s="24"/>
    </row>
    <row r="26" spans="1:5">
      <c r="A26" s="38" t="s">
        <v>209</v>
      </c>
    </row>
  </sheetData>
  <mergeCells count="8">
    <mergeCell ref="A1:E1"/>
    <mergeCell ref="B10:E10"/>
    <mergeCell ref="B4:E4"/>
    <mergeCell ref="B5:E5"/>
    <mergeCell ref="B6:E6"/>
    <mergeCell ref="B7:E7"/>
    <mergeCell ref="B8:E8"/>
    <mergeCell ref="B9:E9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outlinePr summaryBelow="0"/>
  </sheetPr>
  <dimension ref="B1:BH155"/>
  <sheetViews>
    <sheetView topLeftCell="A102" zoomScaleNormal="100" workbookViewId="0">
      <selection activeCell="W159" sqref="W159"/>
    </sheetView>
  </sheetViews>
  <sheetFormatPr defaultRowHeight="12.75" outlineLevelRow="1"/>
  <cols>
    <col min="1" max="1" width="5.7109375" style="1" customWidth="1"/>
    <col min="2" max="2" width="4.7109375" style="83" customWidth="1"/>
    <col min="3" max="3" width="38.28515625" style="11" customWidth="1"/>
    <col min="4" max="4" width="4.5703125" style="1" customWidth="1"/>
    <col min="5" max="5" width="10.5703125" style="83" customWidth="1"/>
    <col min="6" max="6" width="9.85546875" style="1" customWidth="1"/>
    <col min="7" max="7" width="12.7109375" style="1" customWidth="1"/>
    <col min="8" max="21" width="0" style="1" hidden="1" customWidth="1"/>
    <col min="22" max="22" width="12.7109375" style="1" customWidth="1"/>
    <col min="23" max="28" width="9.140625" style="1"/>
    <col min="29" max="39" width="0" style="1" hidden="1" customWidth="1"/>
    <col min="40" max="52" width="9.140625" style="1"/>
    <col min="53" max="53" width="72.5703125" style="1" customWidth="1"/>
    <col min="54" max="16384" width="9.140625" style="1"/>
  </cols>
  <sheetData>
    <row r="1" spans="2:60" ht="15.75" customHeight="1">
      <c r="B1" s="81"/>
      <c r="C1" s="47"/>
      <c r="D1" s="47"/>
      <c r="E1" s="81"/>
      <c r="F1" s="47"/>
      <c r="G1" s="47"/>
      <c r="AE1" s="1" t="s">
        <v>30</v>
      </c>
    </row>
    <row r="2" spans="2:60" ht="15.75" customHeight="1">
      <c r="B2" s="81"/>
      <c r="C2" s="173" t="s">
        <v>221</v>
      </c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2:60" ht="15.75" customHeight="1">
      <c r="B3" s="81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</row>
    <row r="4" spans="2:60" ht="15.75" customHeight="1">
      <c r="B4" s="81"/>
      <c r="C4" s="174" t="s">
        <v>222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</row>
    <row r="5" spans="2:60" ht="24.95" customHeight="1">
      <c r="B5" s="78"/>
      <c r="C5" s="156" t="s">
        <v>223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AE5" s="1" t="s">
        <v>31</v>
      </c>
    </row>
    <row r="6" spans="2:60" ht="24.95" hidden="1" customHeight="1">
      <c r="B6" s="79" t="s">
        <v>32</v>
      </c>
      <c r="C6" s="168"/>
      <c r="D6" s="168"/>
      <c r="E6" s="168"/>
      <c r="F6" s="168"/>
      <c r="G6" s="169"/>
      <c r="AE6" s="1" t="s">
        <v>33</v>
      </c>
    </row>
    <row r="7" spans="2:60" ht="24.95" hidden="1" customHeight="1">
      <c r="B7" s="80" t="s">
        <v>34</v>
      </c>
      <c r="C7" s="170"/>
      <c r="D7" s="171"/>
      <c r="E7" s="171"/>
      <c r="F7" s="171"/>
      <c r="G7" s="172"/>
      <c r="AE7" s="1" t="s">
        <v>35</v>
      </c>
    </row>
    <row r="8" spans="2:60" hidden="1">
      <c r="B8" s="82" t="s">
        <v>36</v>
      </c>
      <c r="C8" s="4"/>
      <c r="D8" s="5"/>
      <c r="E8" s="89"/>
      <c r="F8" s="5"/>
      <c r="G8" s="6"/>
      <c r="AE8" s="1" t="s">
        <v>37</v>
      </c>
    </row>
    <row r="9" spans="2:60" ht="13.5" thickBot="1"/>
    <row r="10" spans="2:60" ht="38.25">
      <c r="B10" s="49" t="s">
        <v>224</v>
      </c>
      <c r="C10" s="50" t="s">
        <v>38</v>
      </c>
      <c r="D10" s="51" t="s">
        <v>1</v>
      </c>
      <c r="E10" s="51" t="s">
        <v>229</v>
      </c>
      <c r="F10" s="97" t="s">
        <v>226</v>
      </c>
      <c r="G10" s="52" t="s">
        <v>227</v>
      </c>
      <c r="H10" s="52" t="s">
        <v>4</v>
      </c>
      <c r="I10" s="52" t="s">
        <v>39</v>
      </c>
      <c r="J10" s="52" t="s">
        <v>5</v>
      </c>
      <c r="K10" s="52" t="s">
        <v>40</v>
      </c>
      <c r="L10" s="52" t="s">
        <v>0</v>
      </c>
      <c r="M10" s="52" t="s">
        <v>41</v>
      </c>
      <c r="N10" s="52" t="s">
        <v>42</v>
      </c>
      <c r="O10" s="52" t="s">
        <v>43</v>
      </c>
      <c r="P10" s="52" t="s">
        <v>44</v>
      </c>
      <c r="Q10" s="52" t="s">
        <v>45</v>
      </c>
      <c r="R10" s="52" t="s">
        <v>46</v>
      </c>
      <c r="S10" s="52" t="s">
        <v>47</v>
      </c>
      <c r="T10" s="52" t="s">
        <v>48</v>
      </c>
      <c r="U10" s="52" t="s">
        <v>49</v>
      </c>
      <c r="V10" s="53" t="s">
        <v>228</v>
      </c>
    </row>
    <row r="11" spans="2:60">
      <c r="B11" s="84" t="s">
        <v>50</v>
      </c>
      <c r="C11" s="119" t="s">
        <v>8</v>
      </c>
      <c r="D11" s="54"/>
      <c r="E11" s="90"/>
      <c r="F11" s="55"/>
      <c r="G11" s="55">
        <f>SUM(G12)</f>
        <v>0</v>
      </c>
      <c r="H11" s="55"/>
      <c r="I11" s="55">
        <f>SUM(I12:I12)</f>
        <v>1420</v>
      </c>
      <c r="J11" s="55"/>
      <c r="K11" s="55">
        <f>SUM(K12:K12)</f>
        <v>645</v>
      </c>
      <c r="L11" s="55"/>
      <c r="M11" s="55">
        <f>SUM(M12:M12)</f>
        <v>0</v>
      </c>
      <c r="N11" s="55"/>
      <c r="O11" s="55">
        <f>SUM(O12:O12)</f>
        <v>0.97675999999999996</v>
      </c>
      <c r="P11" s="55"/>
      <c r="Q11" s="55">
        <f>SUM(Q12:Q12)</f>
        <v>0</v>
      </c>
      <c r="R11" s="55"/>
      <c r="S11" s="55"/>
      <c r="T11" s="56"/>
      <c r="U11" s="55">
        <f>SUM(U12:U12)</f>
        <v>1.85</v>
      </c>
      <c r="V11" s="57">
        <f>G11*1.21</f>
        <v>0</v>
      </c>
      <c r="AE11" s="1" t="s">
        <v>51</v>
      </c>
    </row>
    <row r="12" spans="2:60" ht="25.5" outlineLevel="1">
      <c r="B12" s="85">
        <v>1</v>
      </c>
      <c r="C12" s="114" t="s">
        <v>52</v>
      </c>
      <c r="D12" s="63" t="s">
        <v>53</v>
      </c>
      <c r="E12" s="91">
        <v>0.5</v>
      </c>
      <c r="F12" s="64"/>
      <c r="G12" s="65">
        <f>F12*E12</f>
        <v>0</v>
      </c>
      <c r="H12" s="65">
        <v>2840</v>
      </c>
      <c r="I12" s="65">
        <f>ROUND(E12*H12,2)</f>
        <v>1420</v>
      </c>
      <c r="J12" s="65">
        <v>1290</v>
      </c>
      <c r="K12" s="65">
        <f>ROUND(E12*J12,2)</f>
        <v>645</v>
      </c>
      <c r="L12" s="65">
        <v>21</v>
      </c>
      <c r="M12" s="65">
        <f>G12*(1+L12/100)</f>
        <v>0</v>
      </c>
      <c r="N12" s="65">
        <v>1.9535199999999999</v>
      </c>
      <c r="O12" s="65">
        <f>ROUND(E12*N12,5)</f>
        <v>0.97675999999999996</v>
      </c>
      <c r="P12" s="65">
        <v>0</v>
      </c>
      <c r="Q12" s="65">
        <f>ROUND(E12*P12,5)</f>
        <v>0</v>
      </c>
      <c r="R12" s="65"/>
      <c r="S12" s="65"/>
      <c r="T12" s="66">
        <v>3.69</v>
      </c>
      <c r="U12" s="65">
        <f>ROUND(E12*T12,2)</f>
        <v>1.85</v>
      </c>
      <c r="V12" s="67"/>
      <c r="W12" s="7"/>
      <c r="X12" s="7"/>
      <c r="Y12" s="7"/>
      <c r="Z12" s="7"/>
      <c r="AA12" s="7"/>
      <c r="AB12" s="7"/>
      <c r="AC12" s="7"/>
      <c r="AD12" s="7"/>
      <c r="AE12" s="7" t="s">
        <v>54</v>
      </c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</row>
    <row r="13" spans="2:60">
      <c r="B13" s="86" t="s">
        <v>50</v>
      </c>
      <c r="C13" s="120" t="s">
        <v>9</v>
      </c>
      <c r="D13" s="58"/>
      <c r="E13" s="92"/>
      <c r="F13" s="59"/>
      <c r="G13" s="60">
        <f>SUM(G14:G17)</f>
        <v>0</v>
      </c>
      <c r="H13" s="60"/>
      <c r="I13" s="60">
        <f>SUM(I14:I17)</f>
        <v>6784.43</v>
      </c>
      <c r="J13" s="60"/>
      <c r="K13" s="60">
        <f>SUM(K14:K17)</f>
        <v>5076.8</v>
      </c>
      <c r="L13" s="60"/>
      <c r="M13" s="60">
        <f>SUM(M14:M17)</f>
        <v>0</v>
      </c>
      <c r="N13" s="60"/>
      <c r="O13" s="60">
        <f>SUM(O14:O17)</f>
        <v>0.49296000000000006</v>
      </c>
      <c r="P13" s="60"/>
      <c r="Q13" s="60">
        <f>SUM(Q14:Q17)</f>
        <v>0.18129999999999999</v>
      </c>
      <c r="R13" s="60"/>
      <c r="S13" s="60"/>
      <c r="T13" s="61"/>
      <c r="U13" s="60">
        <f>SUM(U14:U17)</f>
        <v>14.8</v>
      </c>
      <c r="V13" s="62">
        <f>G13*1.21</f>
        <v>0</v>
      </c>
      <c r="AE13" s="1" t="s">
        <v>51</v>
      </c>
    </row>
    <row r="14" spans="2:60" ht="25.5" outlineLevel="1">
      <c r="B14" s="85">
        <v>2</v>
      </c>
      <c r="C14" s="114" t="s">
        <v>55</v>
      </c>
      <c r="D14" s="63" t="s">
        <v>6</v>
      </c>
      <c r="E14" s="91">
        <v>7.4</v>
      </c>
      <c r="F14" s="64"/>
      <c r="G14" s="65">
        <f t="shared" ref="G14:G52" si="0">F14*E14</f>
        <v>0</v>
      </c>
      <c r="H14" s="65">
        <v>476.06</v>
      </c>
      <c r="I14" s="65">
        <f>ROUND(E14*H14,2)</f>
        <v>3522.84</v>
      </c>
      <c r="J14" s="65">
        <v>335.94</v>
      </c>
      <c r="K14" s="65">
        <f>ROUND(E14*J14,2)</f>
        <v>2485.96</v>
      </c>
      <c r="L14" s="65">
        <v>21</v>
      </c>
      <c r="M14" s="65">
        <f>G14*(1+L14/100)</f>
        <v>0</v>
      </c>
      <c r="N14" s="65">
        <v>3.8640000000000001E-2</v>
      </c>
      <c r="O14" s="65">
        <f>ROUND(E14*N14,5)</f>
        <v>0.28594000000000003</v>
      </c>
      <c r="P14" s="65">
        <v>2.4500000000000001E-2</v>
      </c>
      <c r="Q14" s="65">
        <f>ROUND(E14*P14,5)</f>
        <v>0.18129999999999999</v>
      </c>
      <c r="R14" s="65"/>
      <c r="S14" s="65"/>
      <c r="T14" s="66">
        <v>1.1274999999999999</v>
      </c>
      <c r="U14" s="65">
        <f>ROUND(E14*T14,2)</f>
        <v>8.34</v>
      </c>
      <c r="V14" s="67"/>
      <c r="W14" s="7"/>
      <c r="X14" s="7"/>
      <c r="Y14" s="7"/>
      <c r="Z14" s="7"/>
      <c r="AA14" s="7"/>
      <c r="AB14" s="7"/>
      <c r="AC14" s="7"/>
      <c r="AD14" s="7"/>
      <c r="AE14" s="7" t="s">
        <v>54</v>
      </c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</row>
    <row r="15" spans="2:60" ht="25.5" outlineLevel="1">
      <c r="B15" s="85">
        <v>3</v>
      </c>
      <c r="C15" s="114" t="s">
        <v>56</v>
      </c>
      <c r="D15" s="63" t="s">
        <v>57</v>
      </c>
      <c r="E15" s="91">
        <v>2.6599999999999999E-2</v>
      </c>
      <c r="F15" s="64"/>
      <c r="G15" s="65">
        <f t="shared" si="0"/>
        <v>0</v>
      </c>
      <c r="H15" s="65">
        <v>18090.75</v>
      </c>
      <c r="I15" s="65">
        <f>ROUND(E15*H15,2)</f>
        <v>481.21</v>
      </c>
      <c r="J15" s="65">
        <v>8919.25</v>
      </c>
      <c r="K15" s="65">
        <f>ROUND(E15*J15,2)</f>
        <v>237.25</v>
      </c>
      <c r="L15" s="65">
        <v>21</v>
      </c>
      <c r="M15" s="65">
        <f>G15*(1+L15/100)</f>
        <v>0</v>
      </c>
      <c r="N15" s="65">
        <v>1.09954</v>
      </c>
      <c r="O15" s="65">
        <f>ROUND(E15*N15,5)</f>
        <v>2.9250000000000002E-2</v>
      </c>
      <c r="P15" s="65">
        <v>0</v>
      </c>
      <c r="Q15" s="65">
        <f>ROUND(E15*P15,5)</f>
        <v>0</v>
      </c>
      <c r="R15" s="65"/>
      <c r="S15" s="65"/>
      <c r="T15" s="66">
        <v>18.175000000000001</v>
      </c>
      <c r="U15" s="65">
        <f>ROUND(E15*T15,2)</f>
        <v>0.48</v>
      </c>
      <c r="V15" s="68"/>
      <c r="W15" s="7"/>
      <c r="X15" s="7"/>
      <c r="Y15" s="7"/>
      <c r="Z15" s="7"/>
      <c r="AA15" s="7"/>
      <c r="AB15" s="7"/>
      <c r="AC15" s="7"/>
      <c r="AD15" s="7"/>
      <c r="AE15" s="7" t="s">
        <v>54</v>
      </c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</row>
    <row r="16" spans="2:60" ht="25.5" outlineLevel="1">
      <c r="B16" s="85">
        <v>4</v>
      </c>
      <c r="C16" s="114" t="s">
        <v>58</v>
      </c>
      <c r="D16" s="63" t="s">
        <v>57</v>
      </c>
      <c r="E16" s="91">
        <v>0.14299999999999999</v>
      </c>
      <c r="F16" s="64"/>
      <c r="G16" s="65">
        <f t="shared" si="0"/>
        <v>0</v>
      </c>
      <c r="H16" s="65">
        <v>18090.75</v>
      </c>
      <c r="I16" s="65">
        <f>ROUND(E16*H16,2)</f>
        <v>2586.98</v>
      </c>
      <c r="J16" s="65">
        <v>8919.25</v>
      </c>
      <c r="K16" s="65">
        <f>ROUND(E16*J16,2)</f>
        <v>1275.45</v>
      </c>
      <c r="L16" s="65">
        <v>21</v>
      </c>
      <c r="M16" s="65">
        <f>G16*(1+L16/100)</f>
        <v>0</v>
      </c>
      <c r="N16" s="65">
        <v>1.09954</v>
      </c>
      <c r="O16" s="65">
        <f>ROUND(E16*N16,5)</f>
        <v>0.15723000000000001</v>
      </c>
      <c r="P16" s="65">
        <v>0</v>
      </c>
      <c r="Q16" s="65">
        <f>ROUND(E16*P16,5)</f>
        <v>0</v>
      </c>
      <c r="R16" s="65"/>
      <c r="S16" s="65"/>
      <c r="T16" s="66">
        <v>18.175000000000001</v>
      </c>
      <c r="U16" s="65">
        <f>ROUND(E16*T16,2)</f>
        <v>2.6</v>
      </c>
      <c r="V16" s="68"/>
      <c r="W16" s="7"/>
      <c r="X16" s="7"/>
      <c r="Y16" s="7"/>
      <c r="Z16" s="7"/>
      <c r="AA16" s="7"/>
      <c r="AB16" s="7"/>
      <c r="AC16" s="7"/>
      <c r="AD16" s="7"/>
      <c r="AE16" s="7" t="s">
        <v>54</v>
      </c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</row>
    <row r="17" spans="2:60" ht="25.5" outlineLevel="1">
      <c r="B17" s="85">
        <v>5</v>
      </c>
      <c r="C17" s="114" t="s">
        <v>59</v>
      </c>
      <c r="D17" s="63" t="s">
        <v>3</v>
      </c>
      <c r="E17" s="91">
        <v>3.79</v>
      </c>
      <c r="F17" s="64"/>
      <c r="G17" s="65">
        <f t="shared" si="0"/>
        <v>0</v>
      </c>
      <c r="H17" s="65">
        <v>51.03</v>
      </c>
      <c r="I17" s="65">
        <f>ROUND(E17*H17,2)</f>
        <v>193.4</v>
      </c>
      <c r="J17" s="65">
        <v>284.47000000000003</v>
      </c>
      <c r="K17" s="65">
        <f>ROUND(E17*J17,2)</f>
        <v>1078.1400000000001</v>
      </c>
      <c r="L17" s="65">
        <v>21</v>
      </c>
      <c r="M17" s="65">
        <f>G17*(1+L17/100)</f>
        <v>0</v>
      </c>
      <c r="N17" s="65">
        <v>5.4200000000000003E-3</v>
      </c>
      <c r="O17" s="65">
        <f>ROUND(E17*N17,5)</f>
        <v>2.0539999999999999E-2</v>
      </c>
      <c r="P17" s="65">
        <v>0</v>
      </c>
      <c r="Q17" s="65">
        <f>ROUND(E17*P17,5)</f>
        <v>0</v>
      </c>
      <c r="R17" s="65"/>
      <c r="S17" s="65"/>
      <c r="T17" s="66">
        <v>0.89205000000000001</v>
      </c>
      <c r="U17" s="65">
        <f>ROUND(E17*T17,2)</f>
        <v>3.38</v>
      </c>
      <c r="V17" s="68"/>
      <c r="W17" s="7"/>
      <c r="X17" s="7"/>
      <c r="Y17" s="7"/>
      <c r="Z17" s="7"/>
      <c r="AA17" s="7"/>
      <c r="AB17" s="7"/>
      <c r="AC17" s="7"/>
      <c r="AD17" s="7"/>
      <c r="AE17" s="7" t="s">
        <v>54</v>
      </c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</row>
    <row r="18" spans="2:60">
      <c r="B18" s="86" t="s">
        <v>50</v>
      </c>
      <c r="C18" s="120" t="s">
        <v>10</v>
      </c>
      <c r="D18" s="58"/>
      <c r="E18" s="92"/>
      <c r="F18" s="59"/>
      <c r="G18" s="60">
        <f>SUM(G19)</f>
        <v>0</v>
      </c>
      <c r="H18" s="60"/>
      <c r="I18" s="60">
        <f>SUM(I19:I19)</f>
        <v>0</v>
      </c>
      <c r="J18" s="60"/>
      <c r="K18" s="60">
        <f>SUM(K19:K19)</f>
        <v>2175</v>
      </c>
      <c r="L18" s="60"/>
      <c r="M18" s="60">
        <f>SUM(M19:M19)</f>
        <v>0</v>
      </c>
      <c r="N18" s="60"/>
      <c r="O18" s="60">
        <f>SUM(O19:O19)</f>
        <v>0</v>
      </c>
      <c r="P18" s="60"/>
      <c r="Q18" s="60">
        <f>SUM(Q19:Q19)</f>
        <v>0.315</v>
      </c>
      <c r="R18" s="60"/>
      <c r="S18" s="60"/>
      <c r="T18" s="61"/>
      <c r="U18" s="60">
        <f>SUM(U19:U19)</f>
        <v>5.03</v>
      </c>
      <c r="V18" s="62">
        <f>G18*1.21</f>
        <v>0</v>
      </c>
      <c r="AE18" s="1" t="s">
        <v>51</v>
      </c>
    </row>
    <row r="19" spans="2:60" outlineLevel="1">
      <c r="B19" s="85">
        <v>6</v>
      </c>
      <c r="C19" s="114" t="s">
        <v>60</v>
      </c>
      <c r="D19" s="63" t="s">
        <v>3</v>
      </c>
      <c r="E19" s="91">
        <v>5</v>
      </c>
      <c r="F19" s="64"/>
      <c r="G19" s="65">
        <f t="shared" si="0"/>
        <v>0</v>
      </c>
      <c r="H19" s="65">
        <v>0</v>
      </c>
      <c r="I19" s="65">
        <f>ROUND(E19*H19,2)</f>
        <v>0</v>
      </c>
      <c r="J19" s="65">
        <v>435</v>
      </c>
      <c r="K19" s="65">
        <f>ROUND(E19*J19,2)</f>
        <v>2175</v>
      </c>
      <c r="L19" s="65">
        <v>21</v>
      </c>
      <c r="M19" s="65">
        <f>G19*(1+L19/100)</f>
        <v>0</v>
      </c>
      <c r="N19" s="65">
        <v>0</v>
      </c>
      <c r="O19" s="65">
        <f>ROUND(E19*N19,5)</f>
        <v>0</v>
      </c>
      <c r="P19" s="65">
        <v>6.3E-2</v>
      </c>
      <c r="Q19" s="65">
        <f>ROUND(E19*P19,5)</f>
        <v>0.315</v>
      </c>
      <c r="R19" s="65"/>
      <c r="S19" s="65"/>
      <c r="T19" s="66">
        <v>1.006</v>
      </c>
      <c r="U19" s="65">
        <f>ROUND(E19*T19,2)</f>
        <v>5.03</v>
      </c>
      <c r="V19" s="67"/>
      <c r="W19" s="7"/>
      <c r="X19" s="7"/>
      <c r="Y19" s="7"/>
      <c r="Z19" s="7"/>
      <c r="AA19" s="7"/>
      <c r="AB19" s="7"/>
      <c r="AC19" s="7"/>
      <c r="AD19" s="7"/>
      <c r="AE19" s="7" t="s">
        <v>54</v>
      </c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</row>
    <row r="20" spans="2:60">
      <c r="B20" s="86" t="s">
        <v>50</v>
      </c>
      <c r="C20" s="120" t="s">
        <v>11</v>
      </c>
      <c r="D20" s="58"/>
      <c r="E20" s="92"/>
      <c r="F20" s="59"/>
      <c r="G20" s="60">
        <f>SUM(G21:G28)</f>
        <v>0</v>
      </c>
      <c r="H20" s="60"/>
      <c r="I20" s="60">
        <f>SUM(I21:I28)</f>
        <v>2545.2799999999997</v>
      </c>
      <c r="J20" s="60"/>
      <c r="K20" s="60">
        <f>SUM(K21:K28)</f>
        <v>11942.68</v>
      </c>
      <c r="L20" s="60"/>
      <c r="M20" s="60">
        <f>SUM(M21:M28)</f>
        <v>0</v>
      </c>
      <c r="N20" s="60"/>
      <c r="O20" s="60">
        <f>SUM(O21:O28)</f>
        <v>1.7721000000000002</v>
      </c>
      <c r="P20" s="60"/>
      <c r="Q20" s="60">
        <f>SUM(Q21:Q28)</f>
        <v>0</v>
      </c>
      <c r="R20" s="60"/>
      <c r="S20" s="60"/>
      <c r="T20" s="61"/>
      <c r="U20" s="60">
        <f>SUM(U21:U28)</f>
        <v>33.590000000000003</v>
      </c>
      <c r="V20" s="62">
        <f>G20*1.21</f>
        <v>0</v>
      </c>
      <c r="AE20" s="1" t="s">
        <v>51</v>
      </c>
    </row>
    <row r="21" spans="2:60" outlineLevel="1">
      <c r="B21" s="85">
        <v>7</v>
      </c>
      <c r="C21" s="114" t="s">
        <v>61</v>
      </c>
      <c r="D21" s="63" t="s">
        <v>6</v>
      </c>
      <c r="E21" s="91">
        <v>44.8</v>
      </c>
      <c r="F21" s="64"/>
      <c r="G21" s="65">
        <f t="shared" si="0"/>
        <v>0</v>
      </c>
      <c r="H21" s="65">
        <v>3.64</v>
      </c>
      <c r="I21" s="65">
        <f>ROUND(E21*H21,2)</f>
        <v>163.07</v>
      </c>
      <c r="J21" s="65">
        <v>61.760000000000005</v>
      </c>
      <c r="K21" s="65">
        <f>ROUND(E21*J21,2)</f>
        <v>2766.85</v>
      </c>
      <c r="L21" s="65">
        <v>21</v>
      </c>
      <c r="M21" s="65">
        <f>G21*(1+L21/100)</f>
        <v>0</v>
      </c>
      <c r="N21" s="65">
        <v>4.3099999999999996E-3</v>
      </c>
      <c r="O21" s="65">
        <f>ROUND(E21*N21,5)</f>
        <v>0.19309000000000001</v>
      </c>
      <c r="P21" s="65">
        <v>0</v>
      </c>
      <c r="Q21" s="65">
        <f>ROUND(E21*P21,5)</f>
        <v>0</v>
      </c>
      <c r="R21" s="65"/>
      <c r="S21" s="65"/>
      <c r="T21" s="66">
        <v>0.19289999999999999</v>
      </c>
      <c r="U21" s="65">
        <f>ROUND(E21*T21,2)</f>
        <v>8.64</v>
      </c>
      <c r="V21" s="67"/>
      <c r="W21" s="7"/>
      <c r="X21" s="7"/>
      <c r="Y21" s="7"/>
      <c r="Z21" s="7"/>
      <c r="AA21" s="7"/>
      <c r="AB21" s="7"/>
      <c r="AC21" s="7"/>
      <c r="AD21" s="7"/>
      <c r="AE21" s="7" t="s">
        <v>54</v>
      </c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</row>
    <row r="22" spans="2:60" outlineLevel="1">
      <c r="B22" s="85">
        <v>8</v>
      </c>
      <c r="C22" s="114" t="s">
        <v>62</v>
      </c>
      <c r="D22" s="63" t="s">
        <v>3</v>
      </c>
      <c r="E22" s="91">
        <v>14.528</v>
      </c>
      <c r="F22" s="64"/>
      <c r="G22" s="65">
        <f t="shared" si="0"/>
        <v>0</v>
      </c>
      <c r="H22" s="65">
        <v>36.590000000000003</v>
      </c>
      <c r="I22" s="65">
        <f>ROUND(E22*H22,2)</f>
        <v>531.58000000000004</v>
      </c>
      <c r="J22" s="65">
        <v>153.91</v>
      </c>
      <c r="K22" s="65">
        <f>ROUND(E22*J22,2)</f>
        <v>2236</v>
      </c>
      <c r="L22" s="65">
        <v>21</v>
      </c>
      <c r="M22" s="65">
        <f>G22*(1+L22/100)</f>
        <v>0</v>
      </c>
      <c r="N22" s="65">
        <v>3.9210000000000002E-2</v>
      </c>
      <c r="O22" s="65">
        <f>ROUND(E22*N22,5)</f>
        <v>0.56964000000000004</v>
      </c>
      <c r="P22" s="65">
        <v>0</v>
      </c>
      <c r="Q22" s="65">
        <f>ROUND(E22*P22,5)</f>
        <v>0</v>
      </c>
      <c r="R22" s="65"/>
      <c r="S22" s="65"/>
      <c r="T22" s="66">
        <v>0.39600000000000002</v>
      </c>
      <c r="U22" s="65">
        <f>ROUND(E22*T22,2)</f>
        <v>5.75</v>
      </c>
      <c r="V22" s="68"/>
      <c r="W22" s="7"/>
      <c r="X22" s="7"/>
      <c r="Y22" s="7"/>
      <c r="Z22" s="7"/>
      <c r="AA22" s="7"/>
      <c r="AB22" s="7"/>
      <c r="AC22" s="7"/>
      <c r="AD22" s="7"/>
      <c r="AE22" s="7" t="s">
        <v>54</v>
      </c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</row>
    <row r="23" spans="2:60" outlineLevel="1">
      <c r="B23" s="85">
        <v>9</v>
      </c>
      <c r="C23" s="114" t="s">
        <v>63</v>
      </c>
      <c r="D23" s="63" t="s">
        <v>3</v>
      </c>
      <c r="E23" s="91">
        <v>14.528</v>
      </c>
      <c r="F23" s="64"/>
      <c r="G23" s="65">
        <f t="shared" si="0"/>
        <v>0</v>
      </c>
      <c r="H23" s="65">
        <v>45.03</v>
      </c>
      <c r="I23" s="65">
        <f t="shared" ref="I23:I28" si="1">ROUND(E23*H23,2)</f>
        <v>654.20000000000005</v>
      </c>
      <c r="J23" s="65">
        <v>256.97000000000003</v>
      </c>
      <c r="K23" s="65">
        <f t="shared" ref="K23:K28" si="2">ROUND(E23*J23,2)</f>
        <v>3733.26</v>
      </c>
      <c r="L23" s="65">
        <v>21</v>
      </c>
      <c r="M23" s="65">
        <f t="shared" ref="M23:M28" si="3">G23*(1+L23/100)</f>
        <v>0</v>
      </c>
      <c r="N23" s="65">
        <v>4.7660000000000001E-2</v>
      </c>
      <c r="O23" s="65">
        <f t="shared" ref="O23:O28" si="4">ROUND(E23*N23,5)</f>
        <v>0.69240000000000002</v>
      </c>
      <c r="P23" s="65">
        <v>0</v>
      </c>
      <c r="Q23" s="65">
        <f t="shared" ref="Q23:Q28" si="5">ROUND(E23*P23,5)</f>
        <v>0</v>
      </c>
      <c r="R23" s="65"/>
      <c r="S23" s="65"/>
      <c r="T23" s="66">
        <v>0.65600000000000003</v>
      </c>
      <c r="U23" s="65">
        <f t="shared" ref="U23:U28" si="6">ROUND(E23*T23,2)</f>
        <v>9.5299999999999994</v>
      </c>
      <c r="V23" s="68"/>
      <c r="W23" s="7"/>
      <c r="X23" s="7"/>
      <c r="Y23" s="7"/>
      <c r="Z23" s="7"/>
      <c r="AA23" s="7"/>
      <c r="AB23" s="7"/>
      <c r="AC23" s="7"/>
      <c r="AD23" s="7"/>
      <c r="AE23" s="7" t="s">
        <v>54</v>
      </c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</row>
    <row r="24" spans="2:60" outlineLevel="1">
      <c r="B24" s="85">
        <v>10</v>
      </c>
      <c r="C24" s="114" t="s">
        <v>64</v>
      </c>
      <c r="D24" s="63" t="s">
        <v>3</v>
      </c>
      <c r="E24" s="91">
        <v>5</v>
      </c>
      <c r="F24" s="64"/>
      <c r="G24" s="65">
        <f t="shared" si="0"/>
        <v>0</v>
      </c>
      <c r="H24" s="65">
        <v>0</v>
      </c>
      <c r="I24" s="65">
        <f t="shared" si="1"/>
        <v>0</v>
      </c>
      <c r="J24" s="65">
        <v>140.5</v>
      </c>
      <c r="K24" s="65">
        <f t="shared" si="2"/>
        <v>702.5</v>
      </c>
      <c r="L24" s="65">
        <v>21</v>
      </c>
      <c r="M24" s="65">
        <f t="shared" si="3"/>
        <v>0</v>
      </c>
      <c r="N24" s="65">
        <v>0</v>
      </c>
      <c r="O24" s="65">
        <f t="shared" si="4"/>
        <v>0</v>
      </c>
      <c r="P24" s="65">
        <v>0</v>
      </c>
      <c r="Q24" s="65">
        <f t="shared" si="5"/>
        <v>0</v>
      </c>
      <c r="R24" s="65"/>
      <c r="S24" s="65"/>
      <c r="T24" s="66">
        <v>0.36199999999999999</v>
      </c>
      <c r="U24" s="65">
        <f t="shared" si="6"/>
        <v>1.81</v>
      </c>
      <c r="V24" s="68"/>
      <c r="W24" s="7"/>
      <c r="X24" s="7"/>
      <c r="Y24" s="7"/>
      <c r="Z24" s="7"/>
      <c r="AA24" s="7"/>
      <c r="AB24" s="7"/>
      <c r="AC24" s="7"/>
      <c r="AD24" s="7"/>
      <c r="AE24" s="7" t="s">
        <v>54</v>
      </c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</row>
    <row r="25" spans="2:60" outlineLevel="1">
      <c r="B25" s="85">
        <v>11</v>
      </c>
      <c r="C25" s="114" t="s">
        <v>65</v>
      </c>
      <c r="D25" s="63" t="s">
        <v>3</v>
      </c>
      <c r="E25" s="91">
        <v>28.05</v>
      </c>
      <c r="F25" s="64"/>
      <c r="G25" s="65">
        <f t="shared" si="0"/>
        <v>0</v>
      </c>
      <c r="H25" s="65">
        <v>13.24</v>
      </c>
      <c r="I25" s="65">
        <f t="shared" si="1"/>
        <v>371.38</v>
      </c>
      <c r="J25" s="65">
        <v>24.86</v>
      </c>
      <c r="K25" s="65">
        <f t="shared" si="2"/>
        <v>697.32</v>
      </c>
      <c r="L25" s="65">
        <v>21</v>
      </c>
      <c r="M25" s="65">
        <f t="shared" si="3"/>
        <v>0</v>
      </c>
      <c r="N25" s="65">
        <v>4.0000000000000003E-5</v>
      </c>
      <c r="O25" s="65">
        <f t="shared" si="4"/>
        <v>1.1199999999999999E-3</v>
      </c>
      <c r="P25" s="65">
        <v>0</v>
      </c>
      <c r="Q25" s="65">
        <f t="shared" si="5"/>
        <v>0</v>
      </c>
      <c r="R25" s="65"/>
      <c r="S25" s="65"/>
      <c r="T25" s="66">
        <v>7.8E-2</v>
      </c>
      <c r="U25" s="65">
        <f t="shared" si="6"/>
        <v>2.19</v>
      </c>
      <c r="V25" s="68"/>
      <c r="W25" s="7"/>
      <c r="X25" s="7"/>
      <c r="Y25" s="7"/>
      <c r="Z25" s="7"/>
      <c r="AA25" s="7"/>
      <c r="AB25" s="7"/>
      <c r="AC25" s="7"/>
      <c r="AD25" s="7"/>
      <c r="AE25" s="7" t="s">
        <v>54</v>
      </c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</row>
    <row r="26" spans="2:60" ht="25.5" outlineLevel="1">
      <c r="B26" s="85">
        <v>12</v>
      </c>
      <c r="C26" s="114" t="s">
        <v>66</v>
      </c>
      <c r="D26" s="63" t="s">
        <v>6</v>
      </c>
      <c r="E26" s="91">
        <v>16</v>
      </c>
      <c r="F26" s="64"/>
      <c r="G26" s="65">
        <f t="shared" si="0"/>
        <v>0</v>
      </c>
      <c r="H26" s="65">
        <v>4.07</v>
      </c>
      <c r="I26" s="65">
        <f t="shared" si="1"/>
        <v>65.12</v>
      </c>
      <c r="J26" s="65">
        <v>38.229999999999997</v>
      </c>
      <c r="K26" s="65">
        <f t="shared" si="2"/>
        <v>611.67999999999995</v>
      </c>
      <c r="L26" s="65">
        <v>21</v>
      </c>
      <c r="M26" s="65">
        <f t="shared" si="3"/>
        <v>0</v>
      </c>
      <c r="N26" s="65">
        <v>1.56E-3</v>
      </c>
      <c r="O26" s="65">
        <f t="shared" si="4"/>
        <v>2.496E-2</v>
      </c>
      <c r="P26" s="65">
        <v>0</v>
      </c>
      <c r="Q26" s="65">
        <f t="shared" si="5"/>
        <v>0</v>
      </c>
      <c r="R26" s="65"/>
      <c r="S26" s="65"/>
      <c r="T26" s="66">
        <v>0.12</v>
      </c>
      <c r="U26" s="65">
        <f t="shared" si="6"/>
        <v>1.92</v>
      </c>
      <c r="V26" s="68"/>
      <c r="W26" s="7"/>
      <c r="X26" s="7"/>
      <c r="Y26" s="7"/>
      <c r="Z26" s="7"/>
      <c r="AA26" s="7"/>
      <c r="AB26" s="7"/>
      <c r="AC26" s="7"/>
      <c r="AD26" s="7"/>
      <c r="AE26" s="7" t="s">
        <v>54</v>
      </c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</row>
    <row r="27" spans="2:60" ht="25.5" outlineLevel="1">
      <c r="B27" s="85">
        <v>13</v>
      </c>
      <c r="C27" s="114" t="s">
        <v>67</v>
      </c>
      <c r="D27" s="63" t="s">
        <v>6</v>
      </c>
      <c r="E27" s="91">
        <v>12.5</v>
      </c>
      <c r="F27" s="64"/>
      <c r="G27" s="65">
        <f t="shared" si="0"/>
        <v>0</v>
      </c>
      <c r="H27" s="65">
        <v>45.34</v>
      </c>
      <c r="I27" s="65">
        <f t="shared" si="1"/>
        <v>566.75</v>
      </c>
      <c r="J27" s="65">
        <v>80.66</v>
      </c>
      <c r="K27" s="65">
        <f t="shared" si="2"/>
        <v>1008.25</v>
      </c>
      <c r="L27" s="65">
        <v>21</v>
      </c>
      <c r="M27" s="65">
        <f t="shared" si="3"/>
        <v>0</v>
      </c>
      <c r="N27" s="65">
        <v>1.7330000000000002E-2</v>
      </c>
      <c r="O27" s="65">
        <f t="shared" si="4"/>
        <v>0.21662999999999999</v>
      </c>
      <c r="P27" s="65">
        <v>0</v>
      </c>
      <c r="Q27" s="65">
        <f t="shared" si="5"/>
        <v>0</v>
      </c>
      <c r="R27" s="65"/>
      <c r="S27" s="65"/>
      <c r="T27" s="66">
        <v>0.253</v>
      </c>
      <c r="U27" s="65">
        <f t="shared" si="6"/>
        <v>3.16</v>
      </c>
      <c r="V27" s="68"/>
      <c r="W27" s="7"/>
      <c r="X27" s="7"/>
      <c r="Y27" s="7"/>
      <c r="Z27" s="7"/>
      <c r="AA27" s="7"/>
      <c r="AB27" s="7"/>
      <c r="AC27" s="7"/>
      <c r="AD27" s="7"/>
      <c r="AE27" s="7" t="s">
        <v>54</v>
      </c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</row>
    <row r="28" spans="2:60" ht="25.5" outlineLevel="1">
      <c r="B28" s="85">
        <v>14</v>
      </c>
      <c r="C28" s="114" t="s">
        <v>68</v>
      </c>
      <c r="D28" s="63" t="s">
        <v>6</v>
      </c>
      <c r="E28" s="91">
        <v>2</v>
      </c>
      <c r="F28" s="64"/>
      <c r="G28" s="65">
        <f t="shared" si="0"/>
        <v>0</v>
      </c>
      <c r="H28" s="65">
        <v>96.59</v>
      </c>
      <c r="I28" s="65">
        <f t="shared" si="1"/>
        <v>193.18</v>
      </c>
      <c r="J28" s="65">
        <v>93.41</v>
      </c>
      <c r="K28" s="65">
        <f t="shared" si="2"/>
        <v>186.82</v>
      </c>
      <c r="L28" s="65">
        <v>21</v>
      </c>
      <c r="M28" s="65">
        <f t="shared" si="3"/>
        <v>0</v>
      </c>
      <c r="N28" s="65">
        <v>3.7130000000000003E-2</v>
      </c>
      <c r="O28" s="65">
        <f t="shared" si="4"/>
        <v>7.4260000000000007E-2</v>
      </c>
      <c r="P28" s="65">
        <v>0</v>
      </c>
      <c r="Q28" s="65">
        <f t="shared" si="5"/>
        <v>0</v>
      </c>
      <c r="R28" s="65"/>
      <c r="S28" s="65"/>
      <c r="T28" s="66">
        <v>0.29299999999999998</v>
      </c>
      <c r="U28" s="65">
        <f t="shared" si="6"/>
        <v>0.59</v>
      </c>
      <c r="V28" s="68"/>
      <c r="W28" s="7"/>
      <c r="X28" s="7"/>
      <c r="Y28" s="7"/>
      <c r="Z28" s="7"/>
      <c r="AA28" s="7"/>
      <c r="AB28" s="7"/>
      <c r="AC28" s="7"/>
      <c r="AD28" s="7"/>
      <c r="AE28" s="7" t="s">
        <v>54</v>
      </c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</row>
    <row r="29" spans="2:60">
      <c r="B29" s="86" t="s">
        <v>50</v>
      </c>
      <c r="C29" s="120" t="s">
        <v>12</v>
      </c>
      <c r="D29" s="58"/>
      <c r="E29" s="92"/>
      <c r="F29" s="59"/>
      <c r="G29" s="60">
        <f>SUM(G30)</f>
        <v>0</v>
      </c>
      <c r="H29" s="60"/>
      <c r="I29" s="60">
        <f>SUM(I30:I30)</f>
        <v>1538.36</v>
      </c>
      <c r="J29" s="60"/>
      <c r="K29" s="60">
        <f>SUM(K30:K30)</f>
        <v>979.08</v>
      </c>
      <c r="L29" s="60"/>
      <c r="M29" s="60">
        <f>SUM(M30:M30)</f>
        <v>0</v>
      </c>
      <c r="N29" s="60"/>
      <c r="O29" s="60">
        <f>SUM(O30:O30)</f>
        <v>7.7810000000000004E-2</v>
      </c>
      <c r="P29" s="60"/>
      <c r="Q29" s="60">
        <f>SUM(Q30:Q30)</f>
        <v>0</v>
      </c>
      <c r="R29" s="60"/>
      <c r="S29" s="60"/>
      <c r="T29" s="61"/>
      <c r="U29" s="60">
        <f>SUM(U30:U30)</f>
        <v>2.77</v>
      </c>
      <c r="V29" s="62">
        <f>G29*1.21</f>
        <v>0</v>
      </c>
      <c r="AE29" s="1" t="s">
        <v>51</v>
      </c>
    </row>
    <row r="30" spans="2:60" ht="25.5" outlineLevel="1">
      <c r="B30" s="85">
        <v>15</v>
      </c>
      <c r="C30" s="114" t="s">
        <v>69</v>
      </c>
      <c r="D30" s="63" t="s">
        <v>3</v>
      </c>
      <c r="E30" s="91">
        <v>10.898</v>
      </c>
      <c r="F30" s="64"/>
      <c r="G30" s="65">
        <f t="shared" si="0"/>
        <v>0</v>
      </c>
      <c r="H30" s="65">
        <v>141.16</v>
      </c>
      <c r="I30" s="65">
        <f>ROUND(E30*H30,2)</f>
        <v>1538.36</v>
      </c>
      <c r="J30" s="65">
        <v>89.84</v>
      </c>
      <c r="K30" s="65">
        <f>ROUND(E30*J30,2)</f>
        <v>979.08</v>
      </c>
      <c r="L30" s="65">
        <v>21</v>
      </c>
      <c r="M30" s="65">
        <f>G30*(1+L30/100)</f>
        <v>0</v>
      </c>
      <c r="N30" s="65">
        <v>7.1399999999999996E-3</v>
      </c>
      <c r="O30" s="65">
        <f>ROUND(E30*N30,5)</f>
        <v>7.7810000000000004E-2</v>
      </c>
      <c r="P30" s="65">
        <v>0</v>
      </c>
      <c r="Q30" s="65">
        <f>ROUND(E30*P30,5)</f>
        <v>0</v>
      </c>
      <c r="R30" s="65"/>
      <c r="S30" s="65"/>
      <c r="T30" s="66">
        <v>0.254</v>
      </c>
      <c r="U30" s="65">
        <f>ROUND(E30*T30,2)</f>
        <v>2.77</v>
      </c>
      <c r="V30" s="67"/>
      <c r="W30" s="7"/>
      <c r="X30" s="7"/>
      <c r="Y30" s="7"/>
      <c r="Z30" s="7"/>
      <c r="AA30" s="7"/>
      <c r="AB30" s="7"/>
      <c r="AC30" s="7"/>
      <c r="AD30" s="7"/>
      <c r="AE30" s="7" t="s">
        <v>54</v>
      </c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</row>
    <row r="31" spans="2:60">
      <c r="B31" s="86" t="s">
        <v>50</v>
      </c>
      <c r="C31" s="120" t="s">
        <v>13</v>
      </c>
      <c r="D31" s="58"/>
      <c r="E31" s="92"/>
      <c r="F31" s="59"/>
      <c r="G31" s="60">
        <f>SUM(G32:G33)</f>
        <v>0</v>
      </c>
      <c r="H31" s="60"/>
      <c r="I31" s="60">
        <f>SUM(I32:I33)</f>
        <v>1507.61</v>
      </c>
      <c r="J31" s="60"/>
      <c r="K31" s="60">
        <f>SUM(K32:K33)</f>
        <v>2262.5299999999997</v>
      </c>
      <c r="L31" s="60"/>
      <c r="M31" s="60">
        <f>SUM(M32:M33)</f>
        <v>0</v>
      </c>
      <c r="N31" s="60"/>
      <c r="O31" s="60">
        <f>SUM(O32:O33)</f>
        <v>5.246E-2</v>
      </c>
      <c r="P31" s="60"/>
      <c r="Q31" s="60">
        <f>SUM(Q32:Q33)</f>
        <v>0</v>
      </c>
      <c r="R31" s="60"/>
      <c r="S31" s="60"/>
      <c r="T31" s="61"/>
      <c r="U31" s="60">
        <f>SUM(U32:U33)</f>
        <v>7.54</v>
      </c>
      <c r="V31" s="62">
        <f>G31*1.21</f>
        <v>0</v>
      </c>
      <c r="AE31" s="1" t="s">
        <v>51</v>
      </c>
    </row>
    <row r="32" spans="2:60" outlineLevel="1">
      <c r="B32" s="85">
        <v>16</v>
      </c>
      <c r="C32" s="114" t="s">
        <v>70</v>
      </c>
      <c r="D32" s="63" t="s">
        <v>3</v>
      </c>
      <c r="E32" s="91">
        <v>33.200000000000003</v>
      </c>
      <c r="F32" s="64"/>
      <c r="G32" s="65">
        <f t="shared" si="0"/>
        <v>0</v>
      </c>
      <c r="H32" s="65">
        <v>45.41</v>
      </c>
      <c r="I32" s="65">
        <f>ROUND(E32*H32,2)</f>
        <v>1507.61</v>
      </c>
      <c r="J32" s="65">
        <v>64.59</v>
      </c>
      <c r="K32" s="65">
        <f>ROUND(E32*J32,2)</f>
        <v>2144.39</v>
      </c>
      <c r="L32" s="65">
        <v>21</v>
      </c>
      <c r="M32" s="65">
        <f>G32*(1+L32/100)</f>
        <v>0</v>
      </c>
      <c r="N32" s="65">
        <v>1.58E-3</v>
      </c>
      <c r="O32" s="65">
        <f>ROUND(E32*N32,5)</f>
        <v>5.246E-2</v>
      </c>
      <c r="P32" s="65">
        <v>0</v>
      </c>
      <c r="Q32" s="65">
        <f>ROUND(E32*P32,5)</f>
        <v>0</v>
      </c>
      <c r="R32" s="65"/>
      <c r="S32" s="65"/>
      <c r="T32" s="66">
        <v>0.214</v>
      </c>
      <c r="U32" s="65">
        <f>ROUND(E32*T32,2)</f>
        <v>7.1</v>
      </c>
      <c r="V32" s="67"/>
      <c r="W32" s="7"/>
      <c r="X32" s="7"/>
      <c r="Y32" s="7"/>
      <c r="Z32" s="7"/>
      <c r="AA32" s="7"/>
      <c r="AB32" s="7"/>
      <c r="AC32" s="7"/>
      <c r="AD32" s="7"/>
      <c r="AE32" s="7" t="s">
        <v>54</v>
      </c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</row>
    <row r="33" spans="2:60" outlineLevel="1">
      <c r="B33" s="85">
        <v>17</v>
      </c>
      <c r="C33" s="114" t="s">
        <v>71</v>
      </c>
      <c r="D33" s="63" t="s">
        <v>57</v>
      </c>
      <c r="E33" s="91">
        <v>0.06</v>
      </c>
      <c r="F33" s="64"/>
      <c r="G33" s="65">
        <f t="shared" si="0"/>
        <v>0</v>
      </c>
      <c r="H33" s="65">
        <v>0</v>
      </c>
      <c r="I33" s="65">
        <f>ROUND(E33*H33,2)</f>
        <v>0</v>
      </c>
      <c r="J33" s="65">
        <v>1969</v>
      </c>
      <c r="K33" s="65">
        <f>ROUND(E33*J33,2)</f>
        <v>118.14</v>
      </c>
      <c r="L33" s="65">
        <v>21</v>
      </c>
      <c r="M33" s="65">
        <f>G33*(1+L33/100)</f>
        <v>0</v>
      </c>
      <c r="N33" s="65">
        <v>0</v>
      </c>
      <c r="O33" s="65">
        <f>ROUND(E33*N33,5)</f>
        <v>0</v>
      </c>
      <c r="P33" s="65">
        <v>0</v>
      </c>
      <c r="Q33" s="65">
        <f>ROUND(E33*P33,5)</f>
        <v>0</v>
      </c>
      <c r="R33" s="65"/>
      <c r="S33" s="65"/>
      <c r="T33" s="66">
        <v>7.3479999999999999</v>
      </c>
      <c r="U33" s="65">
        <f>ROUND(E33*T33,2)</f>
        <v>0.44</v>
      </c>
      <c r="V33" s="68"/>
      <c r="W33" s="7"/>
      <c r="X33" s="7"/>
      <c r="Y33" s="7"/>
      <c r="Z33" s="7"/>
      <c r="AA33" s="7"/>
      <c r="AB33" s="7"/>
      <c r="AC33" s="7"/>
      <c r="AD33" s="7"/>
      <c r="AE33" s="7" t="s">
        <v>54</v>
      </c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</row>
    <row r="34" spans="2:60">
      <c r="B34" s="86" t="s">
        <v>50</v>
      </c>
      <c r="C34" s="120" t="s">
        <v>14</v>
      </c>
      <c r="D34" s="58"/>
      <c r="E34" s="92"/>
      <c r="F34" s="59"/>
      <c r="G34" s="60">
        <f>SUM(G35:G36)</f>
        <v>0</v>
      </c>
      <c r="H34" s="60"/>
      <c r="I34" s="60">
        <f>SUM(I35:I36)</f>
        <v>27.77</v>
      </c>
      <c r="J34" s="60"/>
      <c r="K34" s="60">
        <f>SUM(K35:K36)</f>
        <v>1162.7</v>
      </c>
      <c r="L34" s="60"/>
      <c r="M34" s="60">
        <f>SUM(M35:M36)</f>
        <v>0</v>
      </c>
      <c r="N34" s="60"/>
      <c r="O34" s="60">
        <f>SUM(O35:O36)</f>
        <v>2.7999999999999998E-4</v>
      </c>
      <c r="P34" s="60"/>
      <c r="Q34" s="60">
        <f>SUM(Q35:Q36)</f>
        <v>0</v>
      </c>
      <c r="R34" s="60"/>
      <c r="S34" s="60"/>
      <c r="T34" s="61"/>
      <c r="U34" s="60">
        <f>SUM(U35:U36)</f>
        <v>4.18</v>
      </c>
      <c r="V34" s="62">
        <f>G34*1.21</f>
        <v>0</v>
      </c>
      <c r="AE34" s="1" t="s">
        <v>51</v>
      </c>
    </row>
    <row r="35" spans="2:60" outlineLevel="1">
      <c r="B35" s="85">
        <v>18</v>
      </c>
      <c r="C35" s="114" t="s">
        <v>72</v>
      </c>
      <c r="D35" s="63" t="s">
        <v>3</v>
      </c>
      <c r="E35" s="91">
        <v>28.048400000000001</v>
      </c>
      <c r="F35" s="64"/>
      <c r="G35" s="65">
        <f t="shared" si="0"/>
        <v>0</v>
      </c>
      <c r="H35" s="65">
        <v>0.99</v>
      </c>
      <c r="I35" s="65">
        <f>ROUND(E35*H35,2)</f>
        <v>27.77</v>
      </c>
      <c r="J35" s="65">
        <v>36.809999999999995</v>
      </c>
      <c r="K35" s="65">
        <f>ROUND(E35*J35,2)</f>
        <v>1032.46</v>
      </c>
      <c r="L35" s="65">
        <v>21</v>
      </c>
      <c r="M35" s="65">
        <f>G35*(1+L35/100)</f>
        <v>0</v>
      </c>
      <c r="N35" s="65">
        <v>1.0000000000000001E-5</v>
      </c>
      <c r="O35" s="65">
        <f>ROUND(E35*N35,5)</f>
        <v>2.7999999999999998E-4</v>
      </c>
      <c r="P35" s="65">
        <v>0</v>
      </c>
      <c r="Q35" s="65">
        <f>ROUND(E35*P35,5)</f>
        <v>0</v>
      </c>
      <c r="R35" s="65"/>
      <c r="S35" s="65"/>
      <c r="T35" s="66">
        <v>0.13</v>
      </c>
      <c r="U35" s="65">
        <f>ROUND(E35*T35,2)</f>
        <v>3.65</v>
      </c>
      <c r="V35" s="67"/>
      <c r="W35" s="7"/>
      <c r="X35" s="7"/>
      <c r="Y35" s="7"/>
      <c r="Z35" s="7"/>
      <c r="AA35" s="7"/>
      <c r="AB35" s="7"/>
      <c r="AC35" s="7"/>
      <c r="AD35" s="7"/>
      <c r="AE35" s="7" t="s">
        <v>54</v>
      </c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</row>
    <row r="36" spans="2:60" outlineLevel="1">
      <c r="B36" s="85">
        <v>19</v>
      </c>
      <c r="C36" s="114" t="s">
        <v>73</v>
      </c>
      <c r="D36" s="63" t="s">
        <v>3</v>
      </c>
      <c r="E36" s="91">
        <v>35.200000000000003</v>
      </c>
      <c r="F36" s="64"/>
      <c r="G36" s="65">
        <f t="shared" si="0"/>
        <v>0</v>
      </c>
      <c r="H36" s="65">
        <v>0</v>
      </c>
      <c r="I36" s="65">
        <f>ROUND(E36*H36,2)</f>
        <v>0</v>
      </c>
      <c r="J36" s="65">
        <v>3.7</v>
      </c>
      <c r="K36" s="65">
        <f>ROUND(E36*J36,2)</f>
        <v>130.24</v>
      </c>
      <c r="L36" s="65">
        <v>21</v>
      </c>
      <c r="M36" s="65">
        <f>G36*(1+L36/100)</f>
        <v>0</v>
      </c>
      <c r="N36" s="65">
        <v>0</v>
      </c>
      <c r="O36" s="65">
        <f>ROUND(E36*N36,5)</f>
        <v>0</v>
      </c>
      <c r="P36" s="65">
        <v>0</v>
      </c>
      <c r="Q36" s="65">
        <f>ROUND(E36*P36,5)</f>
        <v>0</v>
      </c>
      <c r="R36" s="65"/>
      <c r="S36" s="65"/>
      <c r="T36" s="66">
        <v>1.4999999999999999E-2</v>
      </c>
      <c r="U36" s="65">
        <f>ROUND(E36*T36,2)</f>
        <v>0.53</v>
      </c>
      <c r="V36" s="68"/>
      <c r="W36" s="7"/>
      <c r="X36" s="7"/>
      <c r="Y36" s="7"/>
      <c r="Z36" s="7"/>
      <c r="AA36" s="7"/>
      <c r="AB36" s="7"/>
      <c r="AC36" s="7"/>
      <c r="AD36" s="7"/>
      <c r="AE36" s="7" t="s">
        <v>54</v>
      </c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</row>
    <row r="37" spans="2:60">
      <c r="B37" s="86" t="s">
        <v>50</v>
      </c>
      <c r="C37" s="120" t="s">
        <v>15</v>
      </c>
      <c r="D37" s="58"/>
      <c r="E37" s="92"/>
      <c r="F37" s="59"/>
      <c r="G37" s="60">
        <f>SUM(G38:G46)</f>
        <v>0</v>
      </c>
      <c r="H37" s="60"/>
      <c r="I37" s="60">
        <f>SUM(I38:I46)</f>
        <v>3465.96</v>
      </c>
      <c r="J37" s="60"/>
      <c r="K37" s="60">
        <f>SUM(K38:K46)</f>
        <v>21901.72</v>
      </c>
      <c r="L37" s="60"/>
      <c r="M37" s="60">
        <f>SUM(M38:M46)</f>
        <v>0</v>
      </c>
      <c r="N37" s="60"/>
      <c r="O37" s="60">
        <f>SUM(O38:O46)</f>
        <v>2.0039999999999999E-2</v>
      </c>
      <c r="P37" s="60"/>
      <c r="Q37" s="60">
        <f>SUM(Q38:Q46)</f>
        <v>6.7490699999999997</v>
      </c>
      <c r="R37" s="60"/>
      <c r="S37" s="60"/>
      <c r="T37" s="61"/>
      <c r="U37" s="60">
        <f>SUM(U38:U46)</f>
        <v>63.339999999999996</v>
      </c>
      <c r="V37" s="62">
        <f>G37*1.21</f>
        <v>0</v>
      </c>
      <c r="AE37" s="1" t="s">
        <v>51</v>
      </c>
    </row>
    <row r="38" spans="2:60" outlineLevel="1">
      <c r="B38" s="85">
        <v>20</v>
      </c>
      <c r="C38" s="114" t="s">
        <v>74</v>
      </c>
      <c r="D38" s="63" t="s">
        <v>53</v>
      </c>
      <c r="E38" s="91">
        <v>0.27500000000000002</v>
      </c>
      <c r="F38" s="64"/>
      <c r="G38" s="65">
        <f t="shared" si="0"/>
        <v>0</v>
      </c>
      <c r="H38" s="65">
        <v>183.4</v>
      </c>
      <c r="I38" s="65">
        <f t="shared" ref="I38:I46" si="7">ROUND(E38*H38,2)</f>
        <v>50.44</v>
      </c>
      <c r="J38" s="65">
        <v>4446.6000000000004</v>
      </c>
      <c r="K38" s="65">
        <f t="shared" ref="K38:K46" si="8">ROUND(E38*J38,2)</f>
        <v>1222.82</v>
      </c>
      <c r="L38" s="65">
        <v>21</v>
      </c>
      <c r="M38" s="65">
        <f t="shared" ref="M38:M46" si="9">G38*(1+L38/100)</f>
        <v>0</v>
      </c>
      <c r="N38" s="65">
        <v>7.7099999999999998E-3</v>
      </c>
      <c r="O38" s="65">
        <f t="shared" ref="O38:O46" si="10">ROUND(E38*N38,5)</f>
        <v>2.1199999999999999E-3</v>
      </c>
      <c r="P38" s="65">
        <v>2.4</v>
      </c>
      <c r="Q38" s="65">
        <f t="shared" ref="Q38:Q46" si="11">ROUND(E38*P38,5)</f>
        <v>0.66</v>
      </c>
      <c r="R38" s="65"/>
      <c r="S38" s="65"/>
      <c r="T38" s="66">
        <v>14.752000000000001</v>
      </c>
      <c r="U38" s="65">
        <f t="shared" ref="U38:U46" si="12">ROUND(E38*T38,2)</f>
        <v>4.0599999999999996</v>
      </c>
      <c r="V38" s="67"/>
      <c r="W38" s="7"/>
      <c r="X38" s="7"/>
      <c r="Y38" s="7"/>
      <c r="Z38" s="7"/>
      <c r="AA38" s="7"/>
      <c r="AB38" s="7"/>
      <c r="AC38" s="7"/>
      <c r="AD38" s="7"/>
      <c r="AE38" s="7" t="s">
        <v>54</v>
      </c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</row>
    <row r="39" spans="2:60" outlineLevel="1">
      <c r="B39" s="85">
        <v>21</v>
      </c>
      <c r="C39" s="114" t="s">
        <v>75</v>
      </c>
      <c r="D39" s="63" t="s">
        <v>3</v>
      </c>
      <c r="E39" s="91">
        <v>8.4</v>
      </c>
      <c r="F39" s="64"/>
      <c r="G39" s="65">
        <f t="shared" si="0"/>
        <v>0</v>
      </c>
      <c r="H39" s="65">
        <v>23.81</v>
      </c>
      <c r="I39" s="65">
        <f t="shared" si="7"/>
        <v>200</v>
      </c>
      <c r="J39" s="65">
        <v>195.19</v>
      </c>
      <c r="K39" s="65">
        <f t="shared" si="8"/>
        <v>1639.6</v>
      </c>
      <c r="L39" s="65">
        <v>21</v>
      </c>
      <c r="M39" s="65">
        <f t="shared" si="9"/>
        <v>0</v>
      </c>
      <c r="N39" s="65">
        <v>1E-3</v>
      </c>
      <c r="O39" s="65">
        <f t="shared" si="10"/>
        <v>8.3999999999999995E-3</v>
      </c>
      <c r="P39" s="65">
        <v>6.3E-2</v>
      </c>
      <c r="Q39" s="65">
        <f t="shared" si="11"/>
        <v>0.5292</v>
      </c>
      <c r="R39" s="65"/>
      <c r="S39" s="65"/>
      <c r="T39" s="66">
        <v>0.71799999999999997</v>
      </c>
      <c r="U39" s="65">
        <f t="shared" si="12"/>
        <v>6.03</v>
      </c>
      <c r="V39" s="68"/>
      <c r="W39" s="7"/>
      <c r="X39" s="7"/>
      <c r="Y39" s="7"/>
      <c r="Z39" s="7"/>
      <c r="AA39" s="7"/>
      <c r="AB39" s="7"/>
      <c r="AC39" s="7"/>
      <c r="AD39" s="7"/>
      <c r="AE39" s="7" t="s">
        <v>54</v>
      </c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</row>
    <row r="40" spans="2:60" outlineLevel="1">
      <c r="B40" s="85">
        <v>22</v>
      </c>
      <c r="C40" s="114" t="s">
        <v>76</v>
      </c>
      <c r="D40" s="63" t="s">
        <v>53</v>
      </c>
      <c r="E40" s="91">
        <v>0.1804</v>
      </c>
      <c r="F40" s="64"/>
      <c r="G40" s="65">
        <f t="shared" si="0"/>
        <v>0</v>
      </c>
      <c r="H40" s="65">
        <v>30.41</v>
      </c>
      <c r="I40" s="65">
        <f t="shared" si="7"/>
        <v>5.49</v>
      </c>
      <c r="J40" s="65">
        <v>605.59</v>
      </c>
      <c r="K40" s="65">
        <f t="shared" si="8"/>
        <v>109.25</v>
      </c>
      <c r="L40" s="65">
        <v>21</v>
      </c>
      <c r="M40" s="65">
        <f t="shared" si="9"/>
        <v>0</v>
      </c>
      <c r="N40" s="65">
        <v>1.2800000000000001E-3</v>
      </c>
      <c r="O40" s="65">
        <f t="shared" si="10"/>
        <v>2.3000000000000001E-4</v>
      </c>
      <c r="P40" s="65">
        <v>1.8</v>
      </c>
      <c r="Q40" s="65">
        <f t="shared" si="11"/>
        <v>0.32472000000000001</v>
      </c>
      <c r="R40" s="65"/>
      <c r="S40" s="65"/>
      <c r="T40" s="66">
        <v>1.52</v>
      </c>
      <c r="U40" s="65">
        <f t="shared" si="12"/>
        <v>0.27</v>
      </c>
      <c r="V40" s="68"/>
      <c r="W40" s="7"/>
      <c r="X40" s="7"/>
      <c r="Y40" s="7"/>
      <c r="Z40" s="7"/>
      <c r="AA40" s="7"/>
      <c r="AB40" s="7"/>
      <c r="AC40" s="7"/>
      <c r="AD40" s="7"/>
      <c r="AE40" s="7" t="s">
        <v>54</v>
      </c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</row>
    <row r="41" spans="2:60" outlineLevel="1">
      <c r="B41" s="85">
        <v>23</v>
      </c>
      <c r="C41" s="114" t="s">
        <v>77</v>
      </c>
      <c r="D41" s="63" t="s">
        <v>3</v>
      </c>
      <c r="E41" s="91">
        <v>13.036</v>
      </c>
      <c r="F41" s="64"/>
      <c r="G41" s="65">
        <f t="shared" si="0"/>
        <v>0</v>
      </c>
      <c r="H41" s="65">
        <v>15.84</v>
      </c>
      <c r="I41" s="65">
        <f t="shared" si="7"/>
        <v>206.49</v>
      </c>
      <c r="J41" s="65">
        <v>73.259999999999991</v>
      </c>
      <c r="K41" s="65">
        <f t="shared" si="8"/>
        <v>955.02</v>
      </c>
      <c r="L41" s="65">
        <v>21</v>
      </c>
      <c r="M41" s="65">
        <f t="shared" si="9"/>
        <v>0</v>
      </c>
      <c r="N41" s="65">
        <v>6.7000000000000002E-4</v>
      </c>
      <c r="O41" s="65">
        <f t="shared" si="10"/>
        <v>8.7299999999999999E-3</v>
      </c>
      <c r="P41" s="65">
        <v>0.13100000000000001</v>
      </c>
      <c r="Q41" s="65">
        <f t="shared" si="11"/>
        <v>1.7077199999999999</v>
      </c>
      <c r="R41" s="65"/>
      <c r="S41" s="65"/>
      <c r="T41" s="66">
        <v>0.20699999999999999</v>
      </c>
      <c r="U41" s="65">
        <f t="shared" si="12"/>
        <v>2.7</v>
      </c>
      <c r="V41" s="68"/>
      <c r="W41" s="7"/>
      <c r="X41" s="7"/>
      <c r="Y41" s="7"/>
      <c r="Z41" s="7"/>
      <c r="AA41" s="7"/>
      <c r="AB41" s="7"/>
      <c r="AC41" s="7"/>
      <c r="AD41" s="7"/>
      <c r="AE41" s="7" t="s">
        <v>54</v>
      </c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</row>
    <row r="42" spans="2:60" outlineLevel="1">
      <c r="B42" s="85">
        <v>24</v>
      </c>
      <c r="C42" s="114" t="s">
        <v>78</v>
      </c>
      <c r="D42" s="63" t="s">
        <v>3</v>
      </c>
      <c r="E42" s="91">
        <v>0.84</v>
      </c>
      <c r="F42" s="64"/>
      <c r="G42" s="65">
        <f t="shared" si="0"/>
        <v>0</v>
      </c>
      <c r="H42" s="65">
        <v>15.84</v>
      </c>
      <c r="I42" s="65">
        <f t="shared" si="7"/>
        <v>13.31</v>
      </c>
      <c r="J42" s="65">
        <v>181.16</v>
      </c>
      <c r="K42" s="65">
        <f t="shared" si="8"/>
        <v>152.16999999999999</v>
      </c>
      <c r="L42" s="65">
        <v>21</v>
      </c>
      <c r="M42" s="65">
        <f t="shared" si="9"/>
        <v>0</v>
      </c>
      <c r="N42" s="65">
        <v>6.7000000000000002E-4</v>
      </c>
      <c r="O42" s="65">
        <f t="shared" si="10"/>
        <v>5.5999999999999995E-4</v>
      </c>
      <c r="P42" s="65">
        <v>0.16800000000000001</v>
      </c>
      <c r="Q42" s="65">
        <f t="shared" si="11"/>
        <v>0.14112</v>
      </c>
      <c r="R42" s="65"/>
      <c r="S42" s="65"/>
      <c r="T42" s="66">
        <v>0.49399999999999999</v>
      </c>
      <c r="U42" s="65">
        <f t="shared" si="12"/>
        <v>0.41</v>
      </c>
      <c r="V42" s="68"/>
      <c r="W42" s="7"/>
      <c r="X42" s="7"/>
      <c r="Y42" s="7"/>
      <c r="Z42" s="7"/>
      <c r="AA42" s="7"/>
      <c r="AB42" s="7"/>
      <c r="AC42" s="7"/>
      <c r="AD42" s="7"/>
      <c r="AE42" s="7" t="s">
        <v>54</v>
      </c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</row>
    <row r="43" spans="2:60" ht="25.5" outlineLevel="1">
      <c r="B43" s="85">
        <v>25</v>
      </c>
      <c r="C43" s="114" t="s">
        <v>79</v>
      </c>
      <c r="D43" s="63" t="s">
        <v>3</v>
      </c>
      <c r="E43" s="91">
        <v>11.69</v>
      </c>
      <c r="F43" s="64"/>
      <c r="G43" s="65">
        <f t="shared" si="0"/>
        <v>0</v>
      </c>
      <c r="H43" s="65">
        <v>0</v>
      </c>
      <c r="I43" s="65">
        <f t="shared" si="7"/>
        <v>0</v>
      </c>
      <c r="J43" s="65">
        <v>50</v>
      </c>
      <c r="K43" s="65">
        <f t="shared" si="8"/>
        <v>584.5</v>
      </c>
      <c r="L43" s="65">
        <v>21</v>
      </c>
      <c r="M43" s="65">
        <f t="shared" si="9"/>
        <v>0</v>
      </c>
      <c r="N43" s="65">
        <v>0</v>
      </c>
      <c r="O43" s="65">
        <f t="shared" si="10"/>
        <v>0</v>
      </c>
      <c r="P43" s="65">
        <v>0.02</v>
      </c>
      <c r="Q43" s="65">
        <f t="shared" si="11"/>
        <v>0.23380000000000001</v>
      </c>
      <c r="R43" s="65"/>
      <c r="S43" s="65"/>
      <c r="T43" s="66">
        <v>0.14699999999999999</v>
      </c>
      <c r="U43" s="65">
        <f t="shared" si="12"/>
        <v>1.72</v>
      </c>
      <c r="V43" s="68"/>
      <c r="W43" s="7"/>
      <c r="X43" s="7"/>
      <c r="Y43" s="7"/>
      <c r="Z43" s="7"/>
      <c r="AA43" s="7"/>
      <c r="AB43" s="7"/>
      <c r="AC43" s="7"/>
      <c r="AD43" s="7"/>
      <c r="AE43" s="7" t="s">
        <v>54</v>
      </c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</row>
    <row r="44" spans="2:60" outlineLevel="1">
      <c r="B44" s="85">
        <v>26</v>
      </c>
      <c r="C44" s="114" t="s">
        <v>80</v>
      </c>
      <c r="D44" s="63" t="s">
        <v>81</v>
      </c>
      <c r="E44" s="91">
        <v>7</v>
      </c>
      <c r="F44" s="64"/>
      <c r="G44" s="65">
        <f t="shared" si="0"/>
        <v>0</v>
      </c>
      <c r="H44" s="65">
        <v>0</v>
      </c>
      <c r="I44" s="65">
        <f t="shared" si="7"/>
        <v>0</v>
      </c>
      <c r="J44" s="65">
        <v>12.1</v>
      </c>
      <c r="K44" s="65">
        <f t="shared" si="8"/>
        <v>84.7</v>
      </c>
      <c r="L44" s="65">
        <v>21</v>
      </c>
      <c r="M44" s="65">
        <f t="shared" si="9"/>
        <v>0</v>
      </c>
      <c r="N44" s="65">
        <v>0</v>
      </c>
      <c r="O44" s="65">
        <f t="shared" si="10"/>
        <v>0</v>
      </c>
      <c r="P44" s="65">
        <v>0</v>
      </c>
      <c r="Q44" s="65">
        <f t="shared" si="11"/>
        <v>0</v>
      </c>
      <c r="R44" s="65"/>
      <c r="S44" s="65"/>
      <c r="T44" s="66">
        <v>0.05</v>
      </c>
      <c r="U44" s="65">
        <f t="shared" si="12"/>
        <v>0.35</v>
      </c>
      <c r="V44" s="68"/>
      <c r="W44" s="7"/>
      <c r="X44" s="7"/>
      <c r="Y44" s="7"/>
      <c r="Z44" s="7"/>
      <c r="AA44" s="7"/>
      <c r="AB44" s="7"/>
      <c r="AC44" s="7"/>
      <c r="AD44" s="7"/>
      <c r="AE44" s="7" t="s">
        <v>54</v>
      </c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</row>
    <row r="45" spans="2:60" outlineLevel="1">
      <c r="B45" s="85">
        <v>27</v>
      </c>
      <c r="C45" s="114" t="s">
        <v>82</v>
      </c>
      <c r="D45" s="63" t="s">
        <v>6</v>
      </c>
      <c r="E45" s="91">
        <v>25.2</v>
      </c>
      <c r="F45" s="64"/>
      <c r="G45" s="65">
        <f t="shared" si="0"/>
        <v>0</v>
      </c>
      <c r="H45" s="65">
        <v>118.66</v>
      </c>
      <c r="I45" s="65">
        <f t="shared" si="7"/>
        <v>2990.23</v>
      </c>
      <c r="J45" s="65">
        <v>421.34000000000003</v>
      </c>
      <c r="K45" s="65">
        <f t="shared" si="8"/>
        <v>10617.77</v>
      </c>
      <c r="L45" s="65">
        <v>21</v>
      </c>
      <c r="M45" s="65">
        <f t="shared" si="9"/>
        <v>0</v>
      </c>
      <c r="N45" s="65">
        <v>0</v>
      </c>
      <c r="O45" s="65">
        <f t="shared" si="10"/>
        <v>0</v>
      </c>
      <c r="P45" s="65">
        <v>4.6000000000000001E-4</v>
      </c>
      <c r="Q45" s="65">
        <f t="shared" si="11"/>
        <v>1.159E-2</v>
      </c>
      <c r="R45" s="65"/>
      <c r="S45" s="65"/>
      <c r="T45" s="66">
        <v>1</v>
      </c>
      <c r="U45" s="65">
        <f t="shared" si="12"/>
        <v>25.2</v>
      </c>
      <c r="V45" s="68"/>
      <c r="W45" s="7"/>
      <c r="X45" s="7"/>
      <c r="Y45" s="7"/>
      <c r="Z45" s="7"/>
      <c r="AA45" s="7"/>
      <c r="AB45" s="7"/>
      <c r="AC45" s="7"/>
      <c r="AD45" s="7"/>
      <c r="AE45" s="7" t="s">
        <v>54</v>
      </c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</row>
    <row r="46" spans="2:60" outlineLevel="1">
      <c r="B46" s="85">
        <v>28</v>
      </c>
      <c r="C46" s="114" t="s">
        <v>83</v>
      </c>
      <c r="D46" s="63" t="s">
        <v>3</v>
      </c>
      <c r="E46" s="91">
        <v>46.19</v>
      </c>
      <c r="F46" s="64"/>
      <c r="G46" s="65">
        <f t="shared" si="0"/>
        <v>0</v>
      </c>
      <c r="H46" s="65">
        <v>0</v>
      </c>
      <c r="I46" s="65">
        <f t="shared" si="7"/>
        <v>0</v>
      </c>
      <c r="J46" s="65">
        <v>141.5</v>
      </c>
      <c r="K46" s="65">
        <f t="shared" si="8"/>
        <v>6535.89</v>
      </c>
      <c r="L46" s="65">
        <v>21</v>
      </c>
      <c r="M46" s="65">
        <f t="shared" si="9"/>
        <v>0</v>
      </c>
      <c r="N46" s="65">
        <v>0</v>
      </c>
      <c r="O46" s="65">
        <f t="shared" si="10"/>
        <v>0</v>
      </c>
      <c r="P46" s="65">
        <v>6.8000000000000005E-2</v>
      </c>
      <c r="Q46" s="65">
        <f t="shared" si="11"/>
        <v>3.1409199999999999</v>
      </c>
      <c r="R46" s="65"/>
      <c r="S46" s="65"/>
      <c r="T46" s="66">
        <v>0.48937999999999998</v>
      </c>
      <c r="U46" s="65">
        <f t="shared" si="12"/>
        <v>22.6</v>
      </c>
      <c r="V46" s="68"/>
      <c r="W46" s="7"/>
      <c r="X46" s="7"/>
      <c r="Y46" s="7"/>
      <c r="Z46" s="7"/>
      <c r="AA46" s="7"/>
      <c r="AB46" s="7"/>
      <c r="AC46" s="7"/>
      <c r="AD46" s="7"/>
      <c r="AE46" s="7" t="s">
        <v>84</v>
      </c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</row>
    <row r="47" spans="2:60">
      <c r="B47" s="86" t="s">
        <v>50</v>
      </c>
      <c r="C47" s="120" t="s">
        <v>16</v>
      </c>
      <c r="D47" s="58"/>
      <c r="E47" s="92"/>
      <c r="F47" s="59"/>
      <c r="G47" s="60">
        <f>SUM(G48:G56)</f>
        <v>0</v>
      </c>
      <c r="H47" s="60"/>
      <c r="I47" s="60">
        <f>SUM(I48:I56)</f>
        <v>356.84999999999997</v>
      </c>
      <c r="J47" s="60"/>
      <c r="K47" s="60">
        <f>SUM(K48:K56)</f>
        <v>24728.84</v>
      </c>
      <c r="L47" s="60"/>
      <c r="M47" s="60">
        <f>SUM(M48:M56)</f>
        <v>0</v>
      </c>
      <c r="N47" s="60"/>
      <c r="O47" s="60">
        <f>SUM(O48:O56)</f>
        <v>1.495E-2</v>
      </c>
      <c r="P47" s="60"/>
      <c r="Q47" s="60">
        <f>SUM(Q48:Q56)</f>
        <v>0.33700000000000002</v>
      </c>
      <c r="R47" s="60"/>
      <c r="S47" s="60"/>
      <c r="T47" s="61"/>
      <c r="U47" s="60">
        <f>SUM(U48:U56)</f>
        <v>31.360000000000003</v>
      </c>
      <c r="V47" s="62">
        <f>G47*1.21</f>
        <v>0</v>
      </c>
      <c r="AE47" s="1" t="s">
        <v>51</v>
      </c>
    </row>
    <row r="48" spans="2:60" outlineLevel="1">
      <c r="B48" s="85">
        <v>29</v>
      </c>
      <c r="C48" s="114" t="s">
        <v>85</v>
      </c>
      <c r="D48" s="63" t="s">
        <v>6</v>
      </c>
      <c r="E48" s="91">
        <v>16</v>
      </c>
      <c r="F48" s="64"/>
      <c r="G48" s="65">
        <f t="shared" si="0"/>
        <v>0</v>
      </c>
      <c r="H48" s="65">
        <v>11.7</v>
      </c>
      <c r="I48" s="65">
        <f t="shared" ref="I48:I56" si="13">ROUND(E48*H48,2)</f>
        <v>187.2</v>
      </c>
      <c r="J48" s="65">
        <v>45.2</v>
      </c>
      <c r="K48" s="65">
        <f t="shared" ref="K48:K56" si="14">ROUND(E48*J48,2)</f>
        <v>723.2</v>
      </c>
      <c r="L48" s="65">
        <v>21</v>
      </c>
      <c r="M48" s="65">
        <f t="shared" ref="M48:M56" si="15">G48*(1+L48/100)</f>
        <v>0</v>
      </c>
      <c r="N48" s="65">
        <v>4.8999999999999998E-4</v>
      </c>
      <c r="O48" s="65">
        <f t="shared" ref="O48:O56" si="16">ROUND(E48*N48,5)</f>
        <v>7.8399999999999997E-3</v>
      </c>
      <c r="P48" s="65">
        <v>2E-3</v>
      </c>
      <c r="Q48" s="65">
        <f t="shared" ref="Q48:Q56" si="17">ROUND(E48*P48,5)</f>
        <v>3.2000000000000001E-2</v>
      </c>
      <c r="R48" s="65"/>
      <c r="S48" s="65"/>
      <c r="T48" s="66">
        <v>0.17599999999999999</v>
      </c>
      <c r="U48" s="65">
        <f t="shared" ref="U48:U56" si="18">ROUND(E48*T48,2)</f>
        <v>2.82</v>
      </c>
      <c r="V48" s="67"/>
      <c r="W48" s="7"/>
      <c r="X48" s="7"/>
      <c r="Y48" s="7"/>
      <c r="Z48" s="7"/>
      <c r="AA48" s="7"/>
      <c r="AB48" s="7"/>
      <c r="AC48" s="7"/>
      <c r="AD48" s="7"/>
      <c r="AE48" s="7" t="s">
        <v>54</v>
      </c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</row>
    <row r="49" spans="2:60" outlineLevel="1">
      <c r="B49" s="85">
        <v>30</v>
      </c>
      <c r="C49" s="114" t="s">
        <v>86</v>
      </c>
      <c r="D49" s="63" t="s">
        <v>6</v>
      </c>
      <c r="E49" s="91">
        <v>12.5</v>
      </c>
      <c r="F49" s="64"/>
      <c r="G49" s="65">
        <f t="shared" si="0"/>
        <v>0</v>
      </c>
      <c r="H49" s="65">
        <v>11.7</v>
      </c>
      <c r="I49" s="65">
        <f t="shared" si="13"/>
        <v>146.25</v>
      </c>
      <c r="J49" s="65">
        <v>99.3</v>
      </c>
      <c r="K49" s="65">
        <f t="shared" si="14"/>
        <v>1241.25</v>
      </c>
      <c r="L49" s="65">
        <v>21</v>
      </c>
      <c r="M49" s="65">
        <f t="shared" si="15"/>
        <v>0</v>
      </c>
      <c r="N49" s="65">
        <v>4.8999999999999998E-4</v>
      </c>
      <c r="O49" s="65">
        <f t="shared" si="16"/>
        <v>6.13E-3</v>
      </c>
      <c r="P49" s="65">
        <v>1.7999999999999999E-2</v>
      </c>
      <c r="Q49" s="65">
        <f t="shared" si="17"/>
        <v>0.22500000000000001</v>
      </c>
      <c r="R49" s="65"/>
      <c r="S49" s="65"/>
      <c r="T49" s="66">
        <v>0.39212999999999998</v>
      </c>
      <c r="U49" s="65">
        <f t="shared" si="18"/>
        <v>4.9000000000000004</v>
      </c>
      <c r="V49" s="68"/>
      <c r="W49" s="7"/>
      <c r="X49" s="7"/>
      <c r="Y49" s="7"/>
      <c r="Z49" s="7"/>
      <c r="AA49" s="7"/>
      <c r="AB49" s="7"/>
      <c r="AC49" s="7"/>
      <c r="AD49" s="7"/>
      <c r="AE49" s="7" t="s">
        <v>54</v>
      </c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</row>
    <row r="50" spans="2:60" outlineLevel="1">
      <c r="B50" s="85">
        <v>31</v>
      </c>
      <c r="C50" s="114" t="s">
        <v>87</v>
      </c>
      <c r="D50" s="63" t="s">
        <v>6</v>
      </c>
      <c r="E50" s="91">
        <v>2</v>
      </c>
      <c r="F50" s="64"/>
      <c r="G50" s="65">
        <f t="shared" si="0"/>
        <v>0</v>
      </c>
      <c r="H50" s="65">
        <v>11.7</v>
      </c>
      <c r="I50" s="65">
        <f t="shared" si="13"/>
        <v>23.4</v>
      </c>
      <c r="J50" s="65">
        <v>199.8</v>
      </c>
      <c r="K50" s="65">
        <f t="shared" si="14"/>
        <v>399.6</v>
      </c>
      <c r="L50" s="65">
        <v>21</v>
      </c>
      <c r="M50" s="65">
        <f t="shared" si="15"/>
        <v>0</v>
      </c>
      <c r="N50" s="65">
        <v>4.8999999999999998E-4</v>
      </c>
      <c r="O50" s="65">
        <f t="shared" si="16"/>
        <v>9.7999999999999997E-4</v>
      </c>
      <c r="P50" s="65">
        <v>0.04</v>
      </c>
      <c r="Q50" s="65">
        <f t="shared" si="17"/>
        <v>0.08</v>
      </c>
      <c r="R50" s="65"/>
      <c r="S50" s="65"/>
      <c r="T50" s="66">
        <v>0.77939999999999998</v>
      </c>
      <c r="U50" s="65">
        <f t="shared" si="18"/>
        <v>1.56</v>
      </c>
      <c r="V50" s="68"/>
      <c r="W50" s="7"/>
      <c r="X50" s="7"/>
      <c r="Y50" s="7"/>
      <c r="Z50" s="7"/>
      <c r="AA50" s="7"/>
      <c r="AB50" s="7"/>
      <c r="AC50" s="7"/>
      <c r="AD50" s="7"/>
      <c r="AE50" s="7" t="s">
        <v>84</v>
      </c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</row>
    <row r="51" spans="2:60" outlineLevel="1">
      <c r="B51" s="85">
        <v>32</v>
      </c>
      <c r="C51" s="114" t="s">
        <v>88</v>
      </c>
      <c r="D51" s="63" t="s">
        <v>57</v>
      </c>
      <c r="E51" s="91">
        <v>7.58</v>
      </c>
      <c r="F51" s="64"/>
      <c r="G51" s="65">
        <f t="shared" si="0"/>
        <v>0</v>
      </c>
      <c r="H51" s="65">
        <v>0</v>
      </c>
      <c r="I51" s="65">
        <f t="shared" si="13"/>
        <v>0</v>
      </c>
      <c r="J51" s="65">
        <v>227.5</v>
      </c>
      <c r="K51" s="65">
        <f t="shared" si="14"/>
        <v>1724.45</v>
      </c>
      <c r="L51" s="65">
        <v>21</v>
      </c>
      <c r="M51" s="65">
        <f t="shared" si="15"/>
        <v>0</v>
      </c>
      <c r="N51" s="65">
        <v>0</v>
      </c>
      <c r="O51" s="65">
        <f t="shared" si="16"/>
        <v>0</v>
      </c>
      <c r="P51" s="65">
        <v>0</v>
      </c>
      <c r="Q51" s="65">
        <f t="shared" si="17"/>
        <v>0</v>
      </c>
      <c r="R51" s="65"/>
      <c r="S51" s="65"/>
      <c r="T51" s="66">
        <v>0.94199999999999995</v>
      </c>
      <c r="U51" s="65">
        <f t="shared" si="18"/>
        <v>7.14</v>
      </c>
      <c r="V51" s="68"/>
      <c r="W51" s="7"/>
      <c r="X51" s="7"/>
      <c r="Y51" s="7"/>
      <c r="Z51" s="7"/>
      <c r="AA51" s="7"/>
      <c r="AB51" s="7"/>
      <c r="AC51" s="7"/>
      <c r="AD51" s="7"/>
      <c r="AE51" s="7" t="s">
        <v>54</v>
      </c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</row>
    <row r="52" spans="2:60" ht="25.5" outlineLevel="1">
      <c r="B52" s="85">
        <v>33</v>
      </c>
      <c r="C52" s="114" t="s">
        <v>89</v>
      </c>
      <c r="D52" s="63" t="s">
        <v>57</v>
      </c>
      <c r="E52" s="91">
        <v>37.9</v>
      </c>
      <c r="F52" s="64"/>
      <c r="G52" s="65">
        <f t="shared" si="0"/>
        <v>0</v>
      </c>
      <c r="H52" s="65">
        <v>0</v>
      </c>
      <c r="I52" s="65">
        <f t="shared" si="13"/>
        <v>0</v>
      </c>
      <c r="J52" s="65">
        <v>25.4</v>
      </c>
      <c r="K52" s="65">
        <f t="shared" si="14"/>
        <v>962.66</v>
      </c>
      <c r="L52" s="65">
        <v>21</v>
      </c>
      <c r="M52" s="65">
        <f t="shared" si="15"/>
        <v>0</v>
      </c>
      <c r="N52" s="65">
        <v>0</v>
      </c>
      <c r="O52" s="65">
        <f t="shared" si="16"/>
        <v>0</v>
      </c>
      <c r="P52" s="65">
        <v>0</v>
      </c>
      <c r="Q52" s="65">
        <f t="shared" si="17"/>
        <v>0</v>
      </c>
      <c r="R52" s="65"/>
      <c r="S52" s="65"/>
      <c r="T52" s="66">
        <v>0.105</v>
      </c>
      <c r="U52" s="65">
        <f t="shared" si="18"/>
        <v>3.98</v>
      </c>
      <c r="V52" s="68"/>
      <c r="W52" s="7"/>
      <c r="X52" s="7"/>
      <c r="Y52" s="7"/>
      <c r="Z52" s="7"/>
      <c r="AA52" s="7"/>
      <c r="AB52" s="7"/>
      <c r="AC52" s="7"/>
      <c r="AD52" s="7"/>
      <c r="AE52" s="7" t="s">
        <v>54</v>
      </c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</row>
    <row r="53" spans="2:60" outlineLevel="1">
      <c r="B53" s="85">
        <v>34</v>
      </c>
      <c r="C53" s="114" t="s">
        <v>90</v>
      </c>
      <c r="D53" s="63" t="s">
        <v>57</v>
      </c>
      <c r="E53" s="91">
        <v>7.58</v>
      </c>
      <c r="F53" s="64"/>
      <c r="G53" s="65">
        <f t="shared" ref="G53:G94" si="19">F53*E53</f>
        <v>0</v>
      </c>
      <c r="H53" s="65">
        <v>0</v>
      </c>
      <c r="I53" s="65">
        <f t="shared" si="13"/>
        <v>0</v>
      </c>
      <c r="J53" s="65">
        <v>919</v>
      </c>
      <c r="K53" s="65">
        <f t="shared" si="14"/>
        <v>6966.02</v>
      </c>
      <c r="L53" s="65">
        <v>21</v>
      </c>
      <c r="M53" s="65">
        <f t="shared" si="15"/>
        <v>0</v>
      </c>
      <c r="N53" s="65">
        <v>0</v>
      </c>
      <c r="O53" s="65">
        <f t="shared" si="16"/>
        <v>0</v>
      </c>
      <c r="P53" s="65">
        <v>0</v>
      </c>
      <c r="Q53" s="65">
        <f t="shared" si="17"/>
        <v>0</v>
      </c>
      <c r="R53" s="65"/>
      <c r="S53" s="65"/>
      <c r="T53" s="66">
        <v>0.95599999999999996</v>
      </c>
      <c r="U53" s="65">
        <f t="shared" si="18"/>
        <v>7.25</v>
      </c>
      <c r="V53" s="68"/>
      <c r="W53" s="7"/>
      <c r="X53" s="7"/>
      <c r="Y53" s="7"/>
      <c r="Z53" s="7"/>
      <c r="AA53" s="7"/>
      <c r="AB53" s="7"/>
      <c r="AC53" s="7"/>
      <c r="AD53" s="7"/>
      <c r="AE53" s="7" t="s">
        <v>54</v>
      </c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</row>
    <row r="54" spans="2:60" outlineLevel="1">
      <c r="B54" s="85">
        <v>35</v>
      </c>
      <c r="C54" s="114" t="s">
        <v>91</v>
      </c>
      <c r="D54" s="63" t="s">
        <v>57</v>
      </c>
      <c r="E54" s="91">
        <v>7.58</v>
      </c>
      <c r="F54" s="64"/>
      <c r="G54" s="65">
        <f t="shared" si="19"/>
        <v>0</v>
      </c>
      <c r="H54" s="65">
        <v>0</v>
      </c>
      <c r="I54" s="65">
        <f t="shared" si="13"/>
        <v>0</v>
      </c>
      <c r="J54" s="65">
        <v>177</v>
      </c>
      <c r="K54" s="65">
        <f t="shared" si="14"/>
        <v>1341.66</v>
      </c>
      <c r="L54" s="65">
        <v>21</v>
      </c>
      <c r="M54" s="65">
        <f t="shared" si="15"/>
        <v>0</v>
      </c>
      <c r="N54" s="65">
        <v>0</v>
      </c>
      <c r="O54" s="65">
        <f t="shared" si="16"/>
        <v>0</v>
      </c>
      <c r="P54" s="65">
        <v>0</v>
      </c>
      <c r="Q54" s="65">
        <f t="shared" si="17"/>
        <v>0</v>
      </c>
      <c r="R54" s="65"/>
      <c r="S54" s="65"/>
      <c r="T54" s="66">
        <v>0.49</v>
      </c>
      <c r="U54" s="65">
        <f t="shared" si="18"/>
        <v>3.71</v>
      </c>
      <c r="V54" s="68"/>
      <c r="W54" s="7"/>
      <c r="X54" s="7"/>
      <c r="Y54" s="7"/>
      <c r="Z54" s="7"/>
      <c r="AA54" s="7"/>
      <c r="AB54" s="7"/>
      <c r="AC54" s="7"/>
      <c r="AD54" s="7"/>
      <c r="AE54" s="7" t="s">
        <v>54</v>
      </c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</row>
    <row r="55" spans="2:60" ht="25.5" outlineLevel="1">
      <c r="B55" s="85">
        <v>36</v>
      </c>
      <c r="C55" s="114" t="s">
        <v>92</v>
      </c>
      <c r="D55" s="63" t="s">
        <v>57</v>
      </c>
      <c r="E55" s="91">
        <v>151.6</v>
      </c>
      <c r="F55" s="64"/>
      <c r="G55" s="65">
        <f t="shared" si="19"/>
        <v>0</v>
      </c>
      <c r="H55" s="65">
        <v>0</v>
      </c>
      <c r="I55" s="65">
        <f t="shared" si="13"/>
        <v>0</v>
      </c>
      <c r="J55" s="65">
        <v>15</v>
      </c>
      <c r="K55" s="65">
        <f t="shared" si="14"/>
        <v>2274</v>
      </c>
      <c r="L55" s="65">
        <v>21</v>
      </c>
      <c r="M55" s="65">
        <f t="shared" si="15"/>
        <v>0</v>
      </c>
      <c r="N55" s="65">
        <v>0</v>
      </c>
      <c r="O55" s="65">
        <f t="shared" si="16"/>
        <v>0</v>
      </c>
      <c r="P55" s="65">
        <v>0</v>
      </c>
      <c r="Q55" s="65">
        <f t="shared" si="17"/>
        <v>0</v>
      </c>
      <c r="R55" s="65"/>
      <c r="S55" s="65"/>
      <c r="T55" s="66">
        <v>0</v>
      </c>
      <c r="U55" s="65">
        <f t="shared" si="18"/>
        <v>0</v>
      </c>
      <c r="V55" s="68"/>
      <c r="W55" s="7"/>
      <c r="X55" s="7"/>
      <c r="Y55" s="7"/>
      <c r="Z55" s="7"/>
      <c r="AA55" s="7"/>
      <c r="AB55" s="7"/>
      <c r="AC55" s="7"/>
      <c r="AD55" s="7"/>
      <c r="AE55" s="7" t="s">
        <v>54</v>
      </c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</row>
    <row r="56" spans="2:60" ht="25.5" outlineLevel="1">
      <c r="B56" s="85">
        <v>37</v>
      </c>
      <c r="C56" s="114" t="s">
        <v>93</v>
      </c>
      <c r="D56" s="63" t="s">
        <v>57</v>
      </c>
      <c r="E56" s="91">
        <v>7.58</v>
      </c>
      <c r="F56" s="64"/>
      <c r="G56" s="65">
        <f t="shared" si="19"/>
        <v>0</v>
      </c>
      <c r="H56" s="65">
        <v>0</v>
      </c>
      <c r="I56" s="65">
        <f t="shared" si="13"/>
        <v>0</v>
      </c>
      <c r="J56" s="65">
        <v>1200</v>
      </c>
      <c r="K56" s="65">
        <f t="shared" si="14"/>
        <v>9096</v>
      </c>
      <c r="L56" s="65">
        <v>21</v>
      </c>
      <c r="M56" s="65">
        <f t="shared" si="15"/>
        <v>0</v>
      </c>
      <c r="N56" s="65">
        <v>0</v>
      </c>
      <c r="O56" s="65">
        <f t="shared" si="16"/>
        <v>0</v>
      </c>
      <c r="P56" s="65">
        <v>0</v>
      </c>
      <c r="Q56" s="65">
        <f t="shared" si="17"/>
        <v>0</v>
      </c>
      <c r="R56" s="65"/>
      <c r="S56" s="65"/>
      <c r="T56" s="66">
        <v>0</v>
      </c>
      <c r="U56" s="65">
        <f t="shared" si="18"/>
        <v>0</v>
      </c>
      <c r="V56" s="68"/>
      <c r="W56" s="7"/>
      <c r="X56" s="7"/>
      <c r="Y56" s="7"/>
      <c r="Z56" s="7"/>
      <c r="AA56" s="7"/>
      <c r="AB56" s="7"/>
      <c r="AC56" s="7"/>
      <c r="AD56" s="7"/>
      <c r="AE56" s="7" t="s">
        <v>54</v>
      </c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</row>
    <row r="57" spans="2:60">
      <c r="B57" s="86" t="s">
        <v>50</v>
      </c>
      <c r="C57" s="120" t="s">
        <v>17</v>
      </c>
      <c r="D57" s="58"/>
      <c r="E57" s="92"/>
      <c r="F57" s="59"/>
      <c r="G57" s="60">
        <f>SUM(G58)</f>
        <v>0</v>
      </c>
      <c r="H57" s="60"/>
      <c r="I57" s="60">
        <f>SUM(I58:I58)</f>
        <v>0</v>
      </c>
      <c r="J57" s="60"/>
      <c r="K57" s="60">
        <f>SUM(K58:K58)</f>
        <v>954.07</v>
      </c>
      <c r="L57" s="60"/>
      <c r="M57" s="60">
        <f>SUM(M58:M58)</f>
        <v>0</v>
      </c>
      <c r="N57" s="60"/>
      <c r="O57" s="60">
        <f>SUM(O58:O58)</f>
        <v>0</v>
      </c>
      <c r="P57" s="60"/>
      <c r="Q57" s="60">
        <f>SUM(Q58:Q58)</f>
        <v>0</v>
      </c>
      <c r="R57" s="60"/>
      <c r="S57" s="60"/>
      <c r="T57" s="61"/>
      <c r="U57" s="60">
        <f>SUM(U58:U58)</f>
        <v>1.1000000000000001</v>
      </c>
      <c r="V57" s="62">
        <f>G57*1.21</f>
        <v>0</v>
      </c>
      <c r="AE57" s="1" t="s">
        <v>51</v>
      </c>
    </row>
    <row r="58" spans="2:60" outlineLevel="1">
      <c r="B58" s="85">
        <v>38</v>
      </c>
      <c r="C58" s="114" t="s">
        <v>94</v>
      </c>
      <c r="D58" s="63" t="s">
        <v>57</v>
      </c>
      <c r="E58" s="91">
        <v>3.58</v>
      </c>
      <c r="F58" s="64"/>
      <c r="G58" s="65">
        <f t="shared" si="19"/>
        <v>0</v>
      </c>
      <c r="H58" s="65">
        <v>0</v>
      </c>
      <c r="I58" s="65">
        <f>ROUND(E58*H58,2)</f>
        <v>0</v>
      </c>
      <c r="J58" s="65">
        <v>266.5</v>
      </c>
      <c r="K58" s="65">
        <f>ROUND(E58*J58,2)</f>
        <v>954.07</v>
      </c>
      <c r="L58" s="65">
        <v>21</v>
      </c>
      <c r="M58" s="65">
        <f>G58*(1+L58/100)</f>
        <v>0</v>
      </c>
      <c r="N58" s="65">
        <v>0</v>
      </c>
      <c r="O58" s="65">
        <f>ROUND(E58*N58,5)</f>
        <v>0</v>
      </c>
      <c r="P58" s="65">
        <v>0</v>
      </c>
      <c r="Q58" s="65">
        <f>ROUND(E58*P58,5)</f>
        <v>0</v>
      </c>
      <c r="R58" s="65"/>
      <c r="S58" s="65"/>
      <c r="T58" s="66">
        <v>0.307</v>
      </c>
      <c r="U58" s="65">
        <f>ROUND(E58*T58,2)</f>
        <v>1.1000000000000001</v>
      </c>
      <c r="V58" s="67"/>
      <c r="W58" s="7"/>
      <c r="X58" s="7"/>
      <c r="Y58" s="7"/>
      <c r="Z58" s="7"/>
      <c r="AA58" s="7"/>
      <c r="AB58" s="7"/>
      <c r="AC58" s="7"/>
      <c r="AD58" s="7"/>
      <c r="AE58" s="7" t="s">
        <v>54</v>
      </c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</row>
    <row r="59" spans="2:60">
      <c r="B59" s="86" t="s">
        <v>50</v>
      </c>
      <c r="C59" s="120" t="s">
        <v>18</v>
      </c>
      <c r="D59" s="58"/>
      <c r="E59" s="92"/>
      <c r="F59" s="59"/>
      <c r="G59" s="60">
        <f>SUM(G60:G68)</f>
        <v>0</v>
      </c>
      <c r="H59" s="60"/>
      <c r="I59" s="60">
        <f>SUM(I60:I68)</f>
        <v>865.99</v>
      </c>
      <c r="J59" s="60"/>
      <c r="K59" s="60">
        <f>SUM(K60:K68)</f>
        <v>5512.71</v>
      </c>
      <c r="L59" s="60"/>
      <c r="M59" s="60">
        <f>SUM(M60:M68)</f>
        <v>0</v>
      </c>
      <c r="N59" s="60"/>
      <c r="O59" s="60">
        <f>SUM(O60:O68)</f>
        <v>6.3300000000000006E-3</v>
      </c>
      <c r="P59" s="60"/>
      <c r="Q59" s="60">
        <f>SUM(Q60:Q68)</f>
        <v>0</v>
      </c>
      <c r="R59" s="60"/>
      <c r="S59" s="60"/>
      <c r="T59" s="61"/>
      <c r="U59" s="60">
        <f>SUM(U60:U68)</f>
        <v>6.1999999999999993</v>
      </c>
      <c r="V59" s="62">
        <f>G59*1.21</f>
        <v>0</v>
      </c>
      <c r="AE59" s="1" t="s">
        <v>51</v>
      </c>
    </row>
    <row r="60" spans="2:60" ht="25.5" outlineLevel="1">
      <c r="B60" s="85">
        <v>39</v>
      </c>
      <c r="C60" s="114" t="s">
        <v>95</v>
      </c>
      <c r="D60" s="63" t="s">
        <v>6</v>
      </c>
      <c r="E60" s="91">
        <v>7</v>
      </c>
      <c r="F60" s="64"/>
      <c r="G60" s="65">
        <f t="shared" si="19"/>
        <v>0</v>
      </c>
      <c r="H60" s="65">
        <v>65.77</v>
      </c>
      <c r="I60" s="65">
        <f t="shared" ref="I60:I68" si="20">ROUND(E60*H60,2)</f>
        <v>460.39</v>
      </c>
      <c r="J60" s="65">
        <v>132.73000000000002</v>
      </c>
      <c r="K60" s="65">
        <f t="shared" ref="K60:K68" si="21">ROUND(E60*J60,2)</f>
        <v>929.11</v>
      </c>
      <c r="L60" s="65">
        <v>21</v>
      </c>
      <c r="M60" s="65">
        <f t="shared" ref="M60:M68" si="22">G60*(1+L60/100)</f>
        <v>0</v>
      </c>
      <c r="N60" s="65">
        <v>4.6999999999999999E-4</v>
      </c>
      <c r="O60" s="65">
        <f t="shared" ref="O60:O68" si="23">ROUND(E60*N60,5)</f>
        <v>3.29E-3</v>
      </c>
      <c r="P60" s="65">
        <v>0</v>
      </c>
      <c r="Q60" s="65">
        <f t="shared" ref="Q60:Q68" si="24">ROUND(E60*P60,5)</f>
        <v>0</v>
      </c>
      <c r="R60" s="65"/>
      <c r="S60" s="65"/>
      <c r="T60" s="66">
        <v>0.35899999999999999</v>
      </c>
      <c r="U60" s="65">
        <f t="shared" ref="U60:U68" si="25">ROUND(E60*T60,2)</f>
        <v>2.5099999999999998</v>
      </c>
      <c r="V60" s="67"/>
      <c r="W60" s="7"/>
      <c r="X60" s="7"/>
      <c r="Y60" s="7"/>
      <c r="Z60" s="7"/>
      <c r="AA60" s="7"/>
      <c r="AB60" s="7"/>
      <c r="AC60" s="7"/>
      <c r="AD60" s="7"/>
      <c r="AE60" s="7" t="s">
        <v>54</v>
      </c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</row>
    <row r="61" spans="2:60" ht="25.5" outlineLevel="1">
      <c r="B61" s="85">
        <v>40</v>
      </c>
      <c r="C61" s="114" t="s">
        <v>96</v>
      </c>
      <c r="D61" s="63" t="s">
        <v>6</v>
      </c>
      <c r="E61" s="91">
        <v>2</v>
      </c>
      <c r="F61" s="64"/>
      <c r="G61" s="65">
        <f t="shared" si="19"/>
        <v>0</v>
      </c>
      <c r="H61" s="65">
        <v>200.28</v>
      </c>
      <c r="I61" s="65">
        <f t="shared" si="20"/>
        <v>400.56</v>
      </c>
      <c r="J61" s="65">
        <v>433.72</v>
      </c>
      <c r="K61" s="65">
        <f t="shared" si="21"/>
        <v>867.44</v>
      </c>
      <c r="L61" s="65">
        <v>21</v>
      </c>
      <c r="M61" s="65">
        <f t="shared" si="22"/>
        <v>0</v>
      </c>
      <c r="N61" s="65">
        <v>1.5200000000000001E-3</v>
      </c>
      <c r="O61" s="65">
        <f t="shared" si="23"/>
        <v>3.0400000000000002E-3</v>
      </c>
      <c r="P61" s="65">
        <v>0</v>
      </c>
      <c r="Q61" s="65">
        <f t="shared" si="24"/>
        <v>0</v>
      </c>
      <c r="R61" s="65"/>
      <c r="S61" s="65"/>
      <c r="T61" s="66">
        <v>1.173</v>
      </c>
      <c r="U61" s="65">
        <f t="shared" si="25"/>
        <v>2.35</v>
      </c>
      <c r="V61" s="68"/>
      <c r="W61" s="7"/>
      <c r="X61" s="7"/>
      <c r="Y61" s="7"/>
      <c r="Z61" s="7"/>
      <c r="AA61" s="7"/>
      <c r="AB61" s="7"/>
      <c r="AC61" s="7"/>
      <c r="AD61" s="7"/>
      <c r="AE61" s="7" t="s">
        <v>54</v>
      </c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</row>
    <row r="62" spans="2:60" outlineLevel="1">
      <c r="B62" s="85">
        <v>41</v>
      </c>
      <c r="C62" s="114" t="s">
        <v>97</v>
      </c>
      <c r="D62" s="63" t="s">
        <v>6</v>
      </c>
      <c r="E62" s="91">
        <v>9</v>
      </c>
      <c r="F62" s="64"/>
      <c r="G62" s="65">
        <f t="shared" si="19"/>
        <v>0</v>
      </c>
      <c r="H62" s="65">
        <v>0.56000000000000005</v>
      </c>
      <c r="I62" s="65">
        <f t="shared" si="20"/>
        <v>5.04</v>
      </c>
      <c r="J62" s="65">
        <v>17.740000000000002</v>
      </c>
      <c r="K62" s="65">
        <f t="shared" si="21"/>
        <v>159.66</v>
      </c>
      <c r="L62" s="65">
        <v>21</v>
      </c>
      <c r="M62" s="65">
        <f t="shared" si="22"/>
        <v>0</v>
      </c>
      <c r="N62" s="65">
        <v>0</v>
      </c>
      <c r="O62" s="65">
        <f t="shared" si="23"/>
        <v>0</v>
      </c>
      <c r="P62" s="65">
        <v>0</v>
      </c>
      <c r="Q62" s="65">
        <f t="shared" si="24"/>
        <v>0</v>
      </c>
      <c r="R62" s="65"/>
      <c r="S62" s="65"/>
      <c r="T62" s="66">
        <v>4.8000000000000001E-2</v>
      </c>
      <c r="U62" s="65">
        <f t="shared" si="25"/>
        <v>0.43</v>
      </c>
      <c r="V62" s="68"/>
      <c r="W62" s="7"/>
      <c r="X62" s="7"/>
      <c r="Y62" s="7"/>
      <c r="Z62" s="7"/>
      <c r="AA62" s="7"/>
      <c r="AB62" s="7"/>
      <c r="AC62" s="7"/>
      <c r="AD62" s="7"/>
      <c r="AE62" s="7" t="s">
        <v>54</v>
      </c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</row>
    <row r="63" spans="2:60" outlineLevel="1">
      <c r="B63" s="85">
        <v>42</v>
      </c>
      <c r="C63" s="114" t="s">
        <v>98</v>
      </c>
      <c r="D63" s="63" t="s">
        <v>81</v>
      </c>
      <c r="E63" s="91">
        <v>2</v>
      </c>
      <c r="F63" s="64"/>
      <c r="G63" s="65">
        <f t="shared" si="19"/>
        <v>0</v>
      </c>
      <c r="H63" s="65">
        <v>0</v>
      </c>
      <c r="I63" s="65">
        <f t="shared" si="20"/>
        <v>0</v>
      </c>
      <c r="J63" s="65">
        <v>58.1</v>
      </c>
      <c r="K63" s="65">
        <f t="shared" si="21"/>
        <v>116.2</v>
      </c>
      <c r="L63" s="65">
        <v>21</v>
      </c>
      <c r="M63" s="65">
        <f t="shared" si="22"/>
        <v>0</v>
      </c>
      <c r="N63" s="65">
        <v>0</v>
      </c>
      <c r="O63" s="65">
        <f t="shared" si="23"/>
        <v>0</v>
      </c>
      <c r="P63" s="65">
        <v>0</v>
      </c>
      <c r="Q63" s="65">
        <f t="shared" si="24"/>
        <v>0</v>
      </c>
      <c r="R63" s="65"/>
      <c r="S63" s="65"/>
      <c r="T63" s="66">
        <v>0.157</v>
      </c>
      <c r="U63" s="65">
        <f t="shared" si="25"/>
        <v>0.31</v>
      </c>
      <c r="V63" s="68"/>
      <c r="W63" s="7"/>
      <c r="X63" s="7"/>
      <c r="Y63" s="7"/>
      <c r="Z63" s="7"/>
      <c r="AA63" s="7"/>
      <c r="AB63" s="7"/>
      <c r="AC63" s="7"/>
      <c r="AD63" s="7"/>
      <c r="AE63" s="7" t="s">
        <v>54</v>
      </c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</row>
    <row r="64" spans="2:60" outlineLevel="1">
      <c r="B64" s="85">
        <v>43</v>
      </c>
      <c r="C64" s="114" t="s">
        <v>99</v>
      </c>
      <c r="D64" s="63" t="s">
        <v>81</v>
      </c>
      <c r="E64" s="91">
        <v>2</v>
      </c>
      <c r="F64" s="64"/>
      <c r="G64" s="65">
        <f t="shared" si="19"/>
        <v>0</v>
      </c>
      <c r="H64" s="65">
        <v>0</v>
      </c>
      <c r="I64" s="65">
        <f t="shared" si="20"/>
        <v>0</v>
      </c>
      <c r="J64" s="65">
        <v>95.8</v>
      </c>
      <c r="K64" s="65">
        <f t="shared" si="21"/>
        <v>191.6</v>
      </c>
      <c r="L64" s="65">
        <v>21</v>
      </c>
      <c r="M64" s="65">
        <f t="shared" si="22"/>
        <v>0</v>
      </c>
      <c r="N64" s="65">
        <v>0</v>
      </c>
      <c r="O64" s="65">
        <f t="shared" si="23"/>
        <v>0</v>
      </c>
      <c r="P64" s="65">
        <v>0</v>
      </c>
      <c r="Q64" s="65">
        <f t="shared" si="24"/>
        <v>0</v>
      </c>
      <c r="R64" s="65"/>
      <c r="S64" s="65"/>
      <c r="T64" s="66">
        <v>0.25900000000000001</v>
      </c>
      <c r="U64" s="65">
        <f t="shared" si="25"/>
        <v>0.52</v>
      </c>
      <c r="V64" s="68"/>
      <c r="W64" s="7"/>
      <c r="X64" s="7"/>
      <c r="Y64" s="7"/>
      <c r="Z64" s="7"/>
      <c r="AA64" s="7"/>
      <c r="AB64" s="7"/>
      <c r="AC64" s="7"/>
      <c r="AD64" s="7"/>
      <c r="AE64" s="7" t="s">
        <v>54</v>
      </c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</row>
    <row r="65" spans="2:60" outlineLevel="1">
      <c r="B65" s="85">
        <v>44</v>
      </c>
      <c r="C65" s="114" t="s">
        <v>100</v>
      </c>
      <c r="D65" s="63" t="s">
        <v>101</v>
      </c>
      <c r="E65" s="91">
        <v>2</v>
      </c>
      <c r="F65" s="64"/>
      <c r="G65" s="65">
        <f t="shared" si="19"/>
        <v>0</v>
      </c>
      <c r="H65" s="65">
        <v>0</v>
      </c>
      <c r="I65" s="65">
        <f t="shared" si="20"/>
        <v>0</v>
      </c>
      <c r="J65" s="65">
        <v>800</v>
      </c>
      <c r="K65" s="65">
        <f t="shared" si="21"/>
        <v>1600</v>
      </c>
      <c r="L65" s="65">
        <v>21</v>
      </c>
      <c r="M65" s="65">
        <f t="shared" si="22"/>
        <v>0</v>
      </c>
      <c r="N65" s="65">
        <v>0</v>
      </c>
      <c r="O65" s="65">
        <f t="shared" si="23"/>
        <v>0</v>
      </c>
      <c r="P65" s="65">
        <v>0</v>
      </c>
      <c r="Q65" s="65">
        <f t="shared" si="24"/>
        <v>0</v>
      </c>
      <c r="R65" s="65"/>
      <c r="S65" s="65"/>
      <c r="T65" s="66">
        <v>0</v>
      </c>
      <c r="U65" s="65">
        <f t="shared" si="25"/>
        <v>0</v>
      </c>
      <c r="V65" s="68"/>
      <c r="W65" s="7"/>
      <c r="X65" s="7"/>
      <c r="Y65" s="7"/>
      <c r="Z65" s="7"/>
      <c r="AA65" s="7"/>
      <c r="AB65" s="7"/>
      <c r="AC65" s="7"/>
      <c r="AD65" s="7"/>
      <c r="AE65" s="7" t="s">
        <v>54</v>
      </c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</row>
    <row r="66" spans="2:60" ht="25.5" outlineLevel="1">
      <c r="B66" s="85">
        <v>45</v>
      </c>
      <c r="C66" s="114" t="s">
        <v>102</v>
      </c>
      <c r="D66" s="63" t="s">
        <v>101</v>
      </c>
      <c r="E66" s="91">
        <v>2</v>
      </c>
      <c r="F66" s="64"/>
      <c r="G66" s="65">
        <f t="shared" si="19"/>
        <v>0</v>
      </c>
      <c r="H66" s="65">
        <v>0</v>
      </c>
      <c r="I66" s="65">
        <f t="shared" si="20"/>
        <v>0</v>
      </c>
      <c r="J66" s="65">
        <v>560</v>
      </c>
      <c r="K66" s="65">
        <f t="shared" si="21"/>
        <v>1120</v>
      </c>
      <c r="L66" s="65">
        <v>21</v>
      </c>
      <c r="M66" s="65">
        <f t="shared" si="22"/>
        <v>0</v>
      </c>
      <c r="N66" s="65">
        <v>0</v>
      </c>
      <c r="O66" s="65">
        <f t="shared" si="23"/>
        <v>0</v>
      </c>
      <c r="P66" s="65">
        <v>0</v>
      </c>
      <c r="Q66" s="65">
        <f t="shared" si="24"/>
        <v>0</v>
      </c>
      <c r="R66" s="65"/>
      <c r="S66" s="65"/>
      <c r="T66" s="66">
        <v>0</v>
      </c>
      <c r="U66" s="65">
        <f t="shared" si="25"/>
        <v>0</v>
      </c>
      <c r="V66" s="68"/>
      <c r="W66" s="7"/>
      <c r="X66" s="7"/>
      <c r="Y66" s="7"/>
      <c r="Z66" s="7"/>
      <c r="AA66" s="7"/>
      <c r="AB66" s="7"/>
      <c r="AC66" s="7"/>
      <c r="AD66" s="7"/>
      <c r="AE66" s="7" t="s">
        <v>54</v>
      </c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</row>
    <row r="67" spans="2:60" outlineLevel="1">
      <c r="B67" s="85">
        <v>46</v>
      </c>
      <c r="C67" s="114" t="s">
        <v>103</v>
      </c>
      <c r="D67" s="63" t="s">
        <v>2</v>
      </c>
      <c r="E67" s="91">
        <v>4</v>
      </c>
      <c r="F67" s="64"/>
      <c r="G67" s="65">
        <f t="shared" si="19"/>
        <v>0</v>
      </c>
      <c r="H67" s="65">
        <v>0</v>
      </c>
      <c r="I67" s="65">
        <f t="shared" si="20"/>
        <v>0</v>
      </c>
      <c r="J67" s="65">
        <v>125</v>
      </c>
      <c r="K67" s="65">
        <f t="shared" si="21"/>
        <v>500</v>
      </c>
      <c r="L67" s="65">
        <v>21</v>
      </c>
      <c r="M67" s="65">
        <f t="shared" si="22"/>
        <v>0</v>
      </c>
      <c r="N67" s="65">
        <v>0</v>
      </c>
      <c r="O67" s="65">
        <f t="shared" si="23"/>
        <v>0</v>
      </c>
      <c r="P67" s="65">
        <v>0</v>
      </c>
      <c r="Q67" s="65">
        <f t="shared" si="24"/>
        <v>0</v>
      </c>
      <c r="R67" s="65"/>
      <c r="S67" s="65"/>
      <c r="T67" s="66">
        <v>0</v>
      </c>
      <c r="U67" s="65">
        <f t="shared" si="25"/>
        <v>0</v>
      </c>
      <c r="V67" s="68"/>
      <c r="W67" s="7"/>
      <c r="X67" s="7"/>
      <c r="Y67" s="7"/>
      <c r="Z67" s="7"/>
      <c r="AA67" s="7"/>
      <c r="AB67" s="7"/>
      <c r="AC67" s="7"/>
      <c r="AD67" s="7"/>
      <c r="AE67" s="7" t="s">
        <v>54</v>
      </c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</row>
    <row r="68" spans="2:60" ht="25.5" outlineLevel="1">
      <c r="B68" s="85">
        <v>47</v>
      </c>
      <c r="C68" s="114" t="s">
        <v>104</v>
      </c>
      <c r="D68" s="63" t="s">
        <v>57</v>
      </c>
      <c r="E68" s="91">
        <v>0.05</v>
      </c>
      <c r="F68" s="64"/>
      <c r="G68" s="65">
        <f t="shared" si="19"/>
        <v>0</v>
      </c>
      <c r="H68" s="65">
        <v>0</v>
      </c>
      <c r="I68" s="65">
        <f t="shared" si="20"/>
        <v>0</v>
      </c>
      <c r="J68" s="65">
        <v>574</v>
      </c>
      <c r="K68" s="65">
        <f t="shared" si="21"/>
        <v>28.7</v>
      </c>
      <c r="L68" s="65">
        <v>21</v>
      </c>
      <c r="M68" s="65">
        <f t="shared" si="22"/>
        <v>0</v>
      </c>
      <c r="N68" s="65">
        <v>0</v>
      </c>
      <c r="O68" s="65">
        <f t="shared" si="23"/>
        <v>0</v>
      </c>
      <c r="P68" s="65">
        <v>0</v>
      </c>
      <c r="Q68" s="65">
        <f t="shared" si="24"/>
        <v>0</v>
      </c>
      <c r="R68" s="65"/>
      <c r="S68" s="65"/>
      <c r="T68" s="66">
        <v>1.5229999999999999</v>
      </c>
      <c r="U68" s="65">
        <f t="shared" si="25"/>
        <v>0.08</v>
      </c>
      <c r="V68" s="68"/>
      <c r="W68" s="7"/>
      <c r="X68" s="7"/>
      <c r="Y68" s="7"/>
      <c r="Z68" s="7"/>
      <c r="AA68" s="7"/>
      <c r="AB68" s="7"/>
      <c r="AC68" s="7"/>
      <c r="AD68" s="7"/>
      <c r="AE68" s="7" t="s">
        <v>54</v>
      </c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</row>
    <row r="69" spans="2:60">
      <c r="B69" s="86" t="s">
        <v>50</v>
      </c>
      <c r="C69" s="120" t="s">
        <v>19</v>
      </c>
      <c r="D69" s="58"/>
      <c r="E69" s="92"/>
      <c r="F69" s="59"/>
      <c r="G69" s="60">
        <f>SUM(G70:G78)</f>
        <v>0</v>
      </c>
      <c r="H69" s="60"/>
      <c r="I69" s="60">
        <f>SUM(I70:I78)</f>
        <v>10768.03</v>
      </c>
      <c r="J69" s="60"/>
      <c r="K69" s="60">
        <f>SUM(K70:K78)</f>
        <v>3885.41</v>
      </c>
      <c r="L69" s="60"/>
      <c r="M69" s="60">
        <f>SUM(M70:M78)</f>
        <v>0</v>
      </c>
      <c r="N69" s="60"/>
      <c r="O69" s="60">
        <f>SUM(O70:O78)</f>
        <v>4.7580000000000004E-2</v>
      </c>
      <c r="P69" s="60"/>
      <c r="Q69" s="60">
        <f>SUM(Q70:Q78)</f>
        <v>0</v>
      </c>
      <c r="R69" s="60"/>
      <c r="S69" s="60"/>
      <c r="T69" s="61"/>
      <c r="U69" s="60">
        <f>SUM(U70:U78)</f>
        <v>7.5200000000000005</v>
      </c>
      <c r="V69" s="62">
        <f>G69*1.21</f>
        <v>0</v>
      </c>
      <c r="AE69" s="1" t="s">
        <v>51</v>
      </c>
    </row>
    <row r="70" spans="2:60" ht="25.5" outlineLevel="1">
      <c r="B70" s="85">
        <v>48</v>
      </c>
      <c r="C70" s="114" t="s">
        <v>105</v>
      </c>
      <c r="D70" s="63" t="s">
        <v>6</v>
      </c>
      <c r="E70" s="91">
        <v>3</v>
      </c>
      <c r="F70" s="64"/>
      <c r="G70" s="65">
        <f t="shared" si="19"/>
        <v>0</v>
      </c>
      <c r="H70" s="65">
        <v>83.69</v>
      </c>
      <c r="I70" s="65">
        <f t="shared" ref="I70:I78" si="26">ROUND(E70*H70,2)</f>
        <v>251.07</v>
      </c>
      <c r="J70" s="65">
        <v>226.81</v>
      </c>
      <c r="K70" s="65">
        <f t="shared" ref="K70:K78" si="27">ROUND(E70*J70,2)</f>
        <v>680.43</v>
      </c>
      <c r="L70" s="65">
        <v>21</v>
      </c>
      <c r="M70" s="65">
        <f t="shared" ref="M70:M78" si="28">G70*(1+L70/100)</f>
        <v>0</v>
      </c>
      <c r="N70" s="65">
        <v>5.2199999999999998E-3</v>
      </c>
      <c r="O70" s="65">
        <f t="shared" ref="O70:O78" si="29">ROUND(E70*N70,5)</f>
        <v>1.566E-2</v>
      </c>
      <c r="P70" s="65">
        <v>0</v>
      </c>
      <c r="Q70" s="65">
        <f t="shared" ref="Q70:Q78" si="30">ROUND(E70*P70,5)</f>
        <v>0</v>
      </c>
      <c r="R70" s="65"/>
      <c r="S70" s="65"/>
      <c r="T70" s="66">
        <v>0.63429999999999997</v>
      </c>
      <c r="U70" s="65">
        <f t="shared" ref="U70:U78" si="31">ROUND(E70*T70,2)</f>
        <v>1.9</v>
      </c>
      <c r="V70" s="67"/>
      <c r="W70" s="7"/>
      <c r="X70" s="7"/>
      <c r="Y70" s="7"/>
      <c r="Z70" s="7"/>
      <c r="AA70" s="7"/>
      <c r="AB70" s="7"/>
      <c r="AC70" s="7"/>
      <c r="AD70" s="7"/>
      <c r="AE70" s="7" t="s">
        <v>54</v>
      </c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</row>
    <row r="71" spans="2:60" ht="25.5" outlineLevel="1">
      <c r="B71" s="85">
        <v>49</v>
      </c>
      <c r="C71" s="114" t="s">
        <v>106</v>
      </c>
      <c r="D71" s="63" t="s">
        <v>6</v>
      </c>
      <c r="E71" s="91">
        <v>5.5</v>
      </c>
      <c r="F71" s="64"/>
      <c r="G71" s="65">
        <f t="shared" si="19"/>
        <v>0</v>
      </c>
      <c r="H71" s="65">
        <v>77.11</v>
      </c>
      <c r="I71" s="65">
        <f t="shared" si="26"/>
        <v>424.11</v>
      </c>
      <c r="J71" s="65">
        <v>226.89</v>
      </c>
      <c r="K71" s="65">
        <f t="shared" si="27"/>
        <v>1247.9000000000001</v>
      </c>
      <c r="L71" s="65">
        <v>21</v>
      </c>
      <c r="M71" s="65">
        <f t="shared" si="28"/>
        <v>0</v>
      </c>
      <c r="N71" s="65">
        <v>5.1799999999999997E-3</v>
      </c>
      <c r="O71" s="65">
        <f t="shared" si="29"/>
        <v>2.8490000000000001E-2</v>
      </c>
      <c r="P71" s="65">
        <v>0</v>
      </c>
      <c r="Q71" s="65">
        <f t="shared" si="30"/>
        <v>0</v>
      </c>
      <c r="R71" s="65"/>
      <c r="S71" s="65"/>
      <c r="T71" s="66">
        <v>0.63429999999999997</v>
      </c>
      <c r="U71" s="65">
        <f t="shared" si="31"/>
        <v>3.49</v>
      </c>
      <c r="V71" s="68"/>
      <c r="W71" s="7"/>
      <c r="X71" s="7"/>
      <c r="Y71" s="7"/>
      <c r="Z71" s="7"/>
      <c r="AA71" s="7"/>
      <c r="AB71" s="7"/>
      <c r="AC71" s="7"/>
      <c r="AD71" s="7"/>
      <c r="AE71" s="7" t="s">
        <v>54</v>
      </c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</row>
    <row r="72" spans="2:60" ht="25.5" outlineLevel="1">
      <c r="B72" s="85">
        <v>50</v>
      </c>
      <c r="C72" s="114" t="s">
        <v>107</v>
      </c>
      <c r="D72" s="63" t="s">
        <v>6</v>
      </c>
      <c r="E72" s="91">
        <v>8.5</v>
      </c>
      <c r="F72" s="64"/>
      <c r="G72" s="65">
        <f t="shared" si="19"/>
        <v>0</v>
      </c>
      <c r="H72" s="65">
        <v>39.67</v>
      </c>
      <c r="I72" s="65">
        <f t="shared" si="26"/>
        <v>337.2</v>
      </c>
      <c r="J72" s="65">
        <v>42.33</v>
      </c>
      <c r="K72" s="65">
        <f t="shared" si="27"/>
        <v>359.81</v>
      </c>
      <c r="L72" s="65">
        <v>21</v>
      </c>
      <c r="M72" s="65">
        <f t="shared" si="28"/>
        <v>0</v>
      </c>
      <c r="N72" s="65">
        <v>4.0000000000000003E-5</v>
      </c>
      <c r="O72" s="65">
        <f t="shared" si="29"/>
        <v>3.4000000000000002E-4</v>
      </c>
      <c r="P72" s="65">
        <v>0</v>
      </c>
      <c r="Q72" s="65">
        <f t="shared" si="30"/>
        <v>0</v>
      </c>
      <c r="R72" s="65"/>
      <c r="S72" s="65"/>
      <c r="T72" s="66">
        <v>0.129</v>
      </c>
      <c r="U72" s="65">
        <f t="shared" si="31"/>
        <v>1.1000000000000001</v>
      </c>
      <c r="V72" s="68"/>
      <c r="W72" s="7"/>
      <c r="X72" s="7"/>
      <c r="Y72" s="7"/>
      <c r="Z72" s="7"/>
      <c r="AA72" s="7"/>
      <c r="AB72" s="7"/>
      <c r="AC72" s="7"/>
      <c r="AD72" s="7"/>
      <c r="AE72" s="7" t="s">
        <v>54</v>
      </c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</row>
    <row r="73" spans="2:60" ht="25.5" outlineLevel="1">
      <c r="B73" s="85">
        <v>51</v>
      </c>
      <c r="C73" s="114" t="s">
        <v>108</v>
      </c>
      <c r="D73" s="63" t="s">
        <v>81</v>
      </c>
      <c r="E73" s="91">
        <v>2</v>
      </c>
      <c r="F73" s="64"/>
      <c r="G73" s="65">
        <f t="shared" si="19"/>
        <v>0</v>
      </c>
      <c r="H73" s="65">
        <v>4870</v>
      </c>
      <c r="I73" s="65">
        <f t="shared" si="26"/>
        <v>9740</v>
      </c>
      <c r="J73" s="65">
        <v>0</v>
      </c>
      <c r="K73" s="65">
        <f t="shared" si="27"/>
        <v>0</v>
      </c>
      <c r="L73" s="65">
        <v>21</v>
      </c>
      <c r="M73" s="65">
        <f t="shared" si="28"/>
        <v>0</v>
      </c>
      <c r="N73" s="65">
        <v>1.5E-3</v>
      </c>
      <c r="O73" s="65">
        <f t="shared" si="29"/>
        <v>3.0000000000000001E-3</v>
      </c>
      <c r="P73" s="65">
        <v>0</v>
      </c>
      <c r="Q73" s="65">
        <f t="shared" si="30"/>
        <v>0</v>
      </c>
      <c r="R73" s="65"/>
      <c r="S73" s="65"/>
      <c r="T73" s="66">
        <v>0</v>
      </c>
      <c r="U73" s="65">
        <f t="shared" si="31"/>
        <v>0</v>
      </c>
      <c r="V73" s="68"/>
      <c r="W73" s="7"/>
      <c r="X73" s="7"/>
      <c r="Y73" s="7"/>
      <c r="Z73" s="7"/>
      <c r="AA73" s="7"/>
      <c r="AB73" s="7"/>
      <c r="AC73" s="7"/>
      <c r="AD73" s="7"/>
      <c r="AE73" s="7" t="s">
        <v>109</v>
      </c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</row>
    <row r="74" spans="2:60" outlineLevel="1">
      <c r="B74" s="85">
        <v>52</v>
      </c>
      <c r="C74" s="114" t="s">
        <v>110</v>
      </c>
      <c r="D74" s="63" t="s">
        <v>6</v>
      </c>
      <c r="E74" s="91">
        <v>8.5</v>
      </c>
      <c r="F74" s="64"/>
      <c r="G74" s="65">
        <f t="shared" si="19"/>
        <v>0</v>
      </c>
      <c r="H74" s="65">
        <v>1.45</v>
      </c>
      <c r="I74" s="65">
        <f t="shared" si="26"/>
        <v>12.33</v>
      </c>
      <c r="J74" s="65">
        <v>22.95</v>
      </c>
      <c r="K74" s="65">
        <f t="shared" si="27"/>
        <v>195.08</v>
      </c>
      <c r="L74" s="65">
        <v>21</v>
      </c>
      <c r="M74" s="65">
        <f t="shared" si="28"/>
        <v>0</v>
      </c>
      <c r="N74" s="65">
        <v>1.0000000000000001E-5</v>
      </c>
      <c r="O74" s="65">
        <f t="shared" si="29"/>
        <v>9.0000000000000006E-5</v>
      </c>
      <c r="P74" s="65">
        <v>0</v>
      </c>
      <c r="Q74" s="65">
        <f t="shared" si="30"/>
        <v>0</v>
      </c>
      <c r="R74" s="65"/>
      <c r="S74" s="65"/>
      <c r="T74" s="66">
        <v>6.2E-2</v>
      </c>
      <c r="U74" s="65">
        <f t="shared" si="31"/>
        <v>0.53</v>
      </c>
      <c r="V74" s="68"/>
      <c r="W74" s="7"/>
      <c r="X74" s="7"/>
      <c r="Y74" s="7"/>
      <c r="Z74" s="7"/>
      <c r="AA74" s="7"/>
      <c r="AB74" s="7"/>
      <c r="AC74" s="7"/>
      <c r="AD74" s="7"/>
      <c r="AE74" s="7" t="s">
        <v>54</v>
      </c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</row>
    <row r="75" spans="2:60" outlineLevel="1">
      <c r="B75" s="85">
        <v>53</v>
      </c>
      <c r="C75" s="114" t="s">
        <v>111</v>
      </c>
      <c r="D75" s="63" t="s">
        <v>6</v>
      </c>
      <c r="E75" s="91">
        <v>8.5</v>
      </c>
      <c r="F75" s="64"/>
      <c r="G75" s="65">
        <f t="shared" si="19"/>
        <v>0</v>
      </c>
      <c r="H75" s="65">
        <v>0.39</v>
      </c>
      <c r="I75" s="65">
        <f t="shared" si="26"/>
        <v>3.32</v>
      </c>
      <c r="J75" s="65">
        <v>20.71</v>
      </c>
      <c r="K75" s="65">
        <f t="shared" si="27"/>
        <v>176.04</v>
      </c>
      <c r="L75" s="65">
        <v>21</v>
      </c>
      <c r="M75" s="65">
        <f t="shared" si="28"/>
        <v>0</v>
      </c>
      <c r="N75" s="65">
        <v>0</v>
      </c>
      <c r="O75" s="65">
        <f t="shared" si="29"/>
        <v>0</v>
      </c>
      <c r="P75" s="65">
        <v>0</v>
      </c>
      <c r="Q75" s="65">
        <f t="shared" si="30"/>
        <v>0</v>
      </c>
      <c r="R75" s="65"/>
      <c r="S75" s="65"/>
      <c r="T75" s="66">
        <v>0.05</v>
      </c>
      <c r="U75" s="65">
        <f t="shared" si="31"/>
        <v>0.43</v>
      </c>
      <c r="V75" s="68"/>
      <c r="W75" s="7"/>
      <c r="X75" s="7"/>
      <c r="Y75" s="7"/>
      <c r="Z75" s="7"/>
      <c r="AA75" s="7"/>
      <c r="AB75" s="7"/>
      <c r="AC75" s="7"/>
      <c r="AD75" s="7"/>
      <c r="AE75" s="7" t="s">
        <v>54</v>
      </c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</row>
    <row r="76" spans="2:60" outlineLevel="1">
      <c r="B76" s="85">
        <v>54</v>
      </c>
      <c r="C76" s="114" t="s">
        <v>112</v>
      </c>
      <c r="D76" s="63" t="s">
        <v>101</v>
      </c>
      <c r="E76" s="91">
        <v>2</v>
      </c>
      <c r="F76" s="64"/>
      <c r="G76" s="65">
        <f t="shared" si="19"/>
        <v>0</v>
      </c>
      <c r="H76" s="65">
        <v>0</v>
      </c>
      <c r="I76" s="65">
        <f t="shared" si="26"/>
        <v>0</v>
      </c>
      <c r="J76" s="65">
        <v>250</v>
      </c>
      <c r="K76" s="65">
        <f t="shared" si="27"/>
        <v>500</v>
      </c>
      <c r="L76" s="65">
        <v>21</v>
      </c>
      <c r="M76" s="65">
        <f t="shared" si="28"/>
        <v>0</v>
      </c>
      <c r="N76" s="65">
        <v>0</v>
      </c>
      <c r="O76" s="65">
        <f t="shared" si="29"/>
        <v>0</v>
      </c>
      <c r="P76" s="65">
        <v>0</v>
      </c>
      <c r="Q76" s="65">
        <f t="shared" si="30"/>
        <v>0</v>
      </c>
      <c r="R76" s="65"/>
      <c r="S76" s="65"/>
      <c r="T76" s="66">
        <v>0</v>
      </c>
      <c r="U76" s="65">
        <f t="shared" si="31"/>
        <v>0</v>
      </c>
      <c r="V76" s="68"/>
      <c r="W76" s="7"/>
      <c r="X76" s="7"/>
      <c r="Y76" s="7"/>
      <c r="Z76" s="7"/>
      <c r="AA76" s="7"/>
      <c r="AB76" s="7"/>
      <c r="AC76" s="7"/>
      <c r="AD76" s="7"/>
      <c r="AE76" s="7" t="s">
        <v>54</v>
      </c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</row>
    <row r="77" spans="2:60" ht="25.5" outlineLevel="1">
      <c r="B77" s="85">
        <v>55</v>
      </c>
      <c r="C77" s="114" t="s">
        <v>113</v>
      </c>
      <c r="D77" s="63" t="s">
        <v>101</v>
      </c>
      <c r="E77" s="91">
        <v>2</v>
      </c>
      <c r="F77" s="64"/>
      <c r="G77" s="65">
        <f t="shared" si="19"/>
        <v>0</v>
      </c>
      <c r="H77" s="65">
        <v>0</v>
      </c>
      <c r="I77" s="65">
        <f t="shared" si="26"/>
        <v>0</v>
      </c>
      <c r="J77" s="65">
        <v>350</v>
      </c>
      <c r="K77" s="65">
        <f t="shared" si="27"/>
        <v>700</v>
      </c>
      <c r="L77" s="65">
        <v>21</v>
      </c>
      <c r="M77" s="65">
        <f t="shared" si="28"/>
        <v>0</v>
      </c>
      <c r="N77" s="65">
        <v>0</v>
      </c>
      <c r="O77" s="65">
        <f t="shared" si="29"/>
        <v>0</v>
      </c>
      <c r="P77" s="65">
        <v>0</v>
      </c>
      <c r="Q77" s="65">
        <f t="shared" si="30"/>
        <v>0</v>
      </c>
      <c r="R77" s="65"/>
      <c r="S77" s="65"/>
      <c r="T77" s="66">
        <v>0</v>
      </c>
      <c r="U77" s="65">
        <f t="shared" si="31"/>
        <v>0</v>
      </c>
      <c r="V77" s="68"/>
      <c r="W77" s="7"/>
      <c r="X77" s="7"/>
      <c r="Y77" s="7"/>
      <c r="Z77" s="7"/>
      <c r="AA77" s="7"/>
      <c r="AB77" s="7"/>
      <c r="AC77" s="7"/>
      <c r="AD77" s="7"/>
      <c r="AE77" s="7" t="s">
        <v>54</v>
      </c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</row>
    <row r="78" spans="2:60" outlineLevel="1">
      <c r="B78" s="85">
        <v>56</v>
      </c>
      <c r="C78" s="114" t="s">
        <v>114</v>
      </c>
      <c r="D78" s="63" t="s">
        <v>57</v>
      </c>
      <c r="E78" s="91">
        <v>0.05</v>
      </c>
      <c r="F78" s="64"/>
      <c r="G78" s="65">
        <f t="shared" si="19"/>
        <v>0</v>
      </c>
      <c r="H78" s="65">
        <v>0</v>
      </c>
      <c r="I78" s="65">
        <f t="shared" si="26"/>
        <v>0</v>
      </c>
      <c r="J78" s="65">
        <v>523</v>
      </c>
      <c r="K78" s="65">
        <f t="shared" si="27"/>
        <v>26.15</v>
      </c>
      <c r="L78" s="65">
        <v>21</v>
      </c>
      <c r="M78" s="65">
        <f t="shared" si="28"/>
        <v>0</v>
      </c>
      <c r="N78" s="65">
        <v>0</v>
      </c>
      <c r="O78" s="65">
        <f t="shared" si="29"/>
        <v>0</v>
      </c>
      <c r="P78" s="65">
        <v>0</v>
      </c>
      <c r="Q78" s="65">
        <f t="shared" si="30"/>
        <v>0</v>
      </c>
      <c r="R78" s="65"/>
      <c r="S78" s="65"/>
      <c r="T78" s="66">
        <v>1.3740000000000001</v>
      </c>
      <c r="U78" s="65">
        <f t="shared" si="31"/>
        <v>7.0000000000000007E-2</v>
      </c>
      <c r="V78" s="68"/>
      <c r="W78" s="7"/>
      <c r="X78" s="7"/>
      <c r="Y78" s="7"/>
      <c r="Z78" s="7"/>
      <c r="AA78" s="7"/>
      <c r="AB78" s="7"/>
      <c r="AC78" s="7"/>
      <c r="AD78" s="7"/>
      <c r="AE78" s="7" t="s">
        <v>54</v>
      </c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</row>
    <row r="79" spans="2:60">
      <c r="B79" s="86" t="s">
        <v>50</v>
      </c>
      <c r="C79" s="120" t="s">
        <v>20</v>
      </c>
      <c r="D79" s="58"/>
      <c r="E79" s="92"/>
      <c r="F79" s="59"/>
      <c r="G79" s="60">
        <f>SUM(G80:G94,G97,G98)</f>
        <v>0</v>
      </c>
      <c r="H79" s="60"/>
      <c r="I79" s="60">
        <f>SUM(I80:I98)</f>
        <v>45064.38</v>
      </c>
      <c r="J79" s="60"/>
      <c r="K79" s="60">
        <f>SUM(K80:K98)</f>
        <v>31334.620000000003</v>
      </c>
      <c r="L79" s="60"/>
      <c r="M79" s="60">
        <f>SUM(M80:M98)</f>
        <v>0</v>
      </c>
      <c r="N79" s="60"/>
      <c r="O79" s="60">
        <f>SUM(O80:O98)</f>
        <v>0.15586</v>
      </c>
      <c r="P79" s="60"/>
      <c r="Q79" s="60">
        <f>SUM(Q80:Q98)</f>
        <v>0.11172</v>
      </c>
      <c r="R79" s="60"/>
      <c r="S79" s="60"/>
      <c r="T79" s="61"/>
      <c r="U79" s="60">
        <f>SUM(U80:U98)</f>
        <v>10.24</v>
      </c>
      <c r="V79" s="62">
        <f>G79*1.21</f>
        <v>0</v>
      </c>
      <c r="AE79" s="1" t="s">
        <v>51</v>
      </c>
    </row>
    <row r="80" spans="2:60" ht="25.5" outlineLevel="1">
      <c r="B80" s="85">
        <v>57</v>
      </c>
      <c r="C80" s="114" t="s">
        <v>115</v>
      </c>
      <c r="D80" s="63" t="s">
        <v>101</v>
      </c>
      <c r="E80" s="91">
        <v>2</v>
      </c>
      <c r="F80" s="64"/>
      <c r="G80" s="65">
        <f t="shared" si="19"/>
        <v>0</v>
      </c>
      <c r="H80" s="65">
        <v>0</v>
      </c>
      <c r="I80" s="65">
        <f t="shared" ref="I80:I94" si="32">ROUND(E80*H80,2)</f>
        <v>0</v>
      </c>
      <c r="J80" s="65">
        <v>4600</v>
      </c>
      <c r="K80" s="65">
        <f t="shared" ref="K80:K94" si="33">ROUND(E80*J80,2)</f>
        <v>9200</v>
      </c>
      <c r="L80" s="65">
        <v>21</v>
      </c>
      <c r="M80" s="65">
        <f t="shared" ref="M80:M94" si="34">G80*(1+L80/100)</f>
        <v>0</v>
      </c>
      <c r="N80" s="65">
        <v>2E-3</v>
      </c>
      <c r="O80" s="65">
        <f t="shared" ref="O80:O94" si="35">ROUND(E80*N80,5)</f>
        <v>4.0000000000000001E-3</v>
      </c>
      <c r="P80" s="65">
        <v>0</v>
      </c>
      <c r="Q80" s="65">
        <f t="shared" ref="Q80:Q94" si="36">ROUND(E80*P80,5)</f>
        <v>0</v>
      </c>
      <c r="R80" s="65"/>
      <c r="S80" s="65"/>
      <c r="T80" s="66">
        <v>0.38</v>
      </c>
      <c r="U80" s="65">
        <f t="shared" ref="U80:U94" si="37">ROUND(E80*T80,2)</f>
        <v>0.76</v>
      </c>
      <c r="V80" s="67"/>
      <c r="W80" s="7"/>
      <c r="X80" s="7"/>
      <c r="Y80" s="7"/>
      <c r="Z80" s="7"/>
      <c r="AA80" s="7"/>
      <c r="AB80" s="7"/>
      <c r="AC80" s="7"/>
      <c r="AD80" s="7"/>
      <c r="AE80" s="7" t="s">
        <v>54</v>
      </c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</row>
    <row r="81" spans="2:60" outlineLevel="1">
      <c r="B81" s="85">
        <v>58</v>
      </c>
      <c r="C81" s="114" t="s">
        <v>116</v>
      </c>
      <c r="D81" s="63" t="s">
        <v>101</v>
      </c>
      <c r="E81" s="91">
        <v>2</v>
      </c>
      <c r="F81" s="64"/>
      <c r="G81" s="65">
        <f t="shared" si="19"/>
        <v>0</v>
      </c>
      <c r="H81" s="65">
        <v>0</v>
      </c>
      <c r="I81" s="65">
        <f t="shared" si="32"/>
        <v>0</v>
      </c>
      <c r="J81" s="65">
        <v>1600</v>
      </c>
      <c r="K81" s="65">
        <f t="shared" si="33"/>
        <v>3200</v>
      </c>
      <c r="L81" s="65">
        <v>21</v>
      </c>
      <c r="M81" s="65">
        <f t="shared" si="34"/>
        <v>0</v>
      </c>
      <c r="N81" s="65">
        <v>2E-3</v>
      </c>
      <c r="O81" s="65">
        <f t="shared" si="35"/>
        <v>4.0000000000000001E-3</v>
      </c>
      <c r="P81" s="65">
        <v>0</v>
      </c>
      <c r="Q81" s="65">
        <f t="shared" si="36"/>
        <v>0</v>
      </c>
      <c r="R81" s="65"/>
      <c r="S81" s="65"/>
      <c r="T81" s="66">
        <v>0.38</v>
      </c>
      <c r="U81" s="65">
        <f t="shared" si="37"/>
        <v>0.76</v>
      </c>
      <c r="V81" s="68"/>
      <c r="W81" s="7"/>
      <c r="X81" s="7"/>
      <c r="Y81" s="7"/>
      <c r="Z81" s="7"/>
      <c r="AA81" s="7"/>
      <c r="AB81" s="7"/>
      <c r="AC81" s="7"/>
      <c r="AD81" s="7"/>
      <c r="AE81" s="7" t="s">
        <v>54</v>
      </c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</row>
    <row r="82" spans="2:60" ht="25.5" outlineLevel="1">
      <c r="B82" s="85">
        <v>59</v>
      </c>
      <c r="C82" s="114" t="s">
        <v>117</v>
      </c>
      <c r="D82" s="63" t="s">
        <v>101</v>
      </c>
      <c r="E82" s="91">
        <v>2</v>
      </c>
      <c r="F82" s="64"/>
      <c r="G82" s="65">
        <f t="shared" si="19"/>
        <v>0</v>
      </c>
      <c r="H82" s="65">
        <v>0</v>
      </c>
      <c r="I82" s="65">
        <f t="shared" si="32"/>
        <v>0</v>
      </c>
      <c r="J82" s="65">
        <v>720</v>
      </c>
      <c r="K82" s="65">
        <f t="shared" si="33"/>
        <v>1440</v>
      </c>
      <c r="L82" s="65">
        <v>21</v>
      </c>
      <c r="M82" s="65">
        <f t="shared" si="34"/>
        <v>0</v>
      </c>
      <c r="N82" s="65">
        <v>2E-3</v>
      </c>
      <c r="O82" s="65">
        <f t="shared" si="35"/>
        <v>4.0000000000000001E-3</v>
      </c>
      <c r="P82" s="65">
        <v>0</v>
      </c>
      <c r="Q82" s="65">
        <f t="shared" si="36"/>
        <v>0</v>
      </c>
      <c r="R82" s="65"/>
      <c r="S82" s="65"/>
      <c r="T82" s="66">
        <v>0.38</v>
      </c>
      <c r="U82" s="65">
        <f t="shared" si="37"/>
        <v>0.76</v>
      </c>
      <c r="V82" s="68"/>
      <c r="W82" s="7"/>
      <c r="X82" s="7"/>
      <c r="Y82" s="7"/>
      <c r="Z82" s="7"/>
      <c r="AA82" s="7"/>
      <c r="AB82" s="7"/>
      <c r="AC82" s="7"/>
      <c r="AD82" s="7"/>
      <c r="AE82" s="7" t="s">
        <v>54</v>
      </c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</row>
    <row r="83" spans="2:60" ht="25.5" outlineLevel="1">
      <c r="B83" s="85">
        <v>60</v>
      </c>
      <c r="C83" s="114" t="s">
        <v>118</v>
      </c>
      <c r="D83" s="63" t="s">
        <v>101</v>
      </c>
      <c r="E83" s="91">
        <v>4</v>
      </c>
      <c r="F83" s="64"/>
      <c r="G83" s="65">
        <f t="shared" si="19"/>
        <v>0</v>
      </c>
      <c r="H83" s="65">
        <v>0</v>
      </c>
      <c r="I83" s="65">
        <f t="shared" si="32"/>
        <v>0</v>
      </c>
      <c r="J83" s="65">
        <v>950</v>
      </c>
      <c r="K83" s="65">
        <f t="shared" si="33"/>
        <v>3800</v>
      </c>
      <c r="L83" s="65">
        <v>21</v>
      </c>
      <c r="M83" s="65">
        <f t="shared" si="34"/>
        <v>0</v>
      </c>
      <c r="N83" s="65">
        <v>2E-3</v>
      </c>
      <c r="O83" s="65">
        <f t="shared" si="35"/>
        <v>8.0000000000000002E-3</v>
      </c>
      <c r="P83" s="65">
        <v>0</v>
      </c>
      <c r="Q83" s="65">
        <f t="shared" si="36"/>
        <v>0</v>
      </c>
      <c r="R83" s="65"/>
      <c r="S83" s="65"/>
      <c r="T83" s="66">
        <v>0.38</v>
      </c>
      <c r="U83" s="65">
        <f t="shared" si="37"/>
        <v>1.52</v>
      </c>
      <c r="V83" s="68"/>
      <c r="W83" s="7"/>
      <c r="X83" s="7"/>
      <c r="Y83" s="7"/>
      <c r="Z83" s="7"/>
      <c r="AA83" s="7"/>
      <c r="AB83" s="7"/>
      <c r="AC83" s="7"/>
      <c r="AD83" s="7"/>
      <c r="AE83" s="7" t="s">
        <v>54</v>
      </c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</row>
    <row r="84" spans="2:60" ht="25.5" outlineLevel="1">
      <c r="B84" s="85">
        <v>61</v>
      </c>
      <c r="C84" s="114" t="s">
        <v>119</v>
      </c>
      <c r="D84" s="63" t="s">
        <v>81</v>
      </c>
      <c r="E84" s="91">
        <v>2</v>
      </c>
      <c r="F84" s="64"/>
      <c r="G84" s="65">
        <f t="shared" si="19"/>
        <v>0</v>
      </c>
      <c r="H84" s="65">
        <v>5245</v>
      </c>
      <c r="I84" s="65">
        <f t="shared" si="32"/>
        <v>10490</v>
      </c>
      <c r="J84" s="65">
        <v>0</v>
      </c>
      <c r="K84" s="65">
        <f t="shared" si="33"/>
        <v>0</v>
      </c>
      <c r="L84" s="65">
        <v>21</v>
      </c>
      <c r="M84" s="65">
        <f t="shared" si="34"/>
        <v>0</v>
      </c>
      <c r="N84" s="65">
        <v>2.4400000000000002E-2</v>
      </c>
      <c r="O84" s="65">
        <f t="shared" si="35"/>
        <v>4.8800000000000003E-2</v>
      </c>
      <c r="P84" s="65">
        <v>0</v>
      </c>
      <c r="Q84" s="65">
        <f t="shared" si="36"/>
        <v>0</v>
      </c>
      <c r="R84" s="65"/>
      <c r="S84" s="65"/>
      <c r="T84" s="66">
        <v>0</v>
      </c>
      <c r="U84" s="65">
        <f t="shared" si="37"/>
        <v>0</v>
      </c>
      <c r="V84" s="68"/>
      <c r="W84" s="7"/>
      <c r="X84" s="7"/>
      <c r="Y84" s="7"/>
      <c r="Z84" s="7"/>
      <c r="AA84" s="7"/>
      <c r="AB84" s="7"/>
      <c r="AC84" s="7"/>
      <c r="AD84" s="7"/>
      <c r="AE84" s="7" t="s">
        <v>109</v>
      </c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</row>
    <row r="85" spans="2:60" ht="25.5" outlineLevel="1">
      <c r="B85" s="85">
        <v>62</v>
      </c>
      <c r="C85" s="114" t="s">
        <v>120</v>
      </c>
      <c r="D85" s="63" t="s">
        <v>81</v>
      </c>
      <c r="E85" s="91">
        <v>2</v>
      </c>
      <c r="F85" s="64"/>
      <c r="G85" s="65">
        <f t="shared" si="19"/>
        <v>0</v>
      </c>
      <c r="H85" s="65">
        <v>328.5</v>
      </c>
      <c r="I85" s="65">
        <f t="shared" si="32"/>
        <v>657</v>
      </c>
      <c r="J85" s="65">
        <v>0</v>
      </c>
      <c r="K85" s="65">
        <f t="shared" si="33"/>
        <v>0</v>
      </c>
      <c r="L85" s="65">
        <v>21</v>
      </c>
      <c r="M85" s="65">
        <f t="shared" si="34"/>
        <v>0</v>
      </c>
      <c r="N85" s="65">
        <v>2.0000000000000001E-4</v>
      </c>
      <c r="O85" s="65">
        <f t="shared" si="35"/>
        <v>4.0000000000000002E-4</v>
      </c>
      <c r="P85" s="65">
        <v>0</v>
      </c>
      <c r="Q85" s="65">
        <f t="shared" si="36"/>
        <v>0</v>
      </c>
      <c r="R85" s="65"/>
      <c r="S85" s="65"/>
      <c r="T85" s="66">
        <v>0</v>
      </c>
      <c r="U85" s="65">
        <f t="shared" si="37"/>
        <v>0</v>
      </c>
      <c r="V85" s="68"/>
      <c r="W85" s="7"/>
      <c r="X85" s="7"/>
      <c r="Y85" s="7"/>
      <c r="Z85" s="7"/>
      <c r="AA85" s="7"/>
      <c r="AB85" s="7"/>
      <c r="AC85" s="7"/>
      <c r="AD85" s="7"/>
      <c r="AE85" s="7" t="s">
        <v>109</v>
      </c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</row>
    <row r="86" spans="2:60" outlineLevel="1">
      <c r="B86" s="85">
        <v>63</v>
      </c>
      <c r="C86" s="114" t="s">
        <v>121</v>
      </c>
      <c r="D86" s="63" t="s">
        <v>2</v>
      </c>
      <c r="E86" s="91">
        <v>2</v>
      </c>
      <c r="F86" s="64"/>
      <c r="G86" s="65">
        <f t="shared" si="19"/>
        <v>0</v>
      </c>
      <c r="H86" s="65">
        <v>0</v>
      </c>
      <c r="I86" s="65">
        <f t="shared" si="32"/>
        <v>0</v>
      </c>
      <c r="J86" s="65">
        <v>750</v>
      </c>
      <c r="K86" s="65">
        <f t="shared" si="33"/>
        <v>1500</v>
      </c>
      <c r="L86" s="65">
        <v>21</v>
      </c>
      <c r="M86" s="65">
        <f t="shared" si="34"/>
        <v>0</v>
      </c>
      <c r="N86" s="65">
        <v>0</v>
      </c>
      <c r="O86" s="65">
        <f t="shared" si="35"/>
        <v>0</v>
      </c>
      <c r="P86" s="65">
        <v>0</v>
      </c>
      <c r="Q86" s="65">
        <f t="shared" si="36"/>
        <v>0</v>
      </c>
      <c r="R86" s="65"/>
      <c r="S86" s="65"/>
      <c r="T86" s="66">
        <v>0</v>
      </c>
      <c r="U86" s="65">
        <f t="shared" si="37"/>
        <v>0</v>
      </c>
      <c r="V86" s="68"/>
      <c r="W86" s="7"/>
      <c r="X86" s="7"/>
      <c r="Y86" s="7"/>
      <c r="Z86" s="7"/>
      <c r="AA86" s="7"/>
      <c r="AB86" s="7"/>
      <c r="AC86" s="7"/>
      <c r="AD86" s="7"/>
      <c r="AE86" s="7" t="s">
        <v>54</v>
      </c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</row>
    <row r="87" spans="2:60" outlineLevel="1">
      <c r="B87" s="85">
        <v>64</v>
      </c>
      <c r="C87" s="114" t="s">
        <v>122</v>
      </c>
      <c r="D87" s="63" t="s">
        <v>2</v>
      </c>
      <c r="E87" s="91">
        <v>2</v>
      </c>
      <c r="F87" s="64"/>
      <c r="G87" s="65">
        <f t="shared" si="19"/>
        <v>0</v>
      </c>
      <c r="H87" s="65">
        <v>0</v>
      </c>
      <c r="I87" s="65">
        <f t="shared" si="32"/>
        <v>0</v>
      </c>
      <c r="J87" s="65">
        <v>690</v>
      </c>
      <c r="K87" s="65">
        <f t="shared" si="33"/>
        <v>1380</v>
      </c>
      <c r="L87" s="65">
        <v>21</v>
      </c>
      <c r="M87" s="65">
        <f t="shared" si="34"/>
        <v>0</v>
      </c>
      <c r="N87" s="65">
        <v>0</v>
      </c>
      <c r="O87" s="65">
        <f t="shared" si="35"/>
        <v>0</v>
      </c>
      <c r="P87" s="65">
        <v>0</v>
      </c>
      <c r="Q87" s="65">
        <f t="shared" si="36"/>
        <v>0</v>
      </c>
      <c r="R87" s="65"/>
      <c r="S87" s="65"/>
      <c r="T87" s="66">
        <v>0</v>
      </c>
      <c r="U87" s="65">
        <f t="shared" si="37"/>
        <v>0</v>
      </c>
      <c r="V87" s="68"/>
      <c r="W87" s="7"/>
      <c r="X87" s="7"/>
      <c r="Y87" s="7"/>
      <c r="Z87" s="7"/>
      <c r="AA87" s="7"/>
      <c r="AB87" s="7"/>
      <c r="AC87" s="7"/>
      <c r="AD87" s="7"/>
      <c r="AE87" s="7" t="s">
        <v>54</v>
      </c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</row>
    <row r="88" spans="2:60" ht="25.5" outlineLevel="1">
      <c r="B88" s="85">
        <v>65</v>
      </c>
      <c r="C88" s="114" t="s">
        <v>123</v>
      </c>
      <c r="D88" s="63" t="s">
        <v>2</v>
      </c>
      <c r="E88" s="91">
        <v>2</v>
      </c>
      <c r="F88" s="64"/>
      <c r="G88" s="65">
        <f t="shared" si="19"/>
        <v>0</v>
      </c>
      <c r="H88" s="65">
        <v>0</v>
      </c>
      <c r="I88" s="65">
        <f t="shared" si="32"/>
        <v>0</v>
      </c>
      <c r="J88" s="65">
        <v>480</v>
      </c>
      <c r="K88" s="65">
        <f t="shared" si="33"/>
        <v>960</v>
      </c>
      <c r="L88" s="65">
        <v>21</v>
      </c>
      <c r="M88" s="65">
        <f t="shared" si="34"/>
        <v>0</v>
      </c>
      <c r="N88" s="65">
        <v>0</v>
      </c>
      <c r="O88" s="65">
        <f t="shared" si="35"/>
        <v>0</v>
      </c>
      <c r="P88" s="65">
        <v>0</v>
      </c>
      <c r="Q88" s="65">
        <f t="shared" si="36"/>
        <v>0</v>
      </c>
      <c r="R88" s="65"/>
      <c r="S88" s="65"/>
      <c r="T88" s="66">
        <v>0</v>
      </c>
      <c r="U88" s="65">
        <f t="shared" si="37"/>
        <v>0</v>
      </c>
      <c r="V88" s="68"/>
      <c r="W88" s="7"/>
      <c r="X88" s="7"/>
      <c r="Y88" s="7"/>
      <c r="Z88" s="7"/>
      <c r="AA88" s="7"/>
      <c r="AB88" s="7"/>
      <c r="AC88" s="7"/>
      <c r="AD88" s="7"/>
      <c r="AE88" s="7" t="s">
        <v>54</v>
      </c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</row>
    <row r="89" spans="2:60" ht="25.5" outlineLevel="1">
      <c r="B89" s="85">
        <v>66</v>
      </c>
      <c r="C89" s="114" t="s">
        <v>124</v>
      </c>
      <c r="D89" s="63" t="s">
        <v>81</v>
      </c>
      <c r="E89" s="91">
        <v>2</v>
      </c>
      <c r="F89" s="64"/>
      <c r="G89" s="65">
        <f t="shared" si="19"/>
        <v>0</v>
      </c>
      <c r="H89" s="65">
        <v>4230</v>
      </c>
      <c r="I89" s="65">
        <f t="shared" si="32"/>
        <v>8460</v>
      </c>
      <c r="J89" s="65">
        <v>0</v>
      </c>
      <c r="K89" s="65">
        <f t="shared" si="33"/>
        <v>0</v>
      </c>
      <c r="L89" s="65">
        <v>21</v>
      </c>
      <c r="M89" s="65">
        <f t="shared" si="34"/>
        <v>0</v>
      </c>
      <c r="N89" s="65">
        <v>0.01</v>
      </c>
      <c r="O89" s="65">
        <f t="shared" si="35"/>
        <v>0.02</v>
      </c>
      <c r="P89" s="65">
        <v>0</v>
      </c>
      <c r="Q89" s="65">
        <f t="shared" si="36"/>
        <v>0</v>
      </c>
      <c r="R89" s="65"/>
      <c r="S89" s="65"/>
      <c r="T89" s="66">
        <v>0</v>
      </c>
      <c r="U89" s="65">
        <f t="shared" si="37"/>
        <v>0</v>
      </c>
      <c r="V89" s="68"/>
      <c r="W89" s="7"/>
      <c r="X89" s="7"/>
      <c r="Y89" s="7"/>
      <c r="Z89" s="7"/>
      <c r="AA89" s="7"/>
      <c r="AB89" s="7"/>
      <c r="AC89" s="7"/>
      <c r="AD89" s="7"/>
      <c r="AE89" s="7" t="s">
        <v>109</v>
      </c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</row>
    <row r="90" spans="2:60" ht="25.5" outlineLevel="1">
      <c r="B90" s="85">
        <v>67</v>
      </c>
      <c r="C90" s="114" t="s">
        <v>125</v>
      </c>
      <c r="D90" s="63" t="s">
        <v>81</v>
      </c>
      <c r="E90" s="91">
        <v>2</v>
      </c>
      <c r="F90" s="64"/>
      <c r="G90" s="65">
        <f t="shared" si="19"/>
        <v>0</v>
      </c>
      <c r="H90" s="65">
        <v>3460</v>
      </c>
      <c r="I90" s="65">
        <f t="shared" si="32"/>
        <v>6920</v>
      </c>
      <c r="J90" s="65">
        <v>0</v>
      </c>
      <c r="K90" s="65">
        <f t="shared" si="33"/>
        <v>0</v>
      </c>
      <c r="L90" s="65">
        <v>21</v>
      </c>
      <c r="M90" s="65">
        <f t="shared" si="34"/>
        <v>0</v>
      </c>
      <c r="N90" s="65">
        <v>1.7000000000000001E-2</v>
      </c>
      <c r="O90" s="65">
        <f t="shared" si="35"/>
        <v>3.4000000000000002E-2</v>
      </c>
      <c r="P90" s="65">
        <v>0</v>
      </c>
      <c r="Q90" s="65">
        <f t="shared" si="36"/>
        <v>0</v>
      </c>
      <c r="R90" s="65"/>
      <c r="S90" s="65"/>
      <c r="T90" s="66">
        <v>0</v>
      </c>
      <c r="U90" s="65">
        <f t="shared" si="37"/>
        <v>0</v>
      </c>
      <c r="V90" s="68"/>
      <c r="W90" s="7"/>
      <c r="X90" s="7"/>
      <c r="Y90" s="7"/>
      <c r="Z90" s="7"/>
      <c r="AA90" s="7"/>
      <c r="AB90" s="7"/>
      <c r="AC90" s="7"/>
      <c r="AD90" s="7"/>
      <c r="AE90" s="7" t="s">
        <v>109</v>
      </c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</row>
    <row r="91" spans="2:60" ht="25.5" outlineLevel="1">
      <c r="B91" s="85">
        <v>68</v>
      </c>
      <c r="C91" s="114" t="s">
        <v>126</v>
      </c>
      <c r="D91" s="63" t="s">
        <v>81</v>
      </c>
      <c r="E91" s="91">
        <v>2</v>
      </c>
      <c r="F91" s="64"/>
      <c r="G91" s="65">
        <f t="shared" si="19"/>
        <v>0</v>
      </c>
      <c r="H91" s="65">
        <v>1920.46</v>
      </c>
      <c r="I91" s="65">
        <f t="shared" si="32"/>
        <v>3840.92</v>
      </c>
      <c r="J91" s="65">
        <v>164.53999999999996</v>
      </c>
      <c r="K91" s="65">
        <f t="shared" si="33"/>
        <v>329.08</v>
      </c>
      <c r="L91" s="65">
        <v>21</v>
      </c>
      <c r="M91" s="65">
        <f t="shared" si="34"/>
        <v>0</v>
      </c>
      <c r="N91" s="65">
        <v>8.4999999999999995E-4</v>
      </c>
      <c r="O91" s="65">
        <f t="shared" si="35"/>
        <v>1.6999999999999999E-3</v>
      </c>
      <c r="P91" s="65">
        <v>0</v>
      </c>
      <c r="Q91" s="65">
        <f t="shared" si="36"/>
        <v>0</v>
      </c>
      <c r="R91" s="65"/>
      <c r="S91" s="65"/>
      <c r="T91" s="66">
        <v>0.44500000000000001</v>
      </c>
      <c r="U91" s="65">
        <f t="shared" si="37"/>
        <v>0.89</v>
      </c>
      <c r="V91" s="68"/>
      <c r="W91" s="7"/>
      <c r="X91" s="7"/>
      <c r="Y91" s="7"/>
      <c r="Z91" s="7"/>
      <c r="AA91" s="7"/>
      <c r="AB91" s="7"/>
      <c r="AC91" s="7"/>
      <c r="AD91" s="7"/>
      <c r="AE91" s="7" t="s">
        <v>54</v>
      </c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</row>
    <row r="92" spans="2:60" ht="25.5" outlineLevel="1">
      <c r="B92" s="85">
        <v>69</v>
      </c>
      <c r="C92" s="114" t="s">
        <v>127</v>
      </c>
      <c r="D92" s="63" t="s">
        <v>101</v>
      </c>
      <c r="E92" s="91">
        <v>2</v>
      </c>
      <c r="F92" s="64"/>
      <c r="G92" s="65">
        <f t="shared" si="19"/>
        <v>0</v>
      </c>
      <c r="H92" s="65">
        <v>1648.23</v>
      </c>
      <c r="I92" s="65">
        <f t="shared" si="32"/>
        <v>3296.46</v>
      </c>
      <c r="J92" s="65">
        <v>491.77</v>
      </c>
      <c r="K92" s="65">
        <f t="shared" si="33"/>
        <v>983.54</v>
      </c>
      <c r="L92" s="65">
        <v>21</v>
      </c>
      <c r="M92" s="65">
        <f t="shared" si="34"/>
        <v>0</v>
      </c>
      <c r="N92" s="65">
        <v>1.5310000000000001E-2</v>
      </c>
      <c r="O92" s="65">
        <f t="shared" si="35"/>
        <v>3.0620000000000001E-2</v>
      </c>
      <c r="P92" s="65">
        <v>0</v>
      </c>
      <c r="Q92" s="65">
        <f t="shared" si="36"/>
        <v>0</v>
      </c>
      <c r="R92" s="65"/>
      <c r="S92" s="65"/>
      <c r="T92" s="66">
        <v>1.1890000000000001</v>
      </c>
      <c r="U92" s="65">
        <f t="shared" si="37"/>
        <v>2.38</v>
      </c>
      <c r="V92" s="68"/>
      <c r="W92" s="7"/>
      <c r="X92" s="7"/>
      <c r="Y92" s="7"/>
      <c r="Z92" s="7"/>
      <c r="AA92" s="7"/>
      <c r="AB92" s="7"/>
      <c r="AC92" s="7"/>
      <c r="AD92" s="7"/>
      <c r="AE92" s="7" t="s">
        <v>54</v>
      </c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</row>
    <row r="93" spans="2:60" ht="38.25" outlineLevel="1">
      <c r="B93" s="85">
        <v>70</v>
      </c>
      <c r="C93" s="114" t="s">
        <v>128</v>
      </c>
      <c r="D93" s="63" t="s">
        <v>101</v>
      </c>
      <c r="E93" s="91">
        <v>2</v>
      </c>
      <c r="F93" s="64"/>
      <c r="G93" s="65">
        <f t="shared" si="19"/>
        <v>0</v>
      </c>
      <c r="H93" s="65">
        <v>0</v>
      </c>
      <c r="I93" s="65">
        <f t="shared" si="32"/>
        <v>0</v>
      </c>
      <c r="J93" s="65">
        <v>3800</v>
      </c>
      <c r="K93" s="65">
        <f t="shared" si="33"/>
        <v>7600</v>
      </c>
      <c r="L93" s="65">
        <v>21</v>
      </c>
      <c r="M93" s="65">
        <f t="shared" si="34"/>
        <v>0</v>
      </c>
      <c r="N93" s="65">
        <v>0</v>
      </c>
      <c r="O93" s="65">
        <f t="shared" si="35"/>
        <v>0</v>
      </c>
      <c r="P93" s="65">
        <v>0</v>
      </c>
      <c r="Q93" s="65">
        <f t="shared" si="36"/>
        <v>0</v>
      </c>
      <c r="R93" s="65"/>
      <c r="S93" s="65"/>
      <c r="T93" s="66">
        <v>0</v>
      </c>
      <c r="U93" s="65">
        <f t="shared" si="37"/>
        <v>0</v>
      </c>
      <c r="V93" s="68"/>
      <c r="W93" s="7"/>
      <c r="X93" s="7"/>
      <c r="Y93" s="7"/>
      <c r="Z93" s="7"/>
      <c r="AA93" s="7"/>
      <c r="AB93" s="7"/>
      <c r="AC93" s="7"/>
      <c r="AD93" s="7"/>
      <c r="AE93" s="7" t="s">
        <v>54</v>
      </c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</row>
    <row r="94" spans="2:60" ht="25.5" outlineLevel="1">
      <c r="B94" s="85">
        <v>71</v>
      </c>
      <c r="C94" s="114" t="s">
        <v>129</v>
      </c>
      <c r="D94" s="63" t="s">
        <v>101</v>
      </c>
      <c r="E94" s="91">
        <v>2</v>
      </c>
      <c r="F94" s="64"/>
      <c r="G94" s="65">
        <f t="shared" si="19"/>
        <v>0</v>
      </c>
      <c r="H94" s="65">
        <v>5700</v>
      </c>
      <c r="I94" s="65">
        <f t="shared" si="32"/>
        <v>11400</v>
      </c>
      <c r="J94" s="65">
        <v>0</v>
      </c>
      <c r="K94" s="65">
        <f t="shared" si="33"/>
        <v>0</v>
      </c>
      <c r="L94" s="65">
        <v>21</v>
      </c>
      <c r="M94" s="65">
        <f t="shared" si="34"/>
        <v>0</v>
      </c>
      <c r="N94" s="65">
        <v>1.7000000000000001E-4</v>
      </c>
      <c r="O94" s="65">
        <f t="shared" si="35"/>
        <v>3.4000000000000002E-4</v>
      </c>
      <c r="P94" s="65">
        <v>0</v>
      </c>
      <c r="Q94" s="65">
        <f t="shared" si="36"/>
        <v>0</v>
      </c>
      <c r="R94" s="65"/>
      <c r="S94" s="65"/>
      <c r="T94" s="66">
        <v>0</v>
      </c>
      <c r="U94" s="65">
        <f t="shared" si="37"/>
        <v>0</v>
      </c>
      <c r="V94" s="68"/>
      <c r="W94" s="7"/>
      <c r="X94" s="7"/>
      <c r="Y94" s="7"/>
      <c r="Z94" s="7"/>
      <c r="AA94" s="7"/>
      <c r="AB94" s="7"/>
      <c r="AC94" s="7"/>
      <c r="AD94" s="7"/>
      <c r="AE94" s="7" t="s">
        <v>109</v>
      </c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</row>
    <row r="95" spans="2:60" ht="29.25" customHeight="1" outlineLevel="1">
      <c r="B95" s="85"/>
      <c r="C95" s="163" t="s">
        <v>130</v>
      </c>
      <c r="D95" s="164"/>
      <c r="E95" s="165"/>
      <c r="F95" s="166"/>
      <c r="G95" s="167"/>
      <c r="H95" s="69"/>
      <c r="I95" s="69"/>
      <c r="J95" s="69"/>
      <c r="K95" s="69"/>
      <c r="L95" s="69"/>
      <c r="M95" s="69"/>
      <c r="N95" s="70"/>
      <c r="O95" s="70"/>
      <c r="P95" s="70"/>
      <c r="Q95" s="70"/>
      <c r="R95" s="70"/>
      <c r="S95" s="70"/>
      <c r="T95" s="71"/>
      <c r="U95" s="70"/>
      <c r="V95" s="72"/>
      <c r="W95" s="7"/>
      <c r="X95" s="7"/>
      <c r="Y95" s="7"/>
      <c r="Z95" s="7"/>
      <c r="AA95" s="7"/>
      <c r="AB95" s="7"/>
      <c r="AC95" s="7"/>
      <c r="AD95" s="7"/>
      <c r="AE95" s="7" t="s">
        <v>131</v>
      </c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8" t="str">
        <f>C95</f>
        <v>Sada pro nouzovou signalizaci slouží k přivolání pomoci tělesně postiženým, (podle vyhlášky č. 398/2009 Sb. o bezbariérovém užívání staveb).</v>
      </c>
      <c r="BB95" s="7"/>
      <c r="BC95" s="7"/>
      <c r="BD95" s="7"/>
      <c r="BE95" s="7"/>
      <c r="BF95" s="7"/>
      <c r="BG95" s="7"/>
      <c r="BH95" s="7"/>
    </row>
    <row r="96" spans="2:60" ht="70.5" customHeight="1" outlineLevel="1">
      <c r="B96" s="85"/>
      <c r="C96" s="163" t="s">
        <v>132</v>
      </c>
      <c r="D96" s="164"/>
      <c r="E96" s="165"/>
      <c r="F96" s="166"/>
      <c r="G96" s="167"/>
      <c r="H96" s="69"/>
      <c r="I96" s="69"/>
      <c r="J96" s="69"/>
      <c r="K96" s="69"/>
      <c r="L96" s="69"/>
      <c r="M96" s="69"/>
      <c r="N96" s="70"/>
      <c r="O96" s="70"/>
      <c r="P96" s="70"/>
      <c r="Q96" s="70"/>
      <c r="R96" s="70"/>
      <c r="S96" s="70"/>
      <c r="T96" s="71"/>
      <c r="U96" s="70"/>
      <c r="V96" s="72"/>
      <c r="W96" s="7"/>
      <c r="X96" s="7"/>
      <c r="Y96" s="7"/>
      <c r="Z96" s="7"/>
      <c r="AA96" s="7"/>
      <c r="AB96" s="7"/>
      <c r="AC96" s="7"/>
      <c r="AD96" s="7"/>
      <c r="AE96" s="7" t="s">
        <v>131</v>
      </c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8" t="str">
        <f>C96</f>
        <v>Stiskem nouzového signálního tlačítka nebo zatažením za šňůru dojde k aktivaci alarmu – kontrolní modul vydává nepřetržitý akustický signál a současně bliká výstražné světlo. Rozsvícená LED dioda zabudovaná v nouzovém tlačítku (tzv. uklidňovací světlo) informuje postiženého, že jeho nouzové volání bylo zaregistrováno a pomoc je na cestě. Stiskem resetovacího tlačítka se zruší akustická i optická signalizace a rovněž zhasne uklidňovací světlo.</v>
      </c>
      <c r="BB96" s="7"/>
      <c r="BC96" s="7"/>
      <c r="BD96" s="7"/>
      <c r="BE96" s="7"/>
      <c r="BF96" s="7"/>
      <c r="BG96" s="7"/>
      <c r="BH96" s="7"/>
    </row>
    <row r="97" spans="2:60" outlineLevel="1">
      <c r="B97" s="85">
        <v>72</v>
      </c>
      <c r="C97" s="114" t="s">
        <v>133</v>
      </c>
      <c r="D97" s="63" t="s">
        <v>101</v>
      </c>
      <c r="E97" s="91">
        <v>4</v>
      </c>
      <c r="F97" s="64"/>
      <c r="G97" s="65">
        <f>F97*E97</f>
        <v>0</v>
      </c>
      <c r="H97" s="65">
        <v>0</v>
      </c>
      <c r="I97" s="65">
        <f>ROUND(E97*H97,2)</f>
        <v>0</v>
      </c>
      <c r="J97" s="65">
        <v>175.5</v>
      </c>
      <c r="K97" s="65">
        <f>ROUND(E97*J97,2)</f>
        <v>702</v>
      </c>
      <c r="L97" s="65">
        <v>21</v>
      </c>
      <c r="M97" s="65">
        <f>G97*(1+L97/100)</f>
        <v>0</v>
      </c>
      <c r="N97" s="65">
        <v>0</v>
      </c>
      <c r="O97" s="65">
        <f>ROUND(E97*N97,5)</f>
        <v>0</v>
      </c>
      <c r="P97" s="65">
        <v>1.933E-2</v>
      </c>
      <c r="Q97" s="65">
        <f>ROUND(E97*P97,5)</f>
        <v>7.732E-2</v>
      </c>
      <c r="R97" s="65"/>
      <c r="S97" s="65"/>
      <c r="T97" s="66">
        <v>0.59</v>
      </c>
      <c r="U97" s="65">
        <f>ROUND(E97*T97,2)</f>
        <v>2.36</v>
      </c>
      <c r="V97" s="68"/>
      <c r="W97" s="7"/>
      <c r="X97" s="7"/>
      <c r="Y97" s="7"/>
      <c r="Z97" s="7"/>
      <c r="AA97" s="7"/>
      <c r="AB97" s="7"/>
      <c r="AC97" s="7"/>
      <c r="AD97" s="7"/>
      <c r="AE97" s="7" t="s">
        <v>54</v>
      </c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</row>
    <row r="98" spans="2:60" outlineLevel="1">
      <c r="B98" s="85">
        <v>73</v>
      </c>
      <c r="C98" s="114" t="s">
        <v>134</v>
      </c>
      <c r="D98" s="63" t="s">
        <v>101</v>
      </c>
      <c r="E98" s="91">
        <v>2</v>
      </c>
      <c r="F98" s="64"/>
      <c r="G98" s="65">
        <f t="shared" ref="G98:G151" si="38">F98*E98</f>
        <v>0</v>
      </c>
      <c r="H98" s="65">
        <v>0</v>
      </c>
      <c r="I98" s="65">
        <f>ROUND(E98*H98,2)</f>
        <v>0</v>
      </c>
      <c r="J98" s="65">
        <v>120</v>
      </c>
      <c r="K98" s="65">
        <f>ROUND(E98*J98,2)</f>
        <v>240</v>
      </c>
      <c r="L98" s="65">
        <v>21</v>
      </c>
      <c r="M98" s="65">
        <f>G98*(1+L98/100)</f>
        <v>0</v>
      </c>
      <c r="N98" s="65">
        <v>0</v>
      </c>
      <c r="O98" s="65">
        <f>ROUND(E98*N98,5)</f>
        <v>0</v>
      </c>
      <c r="P98" s="65">
        <v>1.72E-2</v>
      </c>
      <c r="Q98" s="65">
        <f>ROUND(E98*P98,5)</f>
        <v>3.44E-2</v>
      </c>
      <c r="R98" s="65"/>
      <c r="S98" s="65"/>
      <c r="T98" s="66">
        <v>0.40300000000000002</v>
      </c>
      <c r="U98" s="65">
        <f>ROUND(E98*T98,2)</f>
        <v>0.81</v>
      </c>
      <c r="V98" s="68"/>
      <c r="W98" s="7"/>
      <c r="X98" s="7"/>
      <c r="Y98" s="7"/>
      <c r="Z98" s="7"/>
      <c r="AA98" s="7"/>
      <c r="AB98" s="7"/>
      <c r="AC98" s="7"/>
      <c r="AD98" s="7"/>
      <c r="AE98" s="7" t="s">
        <v>54</v>
      </c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</row>
    <row r="99" spans="2:60">
      <c r="B99" s="86" t="s">
        <v>50</v>
      </c>
      <c r="C99" s="120" t="s">
        <v>21</v>
      </c>
      <c r="D99" s="58"/>
      <c r="E99" s="92"/>
      <c r="F99" s="59"/>
      <c r="G99" s="60">
        <f>SUM(G100:G102)</f>
        <v>0</v>
      </c>
      <c r="H99" s="60"/>
      <c r="I99" s="60">
        <f>SUM(I100:I102)</f>
        <v>219.45999999999998</v>
      </c>
      <c r="J99" s="60"/>
      <c r="K99" s="60">
        <f>SUM(K100:K102)</f>
        <v>862.22</v>
      </c>
      <c r="L99" s="60"/>
      <c r="M99" s="60">
        <f>SUM(M100:M102)</f>
        <v>0</v>
      </c>
      <c r="N99" s="60"/>
      <c r="O99" s="60">
        <f>SUM(O100:O102)</f>
        <v>3.1329999999999997E-2</v>
      </c>
      <c r="P99" s="60"/>
      <c r="Q99" s="60">
        <f>SUM(Q100:Q102)</f>
        <v>4.598E-2</v>
      </c>
      <c r="R99" s="60"/>
      <c r="S99" s="60"/>
      <c r="T99" s="61"/>
      <c r="U99" s="60">
        <f>SUM(U100:U102)</f>
        <v>1.27</v>
      </c>
      <c r="V99" s="62">
        <f>G99*1.21</f>
        <v>0</v>
      </c>
      <c r="AE99" s="1" t="s">
        <v>51</v>
      </c>
    </row>
    <row r="100" spans="2:60" outlineLevel="1">
      <c r="B100" s="85">
        <v>74</v>
      </c>
      <c r="C100" s="114" t="s">
        <v>135</v>
      </c>
      <c r="D100" s="63" t="s">
        <v>3</v>
      </c>
      <c r="E100" s="91">
        <v>1.92</v>
      </c>
      <c r="F100" s="64"/>
      <c r="G100" s="65">
        <f t="shared" si="38"/>
        <v>0</v>
      </c>
      <c r="H100" s="65">
        <v>0.12</v>
      </c>
      <c r="I100" s="65">
        <f>ROUND(E100*H100,2)</f>
        <v>0.23</v>
      </c>
      <c r="J100" s="65">
        <v>95.88</v>
      </c>
      <c r="K100" s="65">
        <f>ROUND(E100*J100,2)</f>
        <v>184.09</v>
      </c>
      <c r="L100" s="65">
        <v>21</v>
      </c>
      <c r="M100" s="65">
        <f>G100*(1+L100/100)</f>
        <v>0</v>
      </c>
      <c r="N100" s="65">
        <v>0</v>
      </c>
      <c r="O100" s="65">
        <f>ROUND(E100*N100,5)</f>
        <v>0</v>
      </c>
      <c r="P100" s="65">
        <v>2.3949999999999999E-2</v>
      </c>
      <c r="Q100" s="65">
        <f>ROUND(E100*P100,5)</f>
        <v>4.598E-2</v>
      </c>
      <c r="R100" s="65"/>
      <c r="S100" s="65"/>
      <c r="T100" s="66">
        <v>0.29615000000000002</v>
      </c>
      <c r="U100" s="65">
        <f>ROUND(E100*T100,2)</f>
        <v>0.56999999999999995</v>
      </c>
      <c r="V100" s="67"/>
      <c r="W100" s="7"/>
      <c r="X100" s="7"/>
      <c r="Y100" s="7"/>
      <c r="Z100" s="7"/>
      <c r="AA100" s="7"/>
      <c r="AB100" s="7"/>
      <c r="AC100" s="7"/>
      <c r="AD100" s="7"/>
      <c r="AE100" s="7" t="s">
        <v>84</v>
      </c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</row>
    <row r="101" spans="2:60" outlineLevel="1">
      <c r="B101" s="85">
        <v>75</v>
      </c>
      <c r="C101" s="114" t="s">
        <v>136</v>
      </c>
      <c r="D101" s="63" t="s">
        <v>3</v>
      </c>
      <c r="E101" s="91">
        <v>1.92</v>
      </c>
      <c r="F101" s="64"/>
      <c r="G101" s="65">
        <f t="shared" si="38"/>
        <v>0</v>
      </c>
      <c r="H101" s="65">
        <v>114.18</v>
      </c>
      <c r="I101" s="65">
        <f>ROUND(E101*H101,2)</f>
        <v>219.23</v>
      </c>
      <c r="J101" s="65">
        <v>118.82</v>
      </c>
      <c r="K101" s="65">
        <f>ROUND(E101*J101,2)</f>
        <v>228.13</v>
      </c>
      <c r="L101" s="65">
        <v>21</v>
      </c>
      <c r="M101" s="65">
        <f>G101*(1+L101/100)</f>
        <v>0</v>
      </c>
      <c r="N101" s="65">
        <v>1.6320000000000001E-2</v>
      </c>
      <c r="O101" s="65">
        <f>ROUND(E101*N101,5)</f>
        <v>3.1329999999999997E-2</v>
      </c>
      <c r="P101" s="65">
        <v>0</v>
      </c>
      <c r="Q101" s="65">
        <f>ROUND(E101*P101,5)</f>
        <v>0</v>
      </c>
      <c r="R101" s="65"/>
      <c r="S101" s="65"/>
      <c r="T101" s="66">
        <v>0.36199999999999999</v>
      </c>
      <c r="U101" s="65">
        <f>ROUND(E101*T101,2)</f>
        <v>0.7</v>
      </c>
      <c r="V101" s="68"/>
      <c r="W101" s="7"/>
      <c r="X101" s="7"/>
      <c r="Y101" s="7"/>
      <c r="Z101" s="7"/>
      <c r="AA101" s="7"/>
      <c r="AB101" s="7"/>
      <c r="AC101" s="7"/>
      <c r="AD101" s="7"/>
      <c r="AE101" s="7" t="s">
        <v>54</v>
      </c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</row>
    <row r="102" spans="2:60" outlineLevel="1">
      <c r="B102" s="85">
        <v>76</v>
      </c>
      <c r="C102" s="114" t="s">
        <v>137</v>
      </c>
      <c r="D102" s="63" t="s">
        <v>101</v>
      </c>
      <c r="E102" s="91">
        <v>1</v>
      </c>
      <c r="F102" s="64"/>
      <c r="G102" s="65">
        <f t="shared" si="38"/>
        <v>0</v>
      </c>
      <c r="H102" s="65">
        <v>0</v>
      </c>
      <c r="I102" s="65">
        <f>ROUND(E102*H102,2)</f>
        <v>0</v>
      </c>
      <c r="J102" s="65">
        <v>450</v>
      </c>
      <c r="K102" s="65">
        <f>ROUND(E102*J102,2)</f>
        <v>450</v>
      </c>
      <c r="L102" s="65">
        <v>21</v>
      </c>
      <c r="M102" s="65">
        <f>G102*(1+L102/100)</f>
        <v>0</v>
      </c>
      <c r="N102" s="65">
        <v>0</v>
      </c>
      <c r="O102" s="65">
        <f>ROUND(E102*N102,5)</f>
        <v>0</v>
      </c>
      <c r="P102" s="65">
        <v>0</v>
      </c>
      <c r="Q102" s="65">
        <f>ROUND(E102*P102,5)</f>
        <v>0</v>
      </c>
      <c r="R102" s="65"/>
      <c r="S102" s="65"/>
      <c r="T102" s="66">
        <v>0</v>
      </c>
      <c r="U102" s="65">
        <f>ROUND(E102*T102,2)</f>
        <v>0</v>
      </c>
      <c r="V102" s="68"/>
      <c r="W102" s="7"/>
      <c r="X102" s="7"/>
      <c r="Y102" s="7"/>
      <c r="Z102" s="7"/>
      <c r="AA102" s="7"/>
      <c r="AB102" s="7"/>
      <c r="AC102" s="7"/>
      <c r="AD102" s="7"/>
      <c r="AE102" s="7" t="s">
        <v>54</v>
      </c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</row>
    <row r="103" spans="2:60">
      <c r="B103" s="86" t="s">
        <v>50</v>
      </c>
      <c r="C103" s="120" t="s">
        <v>22</v>
      </c>
      <c r="D103" s="58"/>
      <c r="E103" s="92"/>
      <c r="F103" s="59"/>
      <c r="G103" s="60">
        <f>SUM(G104:G106)</f>
        <v>0</v>
      </c>
      <c r="H103" s="60"/>
      <c r="I103" s="60">
        <f>SUM(I104:I106)</f>
        <v>14.709999999999999</v>
      </c>
      <c r="J103" s="60"/>
      <c r="K103" s="60">
        <f>SUM(K104:K106)</f>
        <v>1172.73</v>
      </c>
      <c r="L103" s="60"/>
      <c r="M103" s="60">
        <f>SUM(M104:M106)</f>
        <v>0</v>
      </c>
      <c r="N103" s="60"/>
      <c r="O103" s="60">
        <f>SUM(O104:O106)</f>
        <v>6.1000000000000008E-4</v>
      </c>
      <c r="P103" s="60"/>
      <c r="Q103" s="60">
        <f>SUM(Q104:Q106)</f>
        <v>4.224E-2</v>
      </c>
      <c r="R103" s="60"/>
      <c r="S103" s="60"/>
      <c r="T103" s="61"/>
      <c r="U103" s="60">
        <f>SUM(U104:U106)</f>
        <v>0.91</v>
      </c>
      <c r="V103" s="62">
        <f>G103*1.21</f>
        <v>0</v>
      </c>
      <c r="AE103" s="1" t="s">
        <v>51</v>
      </c>
    </row>
    <row r="104" spans="2:60" outlineLevel="1">
      <c r="B104" s="85">
        <v>77</v>
      </c>
      <c r="C104" s="114" t="s">
        <v>138</v>
      </c>
      <c r="D104" s="63" t="s">
        <v>3</v>
      </c>
      <c r="E104" s="91">
        <v>0.48</v>
      </c>
      <c r="F104" s="64"/>
      <c r="G104" s="65">
        <f t="shared" si="38"/>
        <v>0</v>
      </c>
      <c r="H104" s="65">
        <v>11.49</v>
      </c>
      <c r="I104" s="65">
        <f>ROUND(E104*H104,2)</f>
        <v>5.52</v>
      </c>
      <c r="J104" s="65">
        <v>169.01</v>
      </c>
      <c r="K104" s="65">
        <f>ROUND(E104*J104,2)</f>
        <v>81.12</v>
      </c>
      <c r="L104" s="65">
        <v>21</v>
      </c>
      <c r="M104" s="65">
        <f>G104*(1+L104/100)</f>
        <v>0</v>
      </c>
      <c r="N104" s="65">
        <v>4.8000000000000001E-4</v>
      </c>
      <c r="O104" s="65">
        <f>ROUND(E104*N104,5)</f>
        <v>2.3000000000000001E-4</v>
      </c>
      <c r="P104" s="65">
        <v>5.5E-2</v>
      </c>
      <c r="Q104" s="65">
        <f>ROUND(E104*P104,5)</f>
        <v>2.64E-2</v>
      </c>
      <c r="R104" s="65"/>
      <c r="S104" s="65"/>
      <c r="T104" s="66">
        <v>0.54117999999999999</v>
      </c>
      <c r="U104" s="65">
        <f>ROUND(E104*T104,2)</f>
        <v>0.26</v>
      </c>
      <c r="V104" s="67"/>
      <c r="W104" s="7"/>
      <c r="X104" s="7"/>
      <c r="Y104" s="7"/>
      <c r="Z104" s="7"/>
      <c r="AA104" s="7"/>
      <c r="AB104" s="7"/>
      <c r="AC104" s="7"/>
      <c r="AD104" s="7"/>
      <c r="AE104" s="7" t="s">
        <v>84</v>
      </c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</row>
    <row r="105" spans="2:60" outlineLevel="1">
      <c r="B105" s="85">
        <v>78</v>
      </c>
      <c r="C105" s="114" t="s">
        <v>139</v>
      </c>
      <c r="D105" s="63" t="s">
        <v>6</v>
      </c>
      <c r="E105" s="91">
        <v>2.4</v>
      </c>
      <c r="F105" s="64"/>
      <c r="G105" s="65">
        <f t="shared" si="38"/>
        <v>0</v>
      </c>
      <c r="H105" s="65">
        <v>3.83</v>
      </c>
      <c r="I105" s="65">
        <f>ROUND(E105*H105,2)</f>
        <v>9.19</v>
      </c>
      <c r="J105" s="65">
        <v>100.67</v>
      </c>
      <c r="K105" s="65">
        <f>ROUND(E105*J105,2)</f>
        <v>241.61</v>
      </c>
      <c r="L105" s="65">
        <v>21</v>
      </c>
      <c r="M105" s="65">
        <f>G105*(1+L105/100)</f>
        <v>0</v>
      </c>
      <c r="N105" s="65">
        <v>1.6000000000000001E-4</v>
      </c>
      <c r="O105" s="65">
        <f>ROUND(E105*N105,5)</f>
        <v>3.8000000000000002E-4</v>
      </c>
      <c r="P105" s="65">
        <v>6.6E-3</v>
      </c>
      <c r="Q105" s="65">
        <f>ROUND(E105*P105,5)</f>
        <v>1.584E-2</v>
      </c>
      <c r="R105" s="65"/>
      <c r="S105" s="65"/>
      <c r="T105" s="66">
        <v>0.27043</v>
      </c>
      <c r="U105" s="65">
        <f>ROUND(E105*T105,2)</f>
        <v>0.65</v>
      </c>
      <c r="V105" s="68"/>
      <c r="W105" s="7"/>
      <c r="X105" s="7"/>
      <c r="Y105" s="7"/>
      <c r="Z105" s="7"/>
      <c r="AA105" s="7"/>
      <c r="AB105" s="7"/>
      <c r="AC105" s="7"/>
      <c r="AD105" s="7"/>
      <c r="AE105" s="7" t="s">
        <v>54</v>
      </c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</row>
    <row r="106" spans="2:60" outlineLevel="1">
      <c r="B106" s="85">
        <v>79</v>
      </c>
      <c r="C106" s="114" t="s">
        <v>140</v>
      </c>
      <c r="D106" s="63" t="s">
        <v>101</v>
      </c>
      <c r="E106" s="91">
        <v>1</v>
      </c>
      <c r="F106" s="64"/>
      <c r="G106" s="65">
        <f t="shared" si="38"/>
        <v>0</v>
      </c>
      <c r="H106" s="65">
        <v>0</v>
      </c>
      <c r="I106" s="65">
        <f>ROUND(E106*H106,2)</f>
        <v>0</v>
      </c>
      <c r="J106" s="65">
        <v>850</v>
      </c>
      <c r="K106" s="65">
        <f>ROUND(E106*J106,2)</f>
        <v>850</v>
      </c>
      <c r="L106" s="65">
        <v>21</v>
      </c>
      <c r="M106" s="65">
        <f>G106*(1+L106/100)</f>
        <v>0</v>
      </c>
      <c r="N106" s="65">
        <v>0</v>
      </c>
      <c r="O106" s="65">
        <f>ROUND(E106*N106,5)</f>
        <v>0</v>
      </c>
      <c r="P106" s="65">
        <v>0</v>
      </c>
      <c r="Q106" s="65">
        <f>ROUND(E106*P106,5)</f>
        <v>0</v>
      </c>
      <c r="R106" s="65"/>
      <c r="S106" s="65"/>
      <c r="T106" s="66">
        <v>0</v>
      </c>
      <c r="U106" s="65">
        <f>ROUND(E106*T106,2)</f>
        <v>0</v>
      </c>
      <c r="V106" s="68"/>
      <c r="W106" s="7"/>
      <c r="X106" s="7"/>
      <c r="Y106" s="7"/>
      <c r="Z106" s="7"/>
      <c r="AA106" s="7"/>
      <c r="AB106" s="7"/>
      <c r="AC106" s="7"/>
      <c r="AD106" s="7"/>
      <c r="AE106" s="7" t="s">
        <v>54</v>
      </c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</row>
    <row r="107" spans="2:60">
      <c r="B107" s="86" t="s">
        <v>50</v>
      </c>
      <c r="C107" s="120" t="s">
        <v>23</v>
      </c>
      <c r="D107" s="58"/>
      <c r="E107" s="92"/>
      <c r="F107" s="59"/>
      <c r="G107" s="60">
        <f>SUM(G108:G112)</f>
        <v>0</v>
      </c>
      <c r="H107" s="60"/>
      <c r="I107" s="60">
        <f>SUM(I108:I112)</f>
        <v>15300</v>
      </c>
      <c r="J107" s="60"/>
      <c r="K107" s="60">
        <f>SUM(K108:K112)</f>
        <v>17462.72</v>
      </c>
      <c r="L107" s="60"/>
      <c r="M107" s="60">
        <f>SUM(M108:M112)</f>
        <v>0</v>
      </c>
      <c r="N107" s="60"/>
      <c r="O107" s="60">
        <f>SUM(O108:O112)</f>
        <v>0.24320000000000003</v>
      </c>
      <c r="P107" s="60"/>
      <c r="Q107" s="60">
        <f>SUM(Q108:Q112)</f>
        <v>0</v>
      </c>
      <c r="R107" s="60"/>
      <c r="S107" s="60"/>
      <c r="T107" s="61"/>
      <c r="U107" s="60">
        <f>SUM(U108:U112)</f>
        <v>0.54</v>
      </c>
      <c r="V107" s="62">
        <f>G107*1.21</f>
        <v>0</v>
      </c>
      <c r="AE107" s="1" t="s">
        <v>51</v>
      </c>
    </row>
    <row r="108" spans="2:60" ht="25.5" outlineLevel="1">
      <c r="B108" s="85">
        <v>80</v>
      </c>
      <c r="C108" s="114" t="s">
        <v>141</v>
      </c>
      <c r="D108" s="63" t="s">
        <v>81</v>
      </c>
      <c r="E108" s="91">
        <v>4</v>
      </c>
      <c r="F108" s="64"/>
      <c r="G108" s="65">
        <f t="shared" si="38"/>
        <v>0</v>
      </c>
      <c r="H108" s="65">
        <v>3245</v>
      </c>
      <c r="I108" s="65">
        <f>ROUND(E108*H108,2)</f>
        <v>12980</v>
      </c>
      <c r="J108" s="65">
        <v>0</v>
      </c>
      <c r="K108" s="65">
        <f>ROUND(E108*J108,2)</f>
        <v>0</v>
      </c>
      <c r="L108" s="65">
        <v>21</v>
      </c>
      <c r="M108" s="65">
        <f>G108*(1+L108/100)</f>
        <v>0</v>
      </c>
      <c r="N108" s="65">
        <v>0.02</v>
      </c>
      <c r="O108" s="65">
        <f>ROUND(E108*N108,5)</f>
        <v>0.08</v>
      </c>
      <c r="P108" s="65">
        <v>0</v>
      </c>
      <c r="Q108" s="65">
        <f>ROUND(E108*P108,5)</f>
        <v>0</v>
      </c>
      <c r="R108" s="65"/>
      <c r="S108" s="65"/>
      <c r="T108" s="66">
        <v>0</v>
      </c>
      <c r="U108" s="65">
        <f>ROUND(E108*T108,2)</f>
        <v>0</v>
      </c>
      <c r="V108" s="67"/>
      <c r="W108" s="7"/>
      <c r="X108" s="7"/>
      <c r="Y108" s="7"/>
      <c r="Z108" s="7"/>
      <c r="AA108" s="7"/>
      <c r="AB108" s="7"/>
      <c r="AC108" s="7"/>
      <c r="AD108" s="7"/>
      <c r="AE108" s="7" t="s">
        <v>109</v>
      </c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</row>
    <row r="109" spans="2:60" outlineLevel="1">
      <c r="B109" s="85">
        <v>81</v>
      </c>
      <c r="C109" s="114" t="s">
        <v>142</v>
      </c>
      <c r="D109" s="63" t="s">
        <v>81</v>
      </c>
      <c r="E109" s="91">
        <v>4</v>
      </c>
      <c r="F109" s="64"/>
      <c r="G109" s="65">
        <f t="shared" si="38"/>
        <v>0</v>
      </c>
      <c r="H109" s="65">
        <v>580</v>
      </c>
      <c r="I109" s="65">
        <f>ROUND(E109*H109,2)</f>
        <v>2320</v>
      </c>
      <c r="J109" s="65">
        <v>0</v>
      </c>
      <c r="K109" s="65">
        <f>ROUND(E109*J109,2)</f>
        <v>0</v>
      </c>
      <c r="L109" s="65">
        <v>21</v>
      </c>
      <c r="M109" s="65">
        <f>G109*(1+L109/100)</f>
        <v>0</v>
      </c>
      <c r="N109" s="65">
        <v>8.0000000000000004E-4</v>
      </c>
      <c r="O109" s="65">
        <f>ROUND(E109*N109,5)</f>
        <v>3.2000000000000002E-3</v>
      </c>
      <c r="P109" s="65">
        <v>0</v>
      </c>
      <c r="Q109" s="65">
        <f>ROUND(E109*P109,5)</f>
        <v>0</v>
      </c>
      <c r="R109" s="65"/>
      <c r="S109" s="65"/>
      <c r="T109" s="66">
        <v>0</v>
      </c>
      <c r="U109" s="65">
        <f>ROUND(E109*T109,2)</f>
        <v>0</v>
      </c>
      <c r="V109" s="68"/>
      <c r="W109" s="7"/>
      <c r="X109" s="7"/>
      <c r="Y109" s="7"/>
      <c r="Z109" s="7"/>
      <c r="AA109" s="7"/>
      <c r="AB109" s="7"/>
      <c r="AC109" s="7"/>
      <c r="AD109" s="7"/>
      <c r="AE109" s="7" t="s">
        <v>109</v>
      </c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</row>
    <row r="110" spans="2:60" ht="25.5" outlineLevel="1">
      <c r="B110" s="85">
        <v>82</v>
      </c>
      <c r="C110" s="114" t="s">
        <v>143</v>
      </c>
      <c r="D110" s="63" t="s">
        <v>101</v>
      </c>
      <c r="E110" s="91">
        <v>1</v>
      </c>
      <c r="F110" s="64"/>
      <c r="G110" s="65">
        <f t="shared" si="38"/>
        <v>0</v>
      </c>
      <c r="H110" s="65">
        <v>0</v>
      </c>
      <c r="I110" s="65">
        <f>ROUND(E110*H110,2)</f>
        <v>0</v>
      </c>
      <c r="J110" s="65">
        <v>8500</v>
      </c>
      <c r="K110" s="65">
        <f>ROUND(E110*J110,2)</f>
        <v>8500</v>
      </c>
      <c r="L110" s="65">
        <v>21</v>
      </c>
      <c r="M110" s="65">
        <f>G110*(1+L110/100)</f>
        <v>0</v>
      </c>
      <c r="N110" s="65">
        <v>0.08</v>
      </c>
      <c r="O110" s="65">
        <f>ROUND(E110*N110,5)</f>
        <v>0.08</v>
      </c>
      <c r="P110" s="65">
        <v>0</v>
      </c>
      <c r="Q110" s="65">
        <f>ROUND(E110*P110,5)</f>
        <v>0</v>
      </c>
      <c r="R110" s="65"/>
      <c r="S110" s="65"/>
      <c r="T110" s="66">
        <v>0</v>
      </c>
      <c r="U110" s="65">
        <f>ROUND(E110*T110,2)</f>
        <v>0</v>
      </c>
      <c r="V110" s="68"/>
      <c r="W110" s="7"/>
      <c r="X110" s="7"/>
      <c r="Y110" s="7"/>
      <c r="Z110" s="7"/>
      <c r="AA110" s="7"/>
      <c r="AB110" s="7"/>
      <c r="AC110" s="7"/>
      <c r="AD110" s="7"/>
      <c r="AE110" s="7" t="s">
        <v>54</v>
      </c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</row>
    <row r="111" spans="2:60" ht="25.5" outlineLevel="1">
      <c r="B111" s="85">
        <v>83</v>
      </c>
      <c r="C111" s="114" t="s">
        <v>144</v>
      </c>
      <c r="D111" s="63" t="s">
        <v>101</v>
      </c>
      <c r="E111" s="91">
        <v>1</v>
      </c>
      <c r="F111" s="64"/>
      <c r="G111" s="65">
        <f t="shared" si="38"/>
        <v>0</v>
      </c>
      <c r="H111" s="65">
        <v>0</v>
      </c>
      <c r="I111" s="65">
        <f>ROUND(E111*H111,2)</f>
        <v>0</v>
      </c>
      <c r="J111" s="65">
        <v>8800</v>
      </c>
      <c r="K111" s="65">
        <f>ROUND(E111*J111,2)</f>
        <v>8800</v>
      </c>
      <c r="L111" s="65">
        <v>21</v>
      </c>
      <c r="M111" s="65">
        <f>G111*(1+L111/100)</f>
        <v>0</v>
      </c>
      <c r="N111" s="65">
        <v>0.08</v>
      </c>
      <c r="O111" s="65">
        <f>ROUND(E111*N111,5)</f>
        <v>0.08</v>
      </c>
      <c r="P111" s="65">
        <v>0</v>
      </c>
      <c r="Q111" s="65">
        <f>ROUND(E111*P111,5)</f>
        <v>0</v>
      </c>
      <c r="R111" s="65"/>
      <c r="S111" s="65"/>
      <c r="T111" s="66">
        <v>0</v>
      </c>
      <c r="U111" s="65">
        <f>ROUND(E111*T111,2)</f>
        <v>0</v>
      </c>
      <c r="V111" s="68"/>
      <c r="W111" s="7"/>
      <c r="X111" s="7"/>
      <c r="Y111" s="7"/>
      <c r="Z111" s="7"/>
      <c r="AA111" s="7"/>
      <c r="AB111" s="7"/>
      <c r="AC111" s="7"/>
      <c r="AD111" s="7"/>
      <c r="AE111" s="7" t="s">
        <v>54</v>
      </c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</row>
    <row r="112" spans="2:60" outlineLevel="1">
      <c r="B112" s="85">
        <v>84</v>
      </c>
      <c r="C112" s="114" t="s">
        <v>145</v>
      </c>
      <c r="D112" s="63" t="s">
        <v>57</v>
      </c>
      <c r="E112" s="91">
        <v>0.24</v>
      </c>
      <c r="F112" s="64"/>
      <c r="G112" s="65">
        <f t="shared" si="38"/>
        <v>0</v>
      </c>
      <c r="H112" s="65">
        <v>0</v>
      </c>
      <c r="I112" s="65">
        <f>ROUND(E112*H112,2)</f>
        <v>0</v>
      </c>
      <c r="J112" s="65">
        <v>678</v>
      </c>
      <c r="K112" s="65">
        <f>ROUND(E112*J112,2)</f>
        <v>162.72</v>
      </c>
      <c r="L112" s="65">
        <v>21</v>
      </c>
      <c r="M112" s="65">
        <f>G112*(1+L112/100)</f>
        <v>0</v>
      </c>
      <c r="N112" s="65">
        <v>0</v>
      </c>
      <c r="O112" s="65">
        <f>ROUND(E112*N112,5)</f>
        <v>0</v>
      </c>
      <c r="P112" s="65">
        <v>0</v>
      </c>
      <c r="Q112" s="65">
        <f>ROUND(E112*P112,5)</f>
        <v>0</v>
      </c>
      <c r="R112" s="65"/>
      <c r="S112" s="65"/>
      <c r="T112" s="66">
        <v>2.2549999999999999</v>
      </c>
      <c r="U112" s="65">
        <f>ROUND(E112*T112,2)</f>
        <v>0.54</v>
      </c>
      <c r="V112" s="68"/>
      <c r="W112" s="7"/>
      <c r="X112" s="7"/>
      <c r="Y112" s="7"/>
      <c r="Z112" s="7"/>
      <c r="AA112" s="7"/>
      <c r="AB112" s="7"/>
      <c r="AC112" s="7"/>
      <c r="AD112" s="7"/>
      <c r="AE112" s="7" t="s">
        <v>54</v>
      </c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</row>
    <row r="113" spans="2:60">
      <c r="B113" s="86" t="s">
        <v>50</v>
      </c>
      <c r="C113" s="120" t="s">
        <v>24</v>
      </c>
      <c r="D113" s="58"/>
      <c r="E113" s="92"/>
      <c r="F113" s="59"/>
      <c r="G113" s="60">
        <f>SUM(G114:G116)</f>
        <v>0</v>
      </c>
      <c r="H113" s="60"/>
      <c r="I113" s="60">
        <f>SUM(I114:I116)</f>
        <v>2368</v>
      </c>
      <c r="J113" s="60"/>
      <c r="K113" s="60">
        <f>SUM(K114:K116)</f>
        <v>1174.75</v>
      </c>
      <c r="L113" s="60"/>
      <c r="M113" s="60">
        <f>SUM(M114:M116)</f>
        <v>0</v>
      </c>
      <c r="N113" s="60"/>
      <c r="O113" s="60">
        <f>SUM(O114:O116)</f>
        <v>4.5199999999999997E-2</v>
      </c>
      <c r="P113" s="60"/>
      <c r="Q113" s="60">
        <f>SUM(Q114:Q116)</f>
        <v>0</v>
      </c>
      <c r="R113" s="60"/>
      <c r="S113" s="60"/>
      <c r="T113" s="61"/>
      <c r="U113" s="60">
        <f>SUM(U114:U116)</f>
        <v>3.21</v>
      </c>
      <c r="V113" s="62">
        <f>G113*1.21</f>
        <v>0</v>
      </c>
      <c r="AE113" s="1" t="s">
        <v>51</v>
      </c>
    </row>
    <row r="114" spans="2:60" outlineLevel="1">
      <c r="B114" s="85">
        <v>85</v>
      </c>
      <c r="C114" s="114" t="s">
        <v>146</v>
      </c>
      <c r="D114" s="63" t="s">
        <v>81</v>
      </c>
      <c r="E114" s="91">
        <v>4</v>
      </c>
      <c r="F114" s="64"/>
      <c r="G114" s="65">
        <f t="shared" si="38"/>
        <v>0</v>
      </c>
      <c r="H114" s="65">
        <v>0</v>
      </c>
      <c r="I114" s="65">
        <f>ROUND(E114*H114,2)</f>
        <v>0</v>
      </c>
      <c r="J114" s="65">
        <v>281</v>
      </c>
      <c r="K114" s="65">
        <f>ROUND(E114*J114,2)</f>
        <v>1124</v>
      </c>
      <c r="L114" s="65">
        <v>21</v>
      </c>
      <c r="M114" s="65">
        <f>G114*(1+L114/100)</f>
        <v>0</v>
      </c>
      <c r="N114" s="65">
        <v>0</v>
      </c>
      <c r="O114" s="65">
        <f>ROUND(E114*N114,5)</f>
        <v>0</v>
      </c>
      <c r="P114" s="65">
        <v>0</v>
      </c>
      <c r="Q114" s="65">
        <f>ROUND(E114*P114,5)</f>
        <v>0</v>
      </c>
      <c r="R114" s="65"/>
      <c r="S114" s="65"/>
      <c r="T114" s="66">
        <v>0.76</v>
      </c>
      <c r="U114" s="65">
        <f>ROUND(E114*T114,2)</f>
        <v>3.04</v>
      </c>
      <c r="V114" s="67"/>
      <c r="W114" s="7"/>
      <c r="X114" s="7"/>
      <c r="Y114" s="7"/>
      <c r="Z114" s="7"/>
      <c r="AA114" s="7"/>
      <c r="AB114" s="7"/>
      <c r="AC114" s="7"/>
      <c r="AD114" s="7"/>
      <c r="AE114" s="7" t="s">
        <v>54</v>
      </c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</row>
    <row r="115" spans="2:60" outlineLevel="1">
      <c r="B115" s="85">
        <v>86</v>
      </c>
      <c r="C115" s="114" t="s">
        <v>147</v>
      </c>
      <c r="D115" s="63" t="s">
        <v>81</v>
      </c>
      <c r="E115" s="91">
        <v>4</v>
      </c>
      <c r="F115" s="64"/>
      <c r="G115" s="65">
        <f t="shared" si="38"/>
        <v>0</v>
      </c>
      <c r="H115" s="65">
        <v>592</v>
      </c>
      <c r="I115" s="65">
        <f>ROUND(E115*H115,2)</f>
        <v>2368</v>
      </c>
      <c r="J115" s="65">
        <v>0</v>
      </c>
      <c r="K115" s="65">
        <f>ROUND(E115*J115,2)</f>
        <v>0</v>
      </c>
      <c r="L115" s="65">
        <v>21</v>
      </c>
      <c r="M115" s="65">
        <f>G115*(1+L115/100)</f>
        <v>0</v>
      </c>
      <c r="N115" s="65">
        <v>1.1299999999999999E-2</v>
      </c>
      <c r="O115" s="65">
        <f>ROUND(E115*N115,5)</f>
        <v>4.5199999999999997E-2</v>
      </c>
      <c r="P115" s="65">
        <v>0</v>
      </c>
      <c r="Q115" s="65">
        <f>ROUND(E115*P115,5)</f>
        <v>0</v>
      </c>
      <c r="R115" s="65"/>
      <c r="S115" s="65"/>
      <c r="T115" s="66">
        <v>0</v>
      </c>
      <c r="U115" s="65">
        <f>ROUND(E115*T115,2)</f>
        <v>0</v>
      </c>
      <c r="V115" s="68"/>
      <c r="W115" s="7"/>
      <c r="X115" s="7"/>
      <c r="Y115" s="7"/>
      <c r="Z115" s="7"/>
      <c r="AA115" s="7"/>
      <c r="AB115" s="7"/>
      <c r="AC115" s="7"/>
      <c r="AD115" s="7"/>
      <c r="AE115" s="7" t="s">
        <v>109</v>
      </c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</row>
    <row r="116" spans="2:60" outlineLevel="1">
      <c r="B116" s="85">
        <v>87</v>
      </c>
      <c r="C116" s="114" t="s">
        <v>148</v>
      </c>
      <c r="D116" s="63" t="s">
        <v>57</v>
      </c>
      <c r="E116" s="91">
        <v>0.05</v>
      </c>
      <c r="F116" s="64"/>
      <c r="G116" s="65">
        <f t="shared" si="38"/>
        <v>0</v>
      </c>
      <c r="H116" s="65">
        <v>0</v>
      </c>
      <c r="I116" s="65">
        <f>ROUND(E116*H116,2)</f>
        <v>0</v>
      </c>
      <c r="J116" s="65">
        <v>1015</v>
      </c>
      <c r="K116" s="65">
        <f>ROUND(E116*J116,2)</f>
        <v>50.75</v>
      </c>
      <c r="L116" s="65">
        <v>21</v>
      </c>
      <c r="M116" s="65">
        <f>G116*(1+L116/100)</f>
        <v>0</v>
      </c>
      <c r="N116" s="65">
        <v>0</v>
      </c>
      <c r="O116" s="65">
        <f>ROUND(E116*N116,5)</f>
        <v>0</v>
      </c>
      <c r="P116" s="65">
        <v>0</v>
      </c>
      <c r="Q116" s="65">
        <f>ROUND(E116*P116,5)</f>
        <v>0</v>
      </c>
      <c r="R116" s="65"/>
      <c r="S116" s="65"/>
      <c r="T116" s="66">
        <v>3.327</v>
      </c>
      <c r="U116" s="65">
        <f>ROUND(E116*T116,2)</f>
        <v>0.17</v>
      </c>
      <c r="V116" s="68"/>
      <c r="W116" s="7"/>
      <c r="X116" s="7"/>
      <c r="Y116" s="7"/>
      <c r="Z116" s="7"/>
      <c r="AA116" s="7"/>
      <c r="AB116" s="7"/>
      <c r="AC116" s="7"/>
      <c r="AD116" s="7"/>
      <c r="AE116" s="7" t="s">
        <v>54</v>
      </c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</row>
    <row r="117" spans="2:60">
      <c r="B117" s="86" t="s">
        <v>50</v>
      </c>
      <c r="C117" s="120" t="s">
        <v>25</v>
      </c>
      <c r="D117" s="58"/>
      <c r="E117" s="92"/>
      <c r="F117" s="59"/>
      <c r="G117" s="60">
        <f>SUM(G118:G125)</f>
        <v>0</v>
      </c>
      <c r="H117" s="60"/>
      <c r="I117" s="60">
        <f>SUM(I118:I125)</f>
        <v>7195.68</v>
      </c>
      <c r="J117" s="60"/>
      <c r="K117" s="60">
        <f>SUM(K118:K125)</f>
        <v>8713.090000000002</v>
      </c>
      <c r="L117" s="60"/>
      <c r="M117" s="60">
        <f>SUM(M118:M125)</f>
        <v>0</v>
      </c>
      <c r="N117" s="60"/>
      <c r="O117" s="60">
        <f>SUM(O118:O125)</f>
        <v>0.30814000000000002</v>
      </c>
      <c r="P117" s="60"/>
      <c r="Q117" s="60">
        <f>SUM(Q118:Q125)</f>
        <v>0</v>
      </c>
      <c r="R117" s="60"/>
      <c r="S117" s="60"/>
      <c r="T117" s="61"/>
      <c r="U117" s="60">
        <f>SUM(U118:U125)</f>
        <v>22.850000000000005</v>
      </c>
      <c r="V117" s="62">
        <f>G117*1.21</f>
        <v>0</v>
      </c>
      <c r="AE117" s="1" t="s">
        <v>51</v>
      </c>
    </row>
    <row r="118" spans="2:60" outlineLevel="1">
      <c r="B118" s="85">
        <v>88</v>
      </c>
      <c r="C118" s="114" t="s">
        <v>149</v>
      </c>
      <c r="D118" s="63" t="s">
        <v>3</v>
      </c>
      <c r="E118" s="91">
        <v>11.69</v>
      </c>
      <c r="F118" s="64"/>
      <c r="G118" s="65">
        <f t="shared" si="38"/>
        <v>0</v>
      </c>
      <c r="H118" s="65">
        <v>20.58</v>
      </c>
      <c r="I118" s="65">
        <f t="shared" ref="I118:I125" si="39">ROUND(E118*H118,2)</f>
        <v>240.58</v>
      </c>
      <c r="J118" s="65">
        <v>18.72</v>
      </c>
      <c r="K118" s="65">
        <f t="shared" ref="K118:K125" si="40">ROUND(E118*J118,2)</f>
        <v>218.84</v>
      </c>
      <c r="L118" s="65">
        <v>21</v>
      </c>
      <c r="M118" s="65">
        <f t="shared" ref="M118:M125" si="41">G118*(1+L118/100)</f>
        <v>0</v>
      </c>
      <c r="N118" s="65">
        <v>2.1000000000000001E-4</v>
      </c>
      <c r="O118" s="65">
        <f t="shared" ref="O118:O125" si="42">ROUND(E118*N118,5)</f>
        <v>2.4499999999999999E-3</v>
      </c>
      <c r="P118" s="65">
        <v>0</v>
      </c>
      <c r="Q118" s="65">
        <f t="shared" ref="Q118:Q125" si="43">ROUND(E118*P118,5)</f>
        <v>0</v>
      </c>
      <c r="R118" s="65"/>
      <c r="S118" s="65"/>
      <c r="T118" s="66">
        <v>0.05</v>
      </c>
      <c r="U118" s="65">
        <f t="shared" ref="U118:U125" si="44">ROUND(E118*T118,2)</f>
        <v>0.57999999999999996</v>
      </c>
      <c r="V118" s="67"/>
      <c r="W118" s="7"/>
      <c r="X118" s="7"/>
      <c r="Y118" s="7"/>
      <c r="Z118" s="7"/>
      <c r="AA118" s="7"/>
      <c r="AB118" s="7"/>
      <c r="AC118" s="7"/>
      <c r="AD118" s="7"/>
      <c r="AE118" s="7" t="s">
        <v>54</v>
      </c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</row>
    <row r="119" spans="2:60" outlineLevel="1">
      <c r="B119" s="85">
        <v>89</v>
      </c>
      <c r="C119" s="114" t="s">
        <v>150</v>
      </c>
      <c r="D119" s="63" t="s">
        <v>3</v>
      </c>
      <c r="E119" s="91">
        <v>11.69</v>
      </c>
      <c r="F119" s="64"/>
      <c r="G119" s="65">
        <f t="shared" si="38"/>
        <v>0</v>
      </c>
      <c r="H119" s="65">
        <v>60.23</v>
      </c>
      <c r="I119" s="65">
        <f t="shared" si="39"/>
        <v>704.09</v>
      </c>
      <c r="J119" s="65">
        <v>455.77</v>
      </c>
      <c r="K119" s="65">
        <f t="shared" si="40"/>
        <v>5327.95</v>
      </c>
      <c r="L119" s="65">
        <v>21</v>
      </c>
      <c r="M119" s="65">
        <f t="shared" si="41"/>
        <v>0</v>
      </c>
      <c r="N119" s="65">
        <v>4.2300000000000003E-3</v>
      </c>
      <c r="O119" s="65">
        <f t="shared" si="42"/>
        <v>4.9450000000000001E-2</v>
      </c>
      <c r="P119" s="65">
        <v>0</v>
      </c>
      <c r="Q119" s="65">
        <f t="shared" si="43"/>
        <v>0</v>
      </c>
      <c r="R119" s="65"/>
      <c r="S119" s="65"/>
      <c r="T119" s="66">
        <v>1.2170000000000001</v>
      </c>
      <c r="U119" s="65">
        <f t="shared" si="44"/>
        <v>14.23</v>
      </c>
      <c r="V119" s="68"/>
      <c r="W119" s="7"/>
      <c r="X119" s="7"/>
      <c r="Y119" s="7"/>
      <c r="Z119" s="7"/>
      <c r="AA119" s="7"/>
      <c r="AB119" s="7"/>
      <c r="AC119" s="7"/>
      <c r="AD119" s="7"/>
      <c r="AE119" s="7" t="s">
        <v>54</v>
      </c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</row>
    <row r="120" spans="2:60" outlineLevel="1">
      <c r="B120" s="85">
        <v>90</v>
      </c>
      <c r="C120" s="114" t="s">
        <v>151</v>
      </c>
      <c r="D120" s="63" t="s">
        <v>3</v>
      </c>
      <c r="E120" s="91">
        <v>12.859</v>
      </c>
      <c r="F120" s="64"/>
      <c r="G120" s="65">
        <f t="shared" si="38"/>
        <v>0</v>
      </c>
      <c r="H120" s="65">
        <v>462.5</v>
      </c>
      <c r="I120" s="65">
        <f t="shared" si="39"/>
        <v>5947.29</v>
      </c>
      <c r="J120" s="65">
        <v>0</v>
      </c>
      <c r="K120" s="65">
        <f t="shared" si="40"/>
        <v>0</v>
      </c>
      <c r="L120" s="65">
        <v>21</v>
      </c>
      <c r="M120" s="65">
        <f t="shared" si="41"/>
        <v>0</v>
      </c>
      <c r="N120" s="65">
        <v>1.9199999999999998E-2</v>
      </c>
      <c r="O120" s="65">
        <f t="shared" si="42"/>
        <v>0.24689</v>
      </c>
      <c r="P120" s="65">
        <v>0</v>
      </c>
      <c r="Q120" s="65">
        <f t="shared" si="43"/>
        <v>0</v>
      </c>
      <c r="R120" s="65"/>
      <c r="S120" s="65"/>
      <c r="T120" s="66">
        <v>0</v>
      </c>
      <c r="U120" s="65">
        <f t="shared" si="44"/>
        <v>0</v>
      </c>
      <c r="V120" s="68"/>
      <c r="W120" s="7"/>
      <c r="X120" s="7"/>
      <c r="Y120" s="7"/>
      <c r="Z120" s="7"/>
      <c r="AA120" s="7"/>
      <c r="AB120" s="7"/>
      <c r="AC120" s="7"/>
      <c r="AD120" s="7"/>
      <c r="AE120" s="7" t="s">
        <v>109</v>
      </c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</row>
    <row r="121" spans="2:60" outlineLevel="1">
      <c r="B121" s="85">
        <v>91</v>
      </c>
      <c r="C121" s="114" t="s">
        <v>152</v>
      </c>
      <c r="D121" s="63" t="s">
        <v>3</v>
      </c>
      <c r="E121" s="91">
        <v>11.69</v>
      </c>
      <c r="F121" s="64"/>
      <c r="G121" s="65">
        <f t="shared" si="38"/>
        <v>0</v>
      </c>
      <c r="H121" s="65">
        <v>0</v>
      </c>
      <c r="I121" s="65">
        <f t="shared" si="39"/>
        <v>0</v>
      </c>
      <c r="J121" s="65">
        <v>56.2</v>
      </c>
      <c r="K121" s="65">
        <f t="shared" si="40"/>
        <v>656.98</v>
      </c>
      <c r="L121" s="65">
        <v>21</v>
      </c>
      <c r="M121" s="65">
        <f t="shared" si="41"/>
        <v>0</v>
      </c>
      <c r="N121" s="65">
        <v>0</v>
      </c>
      <c r="O121" s="65">
        <f t="shared" si="42"/>
        <v>0</v>
      </c>
      <c r="P121" s="65">
        <v>0</v>
      </c>
      <c r="Q121" s="65">
        <f t="shared" si="43"/>
        <v>0</v>
      </c>
      <c r="R121" s="65"/>
      <c r="S121" s="65"/>
      <c r="T121" s="66">
        <v>0.15</v>
      </c>
      <c r="U121" s="65">
        <f t="shared" si="44"/>
        <v>1.75</v>
      </c>
      <c r="V121" s="68"/>
      <c r="W121" s="7"/>
      <c r="X121" s="7"/>
      <c r="Y121" s="7"/>
      <c r="Z121" s="7"/>
      <c r="AA121" s="7"/>
      <c r="AB121" s="7"/>
      <c r="AC121" s="7"/>
      <c r="AD121" s="7"/>
      <c r="AE121" s="7" t="s">
        <v>54</v>
      </c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</row>
    <row r="122" spans="2:60" ht="25.5" outlineLevel="1">
      <c r="B122" s="85">
        <v>92</v>
      </c>
      <c r="C122" s="114" t="s">
        <v>153</v>
      </c>
      <c r="D122" s="63" t="s">
        <v>3</v>
      </c>
      <c r="E122" s="91">
        <v>11.69</v>
      </c>
      <c r="F122" s="64"/>
      <c r="G122" s="65">
        <f t="shared" si="38"/>
        <v>0</v>
      </c>
      <c r="H122" s="65">
        <v>19.8</v>
      </c>
      <c r="I122" s="65">
        <f t="shared" si="39"/>
        <v>231.46</v>
      </c>
      <c r="J122" s="65">
        <v>0</v>
      </c>
      <c r="K122" s="65">
        <f t="shared" si="40"/>
        <v>0</v>
      </c>
      <c r="L122" s="65">
        <v>21</v>
      </c>
      <c r="M122" s="65">
        <f t="shared" si="41"/>
        <v>0</v>
      </c>
      <c r="N122" s="65">
        <v>8.0000000000000004E-4</v>
      </c>
      <c r="O122" s="65">
        <f t="shared" si="42"/>
        <v>9.3500000000000007E-3</v>
      </c>
      <c r="P122" s="65">
        <v>0</v>
      </c>
      <c r="Q122" s="65">
        <f t="shared" si="43"/>
        <v>0</v>
      </c>
      <c r="R122" s="65"/>
      <c r="S122" s="65"/>
      <c r="T122" s="66">
        <v>0</v>
      </c>
      <c r="U122" s="65">
        <f t="shared" si="44"/>
        <v>0</v>
      </c>
      <c r="V122" s="68"/>
      <c r="W122" s="7"/>
      <c r="X122" s="7"/>
      <c r="Y122" s="7"/>
      <c r="Z122" s="7"/>
      <c r="AA122" s="7"/>
      <c r="AB122" s="7"/>
      <c r="AC122" s="7"/>
      <c r="AD122" s="7"/>
      <c r="AE122" s="7" t="s">
        <v>54</v>
      </c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</row>
    <row r="123" spans="2:60" outlineLevel="1">
      <c r="B123" s="85">
        <v>93</v>
      </c>
      <c r="C123" s="114" t="s">
        <v>154</v>
      </c>
      <c r="D123" s="63" t="s">
        <v>3</v>
      </c>
      <c r="E123" s="91">
        <v>11.69</v>
      </c>
      <c r="F123" s="64"/>
      <c r="G123" s="65">
        <f t="shared" si="38"/>
        <v>0</v>
      </c>
      <c r="H123" s="65">
        <v>0</v>
      </c>
      <c r="I123" s="65">
        <f t="shared" si="39"/>
        <v>0</v>
      </c>
      <c r="J123" s="65">
        <v>93.6</v>
      </c>
      <c r="K123" s="65">
        <f t="shared" si="40"/>
        <v>1094.18</v>
      </c>
      <c r="L123" s="65">
        <v>21</v>
      </c>
      <c r="M123" s="65">
        <f t="shared" si="41"/>
        <v>0</v>
      </c>
      <c r="N123" s="65">
        <v>0</v>
      </c>
      <c r="O123" s="65">
        <f t="shared" si="42"/>
        <v>0</v>
      </c>
      <c r="P123" s="65">
        <v>0</v>
      </c>
      <c r="Q123" s="65">
        <f t="shared" si="43"/>
        <v>0</v>
      </c>
      <c r="R123" s="65"/>
      <c r="S123" s="65"/>
      <c r="T123" s="66">
        <v>0.25</v>
      </c>
      <c r="U123" s="65">
        <f t="shared" si="44"/>
        <v>2.92</v>
      </c>
      <c r="V123" s="68"/>
      <c r="W123" s="7"/>
      <c r="X123" s="7"/>
      <c r="Y123" s="7"/>
      <c r="Z123" s="7"/>
      <c r="AA123" s="7"/>
      <c r="AB123" s="7"/>
      <c r="AC123" s="7"/>
      <c r="AD123" s="7"/>
      <c r="AE123" s="7" t="s">
        <v>54</v>
      </c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</row>
    <row r="124" spans="2:60" outlineLevel="1">
      <c r="B124" s="85">
        <v>94</v>
      </c>
      <c r="C124" s="114" t="s">
        <v>155</v>
      </c>
      <c r="D124" s="63" t="s">
        <v>6</v>
      </c>
      <c r="E124" s="91">
        <v>7.6950000000000003</v>
      </c>
      <c r="F124" s="64"/>
      <c r="G124" s="65">
        <f t="shared" si="38"/>
        <v>0</v>
      </c>
      <c r="H124" s="65">
        <v>9.39</v>
      </c>
      <c r="I124" s="65">
        <f t="shared" si="39"/>
        <v>72.260000000000005</v>
      </c>
      <c r="J124" s="65">
        <v>165.11</v>
      </c>
      <c r="K124" s="65">
        <f t="shared" si="40"/>
        <v>1270.52</v>
      </c>
      <c r="L124" s="65">
        <v>21</v>
      </c>
      <c r="M124" s="65">
        <f t="shared" si="41"/>
        <v>0</v>
      </c>
      <c r="N124" s="65">
        <v>0</v>
      </c>
      <c r="O124" s="65">
        <f t="shared" si="42"/>
        <v>0</v>
      </c>
      <c r="P124" s="65">
        <v>0</v>
      </c>
      <c r="Q124" s="65">
        <f t="shared" si="43"/>
        <v>0</v>
      </c>
      <c r="R124" s="65"/>
      <c r="S124" s="65"/>
      <c r="T124" s="66">
        <v>0.373</v>
      </c>
      <c r="U124" s="65">
        <f t="shared" si="44"/>
        <v>2.87</v>
      </c>
      <c r="V124" s="68"/>
      <c r="W124" s="7"/>
      <c r="X124" s="7"/>
      <c r="Y124" s="7"/>
      <c r="Z124" s="7"/>
      <c r="AA124" s="7"/>
      <c r="AB124" s="7"/>
      <c r="AC124" s="7"/>
      <c r="AD124" s="7"/>
      <c r="AE124" s="7" t="s">
        <v>54</v>
      </c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</row>
    <row r="125" spans="2:60" outlineLevel="1">
      <c r="B125" s="85">
        <v>95</v>
      </c>
      <c r="C125" s="114" t="s">
        <v>156</v>
      </c>
      <c r="D125" s="63" t="s">
        <v>57</v>
      </c>
      <c r="E125" s="91">
        <v>0.31</v>
      </c>
      <c r="F125" s="64"/>
      <c r="G125" s="65">
        <f t="shared" si="38"/>
        <v>0</v>
      </c>
      <c r="H125" s="65">
        <v>0</v>
      </c>
      <c r="I125" s="65">
        <f t="shared" si="39"/>
        <v>0</v>
      </c>
      <c r="J125" s="65">
        <v>466.5</v>
      </c>
      <c r="K125" s="65">
        <f t="shared" si="40"/>
        <v>144.62</v>
      </c>
      <c r="L125" s="65">
        <v>21</v>
      </c>
      <c r="M125" s="65">
        <f t="shared" si="41"/>
        <v>0</v>
      </c>
      <c r="N125" s="65">
        <v>0</v>
      </c>
      <c r="O125" s="65">
        <f t="shared" si="42"/>
        <v>0</v>
      </c>
      <c r="P125" s="65">
        <v>0</v>
      </c>
      <c r="Q125" s="65">
        <f t="shared" si="43"/>
        <v>0</v>
      </c>
      <c r="R125" s="65"/>
      <c r="S125" s="65"/>
      <c r="T125" s="66">
        <v>1.5980000000000001</v>
      </c>
      <c r="U125" s="65">
        <f t="shared" si="44"/>
        <v>0.5</v>
      </c>
      <c r="V125" s="68"/>
      <c r="W125" s="7"/>
      <c r="X125" s="7"/>
      <c r="Y125" s="7"/>
      <c r="Z125" s="7"/>
      <c r="AA125" s="7"/>
      <c r="AB125" s="7"/>
      <c r="AC125" s="7"/>
      <c r="AD125" s="7"/>
      <c r="AE125" s="7" t="s">
        <v>54</v>
      </c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</row>
    <row r="126" spans="2:60">
      <c r="B126" s="86" t="s">
        <v>50</v>
      </c>
      <c r="C126" s="120" t="s">
        <v>26</v>
      </c>
      <c r="D126" s="58"/>
      <c r="E126" s="92"/>
      <c r="F126" s="59"/>
      <c r="G126" s="60">
        <f>SUM(G127:G134)</f>
        <v>0</v>
      </c>
      <c r="H126" s="60"/>
      <c r="I126" s="60">
        <f>SUM(I127:I134)</f>
        <v>18360.300000000003</v>
      </c>
      <c r="J126" s="60"/>
      <c r="K126" s="60">
        <f>SUM(K127:K134)</f>
        <v>28533.519999999997</v>
      </c>
      <c r="L126" s="60"/>
      <c r="M126" s="60">
        <f>SUM(M127:M134)</f>
        <v>0</v>
      </c>
      <c r="N126" s="60"/>
      <c r="O126" s="60">
        <f>SUM(O127:O134)</f>
        <v>0.61360000000000003</v>
      </c>
      <c r="P126" s="60"/>
      <c r="Q126" s="60">
        <f>SUM(Q127:Q134)</f>
        <v>0</v>
      </c>
      <c r="R126" s="60"/>
      <c r="S126" s="60"/>
      <c r="T126" s="61"/>
      <c r="U126" s="60">
        <f>SUM(U127:U134)</f>
        <v>75.66</v>
      </c>
      <c r="V126" s="62">
        <f>G126*1.21</f>
        <v>0</v>
      </c>
      <c r="AE126" s="1" t="s">
        <v>51</v>
      </c>
    </row>
    <row r="127" spans="2:60" outlineLevel="1">
      <c r="B127" s="85">
        <v>96</v>
      </c>
      <c r="C127" s="114" t="s">
        <v>157</v>
      </c>
      <c r="D127" s="63" t="s">
        <v>3</v>
      </c>
      <c r="E127" s="91">
        <v>36.590000000000003</v>
      </c>
      <c r="F127" s="64"/>
      <c r="G127" s="65">
        <f t="shared" si="38"/>
        <v>0</v>
      </c>
      <c r="H127" s="65">
        <v>20.58</v>
      </c>
      <c r="I127" s="65">
        <f t="shared" ref="I127:I134" si="45">ROUND(E127*H127,2)</f>
        <v>753.02</v>
      </c>
      <c r="J127" s="65">
        <v>18.72</v>
      </c>
      <c r="K127" s="65">
        <f t="shared" ref="K127:K134" si="46">ROUND(E127*J127,2)</f>
        <v>684.96</v>
      </c>
      <c r="L127" s="65">
        <v>21</v>
      </c>
      <c r="M127" s="65">
        <f t="shared" ref="M127:M134" si="47">G127*(1+L127/100)</f>
        <v>0</v>
      </c>
      <c r="N127" s="65">
        <v>2.1000000000000001E-4</v>
      </c>
      <c r="O127" s="65">
        <f t="shared" ref="O127:O134" si="48">ROUND(E127*N127,5)</f>
        <v>7.6800000000000002E-3</v>
      </c>
      <c r="P127" s="65">
        <v>0</v>
      </c>
      <c r="Q127" s="65">
        <f t="shared" ref="Q127:Q134" si="49">ROUND(E127*P127,5)</f>
        <v>0</v>
      </c>
      <c r="R127" s="65"/>
      <c r="S127" s="65"/>
      <c r="T127" s="66">
        <v>0.05</v>
      </c>
      <c r="U127" s="65">
        <f t="shared" ref="U127:U134" si="50">ROUND(E127*T127,2)</f>
        <v>1.83</v>
      </c>
      <c r="V127" s="67"/>
      <c r="W127" s="7"/>
      <c r="X127" s="7"/>
      <c r="Y127" s="7"/>
      <c r="Z127" s="7"/>
      <c r="AA127" s="7"/>
      <c r="AB127" s="7"/>
      <c r="AC127" s="7"/>
      <c r="AD127" s="7"/>
      <c r="AE127" s="7" t="s">
        <v>54</v>
      </c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</row>
    <row r="128" spans="2:60" outlineLevel="1">
      <c r="B128" s="85">
        <v>97</v>
      </c>
      <c r="C128" s="114" t="s">
        <v>158</v>
      </c>
      <c r="D128" s="63" t="s">
        <v>3</v>
      </c>
      <c r="E128" s="91">
        <v>36.590000000000003</v>
      </c>
      <c r="F128" s="64"/>
      <c r="G128" s="65">
        <f t="shared" si="38"/>
        <v>0</v>
      </c>
      <c r="H128" s="65">
        <v>70.819999999999993</v>
      </c>
      <c r="I128" s="65">
        <f t="shared" si="45"/>
        <v>2591.3000000000002</v>
      </c>
      <c r="J128" s="65">
        <v>573.18000000000006</v>
      </c>
      <c r="K128" s="65">
        <f t="shared" si="46"/>
        <v>20972.66</v>
      </c>
      <c r="L128" s="65">
        <v>21</v>
      </c>
      <c r="M128" s="65">
        <f t="shared" si="47"/>
        <v>0</v>
      </c>
      <c r="N128" s="65">
        <v>4.8999999999999998E-3</v>
      </c>
      <c r="O128" s="65">
        <f t="shared" si="48"/>
        <v>0.17929</v>
      </c>
      <c r="P128" s="65">
        <v>0</v>
      </c>
      <c r="Q128" s="65">
        <f t="shared" si="49"/>
        <v>0</v>
      </c>
      <c r="R128" s="65"/>
      <c r="S128" s="65"/>
      <c r="T128" s="66">
        <v>1.5169999999999999</v>
      </c>
      <c r="U128" s="65">
        <f t="shared" si="50"/>
        <v>55.51</v>
      </c>
      <c r="V128" s="68"/>
      <c r="W128" s="7"/>
      <c r="X128" s="7"/>
      <c r="Y128" s="7"/>
      <c r="Z128" s="7"/>
      <c r="AA128" s="7"/>
      <c r="AB128" s="7"/>
      <c r="AC128" s="7"/>
      <c r="AD128" s="7"/>
      <c r="AE128" s="7" t="s">
        <v>54</v>
      </c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</row>
    <row r="129" spans="2:60" outlineLevel="1">
      <c r="B129" s="85">
        <v>98</v>
      </c>
      <c r="C129" s="114" t="s">
        <v>159</v>
      </c>
      <c r="D129" s="63" t="s">
        <v>3</v>
      </c>
      <c r="E129" s="91">
        <v>40.249000000000002</v>
      </c>
      <c r="F129" s="64"/>
      <c r="G129" s="65">
        <f t="shared" si="38"/>
        <v>0</v>
      </c>
      <c r="H129" s="65">
        <v>346</v>
      </c>
      <c r="I129" s="65">
        <f t="shared" si="45"/>
        <v>13926.15</v>
      </c>
      <c r="J129" s="65">
        <v>0</v>
      </c>
      <c r="K129" s="65">
        <f t="shared" si="46"/>
        <v>0</v>
      </c>
      <c r="L129" s="65">
        <v>21</v>
      </c>
      <c r="M129" s="65">
        <f t="shared" si="47"/>
        <v>0</v>
      </c>
      <c r="N129" s="65">
        <v>1.0500000000000001E-2</v>
      </c>
      <c r="O129" s="65">
        <f t="shared" si="48"/>
        <v>0.42260999999999999</v>
      </c>
      <c r="P129" s="65">
        <v>0</v>
      </c>
      <c r="Q129" s="65">
        <f t="shared" si="49"/>
        <v>0</v>
      </c>
      <c r="R129" s="65"/>
      <c r="S129" s="65"/>
      <c r="T129" s="66">
        <v>0</v>
      </c>
      <c r="U129" s="65">
        <f t="shared" si="50"/>
        <v>0</v>
      </c>
      <c r="V129" s="68"/>
      <c r="W129" s="7"/>
      <c r="X129" s="7"/>
      <c r="Y129" s="7"/>
      <c r="Z129" s="7"/>
      <c r="AA129" s="7"/>
      <c r="AB129" s="7"/>
      <c r="AC129" s="7"/>
      <c r="AD129" s="7"/>
      <c r="AE129" s="7" t="s">
        <v>109</v>
      </c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</row>
    <row r="130" spans="2:60" ht="25.5" outlineLevel="1">
      <c r="B130" s="85">
        <v>99</v>
      </c>
      <c r="C130" s="114" t="s">
        <v>160</v>
      </c>
      <c r="D130" s="63" t="s">
        <v>3</v>
      </c>
      <c r="E130" s="91">
        <v>36.590000000000003</v>
      </c>
      <c r="F130" s="64"/>
      <c r="G130" s="65">
        <f t="shared" si="38"/>
        <v>0</v>
      </c>
      <c r="H130" s="65">
        <v>28.6</v>
      </c>
      <c r="I130" s="65">
        <f t="shared" si="45"/>
        <v>1046.47</v>
      </c>
      <c r="J130" s="65">
        <v>0</v>
      </c>
      <c r="K130" s="65">
        <f t="shared" si="46"/>
        <v>0</v>
      </c>
      <c r="L130" s="65">
        <v>21</v>
      </c>
      <c r="M130" s="65">
        <f t="shared" si="47"/>
        <v>0</v>
      </c>
      <c r="N130" s="65">
        <v>1.1E-4</v>
      </c>
      <c r="O130" s="65">
        <f t="shared" si="48"/>
        <v>4.0200000000000001E-3</v>
      </c>
      <c r="P130" s="65">
        <v>0</v>
      </c>
      <c r="Q130" s="65">
        <f t="shared" si="49"/>
        <v>0</v>
      </c>
      <c r="R130" s="65"/>
      <c r="S130" s="65"/>
      <c r="T130" s="66">
        <v>0</v>
      </c>
      <c r="U130" s="65">
        <f t="shared" si="50"/>
        <v>0</v>
      </c>
      <c r="V130" s="68"/>
      <c r="W130" s="7"/>
      <c r="X130" s="7"/>
      <c r="Y130" s="7"/>
      <c r="Z130" s="7"/>
      <c r="AA130" s="7"/>
      <c r="AB130" s="7"/>
      <c r="AC130" s="7"/>
      <c r="AD130" s="7"/>
      <c r="AE130" s="7" t="s">
        <v>54</v>
      </c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</row>
    <row r="131" spans="2:60" outlineLevel="1">
      <c r="B131" s="85">
        <v>100</v>
      </c>
      <c r="C131" s="114" t="s">
        <v>152</v>
      </c>
      <c r="D131" s="63" t="s">
        <v>3</v>
      </c>
      <c r="E131" s="91">
        <v>36.590000000000003</v>
      </c>
      <c r="F131" s="64"/>
      <c r="G131" s="65">
        <f t="shared" si="38"/>
        <v>0</v>
      </c>
      <c r="H131" s="65">
        <v>0</v>
      </c>
      <c r="I131" s="65">
        <f t="shared" si="45"/>
        <v>0</v>
      </c>
      <c r="J131" s="65">
        <v>74.900000000000006</v>
      </c>
      <c r="K131" s="65">
        <f t="shared" si="46"/>
        <v>2740.59</v>
      </c>
      <c r="L131" s="65">
        <v>21</v>
      </c>
      <c r="M131" s="65">
        <f t="shared" si="47"/>
        <v>0</v>
      </c>
      <c r="N131" s="65">
        <v>0</v>
      </c>
      <c r="O131" s="65">
        <f t="shared" si="48"/>
        <v>0</v>
      </c>
      <c r="P131" s="65">
        <v>0</v>
      </c>
      <c r="Q131" s="65">
        <f t="shared" si="49"/>
        <v>0</v>
      </c>
      <c r="R131" s="65"/>
      <c r="S131" s="65"/>
      <c r="T131" s="66">
        <v>0.2</v>
      </c>
      <c r="U131" s="65">
        <f t="shared" si="50"/>
        <v>7.32</v>
      </c>
      <c r="V131" s="68"/>
      <c r="W131" s="7"/>
      <c r="X131" s="7"/>
      <c r="Y131" s="7"/>
      <c r="Z131" s="7"/>
      <c r="AA131" s="7"/>
      <c r="AB131" s="7"/>
      <c r="AC131" s="7"/>
      <c r="AD131" s="7"/>
      <c r="AE131" s="7" t="s">
        <v>54</v>
      </c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</row>
    <row r="132" spans="2:60" outlineLevel="1">
      <c r="B132" s="85">
        <v>101</v>
      </c>
      <c r="C132" s="114" t="s">
        <v>154</v>
      </c>
      <c r="D132" s="63" t="s">
        <v>3</v>
      </c>
      <c r="E132" s="91">
        <v>36.590000000000003</v>
      </c>
      <c r="F132" s="64"/>
      <c r="G132" s="65">
        <f t="shared" si="38"/>
        <v>0</v>
      </c>
      <c r="H132" s="65">
        <v>0</v>
      </c>
      <c r="I132" s="65">
        <f t="shared" si="45"/>
        <v>0</v>
      </c>
      <c r="J132" s="65">
        <v>89.9</v>
      </c>
      <c r="K132" s="65">
        <f t="shared" si="46"/>
        <v>3289.44</v>
      </c>
      <c r="L132" s="65">
        <v>21</v>
      </c>
      <c r="M132" s="65">
        <f t="shared" si="47"/>
        <v>0</v>
      </c>
      <c r="N132" s="65">
        <v>0</v>
      </c>
      <c r="O132" s="65">
        <f t="shared" si="48"/>
        <v>0</v>
      </c>
      <c r="P132" s="65">
        <v>0</v>
      </c>
      <c r="Q132" s="65">
        <f t="shared" si="49"/>
        <v>0</v>
      </c>
      <c r="R132" s="65"/>
      <c r="S132" s="65"/>
      <c r="T132" s="66">
        <v>0.24</v>
      </c>
      <c r="U132" s="65">
        <f t="shared" si="50"/>
        <v>8.7799999999999994</v>
      </c>
      <c r="V132" s="68"/>
      <c r="W132" s="7"/>
      <c r="X132" s="7"/>
      <c r="Y132" s="7"/>
      <c r="Z132" s="7"/>
      <c r="AA132" s="7"/>
      <c r="AB132" s="7"/>
      <c r="AC132" s="7"/>
      <c r="AD132" s="7"/>
      <c r="AE132" s="7" t="s">
        <v>54</v>
      </c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</row>
    <row r="133" spans="2:60" outlineLevel="1">
      <c r="B133" s="85">
        <v>102</v>
      </c>
      <c r="C133" s="114" t="s">
        <v>161</v>
      </c>
      <c r="D133" s="63" t="s">
        <v>6</v>
      </c>
      <c r="E133" s="91">
        <v>8</v>
      </c>
      <c r="F133" s="64"/>
      <c r="G133" s="65">
        <f t="shared" si="38"/>
        <v>0</v>
      </c>
      <c r="H133" s="65">
        <v>5.42</v>
      </c>
      <c r="I133" s="65">
        <f t="shared" si="45"/>
        <v>43.36</v>
      </c>
      <c r="J133" s="65">
        <v>69.58</v>
      </c>
      <c r="K133" s="65">
        <f t="shared" si="46"/>
        <v>556.64</v>
      </c>
      <c r="L133" s="65">
        <v>21</v>
      </c>
      <c r="M133" s="65">
        <f t="shared" si="47"/>
        <v>0</v>
      </c>
      <c r="N133" s="65">
        <v>0</v>
      </c>
      <c r="O133" s="65">
        <f t="shared" si="48"/>
        <v>0</v>
      </c>
      <c r="P133" s="65">
        <v>0</v>
      </c>
      <c r="Q133" s="65">
        <f t="shared" si="49"/>
        <v>0</v>
      </c>
      <c r="R133" s="65"/>
      <c r="S133" s="65"/>
      <c r="T133" s="66">
        <v>0.154</v>
      </c>
      <c r="U133" s="65">
        <f t="shared" si="50"/>
        <v>1.23</v>
      </c>
      <c r="V133" s="68"/>
      <c r="W133" s="7"/>
      <c r="X133" s="7"/>
      <c r="Y133" s="7"/>
      <c r="Z133" s="7"/>
      <c r="AA133" s="7"/>
      <c r="AB133" s="7"/>
      <c r="AC133" s="7"/>
      <c r="AD133" s="7"/>
      <c r="AE133" s="7" t="s">
        <v>54</v>
      </c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</row>
    <row r="134" spans="2:60" outlineLevel="1">
      <c r="B134" s="85">
        <v>103</v>
      </c>
      <c r="C134" s="114" t="s">
        <v>162</v>
      </c>
      <c r="D134" s="63" t="s">
        <v>57</v>
      </c>
      <c r="E134" s="91">
        <v>0.62</v>
      </c>
      <c r="F134" s="64"/>
      <c r="G134" s="65">
        <f t="shared" si="38"/>
        <v>0</v>
      </c>
      <c r="H134" s="65">
        <v>0</v>
      </c>
      <c r="I134" s="65">
        <f t="shared" si="45"/>
        <v>0</v>
      </c>
      <c r="J134" s="65">
        <v>466.5</v>
      </c>
      <c r="K134" s="65">
        <f t="shared" si="46"/>
        <v>289.23</v>
      </c>
      <c r="L134" s="65">
        <v>21</v>
      </c>
      <c r="M134" s="65">
        <f t="shared" si="47"/>
        <v>0</v>
      </c>
      <c r="N134" s="65">
        <v>0</v>
      </c>
      <c r="O134" s="65">
        <f t="shared" si="48"/>
        <v>0</v>
      </c>
      <c r="P134" s="65">
        <v>0</v>
      </c>
      <c r="Q134" s="65">
        <f t="shared" si="49"/>
        <v>0</v>
      </c>
      <c r="R134" s="65"/>
      <c r="S134" s="65"/>
      <c r="T134" s="66">
        <v>1.5980000000000001</v>
      </c>
      <c r="U134" s="65">
        <f t="shared" si="50"/>
        <v>0.99</v>
      </c>
      <c r="V134" s="68"/>
      <c r="W134" s="7"/>
      <c r="X134" s="7"/>
      <c r="Y134" s="7"/>
      <c r="Z134" s="7"/>
      <c r="AA134" s="7"/>
      <c r="AB134" s="7"/>
      <c r="AC134" s="7"/>
      <c r="AD134" s="7"/>
      <c r="AE134" s="7" t="s">
        <v>54</v>
      </c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</row>
    <row r="135" spans="2:60">
      <c r="B135" s="86" t="s">
        <v>50</v>
      </c>
      <c r="C135" s="120" t="s">
        <v>27</v>
      </c>
      <c r="D135" s="58"/>
      <c r="E135" s="92"/>
      <c r="F135" s="59"/>
      <c r="G135" s="60">
        <f>SUM(G136:G137)</f>
        <v>0</v>
      </c>
      <c r="H135" s="60"/>
      <c r="I135" s="60">
        <f>SUM(I136:I137)</f>
        <v>480.47</v>
      </c>
      <c r="J135" s="60"/>
      <c r="K135" s="60">
        <f>SUM(K136:K137)</f>
        <v>592.04</v>
      </c>
      <c r="L135" s="60"/>
      <c r="M135" s="60">
        <f>SUM(M136:M137)</f>
        <v>0</v>
      </c>
      <c r="N135" s="60"/>
      <c r="O135" s="60">
        <f>SUM(O136:O137)</f>
        <v>1.41E-3</v>
      </c>
      <c r="P135" s="60"/>
      <c r="Q135" s="60">
        <f>SUM(Q136:Q137)</f>
        <v>0</v>
      </c>
      <c r="R135" s="60"/>
      <c r="S135" s="60"/>
      <c r="T135" s="61"/>
      <c r="U135" s="60">
        <f>SUM(U136:U137)</f>
        <v>1.8399999999999999</v>
      </c>
      <c r="V135" s="62">
        <f>G135*1.21</f>
        <v>0</v>
      </c>
      <c r="AE135" s="1" t="s">
        <v>51</v>
      </c>
    </row>
    <row r="136" spans="2:60" ht="25.5" outlineLevel="1">
      <c r="B136" s="85">
        <v>104</v>
      </c>
      <c r="C136" s="114" t="s">
        <v>163</v>
      </c>
      <c r="D136" s="63" t="s">
        <v>3</v>
      </c>
      <c r="E136" s="91">
        <v>3.92</v>
      </c>
      <c r="F136" s="64"/>
      <c r="G136" s="65">
        <f t="shared" si="38"/>
        <v>0</v>
      </c>
      <c r="H136" s="65">
        <v>41.13</v>
      </c>
      <c r="I136" s="65">
        <f>ROUND(E136*H136,2)</f>
        <v>161.22999999999999</v>
      </c>
      <c r="J136" s="65">
        <v>48.969999999999992</v>
      </c>
      <c r="K136" s="65">
        <f>ROUND(E136*J136,2)</f>
        <v>191.96</v>
      </c>
      <c r="L136" s="65">
        <v>21</v>
      </c>
      <c r="M136" s="65">
        <f>G136*(1+L136/100)</f>
        <v>0</v>
      </c>
      <c r="N136" s="65">
        <v>1.2E-4</v>
      </c>
      <c r="O136" s="65">
        <f>ROUND(E136*N136,5)</f>
        <v>4.6999999999999999E-4</v>
      </c>
      <c r="P136" s="65">
        <v>0</v>
      </c>
      <c r="Q136" s="65">
        <f>ROUND(E136*P136,5)</f>
        <v>0</v>
      </c>
      <c r="R136" s="65"/>
      <c r="S136" s="65"/>
      <c r="T136" s="66">
        <v>0.16800000000000001</v>
      </c>
      <c r="U136" s="65">
        <f>ROUND(E136*T136,2)</f>
        <v>0.66</v>
      </c>
      <c r="V136" s="67"/>
      <c r="W136" s="7"/>
      <c r="X136" s="7"/>
      <c r="Y136" s="7"/>
      <c r="Z136" s="7"/>
      <c r="AA136" s="7"/>
      <c r="AB136" s="7"/>
      <c r="AC136" s="7"/>
      <c r="AD136" s="7"/>
      <c r="AE136" s="7" t="s">
        <v>54</v>
      </c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</row>
    <row r="137" spans="2:60" ht="25.5" outlineLevel="1">
      <c r="B137" s="85">
        <v>105</v>
      </c>
      <c r="C137" s="114" t="s">
        <v>164</v>
      </c>
      <c r="D137" s="63" t="s">
        <v>3</v>
      </c>
      <c r="E137" s="91">
        <v>3.92</v>
      </c>
      <c r="F137" s="64"/>
      <c r="G137" s="65">
        <f t="shared" si="38"/>
        <v>0</v>
      </c>
      <c r="H137" s="65">
        <v>81.44</v>
      </c>
      <c r="I137" s="65">
        <f>ROUND(E137*H137,2)</f>
        <v>319.24</v>
      </c>
      <c r="J137" s="65">
        <v>102.06</v>
      </c>
      <c r="K137" s="65">
        <f>ROUND(E137*J137,2)</f>
        <v>400.08</v>
      </c>
      <c r="L137" s="65">
        <v>21</v>
      </c>
      <c r="M137" s="65">
        <f>G137*(1+L137/100)</f>
        <v>0</v>
      </c>
      <c r="N137" s="65">
        <v>2.4000000000000001E-4</v>
      </c>
      <c r="O137" s="65">
        <f>ROUND(E137*N137,5)</f>
        <v>9.3999999999999997E-4</v>
      </c>
      <c r="P137" s="65">
        <v>0</v>
      </c>
      <c r="Q137" s="65">
        <f>ROUND(E137*P137,5)</f>
        <v>0</v>
      </c>
      <c r="R137" s="65"/>
      <c r="S137" s="65"/>
      <c r="T137" s="66">
        <v>0.3</v>
      </c>
      <c r="U137" s="65">
        <f>ROUND(E137*T137,2)</f>
        <v>1.18</v>
      </c>
      <c r="V137" s="68"/>
      <c r="W137" s="7"/>
      <c r="X137" s="7"/>
      <c r="Y137" s="7"/>
      <c r="Z137" s="7"/>
      <c r="AA137" s="7"/>
      <c r="AB137" s="7"/>
      <c r="AC137" s="7"/>
      <c r="AD137" s="7"/>
      <c r="AE137" s="7" t="s">
        <v>54</v>
      </c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</row>
    <row r="138" spans="2:60">
      <c r="B138" s="86" t="s">
        <v>50</v>
      </c>
      <c r="C138" s="120" t="s">
        <v>28</v>
      </c>
      <c r="D138" s="58"/>
      <c r="E138" s="92"/>
      <c r="F138" s="59"/>
      <c r="G138" s="60">
        <f>SUM(G139:G143)</f>
        <v>0</v>
      </c>
      <c r="H138" s="60"/>
      <c r="I138" s="60">
        <f>SUM(I139:I143)</f>
        <v>2938.98</v>
      </c>
      <c r="J138" s="60"/>
      <c r="K138" s="60">
        <f>SUM(K139:K143)</f>
        <v>12716.489999999998</v>
      </c>
      <c r="L138" s="60"/>
      <c r="M138" s="60">
        <f>SUM(M139:M143)</f>
        <v>0</v>
      </c>
      <c r="N138" s="60"/>
      <c r="O138" s="60">
        <f>SUM(O139:O143)</f>
        <v>6.4030000000000004E-2</v>
      </c>
      <c r="P138" s="60"/>
      <c r="Q138" s="60">
        <f>SUM(Q139:Q143)</f>
        <v>0</v>
      </c>
      <c r="R138" s="60"/>
      <c r="S138" s="60"/>
      <c r="T138" s="61"/>
      <c r="U138" s="60">
        <f>SUM(U139:U143)</f>
        <v>35.590000000000003</v>
      </c>
      <c r="V138" s="62">
        <f>G138*1.21</f>
        <v>0</v>
      </c>
      <c r="AE138" s="1" t="s">
        <v>51</v>
      </c>
    </row>
    <row r="139" spans="2:60" outlineLevel="1">
      <c r="B139" s="85">
        <v>106</v>
      </c>
      <c r="C139" s="114" t="s">
        <v>165</v>
      </c>
      <c r="D139" s="63" t="s">
        <v>3</v>
      </c>
      <c r="E139" s="91">
        <v>131.60759999999999</v>
      </c>
      <c r="F139" s="64"/>
      <c r="G139" s="65">
        <f t="shared" si="38"/>
        <v>0</v>
      </c>
      <c r="H139" s="65">
        <v>3.17</v>
      </c>
      <c r="I139" s="65">
        <f>ROUND(E139*H139,2)</f>
        <v>417.2</v>
      </c>
      <c r="J139" s="65">
        <v>11.63</v>
      </c>
      <c r="K139" s="65">
        <f>ROUND(E139*J139,2)</f>
        <v>1530.6</v>
      </c>
      <c r="L139" s="65">
        <v>21</v>
      </c>
      <c r="M139" s="65">
        <f>G139*(1+L139/100)</f>
        <v>0</v>
      </c>
      <c r="N139" s="65">
        <v>6.9999999999999994E-5</v>
      </c>
      <c r="O139" s="65">
        <f>ROUND(E139*N139,5)</f>
        <v>9.2099999999999994E-3</v>
      </c>
      <c r="P139" s="65">
        <v>0</v>
      </c>
      <c r="Q139" s="65">
        <f>ROUND(E139*P139,5)</f>
        <v>0</v>
      </c>
      <c r="R139" s="65"/>
      <c r="S139" s="65"/>
      <c r="T139" s="66">
        <v>3.2480000000000002E-2</v>
      </c>
      <c r="U139" s="65">
        <f>ROUND(E139*T139,2)</f>
        <v>4.2699999999999996</v>
      </c>
      <c r="V139" s="67"/>
      <c r="W139" s="7"/>
      <c r="X139" s="7"/>
      <c r="Y139" s="7"/>
      <c r="Z139" s="7"/>
      <c r="AA139" s="7"/>
      <c r="AB139" s="7"/>
      <c r="AC139" s="7"/>
      <c r="AD139" s="7"/>
      <c r="AE139" s="7" t="s">
        <v>54</v>
      </c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</row>
    <row r="140" spans="2:60" outlineLevel="1">
      <c r="B140" s="85">
        <v>107</v>
      </c>
      <c r="C140" s="114" t="s">
        <v>166</v>
      </c>
      <c r="D140" s="63" t="s">
        <v>3</v>
      </c>
      <c r="E140" s="91">
        <v>36.911999999999999</v>
      </c>
      <c r="F140" s="64"/>
      <c r="G140" s="65">
        <f t="shared" si="38"/>
        <v>0</v>
      </c>
      <c r="H140" s="65">
        <v>3.17</v>
      </c>
      <c r="I140" s="65">
        <f>ROUND(E140*H140,2)</f>
        <v>117.01</v>
      </c>
      <c r="J140" s="65">
        <v>11.63</v>
      </c>
      <c r="K140" s="65">
        <f>ROUND(E140*J140,2)</f>
        <v>429.29</v>
      </c>
      <c r="L140" s="65">
        <v>21</v>
      </c>
      <c r="M140" s="65">
        <f>G140*(1+L140/100)</f>
        <v>0</v>
      </c>
      <c r="N140" s="65">
        <v>6.9999999999999994E-5</v>
      </c>
      <c r="O140" s="65">
        <f>ROUND(E140*N140,5)</f>
        <v>2.5799999999999998E-3</v>
      </c>
      <c r="P140" s="65">
        <v>0</v>
      </c>
      <c r="Q140" s="65">
        <f>ROUND(E140*P140,5)</f>
        <v>0</v>
      </c>
      <c r="R140" s="65"/>
      <c r="S140" s="65"/>
      <c r="T140" s="66">
        <v>3.2480000000000002E-2</v>
      </c>
      <c r="U140" s="65">
        <f>ROUND(E140*T140,2)</f>
        <v>1.2</v>
      </c>
      <c r="V140" s="68"/>
      <c r="W140" s="7"/>
      <c r="X140" s="7"/>
      <c r="Y140" s="7"/>
      <c r="Z140" s="7"/>
      <c r="AA140" s="7"/>
      <c r="AB140" s="7"/>
      <c r="AC140" s="7"/>
      <c r="AD140" s="7"/>
      <c r="AE140" s="7" t="s">
        <v>54</v>
      </c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</row>
    <row r="141" spans="2:60" outlineLevel="1">
      <c r="B141" s="85">
        <v>108</v>
      </c>
      <c r="C141" s="114" t="s">
        <v>167</v>
      </c>
      <c r="D141" s="63" t="s">
        <v>3</v>
      </c>
      <c r="E141" s="91">
        <v>131.60749999999999</v>
      </c>
      <c r="F141" s="64"/>
      <c r="G141" s="65">
        <f t="shared" si="38"/>
        <v>0</v>
      </c>
      <c r="H141" s="65">
        <v>14.18</v>
      </c>
      <c r="I141" s="65">
        <f>ROUND(E141*H141,2)</f>
        <v>1866.19</v>
      </c>
      <c r="J141" s="65">
        <v>38.92</v>
      </c>
      <c r="K141" s="65">
        <f>ROUND(E141*J141,2)</f>
        <v>5122.16</v>
      </c>
      <c r="L141" s="65">
        <v>21</v>
      </c>
      <c r="M141" s="65">
        <f>G141*(1+L141/100)</f>
        <v>0</v>
      </c>
      <c r="N141" s="65">
        <v>3.1E-4</v>
      </c>
      <c r="O141" s="65">
        <f>ROUND(E141*N141,5)</f>
        <v>4.0800000000000003E-2</v>
      </c>
      <c r="P141" s="65">
        <v>0</v>
      </c>
      <c r="Q141" s="65">
        <f>ROUND(E141*P141,5)</f>
        <v>0</v>
      </c>
      <c r="R141" s="65"/>
      <c r="S141" s="65"/>
      <c r="T141" s="66">
        <v>0.10902000000000001</v>
      </c>
      <c r="U141" s="65">
        <f>ROUND(E141*T141,2)</f>
        <v>14.35</v>
      </c>
      <c r="V141" s="68"/>
      <c r="W141" s="7"/>
      <c r="X141" s="7"/>
      <c r="Y141" s="7"/>
      <c r="Z141" s="7"/>
      <c r="AA141" s="7"/>
      <c r="AB141" s="7"/>
      <c r="AC141" s="7"/>
      <c r="AD141" s="7"/>
      <c r="AE141" s="7" t="s">
        <v>54</v>
      </c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</row>
    <row r="142" spans="2:60" outlineLevel="1">
      <c r="B142" s="85">
        <v>109</v>
      </c>
      <c r="C142" s="114" t="s">
        <v>168</v>
      </c>
      <c r="D142" s="63" t="s">
        <v>3</v>
      </c>
      <c r="E142" s="91">
        <v>36.911999999999999</v>
      </c>
      <c r="F142" s="64"/>
      <c r="G142" s="65">
        <f t="shared" si="38"/>
        <v>0</v>
      </c>
      <c r="H142" s="65">
        <v>14.18</v>
      </c>
      <c r="I142" s="65">
        <f>ROUND(E142*H142,2)</f>
        <v>523.41</v>
      </c>
      <c r="J142" s="65">
        <v>38.92</v>
      </c>
      <c r="K142" s="65">
        <f>ROUND(E142*J142,2)</f>
        <v>1436.62</v>
      </c>
      <c r="L142" s="65">
        <v>21</v>
      </c>
      <c r="M142" s="65">
        <f>G142*(1+L142/100)</f>
        <v>0</v>
      </c>
      <c r="N142" s="65">
        <v>3.1E-4</v>
      </c>
      <c r="O142" s="65">
        <f>ROUND(E142*N142,5)</f>
        <v>1.1440000000000001E-2</v>
      </c>
      <c r="P142" s="65">
        <v>0</v>
      </c>
      <c r="Q142" s="65">
        <f>ROUND(E142*P142,5)</f>
        <v>0</v>
      </c>
      <c r="R142" s="65"/>
      <c r="S142" s="65"/>
      <c r="T142" s="66">
        <v>0.10902000000000001</v>
      </c>
      <c r="U142" s="65">
        <f>ROUND(E142*T142,2)</f>
        <v>4.0199999999999996</v>
      </c>
      <c r="V142" s="68"/>
      <c r="W142" s="7"/>
      <c r="X142" s="7"/>
      <c r="Y142" s="7"/>
      <c r="Z142" s="7"/>
      <c r="AA142" s="7"/>
      <c r="AB142" s="7"/>
      <c r="AC142" s="7"/>
      <c r="AD142" s="7"/>
      <c r="AE142" s="7" t="s">
        <v>54</v>
      </c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</row>
    <row r="143" spans="2:60" outlineLevel="1">
      <c r="B143" s="85">
        <v>110</v>
      </c>
      <c r="C143" s="114" t="s">
        <v>169</v>
      </c>
      <c r="D143" s="63" t="s">
        <v>3</v>
      </c>
      <c r="E143" s="91">
        <v>168.5196</v>
      </c>
      <c r="F143" s="64"/>
      <c r="G143" s="65">
        <f t="shared" si="38"/>
        <v>0</v>
      </c>
      <c r="H143" s="65">
        <v>0.09</v>
      </c>
      <c r="I143" s="65">
        <f>ROUND(E143*H143,2)</f>
        <v>15.17</v>
      </c>
      <c r="J143" s="65">
        <v>24.91</v>
      </c>
      <c r="K143" s="65">
        <f>ROUND(E143*J143,2)</f>
        <v>4197.82</v>
      </c>
      <c r="L143" s="65">
        <v>21</v>
      </c>
      <c r="M143" s="65">
        <f>G143*(1+L143/100)</f>
        <v>0</v>
      </c>
      <c r="N143" s="65">
        <v>0</v>
      </c>
      <c r="O143" s="65">
        <f>ROUND(E143*N143,5)</f>
        <v>0</v>
      </c>
      <c r="P143" s="65">
        <v>0</v>
      </c>
      <c r="Q143" s="65">
        <f>ROUND(E143*P143,5)</f>
        <v>0</v>
      </c>
      <c r="R143" s="65"/>
      <c r="S143" s="65"/>
      <c r="T143" s="66">
        <v>6.9709999999999994E-2</v>
      </c>
      <c r="U143" s="65">
        <f>ROUND(E143*T143,2)</f>
        <v>11.75</v>
      </c>
      <c r="V143" s="68"/>
      <c r="W143" s="7"/>
      <c r="X143" s="7"/>
      <c r="Y143" s="7"/>
      <c r="Z143" s="7"/>
      <c r="AA143" s="7"/>
      <c r="AB143" s="7"/>
      <c r="AC143" s="7"/>
      <c r="AD143" s="7"/>
      <c r="AE143" s="7" t="s">
        <v>54</v>
      </c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</row>
    <row r="144" spans="2:60">
      <c r="B144" s="86" t="s">
        <v>50</v>
      </c>
      <c r="C144" s="120" t="s">
        <v>29</v>
      </c>
      <c r="D144" s="58"/>
      <c r="E144" s="92"/>
      <c r="F144" s="59"/>
      <c r="G144" s="60">
        <f>SUM(G145:G147)</f>
        <v>0</v>
      </c>
      <c r="H144" s="60"/>
      <c r="I144" s="60">
        <f>SUM(I145:I147)</f>
        <v>0</v>
      </c>
      <c r="J144" s="60"/>
      <c r="K144" s="60">
        <f>SUM(K145:K147)</f>
        <v>16900</v>
      </c>
      <c r="L144" s="60"/>
      <c r="M144" s="60">
        <f>SUM(M145:M147)</f>
        <v>0</v>
      </c>
      <c r="N144" s="60"/>
      <c r="O144" s="60">
        <f>SUM(O145:O147)</f>
        <v>0</v>
      </c>
      <c r="P144" s="60"/>
      <c r="Q144" s="60">
        <f>SUM(Q145:Q147)</f>
        <v>0</v>
      </c>
      <c r="R144" s="60"/>
      <c r="S144" s="60"/>
      <c r="T144" s="61"/>
      <c r="U144" s="60">
        <f>SUM(U145:U147)</f>
        <v>13.040000000000001</v>
      </c>
      <c r="V144" s="62">
        <f>G144*1.21</f>
        <v>0</v>
      </c>
      <c r="AE144" s="1" t="s">
        <v>51</v>
      </c>
    </row>
    <row r="145" spans="2:60" outlineLevel="1">
      <c r="B145" s="85">
        <v>111</v>
      </c>
      <c r="C145" s="114" t="s">
        <v>170</v>
      </c>
      <c r="D145" s="63" t="s">
        <v>101</v>
      </c>
      <c r="E145" s="91">
        <v>2</v>
      </c>
      <c r="F145" s="64"/>
      <c r="G145" s="65">
        <f t="shared" si="38"/>
        <v>0</v>
      </c>
      <c r="H145" s="65">
        <v>0</v>
      </c>
      <c r="I145" s="65">
        <f>ROUND(E145*H145,2)</f>
        <v>0</v>
      </c>
      <c r="J145" s="65">
        <v>450</v>
      </c>
      <c r="K145" s="65">
        <f>ROUND(E145*J145,2)</f>
        <v>900</v>
      </c>
      <c r="L145" s="65">
        <v>21</v>
      </c>
      <c r="M145" s="65">
        <f>G145*(1+L145/100)</f>
        <v>0</v>
      </c>
      <c r="N145" s="65">
        <v>0</v>
      </c>
      <c r="O145" s="65">
        <f>ROUND(E145*N145,5)</f>
        <v>0</v>
      </c>
      <c r="P145" s="65">
        <v>0</v>
      </c>
      <c r="Q145" s="65">
        <f>ROUND(E145*P145,5)</f>
        <v>0</v>
      </c>
      <c r="R145" s="65"/>
      <c r="S145" s="65"/>
      <c r="T145" s="66">
        <v>6.2</v>
      </c>
      <c r="U145" s="65">
        <f>ROUND(E145*T145,2)</f>
        <v>12.4</v>
      </c>
      <c r="V145" s="67"/>
      <c r="W145" s="7"/>
      <c r="X145" s="7"/>
      <c r="Y145" s="7"/>
      <c r="Z145" s="7"/>
      <c r="AA145" s="7"/>
      <c r="AB145" s="7"/>
      <c r="AC145" s="7"/>
      <c r="AD145" s="7"/>
      <c r="AE145" s="7" t="s">
        <v>54</v>
      </c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</row>
    <row r="146" spans="2:60" ht="25.5" outlineLevel="1">
      <c r="B146" s="85">
        <v>112</v>
      </c>
      <c r="C146" s="114" t="s">
        <v>171</v>
      </c>
      <c r="D146" s="63" t="s">
        <v>101</v>
      </c>
      <c r="E146" s="91">
        <v>2</v>
      </c>
      <c r="F146" s="64"/>
      <c r="G146" s="65">
        <f t="shared" si="38"/>
        <v>0</v>
      </c>
      <c r="H146" s="65">
        <v>0</v>
      </c>
      <c r="I146" s="65">
        <f>ROUND(E146*H146,2)</f>
        <v>0</v>
      </c>
      <c r="J146" s="65">
        <v>6500</v>
      </c>
      <c r="K146" s="65">
        <f>ROUND(E146*J146,2)</f>
        <v>13000</v>
      </c>
      <c r="L146" s="65">
        <v>21</v>
      </c>
      <c r="M146" s="65">
        <f>G146*(1+L146/100)</f>
        <v>0</v>
      </c>
      <c r="N146" s="65">
        <v>0</v>
      </c>
      <c r="O146" s="65">
        <f>ROUND(E146*N146,5)</f>
        <v>0</v>
      </c>
      <c r="P146" s="65">
        <v>0</v>
      </c>
      <c r="Q146" s="65">
        <f>ROUND(E146*P146,5)</f>
        <v>0</v>
      </c>
      <c r="R146" s="65"/>
      <c r="S146" s="65"/>
      <c r="T146" s="66">
        <v>0.1598</v>
      </c>
      <c r="U146" s="65">
        <f>ROUND(E146*T146,2)</f>
        <v>0.32</v>
      </c>
      <c r="V146" s="68"/>
      <c r="W146" s="7"/>
      <c r="X146" s="7"/>
      <c r="Y146" s="7"/>
      <c r="Z146" s="7"/>
      <c r="AA146" s="7"/>
      <c r="AB146" s="7"/>
      <c r="AC146" s="7"/>
      <c r="AD146" s="7"/>
      <c r="AE146" s="7" t="s">
        <v>54</v>
      </c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</row>
    <row r="147" spans="2:60" ht="25.5" outlineLevel="1">
      <c r="B147" s="85">
        <v>113</v>
      </c>
      <c r="C147" s="114" t="s">
        <v>172</v>
      </c>
      <c r="D147" s="63" t="s">
        <v>101</v>
      </c>
      <c r="E147" s="91">
        <v>2</v>
      </c>
      <c r="F147" s="64"/>
      <c r="G147" s="65">
        <f t="shared" si="38"/>
        <v>0</v>
      </c>
      <c r="H147" s="65">
        <v>0</v>
      </c>
      <c r="I147" s="65">
        <f>ROUND(E147*H147,2)</f>
        <v>0</v>
      </c>
      <c r="J147" s="65">
        <v>1500</v>
      </c>
      <c r="K147" s="65">
        <f>ROUND(E147*J147,2)</f>
        <v>3000</v>
      </c>
      <c r="L147" s="65">
        <v>21</v>
      </c>
      <c r="M147" s="65">
        <f>G147*(1+L147/100)</f>
        <v>0</v>
      </c>
      <c r="N147" s="65">
        <v>0</v>
      </c>
      <c r="O147" s="65">
        <f>ROUND(E147*N147,5)</f>
        <v>0</v>
      </c>
      <c r="P147" s="65">
        <v>0</v>
      </c>
      <c r="Q147" s="65">
        <f>ROUND(E147*P147,5)</f>
        <v>0</v>
      </c>
      <c r="R147" s="65"/>
      <c r="S147" s="65"/>
      <c r="T147" s="66">
        <v>0.1598</v>
      </c>
      <c r="U147" s="65">
        <f>ROUND(E147*T147,2)</f>
        <v>0.32</v>
      </c>
      <c r="V147" s="68"/>
      <c r="W147" s="7"/>
      <c r="X147" s="7"/>
      <c r="Y147" s="7"/>
      <c r="Z147" s="7"/>
      <c r="AA147" s="7"/>
      <c r="AB147" s="7"/>
      <c r="AC147" s="7"/>
      <c r="AD147" s="7"/>
      <c r="AE147" s="7" t="s">
        <v>54</v>
      </c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</row>
    <row r="148" spans="2:60">
      <c r="B148" s="86" t="s">
        <v>50</v>
      </c>
      <c r="C148" s="120" t="s">
        <v>7</v>
      </c>
      <c r="D148" s="58"/>
      <c r="E148" s="92"/>
      <c r="F148" s="59"/>
      <c r="G148" s="60">
        <f>SUM(G149:G151)</f>
        <v>0</v>
      </c>
      <c r="H148" s="60"/>
      <c r="I148" s="60">
        <f>SUM(I149:I151)</f>
        <v>0</v>
      </c>
      <c r="J148" s="60"/>
      <c r="K148" s="60">
        <f>SUM(K149:K151)</f>
        <v>17415</v>
      </c>
      <c r="L148" s="60"/>
      <c r="M148" s="60">
        <f>SUM(M149:M151)</f>
        <v>0</v>
      </c>
      <c r="N148" s="60"/>
      <c r="O148" s="60">
        <f>SUM(O149:O151)</f>
        <v>0</v>
      </c>
      <c r="P148" s="60"/>
      <c r="Q148" s="60">
        <f>SUM(Q149:Q151)</f>
        <v>0</v>
      </c>
      <c r="R148" s="60"/>
      <c r="S148" s="60"/>
      <c r="T148" s="61"/>
      <c r="U148" s="60">
        <f>SUM(U149:U151)</f>
        <v>0</v>
      </c>
      <c r="V148" s="62">
        <f>G148*1.21</f>
        <v>0</v>
      </c>
      <c r="AE148" s="1" t="s">
        <v>51</v>
      </c>
    </row>
    <row r="149" spans="2:60" outlineLevel="1">
      <c r="B149" s="85">
        <v>114</v>
      </c>
      <c r="C149" s="114" t="s">
        <v>173</v>
      </c>
      <c r="D149" s="63" t="s">
        <v>174</v>
      </c>
      <c r="E149" s="91">
        <v>1</v>
      </c>
      <c r="F149" s="64"/>
      <c r="G149" s="65">
        <f t="shared" si="38"/>
        <v>0</v>
      </c>
      <c r="H149" s="65">
        <v>0</v>
      </c>
      <c r="I149" s="65">
        <f>ROUND(E149*H149,2)</f>
        <v>0</v>
      </c>
      <c r="J149" s="65">
        <v>2925</v>
      </c>
      <c r="K149" s="65">
        <f>ROUND(E149*J149,2)</f>
        <v>2925</v>
      </c>
      <c r="L149" s="65">
        <v>21</v>
      </c>
      <c r="M149" s="65">
        <f>G149*(1+L149/100)</f>
        <v>0</v>
      </c>
      <c r="N149" s="65">
        <v>0</v>
      </c>
      <c r="O149" s="65">
        <f>ROUND(E149*N149,5)</f>
        <v>0</v>
      </c>
      <c r="P149" s="65">
        <v>0</v>
      </c>
      <c r="Q149" s="65">
        <f>ROUND(E149*P149,5)</f>
        <v>0</v>
      </c>
      <c r="R149" s="65"/>
      <c r="S149" s="65"/>
      <c r="T149" s="66">
        <v>0</v>
      </c>
      <c r="U149" s="65">
        <f>ROUND(E149*T149,2)</f>
        <v>0</v>
      </c>
      <c r="V149" s="67"/>
      <c r="W149" s="7"/>
      <c r="X149" s="7"/>
      <c r="Y149" s="7"/>
      <c r="Z149" s="7"/>
      <c r="AA149" s="7"/>
      <c r="AB149" s="7"/>
      <c r="AC149" s="7"/>
      <c r="AD149" s="7"/>
      <c r="AE149" s="7" t="s">
        <v>54</v>
      </c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</row>
    <row r="150" spans="2:60" outlineLevel="1">
      <c r="B150" s="85">
        <v>115</v>
      </c>
      <c r="C150" s="114" t="s">
        <v>175</v>
      </c>
      <c r="D150" s="63" t="s">
        <v>174</v>
      </c>
      <c r="E150" s="91">
        <v>1</v>
      </c>
      <c r="F150" s="64"/>
      <c r="G150" s="65">
        <f t="shared" si="38"/>
        <v>0</v>
      </c>
      <c r="H150" s="65">
        <v>0</v>
      </c>
      <c r="I150" s="65">
        <f>ROUND(E150*H150,2)</f>
        <v>0</v>
      </c>
      <c r="J150" s="65">
        <v>8050</v>
      </c>
      <c r="K150" s="65">
        <f>ROUND(E150*J150,2)</f>
        <v>8050</v>
      </c>
      <c r="L150" s="65">
        <v>21</v>
      </c>
      <c r="M150" s="65">
        <f>G150*(1+L150/100)</f>
        <v>0</v>
      </c>
      <c r="N150" s="65">
        <v>0</v>
      </c>
      <c r="O150" s="65">
        <f>ROUND(E150*N150,5)</f>
        <v>0</v>
      </c>
      <c r="P150" s="65">
        <v>0</v>
      </c>
      <c r="Q150" s="65">
        <f>ROUND(E150*P150,5)</f>
        <v>0</v>
      </c>
      <c r="R150" s="65"/>
      <c r="S150" s="65"/>
      <c r="T150" s="66">
        <v>0</v>
      </c>
      <c r="U150" s="65">
        <f>ROUND(E150*T150,2)</f>
        <v>0</v>
      </c>
      <c r="V150" s="68"/>
      <c r="W150" s="7"/>
      <c r="X150" s="7"/>
      <c r="Y150" s="7"/>
      <c r="Z150" s="7"/>
      <c r="AA150" s="7"/>
      <c r="AB150" s="7"/>
      <c r="AC150" s="7"/>
      <c r="AD150" s="7"/>
      <c r="AE150" s="7" t="s">
        <v>54</v>
      </c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</row>
    <row r="151" spans="2:60" ht="13.5" outlineLevel="1" thickBot="1">
      <c r="B151" s="87">
        <v>116</v>
      </c>
      <c r="C151" s="121" t="s">
        <v>176</v>
      </c>
      <c r="D151" s="73" t="s">
        <v>174</v>
      </c>
      <c r="E151" s="93">
        <v>1</v>
      </c>
      <c r="F151" s="74"/>
      <c r="G151" s="75">
        <f t="shared" si="38"/>
        <v>0</v>
      </c>
      <c r="H151" s="75">
        <v>0</v>
      </c>
      <c r="I151" s="75">
        <f>ROUND(E151*H151,2)</f>
        <v>0</v>
      </c>
      <c r="J151" s="75">
        <v>6440</v>
      </c>
      <c r="K151" s="75">
        <f>ROUND(E151*J151,2)</f>
        <v>6440</v>
      </c>
      <c r="L151" s="75">
        <v>21</v>
      </c>
      <c r="M151" s="75">
        <f>G151*(1+L151/100)</f>
        <v>0</v>
      </c>
      <c r="N151" s="75">
        <v>0</v>
      </c>
      <c r="O151" s="75">
        <f>ROUND(E151*N151,5)</f>
        <v>0</v>
      </c>
      <c r="P151" s="75">
        <v>0</v>
      </c>
      <c r="Q151" s="75">
        <f>ROUND(E151*P151,5)</f>
        <v>0</v>
      </c>
      <c r="R151" s="75"/>
      <c r="S151" s="75"/>
      <c r="T151" s="76">
        <v>0</v>
      </c>
      <c r="U151" s="75">
        <f>ROUND(E151*T151,2)</f>
        <v>0</v>
      </c>
      <c r="V151" s="77"/>
      <c r="W151" s="7"/>
      <c r="X151" s="7"/>
      <c r="Y151" s="7"/>
      <c r="Z151" s="7"/>
      <c r="AA151" s="7"/>
      <c r="AB151" s="7"/>
      <c r="AC151" s="7"/>
      <c r="AD151" s="7"/>
      <c r="AE151" s="7" t="s">
        <v>54</v>
      </c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</row>
    <row r="152" spans="2:60" ht="13.5" outlineLevel="1" thickBot="1">
      <c r="B152" s="88"/>
      <c r="C152" s="17"/>
      <c r="D152" s="18"/>
      <c r="E152" s="94"/>
      <c r="F152" s="19"/>
      <c r="G152" s="19"/>
      <c r="H152" s="19"/>
      <c r="I152" s="19"/>
      <c r="J152" s="19"/>
      <c r="K152" s="19"/>
      <c r="L152" s="19"/>
      <c r="M152" s="19"/>
      <c r="N152" s="18"/>
      <c r="O152" s="18"/>
      <c r="P152" s="18"/>
      <c r="Q152" s="18"/>
      <c r="R152" s="18"/>
      <c r="S152" s="18"/>
      <c r="T152" s="18"/>
      <c r="U152" s="18"/>
      <c r="V152" s="20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</row>
    <row r="153" spans="2:60">
      <c r="C153" s="1"/>
      <c r="D153" s="15"/>
      <c r="E153" s="157" t="s">
        <v>230</v>
      </c>
      <c r="F153" s="158"/>
      <c r="G153" s="146">
        <f>SUM(G11,G13,G18,G20,G29,G31,G34,G37,G47,G57,G59,G69,G79,G99,G103,G107,G113,G117,G126,G135,G138,G144,G148)</f>
        <v>0</v>
      </c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AC153" s="1">
        <v>15</v>
      </c>
      <c r="AD153" s="1">
        <v>21</v>
      </c>
    </row>
    <row r="154" spans="2:60">
      <c r="C154" s="1"/>
      <c r="D154" s="15"/>
      <c r="E154" s="161" t="s">
        <v>0</v>
      </c>
      <c r="F154" s="162"/>
      <c r="G154" s="147">
        <f>G153*0.21</f>
        <v>0</v>
      </c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</row>
    <row r="155" spans="2:60" ht="13.5" thickBot="1">
      <c r="C155" s="1"/>
      <c r="D155" s="16"/>
      <c r="E155" s="159" t="s">
        <v>179</v>
      </c>
      <c r="F155" s="160"/>
      <c r="G155" s="95">
        <f>G153*1.21</f>
        <v>0</v>
      </c>
      <c r="H155" s="12"/>
      <c r="I155" s="12"/>
      <c r="AE155" s="1" t="s">
        <v>177</v>
      </c>
    </row>
  </sheetData>
  <mergeCells count="10">
    <mergeCell ref="C2:M3"/>
    <mergeCell ref="C4:M4"/>
    <mergeCell ref="C5:M5"/>
    <mergeCell ref="E153:F153"/>
    <mergeCell ref="E155:F155"/>
    <mergeCell ref="E154:F154"/>
    <mergeCell ref="C96:G96"/>
    <mergeCell ref="C6:G6"/>
    <mergeCell ref="C7:G7"/>
    <mergeCell ref="C95:G95"/>
  </mergeCells>
  <pageMargins left="0.59055118110236204" right="0.39370078740157499" top="0.78740157499999996" bottom="0.78740157499999996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B2:U12"/>
  <sheetViews>
    <sheetView workbookViewId="0">
      <selection activeCell="E6" sqref="E6"/>
    </sheetView>
  </sheetViews>
  <sheetFormatPr defaultRowHeight="15"/>
  <cols>
    <col min="1" max="2" width="4.7109375" customWidth="1"/>
    <col min="3" max="3" width="24.7109375" customWidth="1"/>
    <col min="4" max="4" width="36.7109375" customWidth="1"/>
    <col min="5" max="5" width="12.7109375" customWidth="1"/>
    <col min="6" max="8" width="15.7109375" customWidth="1"/>
  </cols>
  <sheetData>
    <row r="2" spans="2:21" ht="21">
      <c r="C2" s="96"/>
      <c r="D2" s="175" t="s">
        <v>221</v>
      </c>
      <c r="E2" s="175"/>
      <c r="F2" s="175"/>
      <c r="G2" s="96"/>
      <c r="H2" s="96"/>
    </row>
    <row r="3" spans="2:21" ht="21">
      <c r="C3" s="96"/>
      <c r="D3" s="176" t="s">
        <v>222</v>
      </c>
      <c r="E3" s="176"/>
      <c r="F3" s="176"/>
      <c r="G3" s="96"/>
      <c r="H3" s="96"/>
    </row>
    <row r="4" spans="2:21" ht="21">
      <c r="C4" s="96"/>
      <c r="D4" s="177" t="s">
        <v>225</v>
      </c>
      <c r="E4" s="177"/>
      <c r="F4" s="177"/>
      <c r="G4" s="96"/>
      <c r="H4" s="96"/>
    </row>
    <row r="5" spans="2:21" ht="15.75" thickBot="1">
      <c r="C5" s="96"/>
      <c r="D5" s="96"/>
      <c r="E5" s="96"/>
      <c r="F5" s="96"/>
      <c r="G5" s="96"/>
      <c r="H5" s="96"/>
    </row>
    <row r="6" spans="2:21" ht="25.5">
      <c r="B6" s="105" t="s">
        <v>224</v>
      </c>
      <c r="C6" s="106" t="s">
        <v>38</v>
      </c>
      <c r="D6" s="106" t="s">
        <v>200</v>
      </c>
      <c r="E6" s="106" t="s">
        <v>203</v>
      </c>
      <c r="F6" s="107" t="s">
        <v>226</v>
      </c>
      <c r="G6" s="107" t="s">
        <v>227</v>
      </c>
      <c r="H6" s="108" t="s">
        <v>228</v>
      </c>
      <c r="I6" s="98"/>
    </row>
    <row r="7" spans="2:21" ht="64.5" thickBot="1">
      <c r="B7" s="99">
        <v>1</v>
      </c>
      <c r="C7" s="100" t="s">
        <v>199</v>
      </c>
      <c r="D7" s="109" t="s">
        <v>178</v>
      </c>
      <c r="E7" s="101">
        <v>1</v>
      </c>
      <c r="F7" s="102"/>
      <c r="G7" s="103">
        <f>F7*E7</f>
        <v>0</v>
      </c>
      <c r="H7" s="104">
        <f>G7*1.21</f>
        <v>0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2:21">
      <c r="B8" s="96"/>
      <c r="C8" s="96"/>
      <c r="D8" s="96"/>
      <c r="E8" s="96"/>
      <c r="F8" s="96"/>
      <c r="G8" s="96"/>
      <c r="H8" s="96"/>
    </row>
    <row r="9" spans="2:21" ht="15.75" thickBot="1">
      <c r="B9" s="96"/>
      <c r="C9" s="96"/>
      <c r="D9" s="96"/>
      <c r="E9" s="96"/>
      <c r="F9" s="96"/>
      <c r="G9" s="96"/>
      <c r="H9" s="96"/>
    </row>
    <row r="10" spans="2:21">
      <c r="B10" s="96"/>
      <c r="C10" s="96"/>
      <c r="D10" s="110" t="s">
        <v>201</v>
      </c>
      <c r="E10" s="141">
        <f>G7</f>
        <v>0</v>
      </c>
      <c r="F10" s="96"/>
      <c r="G10" s="96"/>
      <c r="H10" s="96"/>
    </row>
    <row r="11" spans="2:21">
      <c r="B11" s="96"/>
      <c r="C11" s="96"/>
      <c r="D11" s="111" t="s">
        <v>0</v>
      </c>
      <c r="E11" s="142">
        <f>E10*0.21</f>
        <v>0</v>
      </c>
      <c r="F11" s="96"/>
      <c r="G11" s="96"/>
      <c r="H11" s="96"/>
    </row>
    <row r="12" spans="2:21" ht="15.75" thickBot="1">
      <c r="B12" s="96"/>
      <c r="C12" s="96"/>
      <c r="D12" s="112" t="s">
        <v>202</v>
      </c>
      <c r="E12" s="143">
        <f>H7</f>
        <v>0</v>
      </c>
      <c r="F12" s="96"/>
      <c r="G12" s="96"/>
      <c r="H12" s="96"/>
    </row>
  </sheetData>
  <mergeCells count="3">
    <mergeCell ref="D2:F2"/>
    <mergeCell ref="D3:F3"/>
    <mergeCell ref="D4:F4"/>
  </mergeCells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39997558519241921"/>
    <outlinePr summaryBelow="0"/>
  </sheetPr>
  <dimension ref="B2:BH156"/>
  <sheetViews>
    <sheetView workbookViewId="0">
      <selection activeCell="F163" sqref="F163"/>
    </sheetView>
  </sheetViews>
  <sheetFormatPr defaultRowHeight="12.75" outlineLevelRow="1"/>
  <cols>
    <col min="1" max="1" width="5.7109375" style="1" customWidth="1"/>
    <col min="2" max="2" width="4.7109375" style="1" customWidth="1"/>
    <col min="3" max="3" width="38.28515625" style="11" customWidth="1"/>
    <col min="4" max="4" width="4.5703125" style="1" customWidth="1"/>
    <col min="5" max="5" width="10.5703125" style="1" customWidth="1"/>
    <col min="6" max="6" width="9.85546875" style="1" customWidth="1"/>
    <col min="7" max="7" width="12.7109375" style="1" customWidth="1"/>
    <col min="8" max="21" width="0" style="1" hidden="1" customWidth="1"/>
    <col min="22" max="22" width="12.7109375" style="1" customWidth="1"/>
    <col min="23" max="28" width="9.140625" style="1"/>
    <col min="29" max="39" width="0" style="1" hidden="1" customWidth="1"/>
    <col min="40" max="52" width="9.140625" style="1"/>
    <col min="53" max="53" width="73.42578125" style="1" customWidth="1"/>
    <col min="54" max="16384" width="9.140625" style="1"/>
  </cols>
  <sheetData>
    <row r="2" spans="2:60" ht="21">
      <c r="C2" s="178" t="s">
        <v>231</v>
      </c>
      <c r="D2" s="178"/>
      <c r="E2" s="178"/>
      <c r="F2" s="178"/>
      <c r="G2" s="178"/>
    </row>
    <row r="3" spans="2:60" ht="21">
      <c r="C3" s="179" t="s">
        <v>222</v>
      </c>
      <c r="D3" s="179"/>
      <c r="E3" s="179"/>
      <c r="F3" s="179"/>
      <c r="G3" s="179"/>
    </row>
    <row r="4" spans="2:60" ht="21">
      <c r="C4" s="180" t="s">
        <v>223</v>
      </c>
      <c r="D4" s="180"/>
      <c r="E4" s="180"/>
      <c r="F4" s="180"/>
      <c r="G4" s="180"/>
    </row>
    <row r="5" spans="2:60" ht="15.75" customHeight="1">
      <c r="B5" s="113"/>
      <c r="C5" s="113"/>
      <c r="D5" s="113"/>
      <c r="E5" s="113"/>
      <c r="F5" s="113"/>
      <c r="G5" s="113"/>
      <c r="AE5" s="1" t="s">
        <v>30</v>
      </c>
    </row>
    <row r="6" spans="2:60" ht="24.95" hidden="1" customHeight="1">
      <c r="B6" s="48" t="s">
        <v>32</v>
      </c>
      <c r="C6" s="168"/>
      <c r="D6" s="168"/>
      <c r="E6" s="168"/>
      <c r="F6" s="168"/>
      <c r="G6" s="169"/>
      <c r="AE6" s="1" t="s">
        <v>33</v>
      </c>
    </row>
    <row r="7" spans="2:60" ht="24.95" hidden="1" customHeight="1">
      <c r="B7" s="2" t="s">
        <v>34</v>
      </c>
      <c r="C7" s="170"/>
      <c r="D7" s="171"/>
      <c r="E7" s="171"/>
      <c r="F7" s="171"/>
      <c r="G7" s="172"/>
      <c r="AE7" s="1" t="s">
        <v>35</v>
      </c>
    </row>
    <row r="8" spans="2:60" hidden="1">
      <c r="B8" s="3" t="s">
        <v>36</v>
      </c>
      <c r="C8" s="4"/>
      <c r="D8" s="5"/>
      <c r="E8" s="5"/>
      <c r="F8" s="5"/>
      <c r="G8" s="6"/>
      <c r="AE8" s="1" t="s">
        <v>37</v>
      </c>
    </row>
    <row r="9" spans="2:60" ht="13.5" thickBot="1"/>
    <row r="10" spans="2:60" ht="38.25">
      <c r="B10" s="130" t="s">
        <v>224</v>
      </c>
      <c r="C10" s="131" t="s">
        <v>38</v>
      </c>
      <c r="D10" s="52" t="s">
        <v>1</v>
      </c>
      <c r="E10" s="52" t="s">
        <v>229</v>
      </c>
      <c r="F10" s="97" t="s">
        <v>226</v>
      </c>
      <c r="G10" s="52" t="s">
        <v>227</v>
      </c>
      <c r="H10" s="52" t="s">
        <v>4</v>
      </c>
      <c r="I10" s="52" t="s">
        <v>39</v>
      </c>
      <c r="J10" s="52" t="s">
        <v>5</v>
      </c>
      <c r="K10" s="52" t="s">
        <v>40</v>
      </c>
      <c r="L10" s="52" t="s">
        <v>0</v>
      </c>
      <c r="M10" s="52" t="s">
        <v>41</v>
      </c>
      <c r="N10" s="52" t="s">
        <v>42</v>
      </c>
      <c r="O10" s="52" t="s">
        <v>43</v>
      </c>
      <c r="P10" s="52" t="s">
        <v>44</v>
      </c>
      <c r="Q10" s="52" t="s">
        <v>45</v>
      </c>
      <c r="R10" s="52" t="s">
        <v>46</v>
      </c>
      <c r="S10" s="52" t="s">
        <v>47</v>
      </c>
      <c r="T10" s="52" t="s">
        <v>48</v>
      </c>
      <c r="U10" s="52" t="s">
        <v>49</v>
      </c>
      <c r="V10" s="53" t="s">
        <v>228</v>
      </c>
    </row>
    <row r="11" spans="2:60">
      <c r="B11" s="84" t="s">
        <v>50</v>
      </c>
      <c r="C11" s="119" t="s">
        <v>8</v>
      </c>
      <c r="D11" s="123"/>
      <c r="E11" s="90"/>
      <c r="F11" s="124"/>
      <c r="G11" s="125">
        <f>SUMIF(AE12:AE14,"&lt;&gt;NOR",G12:G14)</f>
        <v>0</v>
      </c>
      <c r="H11" s="124"/>
      <c r="I11" s="124">
        <f>SUM(I12:I14)</f>
        <v>4534.8099999999995</v>
      </c>
      <c r="J11" s="124"/>
      <c r="K11" s="124">
        <f>SUM(K12:K14)</f>
        <v>2195.9499999999998</v>
      </c>
      <c r="L11" s="124"/>
      <c r="M11" s="124">
        <f>SUM(M12:M14)</f>
        <v>0</v>
      </c>
      <c r="N11" s="123"/>
      <c r="O11" s="123">
        <f>SUM(O12:O14)</f>
        <v>1.3750599999999999</v>
      </c>
      <c r="P11" s="123"/>
      <c r="Q11" s="123">
        <f>SUM(Q12:Q14)</f>
        <v>0</v>
      </c>
      <c r="R11" s="123"/>
      <c r="S11" s="123"/>
      <c r="T11" s="122"/>
      <c r="U11" s="123">
        <f>SUM(U12:U14)</f>
        <v>6.34</v>
      </c>
      <c r="V11" s="132">
        <f>G11*1.21</f>
        <v>0</v>
      </c>
      <c r="AE11" s="1" t="s">
        <v>51</v>
      </c>
    </row>
    <row r="12" spans="2:60" ht="25.5" outlineLevel="1">
      <c r="B12" s="85">
        <v>1</v>
      </c>
      <c r="C12" s="114" t="s">
        <v>52</v>
      </c>
      <c r="D12" s="63" t="s">
        <v>53</v>
      </c>
      <c r="E12" s="91">
        <v>0.25</v>
      </c>
      <c r="F12" s="115"/>
      <c r="G12" s="116">
        <f>F12*E12</f>
        <v>0</v>
      </c>
      <c r="H12" s="117">
        <v>2840</v>
      </c>
      <c r="I12" s="117">
        <f>ROUND(E12*H12,2)</f>
        <v>710</v>
      </c>
      <c r="J12" s="117">
        <v>1290</v>
      </c>
      <c r="K12" s="117">
        <f>ROUND(E12*J12,2)</f>
        <v>322.5</v>
      </c>
      <c r="L12" s="117">
        <v>21</v>
      </c>
      <c r="M12" s="117">
        <f>G12*(1+L12/100)</f>
        <v>0</v>
      </c>
      <c r="N12" s="63">
        <v>1.9535199999999999</v>
      </c>
      <c r="O12" s="63">
        <f>ROUND(E12*N12,5)</f>
        <v>0.48837999999999998</v>
      </c>
      <c r="P12" s="63">
        <v>0</v>
      </c>
      <c r="Q12" s="63">
        <f>ROUND(E12*P12,5)</f>
        <v>0</v>
      </c>
      <c r="R12" s="63"/>
      <c r="S12" s="63"/>
      <c r="T12" s="118">
        <v>3.69</v>
      </c>
      <c r="U12" s="63">
        <f>ROUND(E12*T12,2)</f>
        <v>0.92</v>
      </c>
      <c r="V12" s="133"/>
      <c r="W12" s="7"/>
      <c r="X12" s="7"/>
      <c r="Y12" s="7"/>
      <c r="Z12" s="7"/>
      <c r="AA12" s="7"/>
      <c r="AB12" s="7"/>
      <c r="AC12" s="7"/>
      <c r="AD12" s="7"/>
      <c r="AE12" s="7" t="s">
        <v>54</v>
      </c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</row>
    <row r="13" spans="2:60" ht="25.5" outlineLevel="1">
      <c r="B13" s="85">
        <v>2</v>
      </c>
      <c r="C13" s="114" t="s">
        <v>198</v>
      </c>
      <c r="D13" s="63" t="s">
        <v>3</v>
      </c>
      <c r="E13" s="91">
        <v>3.65</v>
      </c>
      <c r="F13" s="115"/>
      <c r="G13" s="116">
        <f t="shared" ref="G13:G14" si="0">F13*E13</f>
        <v>0</v>
      </c>
      <c r="H13" s="117">
        <v>455.09</v>
      </c>
      <c r="I13" s="117">
        <f>ROUND(E13*H13,2)</f>
        <v>1661.08</v>
      </c>
      <c r="J13" s="117">
        <v>222.91000000000003</v>
      </c>
      <c r="K13" s="117">
        <f>ROUND(E13*J13,2)</f>
        <v>813.62</v>
      </c>
      <c r="L13" s="117">
        <v>21</v>
      </c>
      <c r="M13" s="117">
        <f>G13*(1+L13/100)</f>
        <v>0</v>
      </c>
      <c r="N13" s="63">
        <v>0.1055</v>
      </c>
      <c r="O13" s="63">
        <f>ROUND(E13*N13,5)</f>
        <v>0.38507999999999998</v>
      </c>
      <c r="P13" s="63">
        <v>0</v>
      </c>
      <c r="Q13" s="63">
        <f>ROUND(E13*P13,5)</f>
        <v>0</v>
      </c>
      <c r="R13" s="63"/>
      <c r="S13" s="63"/>
      <c r="T13" s="118">
        <v>0.64478000000000002</v>
      </c>
      <c r="U13" s="63">
        <f>ROUND(E13*T13,2)</f>
        <v>2.35</v>
      </c>
      <c r="V13" s="134"/>
      <c r="W13" s="7"/>
      <c r="X13" s="7"/>
      <c r="Y13" s="7"/>
      <c r="Z13" s="7"/>
      <c r="AA13" s="7"/>
      <c r="AB13" s="7"/>
      <c r="AC13" s="7"/>
      <c r="AD13" s="7"/>
      <c r="AE13" s="7" t="s">
        <v>84</v>
      </c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</row>
    <row r="14" spans="2:60" ht="25.5" outlineLevel="1">
      <c r="B14" s="85">
        <v>3</v>
      </c>
      <c r="C14" s="114" t="s">
        <v>197</v>
      </c>
      <c r="D14" s="63" t="s">
        <v>3</v>
      </c>
      <c r="E14" s="91">
        <v>4.7545000000000002</v>
      </c>
      <c r="F14" s="115"/>
      <c r="G14" s="116">
        <f t="shared" si="0"/>
        <v>0</v>
      </c>
      <c r="H14" s="117">
        <v>455.09</v>
      </c>
      <c r="I14" s="117">
        <f>ROUND(E14*H14,2)</f>
        <v>2163.73</v>
      </c>
      <c r="J14" s="117">
        <v>222.91000000000003</v>
      </c>
      <c r="K14" s="117">
        <f>ROUND(E14*J14,2)</f>
        <v>1059.83</v>
      </c>
      <c r="L14" s="117">
        <v>21</v>
      </c>
      <c r="M14" s="117">
        <f>G14*(1+L14/100)</f>
        <v>0</v>
      </c>
      <c r="N14" s="63">
        <v>0.1055</v>
      </c>
      <c r="O14" s="63">
        <f>ROUND(E14*N14,5)</f>
        <v>0.50160000000000005</v>
      </c>
      <c r="P14" s="63">
        <v>0</v>
      </c>
      <c r="Q14" s="63">
        <f>ROUND(E14*P14,5)</f>
        <v>0</v>
      </c>
      <c r="R14" s="63"/>
      <c r="S14" s="63"/>
      <c r="T14" s="118">
        <v>0.64478000000000002</v>
      </c>
      <c r="U14" s="63">
        <f>ROUND(E14*T14,2)</f>
        <v>3.07</v>
      </c>
      <c r="V14" s="134"/>
      <c r="W14" s="7"/>
      <c r="X14" s="7"/>
      <c r="Y14" s="7"/>
      <c r="Z14" s="7"/>
      <c r="AA14" s="7"/>
      <c r="AB14" s="7"/>
      <c r="AC14" s="7"/>
      <c r="AD14" s="7"/>
      <c r="AE14" s="7" t="s">
        <v>84</v>
      </c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</row>
    <row r="15" spans="2:60">
      <c r="B15" s="86" t="s">
        <v>50</v>
      </c>
      <c r="C15" s="120" t="s">
        <v>9</v>
      </c>
      <c r="D15" s="58"/>
      <c r="E15" s="92"/>
      <c r="F15" s="126"/>
      <c r="G15" s="127">
        <f>SUMIF(AE16:AE18,"&lt;&gt;NOR",G16:G18)</f>
        <v>0</v>
      </c>
      <c r="H15" s="126"/>
      <c r="I15" s="126">
        <f>SUM(I16:I18)</f>
        <v>4554.3599999999997</v>
      </c>
      <c r="J15" s="126"/>
      <c r="K15" s="126">
        <f>SUM(K16:K18)</f>
        <v>3197.1200000000003</v>
      </c>
      <c r="L15" s="126"/>
      <c r="M15" s="126">
        <f>SUM(M16:M18)</f>
        <v>0</v>
      </c>
      <c r="N15" s="58"/>
      <c r="O15" s="58">
        <f>SUM(O16:O18)</f>
        <v>0.33459</v>
      </c>
      <c r="P15" s="58"/>
      <c r="Q15" s="58">
        <f>SUM(Q16:Q18)</f>
        <v>0.13719999999999999</v>
      </c>
      <c r="R15" s="58"/>
      <c r="S15" s="58"/>
      <c r="T15" s="128"/>
      <c r="U15" s="58">
        <f>SUM(U16:U18)</f>
        <v>9.4499999999999993</v>
      </c>
      <c r="V15" s="135">
        <f>G15*1.21</f>
        <v>0</v>
      </c>
      <c r="AE15" s="1" t="s">
        <v>51</v>
      </c>
    </row>
    <row r="16" spans="2:60" ht="25.5" outlineLevel="1">
      <c r="B16" s="85">
        <v>4</v>
      </c>
      <c r="C16" s="114" t="s">
        <v>55</v>
      </c>
      <c r="D16" s="63" t="s">
        <v>6</v>
      </c>
      <c r="E16" s="91">
        <v>5.6</v>
      </c>
      <c r="F16" s="115"/>
      <c r="G16" s="116">
        <f>F16*E16</f>
        <v>0</v>
      </c>
      <c r="H16" s="117">
        <v>476.06</v>
      </c>
      <c r="I16" s="117">
        <f>ROUND(E16*H16,2)</f>
        <v>2665.94</v>
      </c>
      <c r="J16" s="117">
        <v>335.94</v>
      </c>
      <c r="K16" s="117">
        <f>ROUND(E16*J16,2)</f>
        <v>1881.26</v>
      </c>
      <c r="L16" s="117">
        <v>21</v>
      </c>
      <c r="M16" s="117">
        <f>G16*(1+L16/100)</f>
        <v>0</v>
      </c>
      <c r="N16" s="63">
        <v>3.8640000000000001E-2</v>
      </c>
      <c r="O16" s="63">
        <f>ROUND(E16*N16,5)</f>
        <v>0.21637999999999999</v>
      </c>
      <c r="P16" s="63">
        <v>2.4500000000000001E-2</v>
      </c>
      <c r="Q16" s="63">
        <f>ROUND(E16*P16,5)</f>
        <v>0.13719999999999999</v>
      </c>
      <c r="R16" s="63"/>
      <c r="S16" s="63"/>
      <c r="T16" s="118">
        <v>1.1274999999999999</v>
      </c>
      <c r="U16" s="63">
        <f>ROUND(E16*T16,2)</f>
        <v>6.31</v>
      </c>
      <c r="V16" s="133"/>
      <c r="W16" s="7"/>
      <c r="X16" s="7"/>
      <c r="Y16" s="7"/>
      <c r="Z16" s="7"/>
      <c r="AA16" s="7"/>
      <c r="AB16" s="7"/>
      <c r="AC16" s="7"/>
      <c r="AD16" s="7"/>
      <c r="AE16" s="7" t="s">
        <v>54</v>
      </c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</row>
    <row r="17" spans="2:60" ht="25.5" outlineLevel="1">
      <c r="B17" s="85">
        <v>5</v>
      </c>
      <c r="C17" s="114" t="s">
        <v>196</v>
      </c>
      <c r="D17" s="63" t="s">
        <v>57</v>
      </c>
      <c r="E17" s="91">
        <v>0.1002</v>
      </c>
      <c r="F17" s="115"/>
      <c r="G17" s="116">
        <f t="shared" ref="G17:G18" si="1">F17*E17</f>
        <v>0</v>
      </c>
      <c r="H17" s="117">
        <v>18090.75</v>
      </c>
      <c r="I17" s="117">
        <f>ROUND(E17*H17,2)</f>
        <v>1812.69</v>
      </c>
      <c r="J17" s="117">
        <v>8919.25</v>
      </c>
      <c r="K17" s="117">
        <f>ROUND(E17*J17,2)</f>
        <v>893.71</v>
      </c>
      <c r="L17" s="117">
        <v>21</v>
      </c>
      <c r="M17" s="117">
        <f>G17*(1+L17/100)</f>
        <v>0</v>
      </c>
      <c r="N17" s="63">
        <v>1.09954</v>
      </c>
      <c r="O17" s="63">
        <f>ROUND(E17*N17,5)</f>
        <v>0.11017</v>
      </c>
      <c r="P17" s="63">
        <v>0</v>
      </c>
      <c r="Q17" s="63">
        <f>ROUND(E17*P17,5)</f>
        <v>0</v>
      </c>
      <c r="R17" s="63"/>
      <c r="S17" s="63"/>
      <c r="T17" s="118">
        <v>18.175000000000001</v>
      </c>
      <c r="U17" s="63">
        <f>ROUND(E17*T17,2)</f>
        <v>1.82</v>
      </c>
      <c r="V17" s="134"/>
      <c r="W17" s="7"/>
      <c r="X17" s="7"/>
      <c r="Y17" s="7"/>
      <c r="Z17" s="7"/>
      <c r="AA17" s="7"/>
      <c r="AB17" s="7"/>
      <c r="AC17" s="7"/>
      <c r="AD17" s="7"/>
      <c r="AE17" s="7" t="s">
        <v>54</v>
      </c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</row>
    <row r="18" spans="2:60" ht="25.5" outlineLevel="1">
      <c r="B18" s="85">
        <v>6</v>
      </c>
      <c r="C18" s="114" t="s">
        <v>59</v>
      </c>
      <c r="D18" s="63" t="s">
        <v>3</v>
      </c>
      <c r="E18" s="91">
        <v>1.484</v>
      </c>
      <c r="F18" s="115"/>
      <c r="G18" s="116">
        <f t="shared" si="1"/>
        <v>0</v>
      </c>
      <c r="H18" s="117">
        <v>51.03</v>
      </c>
      <c r="I18" s="117">
        <f>ROUND(E18*H18,2)</f>
        <v>75.73</v>
      </c>
      <c r="J18" s="117">
        <v>284.47000000000003</v>
      </c>
      <c r="K18" s="117">
        <f>ROUND(E18*J18,2)</f>
        <v>422.15</v>
      </c>
      <c r="L18" s="117">
        <v>21</v>
      </c>
      <c r="M18" s="117">
        <f>G18*(1+L18/100)</f>
        <v>0</v>
      </c>
      <c r="N18" s="63">
        <v>5.4200000000000003E-3</v>
      </c>
      <c r="O18" s="63">
        <f>ROUND(E18*N18,5)</f>
        <v>8.0400000000000003E-3</v>
      </c>
      <c r="P18" s="63">
        <v>0</v>
      </c>
      <c r="Q18" s="63">
        <f>ROUND(E18*P18,5)</f>
        <v>0</v>
      </c>
      <c r="R18" s="63"/>
      <c r="S18" s="63"/>
      <c r="T18" s="118">
        <v>0.89205000000000001</v>
      </c>
      <c r="U18" s="63">
        <f>ROUND(E18*T18,2)</f>
        <v>1.32</v>
      </c>
      <c r="V18" s="134"/>
      <c r="W18" s="7"/>
      <c r="X18" s="7"/>
      <c r="Y18" s="7"/>
      <c r="Z18" s="7"/>
      <c r="AA18" s="7"/>
      <c r="AB18" s="7"/>
      <c r="AC18" s="7"/>
      <c r="AD18" s="7"/>
      <c r="AE18" s="7" t="s">
        <v>54</v>
      </c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</row>
    <row r="19" spans="2:60">
      <c r="B19" s="86" t="s">
        <v>50</v>
      </c>
      <c r="C19" s="120" t="s">
        <v>10</v>
      </c>
      <c r="D19" s="58"/>
      <c r="E19" s="92"/>
      <c r="F19" s="126"/>
      <c r="G19" s="127">
        <f>SUMIF(AE20:AE20,"&lt;&gt;NOR",G20:G20)</f>
        <v>0</v>
      </c>
      <c r="H19" s="126"/>
      <c r="I19" s="126">
        <f>SUM(I20:I20)</f>
        <v>0</v>
      </c>
      <c r="J19" s="126"/>
      <c r="K19" s="126">
        <f>SUM(K20:K20)</f>
        <v>870</v>
      </c>
      <c r="L19" s="126"/>
      <c r="M19" s="126">
        <f>SUM(M20:M20)</f>
        <v>0</v>
      </c>
      <c r="N19" s="58"/>
      <c r="O19" s="58">
        <f>SUM(O20:O20)</f>
        <v>0</v>
      </c>
      <c r="P19" s="58"/>
      <c r="Q19" s="58">
        <f>SUM(Q20:Q20)</f>
        <v>0.126</v>
      </c>
      <c r="R19" s="58"/>
      <c r="S19" s="58"/>
      <c r="T19" s="128"/>
      <c r="U19" s="58">
        <f>SUM(U20:U20)</f>
        <v>2.0099999999999998</v>
      </c>
      <c r="V19" s="135">
        <f>G19*1.21</f>
        <v>0</v>
      </c>
      <c r="AE19" s="1" t="s">
        <v>51</v>
      </c>
    </row>
    <row r="20" spans="2:60" outlineLevel="1">
      <c r="B20" s="85">
        <v>7</v>
      </c>
      <c r="C20" s="114" t="s">
        <v>60</v>
      </c>
      <c r="D20" s="63" t="s">
        <v>3</v>
      </c>
      <c r="E20" s="91">
        <v>2</v>
      </c>
      <c r="F20" s="115"/>
      <c r="G20" s="116">
        <f>F20*E20</f>
        <v>0</v>
      </c>
      <c r="H20" s="117">
        <v>0</v>
      </c>
      <c r="I20" s="117">
        <f>ROUND(E20*H20,2)</f>
        <v>0</v>
      </c>
      <c r="J20" s="117">
        <v>435</v>
      </c>
      <c r="K20" s="117">
        <f>ROUND(E20*J20,2)</f>
        <v>870</v>
      </c>
      <c r="L20" s="117">
        <v>21</v>
      </c>
      <c r="M20" s="117">
        <f>G20*(1+L20/100)</f>
        <v>0</v>
      </c>
      <c r="N20" s="63">
        <v>0</v>
      </c>
      <c r="O20" s="63">
        <f>ROUND(E20*N20,5)</f>
        <v>0</v>
      </c>
      <c r="P20" s="63">
        <v>6.3E-2</v>
      </c>
      <c r="Q20" s="63">
        <f>ROUND(E20*P20,5)</f>
        <v>0.126</v>
      </c>
      <c r="R20" s="63"/>
      <c r="S20" s="63"/>
      <c r="T20" s="118">
        <v>1.006</v>
      </c>
      <c r="U20" s="63">
        <f>ROUND(E20*T20,2)</f>
        <v>2.0099999999999998</v>
      </c>
      <c r="V20" s="133"/>
      <c r="W20" s="7"/>
      <c r="X20" s="7"/>
      <c r="Y20" s="7"/>
      <c r="Z20" s="7"/>
      <c r="AA20" s="7"/>
      <c r="AB20" s="7"/>
      <c r="AC20" s="7"/>
      <c r="AD20" s="7"/>
      <c r="AE20" s="7" t="s">
        <v>54</v>
      </c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</row>
    <row r="21" spans="2:60">
      <c r="B21" s="86" t="s">
        <v>50</v>
      </c>
      <c r="C21" s="120" t="s">
        <v>11</v>
      </c>
      <c r="D21" s="58"/>
      <c r="E21" s="92"/>
      <c r="F21" s="126"/>
      <c r="G21" s="127">
        <f>SUMIF(AE22:AE29,"&lt;&gt;NOR",G22:G29)</f>
        <v>0</v>
      </c>
      <c r="H21" s="126"/>
      <c r="I21" s="126">
        <f>SUM(I22:I29)</f>
        <v>1318.43</v>
      </c>
      <c r="J21" s="126"/>
      <c r="K21" s="126">
        <f>SUM(K22:K29)</f>
        <v>5944.67</v>
      </c>
      <c r="L21" s="126"/>
      <c r="M21" s="126">
        <f>SUM(M22:M29)</f>
        <v>0</v>
      </c>
      <c r="N21" s="58"/>
      <c r="O21" s="58">
        <f>SUM(O22:O29)</f>
        <v>0.99151999999999996</v>
      </c>
      <c r="P21" s="58"/>
      <c r="Q21" s="58">
        <f>SUM(Q22:Q29)</f>
        <v>0</v>
      </c>
      <c r="R21" s="58"/>
      <c r="S21" s="58"/>
      <c r="T21" s="128"/>
      <c r="U21" s="58">
        <f>SUM(U22:U29)</f>
        <v>16.399999999999999</v>
      </c>
      <c r="V21" s="135">
        <f>G21*1.21</f>
        <v>0</v>
      </c>
      <c r="AE21" s="1" t="s">
        <v>51</v>
      </c>
    </row>
    <row r="22" spans="2:60" outlineLevel="1">
      <c r="B22" s="85">
        <v>8</v>
      </c>
      <c r="C22" s="114" t="s">
        <v>61</v>
      </c>
      <c r="D22" s="63" t="s">
        <v>6</v>
      </c>
      <c r="E22" s="91">
        <v>10.199999999999999</v>
      </c>
      <c r="F22" s="115"/>
      <c r="G22" s="116">
        <f>F22*E22</f>
        <v>0</v>
      </c>
      <c r="H22" s="117">
        <v>3.64</v>
      </c>
      <c r="I22" s="117">
        <f t="shared" ref="I22:I29" si="2">ROUND(E22*H22,2)</f>
        <v>37.130000000000003</v>
      </c>
      <c r="J22" s="117">
        <v>61.760000000000005</v>
      </c>
      <c r="K22" s="117">
        <f t="shared" ref="K22:K29" si="3">ROUND(E22*J22,2)</f>
        <v>629.95000000000005</v>
      </c>
      <c r="L22" s="117">
        <v>21</v>
      </c>
      <c r="M22" s="117">
        <f t="shared" ref="M22:M29" si="4">G22*(1+L22/100)</f>
        <v>0</v>
      </c>
      <c r="N22" s="63">
        <v>4.3099999999999996E-3</v>
      </c>
      <c r="O22" s="63">
        <f t="shared" ref="O22:O29" si="5">ROUND(E22*N22,5)</f>
        <v>4.3959999999999999E-2</v>
      </c>
      <c r="P22" s="63">
        <v>0</v>
      </c>
      <c r="Q22" s="63">
        <f t="shared" ref="Q22:Q29" si="6">ROUND(E22*P22,5)</f>
        <v>0</v>
      </c>
      <c r="R22" s="63"/>
      <c r="S22" s="63"/>
      <c r="T22" s="118">
        <v>0.19289999999999999</v>
      </c>
      <c r="U22" s="63">
        <f t="shared" ref="U22:U29" si="7">ROUND(E22*T22,2)</f>
        <v>1.97</v>
      </c>
      <c r="V22" s="133"/>
      <c r="W22" s="7"/>
      <c r="X22" s="7"/>
      <c r="Y22" s="7"/>
      <c r="Z22" s="7"/>
      <c r="AA22" s="7"/>
      <c r="AB22" s="7"/>
      <c r="AC22" s="7"/>
      <c r="AD22" s="7"/>
      <c r="AE22" s="7" t="s">
        <v>54</v>
      </c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</row>
    <row r="23" spans="2:60" outlineLevel="1">
      <c r="B23" s="85">
        <v>9</v>
      </c>
      <c r="C23" s="114" t="s">
        <v>62</v>
      </c>
      <c r="D23" s="63" t="s">
        <v>3</v>
      </c>
      <c r="E23" s="91">
        <v>10.445</v>
      </c>
      <c r="F23" s="115"/>
      <c r="G23" s="116">
        <f t="shared" ref="G23:G29" si="8">F23*E23</f>
        <v>0</v>
      </c>
      <c r="H23" s="117">
        <v>36.590000000000003</v>
      </c>
      <c r="I23" s="117">
        <f t="shared" si="2"/>
        <v>382.18</v>
      </c>
      <c r="J23" s="117">
        <v>153.91</v>
      </c>
      <c r="K23" s="117">
        <f t="shared" si="3"/>
        <v>1607.59</v>
      </c>
      <c r="L23" s="117">
        <v>21</v>
      </c>
      <c r="M23" s="117">
        <f t="shared" si="4"/>
        <v>0</v>
      </c>
      <c r="N23" s="63">
        <v>3.9210000000000002E-2</v>
      </c>
      <c r="O23" s="63">
        <f t="shared" si="5"/>
        <v>0.40955000000000003</v>
      </c>
      <c r="P23" s="63">
        <v>0</v>
      </c>
      <c r="Q23" s="63">
        <f t="shared" si="6"/>
        <v>0</v>
      </c>
      <c r="R23" s="63"/>
      <c r="S23" s="63"/>
      <c r="T23" s="118">
        <v>0.39600000000000002</v>
      </c>
      <c r="U23" s="63">
        <f t="shared" si="7"/>
        <v>4.1399999999999997</v>
      </c>
      <c r="V23" s="134"/>
      <c r="W23" s="7"/>
      <c r="X23" s="7"/>
      <c r="Y23" s="7"/>
      <c r="Z23" s="7"/>
      <c r="AA23" s="7"/>
      <c r="AB23" s="7"/>
      <c r="AC23" s="7"/>
      <c r="AD23" s="7"/>
      <c r="AE23" s="7" t="s">
        <v>54</v>
      </c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</row>
    <row r="24" spans="2:60" outlineLevel="1">
      <c r="B24" s="85">
        <v>10</v>
      </c>
      <c r="C24" s="114" t="s">
        <v>63</v>
      </c>
      <c r="D24" s="63" t="s">
        <v>3</v>
      </c>
      <c r="E24" s="91">
        <v>7.8550000000000004</v>
      </c>
      <c r="F24" s="115"/>
      <c r="G24" s="116">
        <f t="shared" si="8"/>
        <v>0</v>
      </c>
      <c r="H24" s="117">
        <v>45.03</v>
      </c>
      <c r="I24" s="117">
        <f t="shared" si="2"/>
        <v>353.71</v>
      </c>
      <c r="J24" s="117">
        <v>256.97000000000003</v>
      </c>
      <c r="K24" s="117">
        <f t="shared" si="3"/>
        <v>2018.5</v>
      </c>
      <c r="L24" s="117">
        <v>21</v>
      </c>
      <c r="M24" s="117">
        <f t="shared" si="4"/>
        <v>0</v>
      </c>
      <c r="N24" s="63">
        <v>4.7660000000000001E-2</v>
      </c>
      <c r="O24" s="63">
        <f t="shared" si="5"/>
        <v>0.37436999999999998</v>
      </c>
      <c r="P24" s="63">
        <v>0</v>
      </c>
      <c r="Q24" s="63">
        <f t="shared" si="6"/>
        <v>0</v>
      </c>
      <c r="R24" s="63"/>
      <c r="S24" s="63"/>
      <c r="T24" s="118">
        <v>0.65600000000000003</v>
      </c>
      <c r="U24" s="63">
        <f t="shared" si="7"/>
        <v>5.15</v>
      </c>
      <c r="V24" s="134"/>
      <c r="W24" s="7"/>
      <c r="X24" s="7"/>
      <c r="Y24" s="7"/>
      <c r="Z24" s="7"/>
      <c r="AA24" s="7"/>
      <c r="AB24" s="7"/>
      <c r="AC24" s="7"/>
      <c r="AD24" s="7"/>
      <c r="AE24" s="7" t="s">
        <v>54</v>
      </c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</row>
    <row r="25" spans="2:60" outlineLevel="1">
      <c r="B25" s="85">
        <v>11</v>
      </c>
      <c r="C25" s="114" t="s">
        <v>64</v>
      </c>
      <c r="D25" s="63" t="s">
        <v>3</v>
      </c>
      <c r="E25" s="91">
        <v>2</v>
      </c>
      <c r="F25" s="115"/>
      <c r="G25" s="116">
        <f t="shared" si="8"/>
        <v>0</v>
      </c>
      <c r="H25" s="117">
        <v>0</v>
      </c>
      <c r="I25" s="117">
        <f t="shared" si="2"/>
        <v>0</v>
      </c>
      <c r="J25" s="117">
        <v>140.5</v>
      </c>
      <c r="K25" s="117">
        <f t="shared" si="3"/>
        <v>281</v>
      </c>
      <c r="L25" s="117">
        <v>21</v>
      </c>
      <c r="M25" s="117">
        <f t="shared" si="4"/>
        <v>0</v>
      </c>
      <c r="N25" s="63">
        <v>0</v>
      </c>
      <c r="O25" s="63">
        <f t="shared" si="5"/>
        <v>0</v>
      </c>
      <c r="P25" s="63">
        <v>0</v>
      </c>
      <c r="Q25" s="63">
        <f t="shared" si="6"/>
        <v>0</v>
      </c>
      <c r="R25" s="63"/>
      <c r="S25" s="63"/>
      <c r="T25" s="118">
        <v>0.36199999999999999</v>
      </c>
      <c r="U25" s="63">
        <f t="shared" si="7"/>
        <v>0.72</v>
      </c>
      <c r="V25" s="134"/>
      <c r="W25" s="7"/>
      <c r="X25" s="7"/>
      <c r="Y25" s="7"/>
      <c r="Z25" s="7"/>
      <c r="AA25" s="7"/>
      <c r="AB25" s="7"/>
      <c r="AC25" s="7"/>
      <c r="AD25" s="7"/>
      <c r="AE25" s="7" t="s">
        <v>54</v>
      </c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</row>
    <row r="26" spans="2:60" outlineLevel="1">
      <c r="B26" s="85">
        <v>12</v>
      </c>
      <c r="C26" s="114" t="s">
        <v>65</v>
      </c>
      <c r="D26" s="63" t="s">
        <v>3</v>
      </c>
      <c r="E26" s="91">
        <v>8.9640000000000004</v>
      </c>
      <c r="F26" s="115"/>
      <c r="G26" s="116">
        <f t="shared" si="8"/>
        <v>0</v>
      </c>
      <c r="H26" s="117">
        <v>13.24</v>
      </c>
      <c r="I26" s="117">
        <f t="shared" si="2"/>
        <v>118.68</v>
      </c>
      <c r="J26" s="117">
        <v>24.86</v>
      </c>
      <c r="K26" s="117">
        <f t="shared" si="3"/>
        <v>222.85</v>
      </c>
      <c r="L26" s="117">
        <v>21</v>
      </c>
      <c r="M26" s="117">
        <f t="shared" si="4"/>
        <v>0</v>
      </c>
      <c r="N26" s="63">
        <v>4.0000000000000003E-5</v>
      </c>
      <c r="O26" s="63">
        <f t="shared" si="5"/>
        <v>3.6000000000000002E-4</v>
      </c>
      <c r="P26" s="63">
        <v>0</v>
      </c>
      <c r="Q26" s="63">
        <f t="shared" si="6"/>
        <v>0</v>
      </c>
      <c r="R26" s="63"/>
      <c r="S26" s="63"/>
      <c r="T26" s="118">
        <v>7.8E-2</v>
      </c>
      <c r="U26" s="63">
        <f t="shared" si="7"/>
        <v>0.7</v>
      </c>
      <c r="V26" s="134"/>
      <c r="W26" s="7"/>
      <c r="X26" s="7"/>
      <c r="Y26" s="7"/>
      <c r="Z26" s="7"/>
      <c r="AA26" s="7"/>
      <c r="AB26" s="7"/>
      <c r="AC26" s="7"/>
      <c r="AD26" s="7"/>
      <c r="AE26" s="7" t="s">
        <v>54</v>
      </c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</row>
    <row r="27" spans="2:60" ht="25.5" outlineLevel="1">
      <c r="B27" s="85">
        <v>13</v>
      </c>
      <c r="C27" s="114" t="s">
        <v>66</v>
      </c>
      <c r="D27" s="63" t="s">
        <v>6</v>
      </c>
      <c r="E27" s="91">
        <v>15</v>
      </c>
      <c r="F27" s="115"/>
      <c r="G27" s="116">
        <f t="shared" si="8"/>
        <v>0</v>
      </c>
      <c r="H27" s="117">
        <v>4.07</v>
      </c>
      <c r="I27" s="117">
        <f t="shared" si="2"/>
        <v>61.05</v>
      </c>
      <c r="J27" s="117">
        <v>38.229999999999997</v>
      </c>
      <c r="K27" s="117">
        <f t="shared" si="3"/>
        <v>573.45000000000005</v>
      </c>
      <c r="L27" s="117">
        <v>21</v>
      </c>
      <c r="M27" s="117">
        <f t="shared" si="4"/>
        <v>0</v>
      </c>
      <c r="N27" s="63">
        <v>1.56E-3</v>
      </c>
      <c r="O27" s="63">
        <f t="shared" si="5"/>
        <v>2.3400000000000001E-2</v>
      </c>
      <c r="P27" s="63">
        <v>0</v>
      </c>
      <c r="Q27" s="63">
        <f t="shared" si="6"/>
        <v>0</v>
      </c>
      <c r="R27" s="63"/>
      <c r="S27" s="63"/>
      <c r="T27" s="118">
        <v>0.12</v>
      </c>
      <c r="U27" s="63">
        <f t="shared" si="7"/>
        <v>1.8</v>
      </c>
      <c r="V27" s="134"/>
      <c r="W27" s="7"/>
      <c r="X27" s="7"/>
      <c r="Y27" s="7"/>
      <c r="Z27" s="7"/>
      <c r="AA27" s="7"/>
      <c r="AB27" s="7"/>
      <c r="AC27" s="7"/>
      <c r="AD27" s="7"/>
      <c r="AE27" s="7" t="s">
        <v>54</v>
      </c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</row>
    <row r="28" spans="2:60" ht="25.5" outlineLevel="1">
      <c r="B28" s="85">
        <v>14</v>
      </c>
      <c r="C28" s="114" t="s">
        <v>67</v>
      </c>
      <c r="D28" s="63" t="s">
        <v>6</v>
      </c>
      <c r="E28" s="91">
        <v>7</v>
      </c>
      <c r="F28" s="115"/>
      <c r="G28" s="116">
        <f t="shared" si="8"/>
        <v>0</v>
      </c>
      <c r="H28" s="117">
        <v>45.34</v>
      </c>
      <c r="I28" s="117">
        <f t="shared" si="2"/>
        <v>317.38</v>
      </c>
      <c r="J28" s="117">
        <v>80.66</v>
      </c>
      <c r="K28" s="117">
        <f t="shared" si="3"/>
        <v>564.62</v>
      </c>
      <c r="L28" s="117">
        <v>21</v>
      </c>
      <c r="M28" s="117">
        <f t="shared" si="4"/>
        <v>0</v>
      </c>
      <c r="N28" s="63">
        <v>1.7330000000000002E-2</v>
      </c>
      <c r="O28" s="63">
        <f t="shared" si="5"/>
        <v>0.12131</v>
      </c>
      <c r="P28" s="63">
        <v>0</v>
      </c>
      <c r="Q28" s="63">
        <f t="shared" si="6"/>
        <v>0</v>
      </c>
      <c r="R28" s="63"/>
      <c r="S28" s="63"/>
      <c r="T28" s="118">
        <v>0.253</v>
      </c>
      <c r="U28" s="63">
        <f t="shared" si="7"/>
        <v>1.77</v>
      </c>
      <c r="V28" s="134"/>
      <c r="W28" s="7"/>
      <c r="X28" s="7"/>
      <c r="Y28" s="7"/>
      <c r="Z28" s="7"/>
      <c r="AA28" s="7"/>
      <c r="AB28" s="7"/>
      <c r="AC28" s="7"/>
      <c r="AD28" s="7"/>
      <c r="AE28" s="7" t="s">
        <v>54</v>
      </c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</row>
    <row r="29" spans="2:60" ht="25.5" outlineLevel="1">
      <c r="B29" s="85">
        <v>15</v>
      </c>
      <c r="C29" s="114" t="s">
        <v>68</v>
      </c>
      <c r="D29" s="63" t="s">
        <v>6</v>
      </c>
      <c r="E29" s="91">
        <v>0.5</v>
      </c>
      <c r="F29" s="115"/>
      <c r="G29" s="116">
        <f t="shared" si="8"/>
        <v>0</v>
      </c>
      <c r="H29" s="117">
        <v>96.59</v>
      </c>
      <c r="I29" s="117">
        <f t="shared" si="2"/>
        <v>48.3</v>
      </c>
      <c r="J29" s="117">
        <v>93.41</v>
      </c>
      <c r="K29" s="117">
        <f t="shared" si="3"/>
        <v>46.71</v>
      </c>
      <c r="L29" s="117">
        <v>21</v>
      </c>
      <c r="M29" s="117">
        <f t="shared" si="4"/>
        <v>0</v>
      </c>
      <c r="N29" s="63">
        <v>3.7130000000000003E-2</v>
      </c>
      <c r="O29" s="63">
        <f t="shared" si="5"/>
        <v>1.857E-2</v>
      </c>
      <c r="P29" s="63">
        <v>0</v>
      </c>
      <c r="Q29" s="63">
        <f t="shared" si="6"/>
        <v>0</v>
      </c>
      <c r="R29" s="63"/>
      <c r="S29" s="63"/>
      <c r="T29" s="118">
        <v>0.29299999999999998</v>
      </c>
      <c r="U29" s="63">
        <f t="shared" si="7"/>
        <v>0.15</v>
      </c>
      <c r="V29" s="134"/>
      <c r="W29" s="7"/>
      <c r="X29" s="7"/>
      <c r="Y29" s="7"/>
      <c r="Z29" s="7"/>
      <c r="AA29" s="7"/>
      <c r="AB29" s="7"/>
      <c r="AC29" s="7"/>
      <c r="AD29" s="7"/>
      <c r="AE29" s="7" t="s">
        <v>54</v>
      </c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</row>
    <row r="30" spans="2:60">
      <c r="B30" s="86" t="s">
        <v>50</v>
      </c>
      <c r="C30" s="120" t="s">
        <v>12</v>
      </c>
      <c r="D30" s="58"/>
      <c r="E30" s="92"/>
      <c r="F30" s="126"/>
      <c r="G30" s="127">
        <f>SUMIF(AE31:AE31,"&lt;&gt;NOR",G31:G31)</f>
        <v>0</v>
      </c>
      <c r="H30" s="126"/>
      <c r="I30" s="126">
        <f>SUM(I31:I31)</f>
        <v>940.83</v>
      </c>
      <c r="J30" s="126"/>
      <c r="K30" s="126">
        <f>SUM(K31:K31)</f>
        <v>598.78</v>
      </c>
      <c r="L30" s="126"/>
      <c r="M30" s="126">
        <f>SUM(M31:M31)</f>
        <v>0</v>
      </c>
      <c r="N30" s="58"/>
      <c r="O30" s="58">
        <f>SUM(O31:O31)</f>
        <v>4.759E-2</v>
      </c>
      <c r="P30" s="58"/>
      <c r="Q30" s="58">
        <f>SUM(Q31:Q31)</f>
        <v>0</v>
      </c>
      <c r="R30" s="58"/>
      <c r="S30" s="58"/>
      <c r="T30" s="128"/>
      <c r="U30" s="58">
        <f>SUM(U31:U31)</f>
        <v>1.69</v>
      </c>
      <c r="V30" s="135">
        <f>G30*1.21</f>
        <v>0</v>
      </c>
      <c r="AE30" s="1" t="s">
        <v>51</v>
      </c>
    </row>
    <row r="31" spans="2:60" ht="25.5" outlineLevel="1">
      <c r="B31" s="85">
        <v>16</v>
      </c>
      <c r="C31" s="114" t="s">
        <v>69</v>
      </c>
      <c r="D31" s="63" t="s">
        <v>3</v>
      </c>
      <c r="E31" s="91">
        <v>6.665</v>
      </c>
      <c r="F31" s="115"/>
      <c r="G31" s="116">
        <f>F31*E31</f>
        <v>0</v>
      </c>
      <c r="H31" s="117">
        <v>141.16</v>
      </c>
      <c r="I31" s="117">
        <f>ROUND(E31*H31,2)</f>
        <v>940.83</v>
      </c>
      <c r="J31" s="117">
        <v>89.84</v>
      </c>
      <c r="K31" s="117">
        <f>ROUND(E31*J31,2)</f>
        <v>598.78</v>
      </c>
      <c r="L31" s="117">
        <v>21</v>
      </c>
      <c r="M31" s="117">
        <f>G31*(1+L31/100)</f>
        <v>0</v>
      </c>
      <c r="N31" s="63">
        <v>7.1399999999999996E-3</v>
      </c>
      <c r="O31" s="63">
        <f>ROUND(E31*N31,5)</f>
        <v>4.759E-2</v>
      </c>
      <c r="P31" s="63">
        <v>0</v>
      </c>
      <c r="Q31" s="63">
        <f>ROUND(E31*P31,5)</f>
        <v>0</v>
      </c>
      <c r="R31" s="63"/>
      <c r="S31" s="63"/>
      <c r="T31" s="118">
        <v>0.254</v>
      </c>
      <c r="U31" s="63">
        <f>ROUND(E31*T31,2)</f>
        <v>1.69</v>
      </c>
      <c r="V31" s="133"/>
      <c r="W31" s="7"/>
      <c r="X31" s="7"/>
      <c r="Y31" s="7"/>
      <c r="Z31" s="7"/>
      <c r="AA31" s="7"/>
      <c r="AB31" s="7"/>
      <c r="AC31" s="7"/>
      <c r="AD31" s="7"/>
      <c r="AE31" s="7" t="s">
        <v>54</v>
      </c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</row>
    <row r="32" spans="2:60">
      <c r="B32" s="86" t="s">
        <v>50</v>
      </c>
      <c r="C32" s="120" t="s">
        <v>13</v>
      </c>
      <c r="D32" s="58"/>
      <c r="E32" s="92"/>
      <c r="F32" s="126"/>
      <c r="G32" s="127">
        <f>SUMIF(AE33:AE34,"&lt;&gt;NOR",G33:G34)</f>
        <v>0</v>
      </c>
      <c r="H32" s="126"/>
      <c r="I32" s="126">
        <f>SUM(I33:I34)</f>
        <v>272.45999999999998</v>
      </c>
      <c r="J32" s="126"/>
      <c r="K32" s="126">
        <f>SUM(K33:K34)</f>
        <v>407.23</v>
      </c>
      <c r="L32" s="126"/>
      <c r="M32" s="126">
        <f>SUM(M33:M34)</f>
        <v>0</v>
      </c>
      <c r="N32" s="58"/>
      <c r="O32" s="58">
        <f>SUM(O33:O34)</f>
        <v>9.4800000000000006E-3</v>
      </c>
      <c r="P32" s="58"/>
      <c r="Q32" s="58">
        <f>SUM(Q33:Q34)</f>
        <v>0</v>
      </c>
      <c r="R32" s="58"/>
      <c r="S32" s="58"/>
      <c r="T32" s="128"/>
      <c r="U32" s="58">
        <f>SUM(U33:U34)</f>
        <v>1.35</v>
      </c>
      <c r="V32" s="135">
        <f>G32*1.21</f>
        <v>0</v>
      </c>
      <c r="AE32" s="1" t="s">
        <v>51</v>
      </c>
    </row>
    <row r="33" spans="2:60" outlineLevel="1">
      <c r="B33" s="85">
        <v>17</v>
      </c>
      <c r="C33" s="114" t="s">
        <v>195</v>
      </c>
      <c r="D33" s="63" t="s">
        <v>3</v>
      </c>
      <c r="E33" s="91">
        <v>6</v>
      </c>
      <c r="F33" s="115"/>
      <c r="G33" s="116">
        <f>F33*E33</f>
        <v>0</v>
      </c>
      <c r="H33" s="117">
        <v>45.41</v>
      </c>
      <c r="I33" s="117">
        <f>ROUND(E33*H33,2)</f>
        <v>272.45999999999998</v>
      </c>
      <c r="J33" s="117">
        <v>64.59</v>
      </c>
      <c r="K33" s="117">
        <f>ROUND(E33*J33,2)</f>
        <v>387.54</v>
      </c>
      <c r="L33" s="117">
        <v>21</v>
      </c>
      <c r="M33" s="117">
        <f>G33*(1+L33/100)</f>
        <v>0</v>
      </c>
      <c r="N33" s="63">
        <v>1.58E-3</v>
      </c>
      <c r="O33" s="63">
        <f>ROUND(E33*N33,5)</f>
        <v>9.4800000000000006E-3</v>
      </c>
      <c r="P33" s="63">
        <v>0</v>
      </c>
      <c r="Q33" s="63">
        <f>ROUND(E33*P33,5)</f>
        <v>0</v>
      </c>
      <c r="R33" s="63"/>
      <c r="S33" s="63"/>
      <c r="T33" s="118">
        <v>0.214</v>
      </c>
      <c r="U33" s="63">
        <f>ROUND(E33*T33,2)</f>
        <v>1.28</v>
      </c>
      <c r="V33" s="133"/>
      <c r="W33" s="7"/>
      <c r="X33" s="7"/>
      <c r="Y33" s="7"/>
      <c r="Z33" s="7"/>
      <c r="AA33" s="7"/>
      <c r="AB33" s="7"/>
      <c r="AC33" s="7"/>
      <c r="AD33" s="7"/>
      <c r="AE33" s="7" t="s">
        <v>54</v>
      </c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</row>
    <row r="34" spans="2:60" outlineLevel="1">
      <c r="B34" s="85">
        <v>18</v>
      </c>
      <c r="C34" s="114" t="s">
        <v>71</v>
      </c>
      <c r="D34" s="63" t="s">
        <v>57</v>
      </c>
      <c r="E34" s="91">
        <v>0.01</v>
      </c>
      <c r="F34" s="115"/>
      <c r="G34" s="116">
        <f>F34*E34</f>
        <v>0</v>
      </c>
      <c r="H34" s="117">
        <v>0</v>
      </c>
      <c r="I34" s="117">
        <f>ROUND(E34*H34,2)</f>
        <v>0</v>
      </c>
      <c r="J34" s="117">
        <v>1969</v>
      </c>
      <c r="K34" s="117">
        <f>ROUND(E34*J34,2)</f>
        <v>19.690000000000001</v>
      </c>
      <c r="L34" s="117">
        <v>21</v>
      </c>
      <c r="M34" s="117">
        <f>G34*(1+L34/100)</f>
        <v>0</v>
      </c>
      <c r="N34" s="63">
        <v>0</v>
      </c>
      <c r="O34" s="63">
        <f>ROUND(E34*N34,5)</f>
        <v>0</v>
      </c>
      <c r="P34" s="63">
        <v>0</v>
      </c>
      <c r="Q34" s="63">
        <f>ROUND(E34*P34,5)</f>
        <v>0</v>
      </c>
      <c r="R34" s="63"/>
      <c r="S34" s="63"/>
      <c r="T34" s="118">
        <v>7.3479999999999999</v>
      </c>
      <c r="U34" s="63">
        <f>ROUND(E34*T34,2)</f>
        <v>7.0000000000000007E-2</v>
      </c>
      <c r="V34" s="134"/>
      <c r="W34" s="7"/>
      <c r="X34" s="7"/>
      <c r="Y34" s="7"/>
      <c r="Z34" s="7"/>
      <c r="AA34" s="7"/>
      <c r="AB34" s="7"/>
      <c r="AC34" s="7"/>
      <c r="AD34" s="7"/>
      <c r="AE34" s="7" t="s">
        <v>54</v>
      </c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</row>
    <row r="35" spans="2:60">
      <c r="B35" s="86" t="s">
        <v>50</v>
      </c>
      <c r="C35" s="120" t="s">
        <v>14</v>
      </c>
      <c r="D35" s="58"/>
      <c r="E35" s="92"/>
      <c r="F35" s="126"/>
      <c r="G35" s="127">
        <f>SUMIF(AE36:AE37,"&lt;&gt;NOR",G36:G37)</f>
        <v>0</v>
      </c>
      <c r="H35" s="126"/>
      <c r="I35" s="126">
        <f>SUM(I36:I37)</f>
        <v>10.1</v>
      </c>
      <c r="J35" s="126"/>
      <c r="K35" s="126">
        <f>SUM(K36:K37)</f>
        <v>491.34</v>
      </c>
      <c r="L35" s="126"/>
      <c r="M35" s="126">
        <f>SUM(M36:M37)</f>
        <v>0</v>
      </c>
      <c r="N35" s="58"/>
      <c r="O35" s="58">
        <f>SUM(O36:O37)</f>
        <v>1E-4</v>
      </c>
      <c r="P35" s="58"/>
      <c r="Q35" s="58">
        <f>SUM(Q36:Q37)</f>
        <v>0</v>
      </c>
      <c r="R35" s="58"/>
      <c r="S35" s="58"/>
      <c r="T35" s="128"/>
      <c r="U35" s="58">
        <f>SUM(U36:U37)</f>
        <v>1.8</v>
      </c>
      <c r="V35" s="135">
        <f>G35*1.21</f>
        <v>0</v>
      </c>
      <c r="AE35" s="1" t="s">
        <v>51</v>
      </c>
    </row>
    <row r="36" spans="2:60" outlineLevel="1">
      <c r="B36" s="85">
        <v>19</v>
      </c>
      <c r="C36" s="114" t="s">
        <v>72</v>
      </c>
      <c r="D36" s="63" t="s">
        <v>3</v>
      </c>
      <c r="E36" s="91">
        <v>10.199999999999999</v>
      </c>
      <c r="F36" s="115"/>
      <c r="G36" s="116">
        <f>F36*E36</f>
        <v>0</v>
      </c>
      <c r="H36" s="117">
        <v>0.99</v>
      </c>
      <c r="I36" s="117">
        <f>ROUND(E36*H36,2)</f>
        <v>10.1</v>
      </c>
      <c r="J36" s="117">
        <v>36.809999999999995</v>
      </c>
      <c r="K36" s="117">
        <f>ROUND(E36*J36,2)</f>
        <v>375.46</v>
      </c>
      <c r="L36" s="117">
        <v>21</v>
      </c>
      <c r="M36" s="117">
        <f>G36*(1+L36/100)</f>
        <v>0</v>
      </c>
      <c r="N36" s="63">
        <v>1.0000000000000001E-5</v>
      </c>
      <c r="O36" s="63">
        <f>ROUND(E36*N36,5)</f>
        <v>1E-4</v>
      </c>
      <c r="P36" s="63">
        <v>0</v>
      </c>
      <c r="Q36" s="63">
        <f>ROUND(E36*P36,5)</f>
        <v>0</v>
      </c>
      <c r="R36" s="63"/>
      <c r="S36" s="63"/>
      <c r="T36" s="118">
        <v>0.13</v>
      </c>
      <c r="U36" s="63">
        <f>ROUND(E36*T36,2)</f>
        <v>1.33</v>
      </c>
      <c r="V36" s="133"/>
      <c r="W36" s="7"/>
      <c r="X36" s="7"/>
      <c r="Y36" s="7"/>
      <c r="Z36" s="7"/>
      <c r="AA36" s="7"/>
      <c r="AB36" s="7"/>
      <c r="AC36" s="7"/>
      <c r="AD36" s="7"/>
      <c r="AE36" s="7" t="s">
        <v>54</v>
      </c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</row>
    <row r="37" spans="2:60" outlineLevel="1">
      <c r="B37" s="85">
        <v>20</v>
      </c>
      <c r="C37" s="114" t="s">
        <v>73</v>
      </c>
      <c r="D37" s="63" t="s">
        <v>3</v>
      </c>
      <c r="E37" s="91">
        <v>31.32</v>
      </c>
      <c r="F37" s="115"/>
      <c r="G37" s="116">
        <f>F37*E37</f>
        <v>0</v>
      </c>
      <c r="H37" s="117">
        <v>0</v>
      </c>
      <c r="I37" s="117">
        <f>ROUND(E37*H37,2)</f>
        <v>0</v>
      </c>
      <c r="J37" s="117">
        <v>3.7</v>
      </c>
      <c r="K37" s="117">
        <f>ROUND(E37*J37,2)</f>
        <v>115.88</v>
      </c>
      <c r="L37" s="117">
        <v>21</v>
      </c>
      <c r="M37" s="117">
        <f>G37*(1+L37/100)</f>
        <v>0</v>
      </c>
      <c r="N37" s="63">
        <v>0</v>
      </c>
      <c r="O37" s="63">
        <f>ROUND(E37*N37,5)</f>
        <v>0</v>
      </c>
      <c r="P37" s="63">
        <v>0</v>
      </c>
      <c r="Q37" s="63">
        <f>ROUND(E37*P37,5)</f>
        <v>0</v>
      </c>
      <c r="R37" s="63"/>
      <c r="S37" s="63"/>
      <c r="T37" s="118">
        <v>1.4999999999999999E-2</v>
      </c>
      <c r="U37" s="63">
        <f>ROUND(E37*T37,2)</f>
        <v>0.47</v>
      </c>
      <c r="V37" s="134"/>
      <c r="W37" s="7"/>
      <c r="X37" s="7"/>
      <c r="Y37" s="7"/>
      <c r="Z37" s="7"/>
      <c r="AA37" s="7"/>
      <c r="AB37" s="7"/>
      <c r="AC37" s="7"/>
      <c r="AD37" s="7"/>
      <c r="AE37" s="7" t="s">
        <v>54</v>
      </c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</row>
    <row r="38" spans="2:60">
      <c r="B38" s="86" t="s">
        <v>50</v>
      </c>
      <c r="C38" s="120" t="s">
        <v>15</v>
      </c>
      <c r="D38" s="58"/>
      <c r="E38" s="92"/>
      <c r="F38" s="126"/>
      <c r="G38" s="127">
        <f>SUMIF(AE39:AE45,"&lt;&gt;NOR",G39:G45)</f>
        <v>0</v>
      </c>
      <c r="H38" s="126"/>
      <c r="I38" s="126">
        <f>SUM(I39:I45)</f>
        <v>1643.97</v>
      </c>
      <c r="J38" s="126"/>
      <c r="K38" s="126">
        <f>SUM(K39:K45)</f>
        <v>10433.66</v>
      </c>
      <c r="L38" s="126"/>
      <c r="M38" s="126">
        <f>SUM(M39:M45)</f>
        <v>0</v>
      </c>
      <c r="N38" s="58"/>
      <c r="O38" s="58">
        <f>SUM(O39:O45)</f>
        <v>1.0290000000000001E-2</v>
      </c>
      <c r="P38" s="58"/>
      <c r="Q38" s="58">
        <f>SUM(Q39:Q45)</f>
        <v>5.0370799999999996</v>
      </c>
      <c r="R38" s="58"/>
      <c r="S38" s="58"/>
      <c r="T38" s="128"/>
      <c r="U38" s="58">
        <f>SUM(U39:U45)</f>
        <v>29.71</v>
      </c>
      <c r="V38" s="135">
        <f>G38*1.21</f>
        <v>0</v>
      </c>
      <c r="AE38" s="1" t="s">
        <v>51</v>
      </c>
    </row>
    <row r="39" spans="2:60" outlineLevel="1">
      <c r="B39" s="85">
        <v>21</v>
      </c>
      <c r="C39" s="114" t="s">
        <v>75</v>
      </c>
      <c r="D39" s="63" t="s">
        <v>3</v>
      </c>
      <c r="E39" s="91">
        <v>2.4</v>
      </c>
      <c r="F39" s="115"/>
      <c r="G39" s="116">
        <f>F39*E39</f>
        <v>0</v>
      </c>
      <c r="H39" s="117">
        <v>23.81</v>
      </c>
      <c r="I39" s="117">
        <f t="shared" ref="I39:I45" si="9">ROUND(E39*H39,2)</f>
        <v>57.14</v>
      </c>
      <c r="J39" s="117">
        <v>195.19</v>
      </c>
      <c r="K39" s="117">
        <f t="shared" ref="K39:K45" si="10">ROUND(E39*J39,2)</f>
        <v>468.46</v>
      </c>
      <c r="L39" s="117">
        <v>21</v>
      </c>
      <c r="M39" s="117">
        <f t="shared" ref="M39:M45" si="11">G39*(1+L39/100)</f>
        <v>0</v>
      </c>
      <c r="N39" s="63">
        <v>1E-3</v>
      </c>
      <c r="O39" s="63">
        <f t="shared" ref="O39:O45" si="12">ROUND(E39*N39,5)</f>
        <v>2.3999999999999998E-3</v>
      </c>
      <c r="P39" s="63">
        <v>6.3E-2</v>
      </c>
      <c r="Q39" s="63">
        <f t="shared" ref="Q39:Q45" si="13">ROUND(E39*P39,5)</f>
        <v>0.1512</v>
      </c>
      <c r="R39" s="63"/>
      <c r="S39" s="63"/>
      <c r="T39" s="118">
        <v>0.71799999999999997</v>
      </c>
      <c r="U39" s="63">
        <f t="shared" ref="U39:U45" si="14">ROUND(E39*T39,2)</f>
        <v>1.72</v>
      </c>
      <c r="V39" s="133"/>
      <c r="W39" s="7"/>
      <c r="X39" s="7"/>
      <c r="Y39" s="7"/>
      <c r="Z39" s="7"/>
      <c r="AA39" s="7"/>
      <c r="AB39" s="7"/>
      <c r="AC39" s="7"/>
      <c r="AD39" s="7"/>
      <c r="AE39" s="7" t="s">
        <v>54</v>
      </c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</row>
    <row r="40" spans="2:60" outlineLevel="1">
      <c r="B40" s="85">
        <v>22</v>
      </c>
      <c r="C40" s="114" t="s">
        <v>76</v>
      </c>
      <c r="D40" s="63" t="s">
        <v>53</v>
      </c>
      <c r="E40" s="91">
        <v>1.0373000000000001</v>
      </c>
      <c r="F40" s="115"/>
      <c r="G40" s="116">
        <f t="shared" ref="G40:G45" si="15">F40*E40</f>
        <v>0</v>
      </c>
      <c r="H40" s="117">
        <v>30.41</v>
      </c>
      <c r="I40" s="117">
        <f t="shared" si="9"/>
        <v>31.54</v>
      </c>
      <c r="J40" s="117">
        <v>605.59</v>
      </c>
      <c r="K40" s="117">
        <f t="shared" si="10"/>
        <v>628.17999999999995</v>
      </c>
      <c r="L40" s="117">
        <v>21</v>
      </c>
      <c r="M40" s="117">
        <f t="shared" si="11"/>
        <v>0</v>
      </c>
      <c r="N40" s="63">
        <v>1.2800000000000001E-3</v>
      </c>
      <c r="O40" s="63">
        <f t="shared" si="12"/>
        <v>1.33E-3</v>
      </c>
      <c r="P40" s="63">
        <v>1.8</v>
      </c>
      <c r="Q40" s="63">
        <f t="shared" si="13"/>
        <v>1.86714</v>
      </c>
      <c r="R40" s="63"/>
      <c r="S40" s="63"/>
      <c r="T40" s="118">
        <v>1.52</v>
      </c>
      <c r="U40" s="63">
        <f t="shared" si="14"/>
        <v>1.58</v>
      </c>
      <c r="V40" s="134"/>
      <c r="W40" s="7"/>
      <c r="X40" s="7"/>
      <c r="Y40" s="7"/>
      <c r="Z40" s="7"/>
      <c r="AA40" s="7"/>
      <c r="AB40" s="7"/>
      <c r="AC40" s="7"/>
      <c r="AD40" s="7"/>
      <c r="AE40" s="7" t="s">
        <v>54</v>
      </c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</row>
    <row r="41" spans="2:60" outlineLevel="1">
      <c r="B41" s="85">
        <v>23</v>
      </c>
      <c r="C41" s="114" t="s">
        <v>77</v>
      </c>
      <c r="D41" s="63" t="s">
        <v>3</v>
      </c>
      <c r="E41" s="91">
        <v>9.7917000000000005</v>
      </c>
      <c r="F41" s="115"/>
      <c r="G41" s="116">
        <f t="shared" si="15"/>
        <v>0</v>
      </c>
      <c r="H41" s="117">
        <v>15.84</v>
      </c>
      <c r="I41" s="117">
        <f t="shared" si="9"/>
        <v>155.1</v>
      </c>
      <c r="J41" s="117">
        <v>70.459999999999994</v>
      </c>
      <c r="K41" s="117">
        <f t="shared" si="10"/>
        <v>689.92</v>
      </c>
      <c r="L41" s="117">
        <v>21</v>
      </c>
      <c r="M41" s="117">
        <f t="shared" si="11"/>
        <v>0</v>
      </c>
      <c r="N41" s="63">
        <v>6.7000000000000002E-4</v>
      </c>
      <c r="O41" s="63">
        <f t="shared" si="12"/>
        <v>6.5599999999999999E-3</v>
      </c>
      <c r="P41" s="63">
        <v>0.13100000000000001</v>
      </c>
      <c r="Q41" s="63">
        <f t="shared" si="13"/>
        <v>1.28271</v>
      </c>
      <c r="R41" s="63"/>
      <c r="S41" s="63"/>
      <c r="T41" s="118">
        <v>0.20699999999999999</v>
      </c>
      <c r="U41" s="63">
        <f t="shared" si="14"/>
        <v>2.0299999999999998</v>
      </c>
      <c r="V41" s="134"/>
      <c r="W41" s="7"/>
      <c r="X41" s="7"/>
      <c r="Y41" s="7"/>
      <c r="Z41" s="7"/>
      <c r="AA41" s="7"/>
      <c r="AB41" s="7"/>
      <c r="AC41" s="7"/>
      <c r="AD41" s="7"/>
      <c r="AE41" s="7" t="s">
        <v>54</v>
      </c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</row>
    <row r="42" spans="2:60" ht="25.5" outlineLevel="1">
      <c r="B42" s="85">
        <v>24</v>
      </c>
      <c r="C42" s="114" t="s">
        <v>79</v>
      </c>
      <c r="D42" s="63" t="s">
        <v>3</v>
      </c>
      <c r="E42" s="91">
        <v>5.9550000000000001</v>
      </c>
      <c r="F42" s="115"/>
      <c r="G42" s="116">
        <f t="shared" si="15"/>
        <v>0</v>
      </c>
      <c r="H42" s="117">
        <v>0</v>
      </c>
      <c r="I42" s="117">
        <f t="shared" si="9"/>
        <v>0</v>
      </c>
      <c r="J42" s="117">
        <v>50</v>
      </c>
      <c r="K42" s="117">
        <f t="shared" si="10"/>
        <v>297.75</v>
      </c>
      <c r="L42" s="117">
        <v>21</v>
      </c>
      <c r="M42" s="117">
        <f t="shared" si="11"/>
        <v>0</v>
      </c>
      <c r="N42" s="63">
        <v>0</v>
      </c>
      <c r="O42" s="63">
        <f t="shared" si="12"/>
        <v>0</v>
      </c>
      <c r="P42" s="63">
        <v>0.02</v>
      </c>
      <c r="Q42" s="63">
        <f t="shared" si="13"/>
        <v>0.1191</v>
      </c>
      <c r="R42" s="63"/>
      <c r="S42" s="63"/>
      <c r="T42" s="118">
        <v>0.14699999999999999</v>
      </c>
      <c r="U42" s="63">
        <f t="shared" si="14"/>
        <v>0.88</v>
      </c>
      <c r="V42" s="134"/>
      <c r="W42" s="7"/>
      <c r="X42" s="7"/>
      <c r="Y42" s="7"/>
      <c r="Z42" s="7"/>
      <c r="AA42" s="7"/>
      <c r="AB42" s="7"/>
      <c r="AC42" s="7"/>
      <c r="AD42" s="7"/>
      <c r="AE42" s="7" t="s">
        <v>54</v>
      </c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</row>
    <row r="43" spans="2:60" outlineLevel="1">
      <c r="B43" s="85">
        <v>25</v>
      </c>
      <c r="C43" s="114" t="s">
        <v>80</v>
      </c>
      <c r="D43" s="63" t="s">
        <v>81</v>
      </c>
      <c r="E43" s="91">
        <v>2</v>
      </c>
      <c r="F43" s="115"/>
      <c r="G43" s="116">
        <f t="shared" si="15"/>
        <v>0</v>
      </c>
      <c r="H43" s="117">
        <v>0</v>
      </c>
      <c r="I43" s="117">
        <f t="shared" si="9"/>
        <v>0</v>
      </c>
      <c r="J43" s="117">
        <v>12.1</v>
      </c>
      <c r="K43" s="117">
        <f t="shared" si="10"/>
        <v>24.2</v>
      </c>
      <c r="L43" s="117">
        <v>21</v>
      </c>
      <c r="M43" s="117">
        <f t="shared" si="11"/>
        <v>0</v>
      </c>
      <c r="N43" s="63">
        <v>0</v>
      </c>
      <c r="O43" s="63">
        <f t="shared" si="12"/>
        <v>0</v>
      </c>
      <c r="P43" s="63">
        <v>0</v>
      </c>
      <c r="Q43" s="63">
        <f t="shared" si="13"/>
        <v>0</v>
      </c>
      <c r="R43" s="63"/>
      <c r="S43" s="63"/>
      <c r="T43" s="118">
        <v>0.05</v>
      </c>
      <c r="U43" s="63">
        <f t="shared" si="14"/>
        <v>0.1</v>
      </c>
      <c r="V43" s="134"/>
      <c r="W43" s="7"/>
      <c r="X43" s="7"/>
      <c r="Y43" s="7"/>
      <c r="Z43" s="7"/>
      <c r="AA43" s="7"/>
      <c r="AB43" s="7"/>
      <c r="AC43" s="7"/>
      <c r="AD43" s="7"/>
      <c r="AE43" s="7" t="s">
        <v>54</v>
      </c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</row>
    <row r="44" spans="2:60" outlineLevel="1">
      <c r="B44" s="85">
        <v>26</v>
      </c>
      <c r="C44" s="114" t="s">
        <v>82</v>
      </c>
      <c r="D44" s="63" t="s">
        <v>6</v>
      </c>
      <c r="E44" s="91">
        <v>11.8</v>
      </c>
      <c r="F44" s="115"/>
      <c r="G44" s="116">
        <f t="shared" si="15"/>
        <v>0</v>
      </c>
      <c r="H44" s="117">
        <v>118.66</v>
      </c>
      <c r="I44" s="117">
        <f t="shared" si="9"/>
        <v>1400.19</v>
      </c>
      <c r="J44" s="117">
        <v>421.34000000000003</v>
      </c>
      <c r="K44" s="117">
        <f t="shared" si="10"/>
        <v>4971.8100000000004</v>
      </c>
      <c r="L44" s="117">
        <v>21</v>
      </c>
      <c r="M44" s="117">
        <f t="shared" si="11"/>
        <v>0</v>
      </c>
      <c r="N44" s="63">
        <v>0</v>
      </c>
      <c r="O44" s="63">
        <f t="shared" si="12"/>
        <v>0</v>
      </c>
      <c r="P44" s="63">
        <v>4.6000000000000001E-4</v>
      </c>
      <c r="Q44" s="63">
        <f t="shared" si="13"/>
        <v>5.4299999999999999E-3</v>
      </c>
      <c r="R44" s="63"/>
      <c r="S44" s="63"/>
      <c r="T44" s="118">
        <v>1</v>
      </c>
      <c r="U44" s="63">
        <f t="shared" si="14"/>
        <v>11.8</v>
      </c>
      <c r="V44" s="134"/>
      <c r="W44" s="7"/>
      <c r="X44" s="7"/>
      <c r="Y44" s="7"/>
      <c r="Z44" s="7"/>
      <c r="AA44" s="7"/>
      <c r="AB44" s="7"/>
      <c r="AC44" s="7"/>
      <c r="AD44" s="7"/>
      <c r="AE44" s="7" t="s">
        <v>54</v>
      </c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</row>
    <row r="45" spans="2:60" outlineLevel="1">
      <c r="B45" s="85">
        <v>27</v>
      </c>
      <c r="C45" s="114" t="s">
        <v>83</v>
      </c>
      <c r="D45" s="63" t="s">
        <v>3</v>
      </c>
      <c r="E45" s="91">
        <v>23.698499999999999</v>
      </c>
      <c r="F45" s="115"/>
      <c r="G45" s="116">
        <f t="shared" si="15"/>
        <v>0</v>
      </c>
      <c r="H45" s="117">
        <v>0</v>
      </c>
      <c r="I45" s="117">
        <f t="shared" si="9"/>
        <v>0</v>
      </c>
      <c r="J45" s="117">
        <v>141.5</v>
      </c>
      <c r="K45" s="117">
        <f t="shared" si="10"/>
        <v>3353.34</v>
      </c>
      <c r="L45" s="117">
        <v>21</v>
      </c>
      <c r="M45" s="117">
        <f t="shared" si="11"/>
        <v>0</v>
      </c>
      <c r="N45" s="63">
        <v>0</v>
      </c>
      <c r="O45" s="63">
        <f t="shared" si="12"/>
        <v>0</v>
      </c>
      <c r="P45" s="63">
        <v>6.8000000000000005E-2</v>
      </c>
      <c r="Q45" s="63">
        <f t="shared" si="13"/>
        <v>1.6114999999999999</v>
      </c>
      <c r="R45" s="63"/>
      <c r="S45" s="63"/>
      <c r="T45" s="118">
        <v>0.48937999999999998</v>
      </c>
      <c r="U45" s="63">
        <f t="shared" si="14"/>
        <v>11.6</v>
      </c>
      <c r="V45" s="134"/>
      <c r="W45" s="7"/>
      <c r="X45" s="7"/>
      <c r="Y45" s="7"/>
      <c r="Z45" s="7"/>
      <c r="AA45" s="7"/>
      <c r="AB45" s="7"/>
      <c r="AC45" s="7"/>
      <c r="AD45" s="7"/>
      <c r="AE45" s="7" t="s">
        <v>84</v>
      </c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</row>
    <row r="46" spans="2:60">
      <c r="B46" s="86" t="s">
        <v>50</v>
      </c>
      <c r="C46" s="120" t="s">
        <v>16</v>
      </c>
      <c r="D46" s="58"/>
      <c r="E46" s="92"/>
      <c r="F46" s="126"/>
      <c r="G46" s="127">
        <f>SUMIF(AE47:AE56,"&lt;&gt;NOR",G47:G56)</f>
        <v>0</v>
      </c>
      <c r="H46" s="126"/>
      <c r="I46" s="126">
        <f>SUM(I47:I56)</f>
        <v>862.14</v>
      </c>
      <c r="J46" s="126"/>
      <c r="K46" s="126">
        <f>SUM(K47:K56)</f>
        <v>22932.639999999999</v>
      </c>
      <c r="L46" s="126"/>
      <c r="M46" s="126">
        <f>SUM(M47:M56)</f>
        <v>0</v>
      </c>
      <c r="N46" s="58"/>
      <c r="O46" s="58">
        <f>SUM(O47:O56)</f>
        <v>1.103E-2</v>
      </c>
      <c r="P46" s="58"/>
      <c r="Q46" s="58">
        <f>SUM(Q47:Q56)</f>
        <v>0.17713999999999999</v>
      </c>
      <c r="R46" s="58"/>
      <c r="S46" s="58"/>
      <c r="T46" s="128"/>
      <c r="U46" s="58">
        <f>SUM(U47:U56)</f>
        <v>30.91</v>
      </c>
      <c r="V46" s="135">
        <f>G46*1.21</f>
        <v>0</v>
      </c>
      <c r="AE46" s="1" t="s">
        <v>51</v>
      </c>
    </row>
    <row r="47" spans="2:60" outlineLevel="1">
      <c r="B47" s="85">
        <v>28</v>
      </c>
      <c r="C47" s="114" t="s">
        <v>194</v>
      </c>
      <c r="D47" s="63" t="s">
        <v>6</v>
      </c>
      <c r="E47" s="91">
        <v>15</v>
      </c>
      <c r="F47" s="115"/>
      <c r="G47" s="116">
        <f>F47*E47</f>
        <v>0</v>
      </c>
      <c r="H47" s="117">
        <v>11.7</v>
      </c>
      <c r="I47" s="117">
        <f t="shared" ref="I47:I56" si="16">ROUND(E47*H47,2)</f>
        <v>175.5</v>
      </c>
      <c r="J47" s="117">
        <v>45.2</v>
      </c>
      <c r="K47" s="117">
        <f t="shared" ref="K47:K56" si="17">ROUND(E47*J47,2)</f>
        <v>678</v>
      </c>
      <c r="L47" s="117">
        <v>21</v>
      </c>
      <c r="M47" s="117">
        <f t="shared" ref="M47:M56" si="18">G47*(1+L47/100)</f>
        <v>0</v>
      </c>
      <c r="N47" s="63">
        <v>4.8999999999999998E-4</v>
      </c>
      <c r="O47" s="63">
        <f t="shared" ref="O47:O56" si="19">ROUND(E47*N47,5)</f>
        <v>7.3499999999999998E-3</v>
      </c>
      <c r="P47" s="63">
        <v>2E-3</v>
      </c>
      <c r="Q47" s="63">
        <f t="shared" ref="Q47:Q56" si="20">ROUND(E47*P47,5)</f>
        <v>0.03</v>
      </c>
      <c r="R47" s="63"/>
      <c r="S47" s="63"/>
      <c r="T47" s="118">
        <v>0.17599999999999999</v>
      </c>
      <c r="U47" s="63">
        <f t="shared" ref="U47:U56" si="21">ROUND(E47*T47,2)</f>
        <v>2.64</v>
      </c>
      <c r="V47" s="133"/>
      <c r="W47" s="7"/>
      <c r="X47" s="7"/>
      <c r="Y47" s="7"/>
      <c r="Z47" s="7"/>
      <c r="AA47" s="7"/>
      <c r="AB47" s="7"/>
      <c r="AC47" s="7"/>
      <c r="AD47" s="7"/>
      <c r="AE47" s="7" t="s">
        <v>54</v>
      </c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</row>
    <row r="48" spans="2:60" outlineLevel="1">
      <c r="B48" s="85">
        <v>29</v>
      </c>
      <c r="C48" s="114" t="s">
        <v>86</v>
      </c>
      <c r="D48" s="63" t="s">
        <v>6</v>
      </c>
      <c r="E48" s="91">
        <v>7</v>
      </c>
      <c r="F48" s="115"/>
      <c r="G48" s="116">
        <f t="shared" ref="G48:G56" si="22">F48*E48</f>
        <v>0</v>
      </c>
      <c r="H48" s="117">
        <v>11.7</v>
      </c>
      <c r="I48" s="117">
        <f t="shared" si="16"/>
        <v>81.900000000000006</v>
      </c>
      <c r="J48" s="117">
        <v>99.3</v>
      </c>
      <c r="K48" s="117">
        <f t="shared" si="17"/>
        <v>695.1</v>
      </c>
      <c r="L48" s="117">
        <v>21</v>
      </c>
      <c r="M48" s="117">
        <f t="shared" si="18"/>
        <v>0</v>
      </c>
      <c r="N48" s="63">
        <v>4.8999999999999998E-4</v>
      </c>
      <c r="O48" s="63">
        <f t="shared" si="19"/>
        <v>3.4299999999999999E-3</v>
      </c>
      <c r="P48" s="63">
        <v>1.7999999999999999E-2</v>
      </c>
      <c r="Q48" s="63">
        <f t="shared" si="20"/>
        <v>0.126</v>
      </c>
      <c r="R48" s="63"/>
      <c r="S48" s="63"/>
      <c r="T48" s="118">
        <v>0.39212999999999998</v>
      </c>
      <c r="U48" s="63">
        <f t="shared" si="21"/>
        <v>2.74</v>
      </c>
      <c r="V48" s="134"/>
      <c r="W48" s="7"/>
      <c r="X48" s="7"/>
      <c r="Y48" s="7"/>
      <c r="Z48" s="7"/>
      <c r="AA48" s="7"/>
      <c r="AB48" s="7"/>
      <c r="AC48" s="7"/>
      <c r="AD48" s="7"/>
      <c r="AE48" s="7" t="s">
        <v>54</v>
      </c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</row>
    <row r="49" spans="2:60" outlineLevel="1">
      <c r="B49" s="85">
        <v>30</v>
      </c>
      <c r="C49" s="114" t="s">
        <v>87</v>
      </c>
      <c r="D49" s="63" t="s">
        <v>6</v>
      </c>
      <c r="E49" s="91">
        <v>0.5</v>
      </c>
      <c r="F49" s="115"/>
      <c r="G49" s="116">
        <f t="shared" si="22"/>
        <v>0</v>
      </c>
      <c r="H49" s="117">
        <v>11.7</v>
      </c>
      <c r="I49" s="117">
        <f t="shared" si="16"/>
        <v>5.85</v>
      </c>
      <c r="J49" s="117">
        <v>199.8</v>
      </c>
      <c r="K49" s="117">
        <f t="shared" si="17"/>
        <v>99.9</v>
      </c>
      <c r="L49" s="117">
        <v>21</v>
      </c>
      <c r="M49" s="117">
        <f t="shared" si="18"/>
        <v>0</v>
      </c>
      <c r="N49" s="63">
        <v>4.8999999999999998E-4</v>
      </c>
      <c r="O49" s="63">
        <f t="shared" si="19"/>
        <v>2.5000000000000001E-4</v>
      </c>
      <c r="P49" s="63">
        <v>0.04</v>
      </c>
      <c r="Q49" s="63">
        <f t="shared" si="20"/>
        <v>0.02</v>
      </c>
      <c r="R49" s="63"/>
      <c r="S49" s="63"/>
      <c r="T49" s="118">
        <v>0.77939999999999998</v>
      </c>
      <c r="U49" s="63">
        <f t="shared" si="21"/>
        <v>0.39</v>
      </c>
      <c r="V49" s="134"/>
      <c r="W49" s="7"/>
      <c r="X49" s="7"/>
      <c r="Y49" s="7"/>
      <c r="Z49" s="7"/>
      <c r="AA49" s="7"/>
      <c r="AB49" s="7"/>
      <c r="AC49" s="7"/>
      <c r="AD49" s="7"/>
      <c r="AE49" s="7" t="s">
        <v>84</v>
      </c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</row>
    <row r="50" spans="2:60" outlineLevel="1">
      <c r="B50" s="85">
        <v>31</v>
      </c>
      <c r="C50" s="114" t="s">
        <v>193</v>
      </c>
      <c r="D50" s="63" t="s">
        <v>6</v>
      </c>
      <c r="E50" s="91">
        <v>0.9</v>
      </c>
      <c r="F50" s="115"/>
      <c r="G50" s="116">
        <f t="shared" si="22"/>
        <v>0</v>
      </c>
      <c r="H50" s="117">
        <v>665.43</v>
      </c>
      <c r="I50" s="117">
        <f t="shared" si="16"/>
        <v>598.89</v>
      </c>
      <c r="J50" s="117">
        <v>899.57</v>
      </c>
      <c r="K50" s="117">
        <f t="shared" si="17"/>
        <v>809.61</v>
      </c>
      <c r="L50" s="117">
        <v>21</v>
      </c>
      <c r="M50" s="117">
        <f t="shared" si="18"/>
        <v>0</v>
      </c>
      <c r="N50" s="63">
        <v>0</v>
      </c>
      <c r="O50" s="63">
        <f t="shared" si="19"/>
        <v>0</v>
      </c>
      <c r="P50" s="63">
        <v>1.2700000000000001E-3</v>
      </c>
      <c r="Q50" s="63">
        <f t="shared" si="20"/>
        <v>1.14E-3</v>
      </c>
      <c r="R50" s="63"/>
      <c r="S50" s="63"/>
      <c r="T50" s="118">
        <v>2.2999999999999998</v>
      </c>
      <c r="U50" s="63">
        <f t="shared" si="21"/>
        <v>2.0699999999999998</v>
      </c>
      <c r="V50" s="134"/>
      <c r="W50" s="7"/>
      <c r="X50" s="7"/>
      <c r="Y50" s="7"/>
      <c r="Z50" s="7"/>
      <c r="AA50" s="7"/>
      <c r="AB50" s="7"/>
      <c r="AC50" s="7"/>
      <c r="AD50" s="7"/>
      <c r="AE50" s="7" t="s">
        <v>54</v>
      </c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</row>
    <row r="51" spans="2:60" outlineLevel="1">
      <c r="B51" s="85">
        <v>32</v>
      </c>
      <c r="C51" s="114" t="s">
        <v>88</v>
      </c>
      <c r="D51" s="63" t="s">
        <v>57</v>
      </c>
      <c r="E51" s="91">
        <v>6.71</v>
      </c>
      <c r="F51" s="115"/>
      <c r="G51" s="116">
        <f t="shared" si="22"/>
        <v>0</v>
      </c>
      <c r="H51" s="117">
        <v>0</v>
      </c>
      <c r="I51" s="117">
        <f t="shared" si="16"/>
        <v>0</v>
      </c>
      <c r="J51" s="117">
        <v>227.5</v>
      </c>
      <c r="K51" s="117">
        <f t="shared" si="17"/>
        <v>1526.53</v>
      </c>
      <c r="L51" s="117">
        <v>21</v>
      </c>
      <c r="M51" s="117">
        <f t="shared" si="18"/>
        <v>0</v>
      </c>
      <c r="N51" s="63">
        <v>0</v>
      </c>
      <c r="O51" s="63">
        <f t="shared" si="19"/>
        <v>0</v>
      </c>
      <c r="P51" s="63">
        <v>0</v>
      </c>
      <c r="Q51" s="63">
        <f t="shared" si="20"/>
        <v>0</v>
      </c>
      <c r="R51" s="63"/>
      <c r="S51" s="63"/>
      <c r="T51" s="118">
        <v>0.94199999999999995</v>
      </c>
      <c r="U51" s="63">
        <f t="shared" si="21"/>
        <v>6.32</v>
      </c>
      <c r="V51" s="134"/>
      <c r="W51" s="7"/>
      <c r="X51" s="7"/>
      <c r="Y51" s="7"/>
      <c r="Z51" s="7"/>
      <c r="AA51" s="7"/>
      <c r="AB51" s="7"/>
      <c r="AC51" s="7"/>
      <c r="AD51" s="7"/>
      <c r="AE51" s="7" t="s">
        <v>54</v>
      </c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</row>
    <row r="52" spans="2:60" ht="25.5" outlineLevel="1">
      <c r="B52" s="85">
        <v>33</v>
      </c>
      <c r="C52" s="114" t="s">
        <v>89</v>
      </c>
      <c r="D52" s="63" t="s">
        <v>57</v>
      </c>
      <c r="E52" s="91">
        <v>67.099999999999994</v>
      </c>
      <c r="F52" s="115"/>
      <c r="G52" s="116">
        <f t="shared" si="22"/>
        <v>0</v>
      </c>
      <c r="H52" s="117">
        <v>0</v>
      </c>
      <c r="I52" s="117">
        <f t="shared" si="16"/>
        <v>0</v>
      </c>
      <c r="J52" s="117">
        <v>25.4</v>
      </c>
      <c r="K52" s="117">
        <f t="shared" si="17"/>
        <v>1704.34</v>
      </c>
      <c r="L52" s="117">
        <v>21</v>
      </c>
      <c r="M52" s="117">
        <f t="shared" si="18"/>
        <v>0</v>
      </c>
      <c r="N52" s="63">
        <v>0</v>
      </c>
      <c r="O52" s="63">
        <f t="shared" si="19"/>
        <v>0</v>
      </c>
      <c r="P52" s="63">
        <v>0</v>
      </c>
      <c r="Q52" s="63">
        <f t="shared" si="20"/>
        <v>0</v>
      </c>
      <c r="R52" s="63"/>
      <c r="S52" s="63"/>
      <c r="T52" s="118">
        <v>0.105</v>
      </c>
      <c r="U52" s="63">
        <f t="shared" si="21"/>
        <v>7.05</v>
      </c>
      <c r="V52" s="134"/>
      <c r="W52" s="7"/>
      <c r="X52" s="7"/>
      <c r="Y52" s="7"/>
      <c r="Z52" s="7"/>
      <c r="AA52" s="7"/>
      <c r="AB52" s="7"/>
      <c r="AC52" s="7"/>
      <c r="AD52" s="7"/>
      <c r="AE52" s="7" t="s">
        <v>54</v>
      </c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</row>
    <row r="53" spans="2:60" outlineLevel="1">
      <c r="B53" s="85">
        <v>34</v>
      </c>
      <c r="C53" s="114" t="s">
        <v>90</v>
      </c>
      <c r="D53" s="63" t="s">
        <v>57</v>
      </c>
      <c r="E53" s="91">
        <v>6.71</v>
      </c>
      <c r="F53" s="115"/>
      <c r="G53" s="116">
        <f t="shared" si="22"/>
        <v>0</v>
      </c>
      <c r="H53" s="117">
        <v>0</v>
      </c>
      <c r="I53" s="117">
        <f t="shared" si="16"/>
        <v>0</v>
      </c>
      <c r="J53" s="117">
        <v>919</v>
      </c>
      <c r="K53" s="117">
        <f t="shared" si="17"/>
        <v>6166.49</v>
      </c>
      <c r="L53" s="117">
        <v>21</v>
      </c>
      <c r="M53" s="117">
        <f t="shared" si="18"/>
        <v>0</v>
      </c>
      <c r="N53" s="63">
        <v>0</v>
      </c>
      <c r="O53" s="63">
        <f t="shared" si="19"/>
        <v>0</v>
      </c>
      <c r="P53" s="63">
        <v>0</v>
      </c>
      <c r="Q53" s="63">
        <f t="shared" si="20"/>
        <v>0</v>
      </c>
      <c r="R53" s="63"/>
      <c r="S53" s="63"/>
      <c r="T53" s="118">
        <v>0.95599999999999996</v>
      </c>
      <c r="U53" s="63">
        <f t="shared" si="21"/>
        <v>6.41</v>
      </c>
      <c r="V53" s="134"/>
      <c r="W53" s="7"/>
      <c r="X53" s="7"/>
      <c r="Y53" s="7"/>
      <c r="Z53" s="7"/>
      <c r="AA53" s="7"/>
      <c r="AB53" s="7"/>
      <c r="AC53" s="7"/>
      <c r="AD53" s="7"/>
      <c r="AE53" s="7" t="s">
        <v>54</v>
      </c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</row>
    <row r="54" spans="2:60" outlineLevel="1">
      <c r="B54" s="85">
        <v>35</v>
      </c>
      <c r="C54" s="114" t="s">
        <v>91</v>
      </c>
      <c r="D54" s="63" t="s">
        <v>57</v>
      </c>
      <c r="E54" s="91">
        <v>6.71</v>
      </c>
      <c r="F54" s="115"/>
      <c r="G54" s="116">
        <f t="shared" si="22"/>
        <v>0</v>
      </c>
      <c r="H54" s="117">
        <v>0</v>
      </c>
      <c r="I54" s="117">
        <f t="shared" si="16"/>
        <v>0</v>
      </c>
      <c r="J54" s="117">
        <v>177</v>
      </c>
      <c r="K54" s="117">
        <f t="shared" si="17"/>
        <v>1187.67</v>
      </c>
      <c r="L54" s="117">
        <v>21</v>
      </c>
      <c r="M54" s="117">
        <f t="shared" si="18"/>
        <v>0</v>
      </c>
      <c r="N54" s="63">
        <v>0</v>
      </c>
      <c r="O54" s="63">
        <f t="shared" si="19"/>
        <v>0</v>
      </c>
      <c r="P54" s="63">
        <v>0</v>
      </c>
      <c r="Q54" s="63">
        <f t="shared" si="20"/>
        <v>0</v>
      </c>
      <c r="R54" s="63"/>
      <c r="S54" s="63"/>
      <c r="T54" s="118">
        <v>0.49</v>
      </c>
      <c r="U54" s="63">
        <f t="shared" si="21"/>
        <v>3.29</v>
      </c>
      <c r="V54" s="134"/>
      <c r="W54" s="7"/>
      <c r="X54" s="7"/>
      <c r="Y54" s="7"/>
      <c r="Z54" s="7"/>
      <c r="AA54" s="7"/>
      <c r="AB54" s="7"/>
      <c r="AC54" s="7"/>
      <c r="AD54" s="7"/>
      <c r="AE54" s="7" t="s">
        <v>54</v>
      </c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</row>
    <row r="55" spans="2:60" ht="25.5" outlineLevel="1">
      <c r="B55" s="85">
        <v>36</v>
      </c>
      <c r="C55" s="114" t="s">
        <v>92</v>
      </c>
      <c r="D55" s="63" t="s">
        <v>57</v>
      </c>
      <c r="E55" s="91">
        <v>134.19999999999999</v>
      </c>
      <c r="F55" s="115"/>
      <c r="G55" s="116">
        <f t="shared" si="22"/>
        <v>0</v>
      </c>
      <c r="H55" s="117">
        <v>0</v>
      </c>
      <c r="I55" s="117">
        <f t="shared" si="16"/>
        <v>0</v>
      </c>
      <c r="J55" s="117">
        <v>15</v>
      </c>
      <c r="K55" s="117">
        <f t="shared" si="17"/>
        <v>2013</v>
      </c>
      <c r="L55" s="117">
        <v>21</v>
      </c>
      <c r="M55" s="117">
        <f t="shared" si="18"/>
        <v>0</v>
      </c>
      <c r="N55" s="63">
        <v>0</v>
      </c>
      <c r="O55" s="63">
        <f t="shared" si="19"/>
        <v>0</v>
      </c>
      <c r="P55" s="63">
        <v>0</v>
      </c>
      <c r="Q55" s="63">
        <f t="shared" si="20"/>
        <v>0</v>
      </c>
      <c r="R55" s="63"/>
      <c r="S55" s="63"/>
      <c r="T55" s="118">
        <v>0</v>
      </c>
      <c r="U55" s="63">
        <f t="shared" si="21"/>
        <v>0</v>
      </c>
      <c r="V55" s="134"/>
      <c r="W55" s="7"/>
      <c r="X55" s="7"/>
      <c r="Y55" s="7"/>
      <c r="Z55" s="7"/>
      <c r="AA55" s="7"/>
      <c r="AB55" s="7"/>
      <c r="AC55" s="7"/>
      <c r="AD55" s="7"/>
      <c r="AE55" s="7" t="s">
        <v>54</v>
      </c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</row>
    <row r="56" spans="2:60" ht="25.5" outlineLevel="1">
      <c r="B56" s="85">
        <v>37</v>
      </c>
      <c r="C56" s="114" t="s">
        <v>93</v>
      </c>
      <c r="D56" s="63" t="s">
        <v>57</v>
      </c>
      <c r="E56" s="91">
        <v>6.71</v>
      </c>
      <c r="F56" s="115"/>
      <c r="G56" s="116">
        <f t="shared" si="22"/>
        <v>0</v>
      </c>
      <c r="H56" s="117">
        <v>0</v>
      </c>
      <c r="I56" s="117">
        <f t="shared" si="16"/>
        <v>0</v>
      </c>
      <c r="J56" s="117">
        <v>1200</v>
      </c>
      <c r="K56" s="117">
        <f t="shared" si="17"/>
        <v>8052</v>
      </c>
      <c r="L56" s="117">
        <v>21</v>
      </c>
      <c r="M56" s="117">
        <f t="shared" si="18"/>
        <v>0</v>
      </c>
      <c r="N56" s="63">
        <v>0</v>
      </c>
      <c r="O56" s="63">
        <f t="shared" si="19"/>
        <v>0</v>
      </c>
      <c r="P56" s="63">
        <v>0</v>
      </c>
      <c r="Q56" s="63">
        <f t="shared" si="20"/>
        <v>0</v>
      </c>
      <c r="R56" s="63"/>
      <c r="S56" s="63"/>
      <c r="T56" s="118">
        <v>0</v>
      </c>
      <c r="U56" s="63">
        <f t="shared" si="21"/>
        <v>0</v>
      </c>
      <c r="V56" s="134"/>
      <c r="W56" s="7"/>
      <c r="X56" s="7"/>
      <c r="Y56" s="7"/>
      <c r="Z56" s="7"/>
      <c r="AA56" s="7"/>
      <c r="AB56" s="7"/>
      <c r="AC56" s="7"/>
      <c r="AD56" s="7"/>
      <c r="AE56" s="7" t="s">
        <v>54</v>
      </c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</row>
    <row r="57" spans="2:60">
      <c r="B57" s="86" t="s">
        <v>50</v>
      </c>
      <c r="C57" s="120" t="s">
        <v>17</v>
      </c>
      <c r="D57" s="58"/>
      <c r="E57" s="92"/>
      <c r="F57" s="126"/>
      <c r="G57" s="127">
        <f>SUMIF(AE58:AE58,"&lt;&gt;NOR",G58:G58)</f>
        <v>0</v>
      </c>
      <c r="H57" s="126"/>
      <c r="I57" s="126">
        <f>SUM(I58:I58)</f>
        <v>0</v>
      </c>
      <c r="J57" s="126"/>
      <c r="K57" s="126">
        <f>SUM(K58:K58)</f>
        <v>733.41</v>
      </c>
      <c r="L57" s="126"/>
      <c r="M57" s="126">
        <f>SUM(M58:M58)</f>
        <v>0</v>
      </c>
      <c r="N57" s="58"/>
      <c r="O57" s="58">
        <f>SUM(O58:O58)</f>
        <v>0</v>
      </c>
      <c r="P57" s="58"/>
      <c r="Q57" s="58">
        <f>SUM(Q58:Q58)</f>
        <v>0</v>
      </c>
      <c r="R57" s="58"/>
      <c r="S57" s="58"/>
      <c r="T57" s="128"/>
      <c r="U57" s="58">
        <f>SUM(U58:U58)</f>
        <v>0.84</v>
      </c>
      <c r="V57" s="135">
        <f>G57*1.21</f>
        <v>0</v>
      </c>
      <c r="AE57" s="1" t="s">
        <v>51</v>
      </c>
    </row>
    <row r="58" spans="2:60" outlineLevel="1">
      <c r="B58" s="85">
        <v>38</v>
      </c>
      <c r="C58" s="114" t="s">
        <v>94</v>
      </c>
      <c r="D58" s="63" t="s">
        <v>57</v>
      </c>
      <c r="E58" s="91">
        <v>2.7519999999999998</v>
      </c>
      <c r="F58" s="115"/>
      <c r="G58" s="116">
        <f>F58*E58</f>
        <v>0</v>
      </c>
      <c r="H58" s="117">
        <v>0</v>
      </c>
      <c r="I58" s="117">
        <f>ROUND(E58*H58,2)</f>
        <v>0</v>
      </c>
      <c r="J58" s="117">
        <v>266.5</v>
      </c>
      <c r="K58" s="117">
        <f>ROUND(E58*J58,2)</f>
        <v>733.41</v>
      </c>
      <c r="L58" s="117">
        <v>21</v>
      </c>
      <c r="M58" s="117">
        <f>G58*(1+L58/100)</f>
        <v>0</v>
      </c>
      <c r="N58" s="63">
        <v>0</v>
      </c>
      <c r="O58" s="63">
        <f>ROUND(E58*N58,5)</f>
        <v>0</v>
      </c>
      <c r="P58" s="63">
        <v>0</v>
      </c>
      <c r="Q58" s="63">
        <f>ROUND(E58*P58,5)</f>
        <v>0</v>
      </c>
      <c r="R58" s="63"/>
      <c r="S58" s="63"/>
      <c r="T58" s="118">
        <v>0.307</v>
      </c>
      <c r="U58" s="63">
        <f>ROUND(E58*T58,2)</f>
        <v>0.84</v>
      </c>
      <c r="V58" s="133"/>
      <c r="W58" s="7"/>
      <c r="X58" s="7"/>
      <c r="Y58" s="7"/>
      <c r="Z58" s="7"/>
      <c r="AA58" s="7"/>
      <c r="AB58" s="7"/>
      <c r="AC58" s="7"/>
      <c r="AD58" s="7"/>
      <c r="AE58" s="7" t="s">
        <v>54</v>
      </c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</row>
    <row r="59" spans="2:60">
      <c r="B59" s="86" t="s">
        <v>50</v>
      </c>
      <c r="C59" s="120" t="s">
        <v>18</v>
      </c>
      <c r="D59" s="58"/>
      <c r="E59" s="92"/>
      <c r="F59" s="126"/>
      <c r="G59" s="127">
        <f>SUMIF(AE60:AE68,"&lt;&gt;NOR",G60:G68)</f>
        <v>0</v>
      </c>
      <c r="H59" s="126"/>
      <c r="I59" s="126">
        <f>SUM(I60:I68)</f>
        <v>398.91</v>
      </c>
      <c r="J59" s="126"/>
      <c r="K59" s="126">
        <f>SUM(K60:K68)</f>
        <v>2547.4899999999998</v>
      </c>
      <c r="L59" s="126"/>
      <c r="M59" s="126">
        <f>SUM(M60:M68)</f>
        <v>0</v>
      </c>
      <c r="N59" s="58"/>
      <c r="O59" s="58">
        <f>SUM(O60:O68)</f>
        <v>2.8799999999999997E-3</v>
      </c>
      <c r="P59" s="58"/>
      <c r="Q59" s="58">
        <f>SUM(Q60:Q68)</f>
        <v>0</v>
      </c>
      <c r="R59" s="58"/>
      <c r="S59" s="58"/>
      <c r="T59" s="128"/>
      <c r="U59" s="58">
        <f>SUM(U60:U68)</f>
        <v>2.89</v>
      </c>
      <c r="V59" s="135">
        <f>G59*1.21</f>
        <v>0</v>
      </c>
      <c r="AE59" s="1" t="s">
        <v>51</v>
      </c>
    </row>
    <row r="60" spans="2:60" ht="25.5" outlineLevel="1">
      <c r="B60" s="85">
        <v>39</v>
      </c>
      <c r="C60" s="114" t="s">
        <v>95</v>
      </c>
      <c r="D60" s="63" t="s">
        <v>6</v>
      </c>
      <c r="E60" s="91">
        <v>4.5</v>
      </c>
      <c r="F60" s="115"/>
      <c r="G60" s="116">
        <f>F60*E60</f>
        <v>0</v>
      </c>
      <c r="H60" s="117">
        <v>65.77</v>
      </c>
      <c r="I60" s="117">
        <f t="shared" ref="I60:I68" si="23">ROUND(E60*H60,2)</f>
        <v>295.97000000000003</v>
      </c>
      <c r="J60" s="117">
        <v>132.73000000000002</v>
      </c>
      <c r="K60" s="117">
        <f t="shared" ref="K60:K68" si="24">ROUND(E60*J60,2)</f>
        <v>597.29</v>
      </c>
      <c r="L60" s="117">
        <v>21</v>
      </c>
      <c r="M60" s="117">
        <f t="shared" ref="M60:M68" si="25">G60*(1+L60/100)</f>
        <v>0</v>
      </c>
      <c r="N60" s="63">
        <v>4.6999999999999999E-4</v>
      </c>
      <c r="O60" s="63">
        <f t="shared" ref="O60:O68" si="26">ROUND(E60*N60,5)</f>
        <v>2.1199999999999999E-3</v>
      </c>
      <c r="P60" s="63">
        <v>0</v>
      </c>
      <c r="Q60" s="63">
        <f t="shared" ref="Q60:Q68" si="27">ROUND(E60*P60,5)</f>
        <v>0</v>
      </c>
      <c r="R60" s="63"/>
      <c r="S60" s="63"/>
      <c r="T60" s="118">
        <v>0.35899999999999999</v>
      </c>
      <c r="U60" s="63">
        <f t="shared" ref="U60:U68" si="28">ROUND(E60*T60,2)</f>
        <v>1.62</v>
      </c>
      <c r="V60" s="133"/>
      <c r="W60" s="7"/>
      <c r="X60" s="7"/>
      <c r="Y60" s="7"/>
      <c r="Z60" s="7"/>
      <c r="AA60" s="7"/>
      <c r="AB60" s="7"/>
      <c r="AC60" s="7"/>
      <c r="AD60" s="7"/>
      <c r="AE60" s="7" t="s">
        <v>54</v>
      </c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</row>
    <row r="61" spans="2:60" ht="25.5" outlineLevel="1">
      <c r="B61" s="85">
        <v>40</v>
      </c>
      <c r="C61" s="114" t="s">
        <v>96</v>
      </c>
      <c r="D61" s="63" t="s">
        <v>6</v>
      </c>
      <c r="E61" s="91">
        <v>0.5</v>
      </c>
      <c r="F61" s="115"/>
      <c r="G61" s="116">
        <f t="shared" ref="G61:G68" si="29">F61*E61</f>
        <v>0</v>
      </c>
      <c r="H61" s="117">
        <v>200.28</v>
      </c>
      <c r="I61" s="117">
        <f t="shared" si="23"/>
        <v>100.14</v>
      </c>
      <c r="J61" s="117">
        <v>433.72</v>
      </c>
      <c r="K61" s="117">
        <f t="shared" si="24"/>
        <v>216.86</v>
      </c>
      <c r="L61" s="117">
        <v>21</v>
      </c>
      <c r="M61" s="117">
        <f t="shared" si="25"/>
        <v>0</v>
      </c>
      <c r="N61" s="63">
        <v>1.5200000000000001E-3</v>
      </c>
      <c r="O61" s="63">
        <f t="shared" si="26"/>
        <v>7.6000000000000004E-4</v>
      </c>
      <c r="P61" s="63">
        <v>0</v>
      </c>
      <c r="Q61" s="63">
        <f t="shared" si="27"/>
        <v>0</v>
      </c>
      <c r="R61" s="63"/>
      <c r="S61" s="63"/>
      <c r="T61" s="118">
        <v>1.173</v>
      </c>
      <c r="U61" s="63">
        <f t="shared" si="28"/>
        <v>0.59</v>
      </c>
      <c r="V61" s="134"/>
      <c r="W61" s="7"/>
      <c r="X61" s="7"/>
      <c r="Y61" s="7"/>
      <c r="Z61" s="7"/>
      <c r="AA61" s="7"/>
      <c r="AB61" s="7"/>
      <c r="AC61" s="7"/>
      <c r="AD61" s="7"/>
      <c r="AE61" s="7" t="s">
        <v>54</v>
      </c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</row>
    <row r="62" spans="2:60" outlineLevel="1">
      <c r="B62" s="85">
        <v>41</v>
      </c>
      <c r="C62" s="114" t="s">
        <v>97</v>
      </c>
      <c r="D62" s="63" t="s">
        <v>6</v>
      </c>
      <c r="E62" s="91">
        <v>5</v>
      </c>
      <c r="F62" s="115"/>
      <c r="G62" s="116">
        <f t="shared" si="29"/>
        <v>0</v>
      </c>
      <c r="H62" s="117">
        <v>0.56000000000000005</v>
      </c>
      <c r="I62" s="117">
        <f t="shared" si="23"/>
        <v>2.8</v>
      </c>
      <c r="J62" s="117">
        <v>17.740000000000002</v>
      </c>
      <c r="K62" s="117">
        <f t="shared" si="24"/>
        <v>88.7</v>
      </c>
      <c r="L62" s="117">
        <v>21</v>
      </c>
      <c r="M62" s="117">
        <f t="shared" si="25"/>
        <v>0</v>
      </c>
      <c r="N62" s="63">
        <v>0</v>
      </c>
      <c r="O62" s="63">
        <f t="shared" si="26"/>
        <v>0</v>
      </c>
      <c r="P62" s="63">
        <v>0</v>
      </c>
      <c r="Q62" s="63">
        <f t="shared" si="27"/>
        <v>0</v>
      </c>
      <c r="R62" s="63"/>
      <c r="S62" s="63"/>
      <c r="T62" s="118">
        <v>4.8000000000000001E-2</v>
      </c>
      <c r="U62" s="63">
        <f t="shared" si="28"/>
        <v>0.24</v>
      </c>
      <c r="V62" s="134"/>
      <c r="W62" s="7"/>
      <c r="X62" s="7"/>
      <c r="Y62" s="7"/>
      <c r="Z62" s="7"/>
      <c r="AA62" s="7"/>
      <c r="AB62" s="7"/>
      <c r="AC62" s="7"/>
      <c r="AD62" s="7"/>
      <c r="AE62" s="7" t="s">
        <v>54</v>
      </c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</row>
    <row r="63" spans="2:60" outlineLevel="1">
      <c r="B63" s="85">
        <v>42</v>
      </c>
      <c r="C63" s="114" t="s">
        <v>98</v>
      </c>
      <c r="D63" s="63" t="s">
        <v>81</v>
      </c>
      <c r="E63" s="91">
        <v>1</v>
      </c>
      <c r="F63" s="115"/>
      <c r="G63" s="116">
        <f t="shared" si="29"/>
        <v>0</v>
      </c>
      <c r="H63" s="117">
        <v>0</v>
      </c>
      <c r="I63" s="117">
        <f t="shared" si="23"/>
        <v>0</v>
      </c>
      <c r="J63" s="117">
        <v>58.1</v>
      </c>
      <c r="K63" s="117">
        <f t="shared" si="24"/>
        <v>58.1</v>
      </c>
      <c r="L63" s="117">
        <v>21</v>
      </c>
      <c r="M63" s="117">
        <f t="shared" si="25"/>
        <v>0</v>
      </c>
      <c r="N63" s="63">
        <v>0</v>
      </c>
      <c r="O63" s="63">
        <f t="shared" si="26"/>
        <v>0</v>
      </c>
      <c r="P63" s="63">
        <v>0</v>
      </c>
      <c r="Q63" s="63">
        <f t="shared" si="27"/>
        <v>0</v>
      </c>
      <c r="R63" s="63"/>
      <c r="S63" s="63"/>
      <c r="T63" s="118">
        <v>0.157</v>
      </c>
      <c r="U63" s="63">
        <f t="shared" si="28"/>
        <v>0.16</v>
      </c>
      <c r="V63" s="134"/>
      <c r="W63" s="7"/>
      <c r="X63" s="7"/>
      <c r="Y63" s="7"/>
      <c r="Z63" s="7"/>
      <c r="AA63" s="7"/>
      <c r="AB63" s="7"/>
      <c r="AC63" s="7"/>
      <c r="AD63" s="7"/>
      <c r="AE63" s="7" t="s">
        <v>54</v>
      </c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</row>
    <row r="64" spans="2:60" outlineLevel="1">
      <c r="B64" s="85">
        <v>43</v>
      </c>
      <c r="C64" s="114" t="s">
        <v>99</v>
      </c>
      <c r="D64" s="63" t="s">
        <v>81</v>
      </c>
      <c r="E64" s="91">
        <v>1</v>
      </c>
      <c r="F64" s="115"/>
      <c r="G64" s="116">
        <f t="shared" si="29"/>
        <v>0</v>
      </c>
      <c r="H64" s="117">
        <v>0</v>
      </c>
      <c r="I64" s="117">
        <f t="shared" si="23"/>
        <v>0</v>
      </c>
      <c r="J64" s="117">
        <v>95.8</v>
      </c>
      <c r="K64" s="117">
        <f t="shared" si="24"/>
        <v>95.8</v>
      </c>
      <c r="L64" s="117">
        <v>21</v>
      </c>
      <c r="M64" s="117">
        <f t="shared" si="25"/>
        <v>0</v>
      </c>
      <c r="N64" s="63">
        <v>0</v>
      </c>
      <c r="O64" s="63">
        <f t="shared" si="26"/>
        <v>0</v>
      </c>
      <c r="P64" s="63">
        <v>0</v>
      </c>
      <c r="Q64" s="63">
        <f t="shared" si="27"/>
        <v>0</v>
      </c>
      <c r="R64" s="63"/>
      <c r="S64" s="63"/>
      <c r="T64" s="118">
        <v>0.25900000000000001</v>
      </c>
      <c r="U64" s="63">
        <f t="shared" si="28"/>
        <v>0.26</v>
      </c>
      <c r="V64" s="134"/>
      <c r="W64" s="7"/>
      <c r="X64" s="7"/>
      <c r="Y64" s="7"/>
      <c r="Z64" s="7"/>
      <c r="AA64" s="7"/>
      <c r="AB64" s="7"/>
      <c r="AC64" s="7"/>
      <c r="AD64" s="7"/>
      <c r="AE64" s="7" t="s">
        <v>54</v>
      </c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</row>
    <row r="65" spans="2:60" outlineLevel="1">
      <c r="B65" s="85">
        <v>44</v>
      </c>
      <c r="C65" s="114" t="s">
        <v>100</v>
      </c>
      <c r="D65" s="63" t="s">
        <v>101</v>
      </c>
      <c r="E65" s="91">
        <v>1</v>
      </c>
      <c r="F65" s="115"/>
      <c r="G65" s="116">
        <f t="shared" si="29"/>
        <v>0</v>
      </c>
      <c r="H65" s="117">
        <v>0</v>
      </c>
      <c r="I65" s="117">
        <f t="shared" si="23"/>
        <v>0</v>
      </c>
      <c r="J65" s="117">
        <v>800</v>
      </c>
      <c r="K65" s="117">
        <f t="shared" si="24"/>
        <v>800</v>
      </c>
      <c r="L65" s="117">
        <v>21</v>
      </c>
      <c r="M65" s="117">
        <f t="shared" si="25"/>
        <v>0</v>
      </c>
      <c r="N65" s="63">
        <v>0</v>
      </c>
      <c r="O65" s="63">
        <f t="shared" si="26"/>
        <v>0</v>
      </c>
      <c r="P65" s="63">
        <v>0</v>
      </c>
      <c r="Q65" s="63">
        <f t="shared" si="27"/>
        <v>0</v>
      </c>
      <c r="R65" s="63"/>
      <c r="S65" s="63"/>
      <c r="T65" s="118">
        <v>0</v>
      </c>
      <c r="U65" s="63">
        <f t="shared" si="28"/>
        <v>0</v>
      </c>
      <c r="V65" s="134"/>
      <c r="W65" s="7"/>
      <c r="X65" s="7"/>
      <c r="Y65" s="7"/>
      <c r="Z65" s="7"/>
      <c r="AA65" s="7"/>
      <c r="AB65" s="7"/>
      <c r="AC65" s="7"/>
      <c r="AD65" s="7"/>
      <c r="AE65" s="7" t="s">
        <v>54</v>
      </c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</row>
    <row r="66" spans="2:60" ht="25.5" outlineLevel="1">
      <c r="B66" s="85">
        <v>45</v>
      </c>
      <c r="C66" s="114" t="s">
        <v>102</v>
      </c>
      <c r="D66" s="63" t="s">
        <v>101</v>
      </c>
      <c r="E66" s="91">
        <v>1</v>
      </c>
      <c r="F66" s="115"/>
      <c r="G66" s="116">
        <f t="shared" si="29"/>
        <v>0</v>
      </c>
      <c r="H66" s="117">
        <v>0</v>
      </c>
      <c r="I66" s="117">
        <f t="shared" si="23"/>
        <v>0</v>
      </c>
      <c r="J66" s="117">
        <v>560</v>
      </c>
      <c r="K66" s="117">
        <f t="shared" si="24"/>
        <v>560</v>
      </c>
      <c r="L66" s="117">
        <v>21</v>
      </c>
      <c r="M66" s="117">
        <f t="shared" si="25"/>
        <v>0</v>
      </c>
      <c r="N66" s="63">
        <v>0</v>
      </c>
      <c r="O66" s="63">
        <f t="shared" si="26"/>
        <v>0</v>
      </c>
      <c r="P66" s="63">
        <v>0</v>
      </c>
      <c r="Q66" s="63">
        <f t="shared" si="27"/>
        <v>0</v>
      </c>
      <c r="R66" s="63"/>
      <c r="S66" s="63"/>
      <c r="T66" s="118">
        <v>0</v>
      </c>
      <c r="U66" s="63">
        <f t="shared" si="28"/>
        <v>0</v>
      </c>
      <c r="V66" s="134"/>
      <c r="W66" s="7"/>
      <c r="X66" s="7"/>
      <c r="Y66" s="7"/>
      <c r="Z66" s="7"/>
      <c r="AA66" s="7"/>
      <c r="AB66" s="7"/>
      <c r="AC66" s="7"/>
      <c r="AD66" s="7"/>
      <c r="AE66" s="7" t="s">
        <v>54</v>
      </c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</row>
    <row r="67" spans="2:60" outlineLevel="1">
      <c r="B67" s="85">
        <v>46</v>
      </c>
      <c r="C67" s="114" t="s">
        <v>103</v>
      </c>
      <c r="D67" s="63" t="s">
        <v>2</v>
      </c>
      <c r="E67" s="91">
        <v>1</v>
      </c>
      <c r="F67" s="115"/>
      <c r="G67" s="116">
        <f t="shared" si="29"/>
        <v>0</v>
      </c>
      <c r="H67" s="117">
        <v>0</v>
      </c>
      <c r="I67" s="117">
        <f t="shared" si="23"/>
        <v>0</v>
      </c>
      <c r="J67" s="117">
        <v>125</v>
      </c>
      <c r="K67" s="117">
        <f t="shared" si="24"/>
        <v>125</v>
      </c>
      <c r="L67" s="117">
        <v>21</v>
      </c>
      <c r="M67" s="117">
        <f t="shared" si="25"/>
        <v>0</v>
      </c>
      <c r="N67" s="63">
        <v>0</v>
      </c>
      <c r="O67" s="63">
        <f t="shared" si="26"/>
        <v>0</v>
      </c>
      <c r="P67" s="63">
        <v>0</v>
      </c>
      <c r="Q67" s="63">
        <f t="shared" si="27"/>
        <v>0</v>
      </c>
      <c r="R67" s="63"/>
      <c r="S67" s="63"/>
      <c r="T67" s="118">
        <v>0</v>
      </c>
      <c r="U67" s="63">
        <f t="shared" si="28"/>
        <v>0</v>
      </c>
      <c r="V67" s="134"/>
      <c r="W67" s="7"/>
      <c r="X67" s="7"/>
      <c r="Y67" s="7"/>
      <c r="Z67" s="7"/>
      <c r="AA67" s="7"/>
      <c r="AB67" s="7"/>
      <c r="AC67" s="7"/>
      <c r="AD67" s="7"/>
      <c r="AE67" s="7" t="s">
        <v>54</v>
      </c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</row>
    <row r="68" spans="2:60" ht="25.5" outlineLevel="1">
      <c r="B68" s="85">
        <v>47</v>
      </c>
      <c r="C68" s="114" t="s">
        <v>104</v>
      </c>
      <c r="D68" s="63" t="s">
        <v>57</v>
      </c>
      <c r="E68" s="91">
        <v>0.01</v>
      </c>
      <c r="F68" s="115"/>
      <c r="G68" s="116">
        <f t="shared" si="29"/>
        <v>0</v>
      </c>
      <c r="H68" s="117">
        <v>0</v>
      </c>
      <c r="I68" s="117">
        <f t="shared" si="23"/>
        <v>0</v>
      </c>
      <c r="J68" s="117">
        <v>574</v>
      </c>
      <c r="K68" s="117">
        <f t="shared" si="24"/>
        <v>5.74</v>
      </c>
      <c r="L68" s="117">
        <v>21</v>
      </c>
      <c r="M68" s="117">
        <f t="shared" si="25"/>
        <v>0</v>
      </c>
      <c r="N68" s="63">
        <v>0</v>
      </c>
      <c r="O68" s="63">
        <f t="shared" si="26"/>
        <v>0</v>
      </c>
      <c r="P68" s="63">
        <v>0</v>
      </c>
      <c r="Q68" s="63">
        <f t="shared" si="27"/>
        <v>0</v>
      </c>
      <c r="R68" s="63"/>
      <c r="S68" s="63"/>
      <c r="T68" s="118">
        <v>1.5229999999999999</v>
      </c>
      <c r="U68" s="63">
        <f t="shared" si="28"/>
        <v>0.02</v>
      </c>
      <c r="V68" s="134"/>
      <c r="W68" s="7"/>
      <c r="X68" s="7"/>
      <c r="Y68" s="7"/>
      <c r="Z68" s="7"/>
      <c r="AA68" s="7"/>
      <c r="AB68" s="7"/>
      <c r="AC68" s="7"/>
      <c r="AD68" s="7"/>
      <c r="AE68" s="7" t="s">
        <v>54</v>
      </c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</row>
    <row r="69" spans="2:60">
      <c r="B69" s="86" t="s">
        <v>50</v>
      </c>
      <c r="C69" s="120" t="s">
        <v>19</v>
      </c>
      <c r="D69" s="58"/>
      <c r="E69" s="92"/>
      <c r="F69" s="126"/>
      <c r="G69" s="127">
        <f>SUMIF(AE70:AE77,"&lt;&gt;NOR",G70:G77)</f>
        <v>0</v>
      </c>
      <c r="H69" s="126"/>
      <c r="I69" s="126">
        <f>SUM(I70:I77)</f>
        <v>1462.92</v>
      </c>
      <c r="J69" s="126"/>
      <c r="K69" s="126">
        <f>SUM(K70:K77)</f>
        <v>4735.46</v>
      </c>
      <c r="L69" s="126"/>
      <c r="M69" s="126">
        <f>SUM(M70:M77)</f>
        <v>0</v>
      </c>
      <c r="N69" s="58"/>
      <c r="O69" s="58">
        <f>SUM(O70:O77)</f>
        <v>6.2999999999999987E-2</v>
      </c>
      <c r="P69" s="58"/>
      <c r="Q69" s="58">
        <f>SUM(Q70:Q77)</f>
        <v>0</v>
      </c>
      <c r="R69" s="58"/>
      <c r="S69" s="58"/>
      <c r="T69" s="128"/>
      <c r="U69" s="58">
        <f>SUM(U70:U77)</f>
        <v>10.59</v>
      </c>
      <c r="V69" s="135">
        <f>G69*1.21</f>
        <v>0</v>
      </c>
      <c r="AE69" s="1" t="s">
        <v>51</v>
      </c>
    </row>
    <row r="70" spans="2:60" ht="25.5" outlineLevel="1">
      <c r="B70" s="85">
        <v>48</v>
      </c>
      <c r="C70" s="114" t="s">
        <v>105</v>
      </c>
      <c r="D70" s="63" t="s">
        <v>6</v>
      </c>
      <c r="E70" s="91">
        <v>6</v>
      </c>
      <c r="F70" s="115"/>
      <c r="G70" s="116">
        <f>F70*E70</f>
        <v>0</v>
      </c>
      <c r="H70" s="117">
        <v>83.69</v>
      </c>
      <c r="I70" s="117">
        <f t="shared" ref="I70:I77" si="30">ROUND(E70*H70,2)</f>
        <v>502.14</v>
      </c>
      <c r="J70" s="117">
        <v>226.81</v>
      </c>
      <c r="K70" s="117">
        <f t="shared" ref="K70:K77" si="31">ROUND(E70*J70,2)</f>
        <v>1360.86</v>
      </c>
      <c r="L70" s="117">
        <v>21</v>
      </c>
      <c r="M70" s="117">
        <f t="shared" ref="M70:M77" si="32">G70*(1+L70/100)</f>
        <v>0</v>
      </c>
      <c r="N70" s="63">
        <v>5.2199999999999998E-3</v>
      </c>
      <c r="O70" s="63">
        <f t="shared" ref="O70:O77" si="33">ROUND(E70*N70,5)</f>
        <v>3.1320000000000001E-2</v>
      </c>
      <c r="P70" s="63">
        <v>0</v>
      </c>
      <c r="Q70" s="63">
        <f t="shared" ref="Q70:Q77" si="34">ROUND(E70*P70,5)</f>
        <v>0</v>
      </c>
      <c r="R70" s="63"/>
      <c r="S70" s="63"/>
      <c r="T70" s="118">
        <v>0.63429999999999997</v>
      </c>
      <c r="U70" s="63">
        <f t="shared" ref="U70:U77" si="35">ROUND(E70*T70,2)</f>
        <v>3.81</v>
      </c>
      <c r="V70" s="133"/>
      <c r="W70" s="7"/>
      <c r="X70" s="7"/>
      <c r="Y70" s="7"/>
      <c r="Z70" s="7"/>
      <c r="AA70" s="7"/>
      <c r="AB70" s="7"/>
      <c r="AC70" s="7"/>
      <c r="AD70" s="7"/>
      <c r="AE70" s="7" t="s">
        <v>54</v>
      </c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</row>
    <row r="71" spans="2:60" ht="25.5" outlineLevel="1">
      <c r="B71" s="85">
        <v>49</v>
      </c>
      <c r="C71" s="114" t="s">
        <v>106</v>
      </c>
      <c r="D71" s="63" t="s">
        <v>6</v>
      </c>
      <c r="E71" s="91">
        <v>6</v>
      </c>
      <c r="F71" s="115"/>
      <c r="G71" s="116">
        <f t="shared" ref="G71:G77" si="36">F71*E71</f>
        <v>0</v>
      </c>
      <c r="H71" s="117">
        <v>77.11</v>
      </c>
      <c r="I71" s="117">
        <f t="shared" si="30"/>
        <v>462.66</v>
      </c>
      <c r="J71" s="117">
        <v>226.89</v>
      </c>
      <c r="K71" s="117">
        <f t="shared" si="31"/>
        <v>1361.34</v>
      </c>
      <c r="L71" s="117">
        <v>21</v>
      </c>
      <c r="M71" s="117">
        <f t="shared" si="32"/>
        <v>0</v>
      </c>
      <c r="N71" s="63">
        <v>5.1799999999999997E-3</v>
      </c>
      <c r="O71" s="63">
        <f t="shared" si="33"/>
        <v>3.108E-2</v>
      </c>
      <c r="P71" s="63">
        <v>0</v>
      </c>
      <c r="Q71" s="63">
        <f t="shared" si="34"/>
        <v>0</v>
      </c>
      <c r="R71" s="63"/>
      <c r="S71" s="63"/>
      <c r="T71" s="118">
        <v>0.63429999999999997</v>
      </c>
      <c r="U71" s="63">
        <f t="shared" si="35"/>
        <v>3.81</v>
      </c>
      <c r="V71" s="134"/>
      <c r="W71" s="7"/>
      <c r="X71" s="7"/>
      <c r="Y71" s="7"/>
      <c r="Z71" s="7"/>
      <c r="AA71" s="7"/>
      <c r="AB71" s="7"/>
      <c r="AC71" s="7"/>
      <c r="AD71" s="7"/>
      <c r="AE71" s="7" t="s">
        <v>54</v>
      </c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</row>
    <row r="72" spans="2:60" ht="25.5" outlineLevel="1">
      <c r="B72" s="85">
        <v>50</v>
      </c>
      <c r="C72" s="114" t="s">
        <v>107</v>
      </c>
      <c r="D72" s="63" t="s">
        <v>6</v>
      </c>
      <c r="E72" s="91">
        <v>12</v>
      </c>
      <c r="F72" s="115"/>
      <c r="G72" s="116">
        <f t="shared" si="36"/>
        <v>0</v>
      </c>
      <c r="H72" s="117">
        <v>39.67</v>
      </c>
      <c r="I72" s="117">
        <f t="shared" si="30"/>
        <v>476.04</v>
      </c>
      <c r="J72" s="117">
        <v>42.33</v>
      </c>
      <c r="K72" s="117">
        <f t="shared" si="31"/>
        <v>507.96</v>
      </c>
      <c r="L72" s="117">
        <v>21</v>
      </c>
      <c r="M72" s="117">
        <f t="shared" si="32"/>
        <v>0</v>
      </c>
      <c r="N72" s="63">
        <v>4.0000000000000003E-5</v>
      </c>
      <c r="O72" s="63">
        <f t="shared" si="33"/>
        <v>4.8000000000000001E-4</v>
      </c>
      <c r="P72" s="63">
        <v>0</v>
      </c>
      <c r="Q72" s="63">
        <f t="shared" si="34"/>
        <v>0</v>
      </c>
      <c r="R72" s="63"/>
      <c r="S72" s="63"/>
      <c r="T72" s="118">
        <v>0.129</v>
      </c>
      <c r="U72" s="63">
        <f t="shared" si="35"/>
        <v>1.55</v>
      </c>
      <c r="V72" s="134"/>
      <c r="W72" s="7"/>
      <c r="X72" s="7"/>
      <c r="Y72" s="7"/>
      <c r="Z72" s="7"/>
      <c r="AA72" s="7"/>
      <c r="AB72" s="7"/>
      <c r="AC72" s="7"/>
      <c r="AD72" s="7"/>
      <c r="AE72" s="7" t="s">
        <v>54</v>
      </c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</row>
    <row r="73" spans="2:60" outlineLevel="1">
      <c r="B73" s="85">
        <v>51</v>
      </c>
      <c r="C73" s="114" t="s">
        <v>110</v>
      </c>
      <c r="D73" s="63" t="s">
        <v>6</v>
      </c>
      <c r="E73" s="91">
        <v>12</v>
      </c>
      <c r="F73" s="115"/>
      <c r="G73" s="116">
        <f t="shared" si="36"/>
        <v>0</v>
      </c>
      <c r="H73" s="117">
        <v>1.45</v>
      </c>
      <c r="I73" s="117">
        <f t="shared" si="30"/>
        <v>17.399999999999999</v>
      </c>
      <c r="J73" s="117">
        <v>22.95</v>
      </c>
      <c r="K73" s="117">
        <f t="shared" si="31"/>
        <v>275.39999999999998</v>
      </c>
      <c r="L73" s="117">
        <v>21</v>
      </c>
      <c r="M73" s="117">
        <f t="shared" si="32"/>
        <v>0</v>
      </c>
      <c r="N73" s="63">
        <v>1.0000000000000001E-5</v>
      </c>
      <c r="O73" s="63">
        <f t="shared" si="33"/>
        <v>1.2E-4</v>
      </c>
      <c r="P73" s="63">
        <v>0</v>
      </c>
      <c r="Q73" s="63">
        <f t="shared" si="34"/>
        <v>0</v>
      </c>
      <c r="R73" s="63"/>
      <c r="S73" s="63"/>
      <c r="T73" s="118">
        <v>6.2E-2</v>
      </c>
      <c r="U73" s="63">
        <f t="shared" si="35"/>
        <v>0.74</v>
      </c>
      <c r="V73" s="134"/>
      <c r="W73" s="7"/>
      <c r="X73" s="7"/>
      <c r="Y73" s="7"/>
      <c r="Z73" s="7"/>
      <c r="AA73" s="7"/>
      <c r="AB73" s="7"/>
      <c r="AC73" s="7"/>
      <c r="AD73" s="7"/>
      <c r="AE73" s="7" t="s">
        <v>54</v>
      </c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</row>
    <row r="74" spans="2:60" outlineLevel="1">
      <c r="B74" s="85">
        <v>52</v>
      </c>
      <c r="C74" s="114" t="s">
        <v>111</v>
      </c>
      <c r="D74" s="63" t="s">
        <v>6</v>
      </c>
      <c r="E74" s="91">
        <v>12</v>
      </c>
      <c r="F74" s="115"/>
      <c r="G74" s="116">
        <f t="shared" si="36"/>
        <v>0</v>
      </c>
      <c r="H74" s="117">
        <v>0.39</v>
      </c>
      <c r="I74" s="117">
        <f t="shared" si="30"/>
        <v>4.68</v>
      </c>
      <c r="J74" s="117">
        <v>20.71</v>
      </c>
      <c r="K74" s="117">
        <f t="shared" si="31"/>
        <v>248.52</v>
      </c>
      <c r="L74" s="117">
        <v>21</v>
      </c>
      <c r="M74" s="117">
        <f t="shared" si="32"/>
        <v>0</v>
      </c>
      <c r="N74" s="63">
        <v>0</v>
      </c>
      <c r="O74" s="63">
        <f t="shared" si="33"/>
        <v>0</v>
      </c>
      <c r="P74" s="63">
        <v>0</v>
      </c>
      <c r="Q74" s="63">
        <f t="shared" si="34"/>
        <v>0</v>
      </c>
      <c r="R74" s="63"/>
      <c r="S74" s="63"/>
      <c r="T74" s="118">
        <v>0.05</v>
      </c>
      <c r="U74" s="63">
        <f t="shared" si="35"/>
        <v>0.6</v>
      </c>
      <c r="V74" s="134"/>
      <c r="W74" s="7"/>
      <c r="X74" s="7"/>
      <c r="Y74" s="7"/>
      <c r="Z74" s="7"/>
      <c r="AA74" s="7"/>
      <c r="AB74" s="7"/>
      <c r="AC74" s="7"/>
      <c r="AD74" s="7"/>
      <c r="AE74" s="7" t="s">
        <v>54</v>
      </c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</row>
    <row r="75" spans="2:60" outlineLevel="1">
      <c r="B75" s="85">
        <v>53</v>
      </c>
      <c r="C75" s="114" t="s">
        <v>112</v>
      </c>
      <c r="D75" s="63" t="s">
        <v>101</v>
      </c>
      <c r="E75" s="91">
        <v>1</v>
      </c>
      <c r="F75" s="115"/>
      <c r="G75" s="116">
        <f t="shared" si="36"/>
        <v>0</v>
      </c>
      <c r="H75" s="117">
        <v>0</v>
      </c>
      <c r="I75" s="117">
        <f t="shared" si="30"/>
        <v>0</v>
      </c>
      <c r="J75" s="117">
        <v>250</v>
      </c>
      <c r="K75" s="117">
        <f t="shared" si="31"/>
        <v>250</v>
      </c>
      <c r="L75" s="117">
        <v>21</v>
      </c>
      <c r="M75" s="117">
        <f t="shared" si="32"/>
        <v>0</v>
      </c>
      <c r="N75" s="63">
        <v>0</v>
      </c>
      <c r="O75" s="63">
        <f t="shared" si="33"/>
        <v>0</v>
      </c>
      <c r="P75" s="63">
        <v>0</v>
      </c>
      <c r="Q75" s="63">
        <f t="shared" si="34"/>
        <v>0</v>
      </c>
      <c r="R75" s="63"/>
      <c r="S75" s="63"/>
      <c r="T75" s="118">
        <v>0</v>
      </c>
      <c r="U75" s="63">
        <f t="shared" si="35"/>
        <v>0</v>
      </c>
      <c r="V75" s="134"/>
      <c r="W75" s="7"/>
      <c r="X75" s="7"/>
      <c r="Y75" s="7"/>
      <c r="Z75" s="7"/>
      <c r="AA75" s="7"/>
      <c r="AB75" s="7"/>
      <c r="AC75" s="7"/>
      <c r="AD75" s="7"/>
      <c r="AE75" s="7" t="s">
        <v>54</v>
      </c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</row>
    <row r="76" spans="2:60" ht="25.5" outlineLevel="1">
      <c r="B76" s="85">
        <v>54</v>
      </c>
      <c r="C76" s="114" t="s">
        <v>113</v>
      </c>
      <c r="D76" s="63" t="s">
        <v>101</v>
      </c>
      <c r="E76" s="91">
        <v>2</v>
      </c>
      <c r="F76" s="115"/>
      <c r="G76" s="116">
        <f t="shared" si="36"/>
        <v>0</v>
      </c>
      <c r="H76" s="117">
        <v>0</v>
      </c>
      <c r="I76" s="117">
        <f t="shared" si="30"/>
        <v>0</v>
      </c>
      <c r="J76" s="117">
        <v>350</v>
      </c>
      <c r="K76" s="117">
        <f t="shared" si="31"/>
        <v>700</v>
      </c>
      <c r="L76" s="117">
        <v>21</v>
      </c>
      <c r="M76" s="117">
        <f t="shared" si="32"/>
        <v>0</v>
      </c>
      <c r="N76" s="63">
        <v>0</v>
      </c>
      <c r="O76" s="63">
        <f t="shared" si="33"/>
        <v>0</v>
      </c>
      <c r="P76" s="63">
        <v>0</v>
      </c>
      <c r="Q76" s="63">
        <f t="shared" si="34"/>
        <v>0</v>
      </c>
      <c r="R76" s="63"/>
      <c r="S76" s="63"/>
      <c r="T76" s="118">
        <v>0</v>
      </c>
      <c r="U76" s="63">
        <f t="shared" si="35"/>
        <v>0</v>
      </c>
      <c r="V76" s="134"/>
      <c r="W76" s="7"/>
      <c r="X76" s="7"/>
      <c r="Y76" s="7"/>
      <c r="Z76" s="7"/>
      <c r="AA76" s="7"/>
      <c r="AB76" s="7"/>
      <c r="AC76" s="7"/>
      <c r="AD76" s="7"/>
      <c r="AE76" s="7" t="s">
        <v>54</v>
      </c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</row>
    <row r="77" spans="2:60" outlineLevel="1">
      <c r="B77" s="85">
        <v>55</v>
      </c>
      <c r="C77" s="114" t="s">
        <v>114</v>
      </c>
      <c r="D77" s="63" t="s">
        <v>57</v>
      </c>
      <c r="E77" s="91">
        <v>0.06</v>
      </c>
      <c r="F77" s="115"/>
      <c r="G77" s="116">
        <f t="shared" si="36"/>
        <v>0</v>
      </c>
      <c r="H77" s="117">
        <v>0</v>
      </c>
      <c r="I77" s="117">
        <f t="shared" si="30"/>
        <v>0</v>
      </c>
      <c r="J77" s="117">
        <v>523</v>
      </c>
      <c r="K77" s="117">
        <f t="shared" si="31"/>
        <v>31.38</v>
      </c>
      <c r="L77" s="117">
        <v>21</v>
      </c>
      <c r="M77" s="117">
        <f t="shared" si="32"/>
        <v>0</v>
      </c>
      <c r="N77" s="63">
        <v>0</v>
      </c>
      <c r="O77" s="63">
        <f t="shared" si="33"/>
        <v>0</v>
      </c>
      <c r="P77" s="63">
        <v>0</v>
      </c>
      <c r="Q77" s="63">
        <f t="shared" si="34"/>
        <v>0</v>
      </c>
      <c r="R77" s="63"/>
      <c r="S77" s="63"/>
      <c r="T77" s="118">
        <v>1.3740000000000001</v>
      </c>
      <c r="U77" s="63">
        <f t="shared" si="35"/>
        <v>0.08</v>
      </c>
      <c r="V77" s="134"/>
      <c r="W77" s="7"/>
      <c r="X77" s="7"/>
      <c r="Y77" s="7"/>
      <c r="Z77" s="7"/>
      <c r="AA77" s="7"/>
      <c r="AB77" s="7"/>
      <c r="AC77" s="7"/>
      <c r="AD77" s="7"/>
      <c r="AE77" s="7" t="s">
        <v>54</v>
      </c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</row>
    <row r="78" spans="2:60">
      <c r="B78" s="86" t="s">
        <v>50</v>
      </c>
      <c r="C78" s="120" t="s">
        <v>20</v>
      </c>
      <c r="D78" s="58"/>
      <c r="E78" s="92"/>
      <c r="F78" s="129"/>
      <c r="G78" s="127">
        <f>SUMIF(AE79:AE96,"&lt;&gt;NOR",G79:G96)</f>
        <v>0</v>
      </c>
      <c r="H78" s="126"/>
      <c r="I78" s="126">
        <f>SUM(I79:I96)</f>
        <v>22532.19</v>
      </c>
      <c r="J78" s="126"/>
      <c r="K78" s="126">
        <f>SUM(K79:K96)</f>
        <v>15547.310000000001</v>
      </c>
      <c r="L78" s="126"/>
      <c r="M78" s="126">
        <f>SUM(M79:M96)</f>
        <v>0</v>
      </c>
      <c r="N78" s="58"/>
      <c r="O78" s="58">
        <f>SUM(O79:O96)</f>
        <v>7.7929999999999999E-2</v>
      </c>
      <c r="P78" s="58"/>
      <c r="Q78" s="58">
        <f>SUM(Q79:Q96)</f>
        <v>3.866E-2</v>
      </c>
      <c r="R78" s="58"/>
      <c r="S78" s="58"/>
      <c r="T78" s="128"/>
      <c r="U78" s="58">
        <f>SUM(U79:U96)</f>
        <v>4.72</v>
      </c>
      <c r="V78" s="135">
        <f>G78*1.21</f>
        <v>0</v>
      </c>
      <c r="AE78" s="1" t="s">
        <v>51</v>
      </c>
    </row>
    <row r="79" spans="2:60" ht="25.5" outlineLevel="1">
      <c r="B79" s="85">
        <v>56</v>
      </c>
      <c r="C79" s="114" t="s">
        <v>115</v>
      </c>
      <c r="D79" s="63" t="s">
        <v>101</v>
      </c>
      <c r="E79" s="91">
        <v>1</v>
      </c>
      <c r="F79" s="115"/>
      <c r="G79" s="116">
        <f>F79*E79</f>
        <v>0</v>
      </c>
      <c r="H79" s="117">
        <v>0</v>
      </c>
      <c r="I79" s="117">
        <f t="shared" ref="I79:I93" si="37">ROUND(E79*H79,2)</f>
        <v>0</v>
      </c>
      <c r="J79" s="117">
        <v>4600</v>
      </c>
      <c r="K79" s="117">
        <f t="shared" ref="K79:K93" si="38">ROUND(E79*J79,2)</f>
        <v>4600</v>
      </c>
      <c r="L79" s="117">
        <v>21</v>
      </c>
      <c r="M79" s="117">
        <f t="shared" ref="M79:M93" si="39">G79*(1+L79/100)</f>
        <v>0</v>
      </c>
      <c r="N79" s="63">
        <v>2E-3</v>
      </c>
      <c r="O79" s="63">
        <f t="shared" ref="O79:O93" si="40">ROUND(E79*N79,5)</f>
        <v>2E-3</v>
      </c>
      <c r="P79" s="63">
        <v>0</v>
      </c>
      <c r="Q79" s="63">
        <f t="shared" ref="Q79:Q93" si="41">ROUND(E79*P79,5)</f>
        <v>0</v>
      </c>
      <c r="R79" s="63"/>
      <c r="S79" s="63"/>
      <c r="T79" s="118">
        <v>0.38</v>
      </c>
      <c r="U79" s="63">
        <f t="shared" ref="U79:U93" si="42">ROUND(E79*T79,2)</f>
        <v>0.38</v>
      </c>
      <c r="V79" s="133"/>
      <c r="W79" s="7"/>
      <c r="X79" s="7"/>
      <c r="Y79" s="7"/>
      <c r="Z79" s="7"/>
      <c r="AA79" s="7"/>
      <c r="AB79" s="7"/>
      <c r="AC79" s="7"/>
      <c r="AD79" s="7"/>
      <c r="AE79" s="7" t="s">
        <v>54</v>
      </c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</row>
    <row r="80" spans="2:60" outlineLevel="1">
      <c r="B80" s="85">
        <v>57</v>
      </c>
      <c r="C80" s="114" t="s">
        <v>116</v>
      </c>
      <c r="D80" s="63" t="s">
        <v>101</v>
      </c>
      <c r="E80" s="91">
        <v>1</v>
      </c>
      <c r="F80" s="115"/>
      <c r="G80" s="116">
        <f t="shared" ref="G80:G93" si="43">F80*E80</f>
        <v>0</v>
      </c>
      <c r="H80" s="117">
        <v>0</v>
      </c>
      <c r="I80" s="117">
        <f t="shared" si="37"/>
        <v>0</v>
      </c>
      <c r="J80" s="117">
        <v>1600</v>
      </c>
      <c r="K80" s="117">
        <f t="shared" si="38"/>
        <v>1600</v>
      </c>
      <c r="L80" s="117">
        <v>21</v>
      </c>
      <c r="M80" s="117">
        <f t="shared" si="39"/>
        <v>0</v>
      </c>
      <c r="N80" s="63">
        <v>2E-3</v>
      </c>
      <c r="O80" s="63">
        <f t="shared" si="40"/>
        <v>2E-3</v>
      </c>
      <c r="P80" s="63">
        <v>0</v>
      </c>
      <c r="Q80" s="63">
        <f t="shared" si="41"/>
        <v>0</v>
      </c>
      <c r="R80" s="63"/>
      <c r="S80" s="63"/>
      <c r="T80" s="118">
        <v>0.38</v>
      </c>
      <c r="U80" s="63">
        <f t="shared" si="42"/>
        <v>0.38</v>
      </c>
      <c r="V80" s="134"/>
      <c r="W80" s="7"/>
      <c r="X80" s="7"/>
      <c r="Y80" s="7"/>
      <c r="Z80" s="7"/>
      <c r="AA80" s="7"/>
      <c r="AB80" s="7"/>
      <c r="AC80" s="7"/>
      <c r="AD80" s="7"/>
      <c r="AE80" s="7" t="s">
        <v>54</v>
      </c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</row>
    <row r="81" spans="2:60" ht="25.5" outlineLevel="1">
      <c r="B81" s="85">
        <v>58</v>
      </c>
      <c r="C81" s="114" t="s">
        <v>117</v>
      </c>
      <c r="D81" s="63" t="s">
        <v>101</v>
      </c>
      <c r="E81" s="91">
        <v>1</v>
      </c>
      <c r="F81" s="115"/>
      <c r="G81" s="116">
        <f t="shared" si="43"/>
        <v>0</v>
      </c>
      <c r="H81" s="117">
        <v>0</v>
      </c>
      <c r="I81" s="117">
        <f t="shared" si="37"/>
        <v>0</v>
      </c>
      <c r="J81" s="117">
        <v>720</v>
      </c>
      <c r="K81" s="117">
        <f t="shared" si="38"/>
        <v>720</v>
      </c>
      <c r="L81" s="117">
        <v>21</v>
      </c>
      <c r="M81" s="117">
        <f t="shared" si="39"/>
        <v>0</v>
      </c>
      <c r="N81" s="63">
        <v>2E-3</v>
      </c>
      <c r="O81" s="63">
        <f t="shared" si="40"/>
        <v>2E-3</v>
      </c>
      <c r="P81" s="63">
        <v>0</v>
      </c>
      <c r="Q81" s="63">
        <f t="shared" si="41"/>
        <v>0</v>
      </c>
      <c r="R81" s="63"/>
      <c r="S81" s="63"/>
      <c r="T81" s="118">
        <v>0.38</v>
      </c>
      <c r="U81" s="63">
        <f t="shared" si="42"/>
        <v>0.38</v>
      </c>
      <c r="V81" s="134"/>
      <c r="W81" s="7"/>
      <c r="X81" s="7"/>
      <c r="Y81" s="7"/>
      <c r="Z81" s="7"/>
      <c r="AA81" s="7"/>
      <c r="AB81" s="7"/>
      <c r="AC81" s="7"/>
      <c r="AD81" s="7"/>
      <c r="AE81" s="7" t="s">
        <v>54</v>
      </c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</row>
    <row r="82" spans="2:60" ht="25.5" outlineLevel="1">
      <c r="B82" s="85">
        <v>59</v>
      </c>
      <c r="C82" s="114" t="s">
        <v>118</v>
      </c>
      <c r="D82" s="63" t="s">
        <v>101</v>
      </c>
      <c r="E82" s="91">
        <v>2</v>
      </c>
      <c r="F82" s="115"/>
      <c r="G82" s="116">
        <f t="shared" si="43"/>
        <v>0</v>
      </c>
      <c r="H82" s="117">
        <v>0</v>
      </c>
      <c r="I82" s="117">
        <f t="shared" si="37"/>
        <v>0</v>
      </c>
      <c r="J82" s="117">
        <v>950</v>
      </c>
      <c r="K82" s="117">
        <f t="shared" si="38"/>
        <v>1900</v>
      </c>
      <c r="L82" s="117">
        <v>21</v>
      </c>
      <c r="M82" s="117">
        <f t="shared" si="39"/>
        <v>0</v>
      </c>
      <c r="N82" s="63">
        <v>2E-3</v>
      </c>
      <c r="O82" s="63">
        <f t="shared" si="40"/>
        <v>4.0000000000000001E-3</v>
      </c>
      <c r="P82" s="63">
        <v>0</v>
      </c>
      <c r="Q82" s="63">
        <f t="shared" si="41"/>
        <v>0</v>
      </c>
      <c r="R82" s="63"/>
      <c r="S82" s="63"/>
      <c r="T82" s="118">
        <v>0.38</v>
      </c>
      <c r="U82" s="63">
        <f t="shared" si="42"/>
        <v>0.76</v>
      </c>
      <c r="V82" s="134"/>
      <c r="W82" s="7"/>
      <c r="X82" s="7"/>
      <c r="Y82" s="7"/>
      <c r="Z82" s="7"/>
      <c r="AA82" s="7"/>
      <c r="AB82" s="7"/>
      <c r="AC82" s="7"/>
      <c r="AD82" s="7"/>
      <c r="AE82" s="7" t="s">
        <v>54</v>
      </c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</row>
    <row r="83" spans="2:60" ht="25.5" outlineLevel="1">
      <c r="B83" s="85">
        <v>60</v>
      </c>
      <c r="C83" s="114" t="s">
        <v>119</v>
      </c>
      <c r="D83" s="63" t="s">
        <v>81</v>
      </c>
      <c r="E83" s="91">
        <v>1</v>
      </c>
      <c r="F83" s="115"/>
      <c r="G83" s="116">
        <f t="shared" si="43"/>
        <v>0</v>
      </c>
      <c r="H83" s="117">
        <v>5245</v>
      </c>
      <c r="I83" s="117">
        <f t="shared" si="37"/>
        <v>5245</v>
      </c>
      <c r="J83" s="117">
        <v>0</v>
      </c>
      <c r="K83" s="117">
        <f t="shared" si="38"/>
        <v>0</v>
      </c>
      <c r="L83" s="117">
        <v>21</v>
      </c>
      <c r="M83" s="117">
        <f t="shared" si="39"/>
        <v>0</v>
      </c>
      <c r="N83" s="63">
        <v>2.4400000000000002E-2</v>
      </c>
      <c r="O83" s="63">
        <f t="shared" si="40"/>
        <v>2.4400000000000002E-2</v>
      </c>
      <c r="P83" s="63">
        <v>0</v>
      </c>
      <c r="Q83" s="63">
        <f t="shared" si="41"/>
        <v>0</v>
      </c>
      <c r="R83" s="63"/>
      <c r="S83" s="63"/>
      <c r="T83" s="118">
        <v>0</v>
      </c>
      <c r="U83" s="63">
        <f t="shared" si="42"/>
        <v>0</v>
      </c>
      <c r="V83" s="134"/>
      <c r="W83" s="7"/>
      <c r="X83" s="7"/>
      <c r="Y83" s="7"/>
      <c r="Z83" s="7"/>
      <c r="AA83" s="7"/>
      <c r="AB83" s="7"/>
      <c r="AC83" s="7"/>
      <c r="AD83" s="7"/>
      <c r="AE83" s="7" t="s">
        <v>109</v>
      </c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</row>
    <row r="84" spans="2:60" ht="25.5" outlineLevel="1">
      <c r="B84" s="85">
        <v>61</v>
      </c>
      <c r="C84" s="114" t="s">
        <v>120</v>
      </c>
      <c r="D84" s="63" t="s">
        <v>81</v>
      </c>
      <c r="E84" s="91">
        <v>1</v>
      </c>
      <c r="F84" s="115"/>
      <c r="G84" s="116">
        <f t="shared" si="43"/>
        <v>0</v>
      </c>
      <c r="H84" s="117">
        <v>328.5</v>
      </c>
      <c r="I84" s="117">
        <f t="shared" si="37"/>
        <v>328.5</v>
      </c>
      <c r="J84" s="117">
        <v>0</v>
      </c>
      <c r="K84" s="117">
        <f t="shared" si="38"/>
        <v>0</v>
      </c>
      <c r="L84" s="117">
        <v>21</v>
      </c>
      <c r="M84" s="117">
        <f t="shared" si="39"/>
        <v>0</v>
      </c>
      <c r="N84" s="63">
        <v>2.0000000000000001E-4</v>
      </c>
      <c r="O84" s="63">
        <f t="shared" si="40"/>
        <v>2.0000000000000001E-4</v>
      </c>
      <c r="P84" s="63">
        <v>0</v>
      </c>
      <c r="Q84" s="63">
        <f t="shared" si="41"/>
        <v>0</v>
      </c>
      <c r="R84" s="63"/>
      <c r="S84" s="63"/>
      <c r="T84" s="118">
        <v>0</v>
      </c>
      <c r="U84" s="63">
        <f t="shared" si="42"/>
        <v>0</v>
      </c>
      <c r="V84" s="134"/>
      <c r="W84" s="7"/>
      <c r="X84" s="7"/>
      <c r="Y84" s="7"/>
      <c r="Z84" s="7"/>
      <c r="AA84" s="7"/>
      <c r="AB84" s="7"/>
      <c r="AC84" s="7"/>
      <c r="AD84" s="7"/>
      <c r="AE84" s="7" t="s">
        <v>109</v>
      </c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</row>
    <row r="85" spans="2:60" outlineLevel="1">
      <c r="B85" s="85">
        <v>62</v>
      </c>
      <c r="C85" s="114" t="s">
        <v>121</v>
      </c>
      <c r="D85" s="63" t="s">
        <v>2</v>
      </c>
      <c r="E85" s="91">
        <v>1</v>
      </c>
      <c r="F85" s="115"/>
      <c r="G85" s="116">
        <f t="shared" si="43"/>
        <v>0</v>
      </c>
      <c r="H85" s="117">
        <v>0</v>
      </c>
      <c r="I85" s="117">
        <f t="shared" si="37"/>
        <v>0</v>
      </c>
      <c r="J85" s="117">
        <v>750</v>
      </c>
      <c r="K85" s="117">
        <f t="shared" si="38"/>
        <v>750</v>
      </c>
      <c r="L85" s="117">
        <v>21</v>
      </c>
      <c r="M85" s="117">
        <f t="shared" si="39"/>
        <v>0</v>
      </c>
      <c r="N85" s="63">
        <v>0</v>
      </c>
      <c r="O85" s="63">
        <f t="shared" si="40"/>
        <v>0</v>
      </c>
      <c r="P85" s="63">
        <v>0</v>
      </c>
      <c r="Q85" s="63">
        <f t="shared" si="41"/>
        <v>0</v>
      </c>
      <c r="R85" s="63"/>
      <c r="S85" s="63"/>
      <c r="T85" s="118">
        <v>0</v>
      </c>
      <c r="U85" s="63">
        <f t="shared" si="42"/>
        <v>0</v>
      </c>
      <c r="V85" s="134"/>
      <c r="W85" s="7"/>
      <c r="X85" s="7"/>
      <c r="Y85" s="7"/>
      <c r="Z85" s="7"/>
      <c r="AA85" s="7"/>
      <c r="AB85" s="7"/>
      <c r="AC85" s="7"/>
      <c r="AD85" s="7"/>
      <c r="AE85" s="7" t="s">
        <v>54</v>
      </c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</row>
    <row r="86" spans="2:60" outlineLevel="1">
      <c r="B86" s="85">
        <v>63</v>
      </c>
      <c r="C86" s="114" t="s">
        <v>122</v>
      </c>
      <c r="D86" s="63" t="s">
        <v>2</v>
      </c>
      <c r="E86" s="91">
        <v>1</v>
      </c>
      <c r="F86" s="115"/>
      <c r="G86" s="116">
        <f t="shared" si="43"/>
        <v>0</v>
      </c>
      <c r="H86" s="117">
        <v>0</v>
      </c>
      <c r="I86" s="117">
        <f t="shared" si="37"/>
        <v>0</v>
      </c>
      <c r="J86" s="117">
        <v>690</v>
      </c>
      <c r="K86" s="117">
        <f t="shared" si="38"/>
        <v>690</v>
      </c>
      <c r="L86" s="117">
        <v>21</v>
      </c>
      <c r="M86" s="117">
        <f t="shared" si="39"/>
        <v>0</v>
      </c>
      <c r="N86" s="63">
        <v>0</v>
      </c>
      <c r="O86" s="63">
        <f t="shared" si="40"/>
        <v>0</v>
      </c>
      <c r="P86" s="63">
        <v>0</v>
      </c>
      <c r="Q86" s="63">
        <f t="shared" si="41"/>
        <v>0</v>
      </c>
      <c r="R86" s="63"/>
      <c r="S86" s="63"/>
      <c r="T86" s="118">
        <v>0</v>
      </c>
      <c r="U86" s="63">
        <f t="shared" si="42"/>
        <v>0</v>
      </c>
      <c r="V86" s="134"/>
      <c r="W86" s="7"/>
      <c r="X86" s="7"/>
      <c r="Y86" s="7"/>
      <c r="Z86" s="7"/>
      <c r="AA86" s="7"/>
      <c r="AB86" s="7"/>
      <c r="AC86" s="7"/>
      <c r="AD86" s="7"/>
      <c r="AE86" s="7" t="s">
        <v>54</v>
      </c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</row>
    <row r="87" spans="2:60" ht="25.5" outlineLevel="1">
      <c r="B87" s="85">
        <v>64</v>
      </c>
      <c r="C87" s="114" t="s">
        <v>123</v>
      </c>
      <c r="D87" s="63" t="s">
        <v>2</v>
      </c>
      <c r="E87" s="91">
        <v>1</v>
      </c>
      <c r="F87" s="115"/>
      <c r="G87" s="116">
        <f t="shared" si="43"/>
        <v>0</v>
      </c>
      <c r="H87" s="117">
        <v>0</v>
      </c>
      <c r="I87" s="117">
        <f t="shared" si="37"/>
        <v>0</v>
      </c>
      <c r="J87" s="117">
        <v>480</v>
      </c>
      <c r="K87" s="117">
        <f t="shared" si="38"/>
        <v>480</v>
      </c>
      <c r="L87" s="117">
        <v>21</v>
      </c>
      <c r="M87" s="117">
        <f t="shared" si="39"/>
        <v>0</v>
      </c>
      <c r="N87" s="63">
        <v>0</v>
      </c>
      <c r="O87" s="63">
        <f t="shared" si="40"/>
        <v>0</v>
      </c>
      <c r="P87" s="63">
        <v>0</v>
      </c>
      <c r="Q87" s="63">
        <f t="shared" si="41"/>
        <v>0</v>
      </c>
      <c r="R87" s="63"/>
      <c r="S87" s="63"/>
      <c r="T87" s="118">
        <v>0</v>
      </c>
      <c r="U87" s="63">
        <f t="shared" si="42"/>
        <v>0</v>
      </c>
      <c r="V87" s="134"/>
      <c r="W87" s="7"/>
      <c r="X87" s="7"/>
      <c r="Y87" s="7"/>
      <c r="Z87" s="7"/>
      <c r="AA87" s="7"/>
      <c r="AB87" s="7"/>
      <c r="AC87" s="7"/>
      <c r="AD87" s="7"/>
      <c r="AE87" s="7" t="s">
        <v>54</v>
      </c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</row>
    <row r="88" spans="2:60" ht="25.5" outlineLevel="1">
      <c r="B88" s="85">
        <v>65</v>
      </c>
      <c r="C88" s="114" t="s">
        <v>124</v>
      </c>
      <c r="D88" s="63" t="s">
        <v>81</v>
      </c>
      <c r="E88" s="91">
        <v>1</v>
      </c>
      <c r="F88" s="115"/>
      <c r="G88" s="116">
        <f t="shared" si="43"/>
        <v>0</v>
      </c>
      <c r="H88" s="117">
        <v>4230</v>
      </c>
      <c r="I88" s="117">
        <f t="shared" si="37"/>
        <v>4230</v>
      </c>
      <c r="J88" s="117">
        <v>0</v>
      </c>
      <c r="K88" s="117">
        <f t="shared" si="38"/>
        <v>0</v>
      </c>
      <c r="L88" s="117">
        <v>21</v>
      </c>
      <c r="M88" s="117">
        <f t="shared" si="39"/>
        <v>0</v>
      </c>
      <c r="N88" s="63">
        <v>0.01</v>
      </c>
      <c r="O88" s="63">
        <f t="shared" si="40"/>
        <v>0.01</v>
      </c>
      <c r="P88" s="63">
        <v>0</v>
      </c>
      <c r="Q88" s="63">
        <f t="shared" si="41"/>
        <v>0</v>
      </c>
      <c r="R88" s="63"/>
      <c r="S88" s="63"/>
      <c r="T88" s="118">
        <v>0</v>
      </c>
      <c r="U88" s="63">
        <f t="shared" si="42"/>
        <v>0</v>
      </c>
      <c r="V88" s="134"/>
      <c r="W88" s="7"/>
      <c r="X88" s="7"/>
      <c r="Y88" s="7"/>
      <c r="Z88" s="7"/>
      <c r="AA88" s="7"/>
      <c r="AB88" s="7"/>
      <c r="AC88" s="7"/>
      <c r="AD88" s="7"/>
      <c r="AE88" s="7" t="s">
        <v>109</v>
      </c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</row>
    <row r="89" spans="2:60" ht="25.5" outlineLevel="1">
      <c r="B89" s="85">
        <v>66</v>
      </c>
      <c r="C89" s="114" t="s">
        <v>125</v>
      </c>
      <c r="D89" s="63" t="s">
        <v>81</v>
      </c>
      <c r="E89" s="91">
        <v>1</v>
      </c>
      <c r="F89" s="115"/>
      <c r="G89" s="116">
        <f t="shared" si="43"/>
        <v>0</v>
      </c>
      <c r="H89" s="117">
        <v>3460</v>
      </c>
      <c r="I89" s="117">
        <f t="shared" si="37"/>
        <v>3460</v>
      </c>
      <c r="J89" s="117">
        <v>0</v>
      </c>
      <c r="K89" s="117">
        <f t="shared" si="38"/>
        <v>0</v>
      </c>
      <c r="L89" s="117">
        <v>21</v>
      </c>
      <c r="M89" s="117">
        <f t="shared" si="39"/>
        <v>0</v>
      </c>
      <c r="N89" s="63">
        <v>1.7000000000000001E-2</v>
      </c>
      <c r="O89" s="63">
        <f t="shared" si="40"/>
        <v>1.7000000000000001E-2</v>
      </c>
      <c r="P89" s="63">
        <v>0</v>
      </c>
      <c r="Q89" s="63">
        <f t="shared" si="41"/>
        <v>0</v>
      </c>
      <c r="R89" s="63"/>
      <c r="S89" s="63"/>
      <c r="T89" s="118">
        <v>0</v>
      </c>
      <c r="U89" s="63">
        <f t="shared" si="42"/>
        <v>0</v>
      </c>
      <c r="V89" s="134"/>
      <c r="W89" s="7"/>
      <c r="X89" s="7"/>
      <c r="Y89" s="7"/>
      <c r="Z89" s="7"/>
      <c r="AA89" s="7"/>
      <c r="AB89" s="7"/>
      <c r="AC89" s="7"/>
      <c r="AD89" s="7"/>
      <c r="AE89" s="7" t="s">
        <v>109</v>
      </c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</row>
    <row r="90" spans="2:60" ht="25.5" outlineLevel="1">
      <c r="B90" s="85">
        <v>67</v>
      </c>
      <c r="C90" s="114" t="s">
        <v>126</v>
      </c>
      <c r="D90" s="63" t="s">
        <v>81</v>
      </c>
      <c r="E90" s="91">
        <v>1</v>
      </c>
      <c r="F90" s="115"/>
      <c r="G90" s="116">
        <f t="shared" si="43"/>
        <v>0</v>
      </c>
      <c r="H90" s="117">
        <v>1920.46</v>
      </c>
      <c r="I90" s="117">
        <f t="shared" si="37"/>
        <v>1920.46</v>
      </c>
      <c r="J90" s="117">
        <v>164.53999999999996</v>
      </c>
      <c r="K90" s="117">
        <f t="shared" si="38"/>
        <v>164.54</v>
      </c>
      <c r="L90" s="117">
        <v>21</v>
      </c>
      <c r="M90" s="117">
        <f t="shared" si="39"/>
        <v>0</v>
      </c>
      <c r="N90" s="63">
        <v>8.4999999999999995E-4</v>
      </c>
      <c r="O90" s="63">
        <f t="shared" si="40"/>
        <v>8.4999999999999995E-4</v>
      </c>
      <c r="P90" s="63">
        <v>0</v>
      </c>
      <c r="Q90" s="63">
        <f t="shared" si="41"/>
        <v>0</v>
      </c>
      <c r="R90" s="63"/>
      <c r="S90" s="63"/>
      <c r="T90" s="118">
        <v>0.44500000000000001</v>
      </c>
      <c r="U90" s="63">
        <f t="shared" si="42"/>
        <v>0.45</v>
      </c>
      <c r="V90" s="134"/>
      <c r="W90" s="7"/>
      <c r="X90" s="7"/>
      <c r="Y90" s="7"/>
      <c r="Z90" s="7"/>
      <c r="AA90" s="7"/>
      <c r="AB90" s="7"/>
      <c r="AC90" s="7"/>
      <c r="AD90" s="7"/>
      <c r="AE90" s="7" t="s">
        <v>54</v>
      </c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</row>
    <row r="91" spans="2:60" ht="25.5" outlineLevel="1">
      <c r="B91" s="85">
        <v>68</v>
      </c>
      <c r="C91" s="114" t="s">
        <v>127</v>
      </c>
      <c r="D91" s="63" t="s">
        <v>101</v>
      </c>
      <c r="E91" s="91">
        <v>1</v>
      </c>
      <c r="F91" s="115"/>
      <c r="G91" s="116">
        <f t="shared" si="43"/>
        <v>0</v>
      </c>
      <c r="H91" s="117">
        <v>1648.23</v>
      </c>
      <c r="I91" s="117">
        <f t="shared" si="37"/>
        <v>1648.23</v>
      </c>
      <c r="J91" s="117">
        <v>491.77</v>
      </c>
      <c r="K91" s="117">
        <f t="shared" si="38"/>
        <v>491.77</v>
      </c>
      <c r="L91" s="117">
        <v>21</v>
      </c>
      <c r="M91" s="117">
        <f t="shared" si="39"/>
        <v>0</v>
      </c>
      <c r="N91" s="63">
        <v>1.5310000000000001E-2</v>
      </c>
      <c r="O91" s="63">
        <f t="shared" si="40"/>
        <v>1.5310000000000001E-2</v>
      </c>
      <c r="P91" s="63">
        <v>0</v>
      </c>
      <c r="Q91" s="63">
        <f t="shared" si="41"/>
        <v>0</v>
      </c>
      <c r="R91" s="63"/>
      <c r="S91" s="63"/>
      <c r="T91" s="118">
        <v>1.1890000000000001</v>
      </c>
      <c r="U91" s="63">
        <f t="shared" si="42"/>
        <v>1.19</v>
      </c>
      <c r="V91" s="134"/>
      <c r="W91" s="7"/>
      <c r="X91" s="7"/>
      <c r="Y91" s="7"/>
      <c r="Z91" s="7"/>
      <c r="AA91" s="7"/>
      <c r="AB91" s="7"/>
      <c r="AC91" s="7"/>
      <c r="AD91" s="7"/>
      <c r="AE91" s="7" t="s">
        <v>54</v>
      </c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</row>
    <row r="92" spans="2:60" ht="38.25" outlineLevel="1">
      <c r="B92" s="85">
        <v>69</v>
      </c>
      <c r="C92" s="114" t="s">
        <v>128</v>
      </c>
      <c r="D92" s="63" t="s">
        <v>101</v>
      </c>
      <c r="E92" s="91">
        <v>1</v>
      </c>
      <c r="F92" s="115"/>
      <c r="G92" s="116">
        <f t="shared" si="43"/>
        <v>0</v>
      </c>
      <c r="H92" s="117">
        <v>0</v>
      </c>
      <c r="I92" s="117">
        <f t="shared" si="37"/>
        <v>0</v>
      </c>
      <c r="J92" s="117">
        <v>3800</v>
      </c>
      <c r="K92" s="117">
        <f t="shared" si="38"/>
        <v>3800</v>
      </c>
      <c r="L92" s="117">
        <v>21</v>
      </c>
      <c r="M92" s="117">
        <f t="shared" si="39"/>
        <v>0</v>
      </c>
      <c r="N92" s="63">
        <v>0</v>
      </c>
      <c r="O92" s="63">
        <f t="shared" si="40"/>
        <v>0</v>
      </c>
      <c r="P92" s="63">
        <v>0</v>
      </c>
      <c r="Q92" s="63">
        <f t="shared" si="41"/>
        <v>0</v>
      </c>
      <c r="R92" s="63"/>
      <c r="S92" s="63"/>
      <c r="T92" s="118">
        <v>0</v>
      </c>
      <c r="U92" s="63">
        <f t="shared" si="42"/>
        <v>0</v>
      </c>
      <c r="V92" s="134"/>
      <c r="W92" s="7"/>
      <c r="X92" s="7"/>
      <c r="Y92" s="7"/>
      <c r="Z92" s="7"/>
      <c r="AA92" s="7"/>
      <c r="AB92" s="7"/>
      <c r="AC92" s="7"/>
      <c r="AD92" s="7"/>
      <c r="AE92" s="7" t="s">
        <v>54</v>
      </c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</row>
    <row r="93" spans="2:60" ht="25.5" outlineLevel="1">
      <c r="B93" s="85">
        <v>70</v>
      </c>
      <c r="C93" s="114" t="s">
        <v>129</v>
      </c>
      <c r="D93" s="63" t="s">
        <v>101</v>
      </c>
      <c r="E93" s="91">
        <v>1</v>
      </c>
      <c r="F93" s="115"/>
      <c r="G93" s="116">
        <f t="shared" si="43"/>
        <v>0</v>
      </c>
      <c r="H93" s="117">
        <v>5700</v>
      </c>
      <c r="I93" s="117">
        <f t="shared" si="37"/>
        <v>5700</v>
      </c>
      <c r="J93" s="117">
        <v>0</v>
      </c>
      <c r="K93" s="117">
        <f t="shared" si="38"/>
        <v>0</v>
      </c>
      <c r="L93" s="117">
        <v>21</v>
      </c>
      <c r="M93" s="117">
        <f t="shared" si="39"/>
        <v>0</v>
      </c>
      <c r="N93" s="63">
        <v>1.7000000000000001E-4</v>
      </c>
      <c r="O93" s="63">
        <f t="shared" si="40"/>
        <v>1.7000000000000001E-4</v>
      </c>
      <c r="P93" s="63">
        <v>0</v>
      </c>
      <c r="Q93" s="63">
        <f t="shared" si="41"/>
        <v>0</v>
      </c>
      <c r="R93" s="63"/>
      <c r="S93" s="63"/>
      <c r="T93" s="118">
        <v>0</v>
      </c>
      <c r="U93" s="63">
        <f t="shared" si="42"/>
        <v>0</v>
      </c>
      <c r="V93" s="134"/>
      <c r="W93" s="7"/>
      <c r="X93" s="7"/>
      <c r="Y93" s="7"/>
      <c r="Z93" s="7"/>
      <c r="AA93" s="7"/>
      <c r="AB93" s="7"/>
      <c r="AC93" s="7"/>
      <c r="AD93" s="7"/>
      <c r="AE93" s="7" t="s">
        <v>109</v>
      </c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</row>
    <row r="94" spans="2:60" ht="29.25" customHeight="1" outlineLevel="1">
      <c r="B94" s="85"/>
      <c r="C94" s="187" t="s">
        <v>130</v>
      </c>
      <c r="D94" s="188"/>
      <c r="E94" s="189"/>
      <c r="F94" s="190"/>
      <c r="G94" s="191"/>
      <c r="H94" s="117"/>
      <c r="I94" s="117"/>
      <c r="J94" s="117"/>
      <c r="K94" s="117"/>
      <c r="L94" s="117"/>
      <c r="M94" s="117"/>
      <c r="N94" s="63"/>
      <c r="O94" s="63"/>
      <c r="P94" s="63"/>
      <c r="Q94" s="63"/>
      <c r="R94" s="63"/>
      <c r="S94" s="63"/>
      <c r="T94" s="118"/>
      <c r="U94" s="63"/>
      <c r="V94" s="134"/>
      <c r="W94" s="7"/>
      <c r="X94" s="7"/>
      <c r="Y94" s="7"/>
      <c r="Z94" s="7"/>
      <c r="AA94" s="7"/>
      <c r="AB94" s="7"/>
      <c r="AC94" s="7"/>
      <c r="AD94" s="7"/>
      <c r="AE94" s="7" t="s">
        <v>131</v>
      </c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8" t="str">
        <f>C94</f>
        <v>Sada pro nouzovou signalizaci slouží k přivolání pomoci tělesně postiženým, (podle vyhlášky č. 398/2009 Sb. o bezbariérovém užívání staveb).</v>
      </c>
      <c r="BB94" s="7"/>
      <c r="BC94" s="7"/>
      <c r="BD94" s="7"/>
      <c r="BE94" s="7"/>
      <c r="BF94" s="7"/>
      <c r="BG94" s="7"/>
      <c r="BH94" s="7"/>
    </row>
    <row r="95" spans="2:60" ht="69" customHeight="1" outlineLevel="1">
      <c r="B95" s="85"/>
      <c r="C95" s="187" t="s">
        <v>132</v>
      </c>
      <c r="D95" s="188"/>
      <c r="E95" s="189"/>
      <c r="F95" s="190"/>
      <c r="G95" s="191"/>
      <c r="H95" s="117"/>
      <c r="I95" s="117"/>
      <c r="J95" s="117"/>
      <c r="K95" s="117"/>
      <c r="L95" s="117"/>
      <c r="M95" s="117"/>
      <c r="N95" s="63"/>
      <c r="O95" s="63"/>
      <c r="P95" s="63"/>
      <c r="Q95" s="63"/>
      <c r="R95" s="63"/>
      <c r="S95" s="63"/>
      <c r="T95" s="118"/>
      <c r="U95" s="63"/>
      <c r="V95" s="134"/>
      <c r="W95" s="7"/>
      <c r="X95" s="7"/>
      <c r="Y95" s="7"/>
      <c r="Z95" s="7"/>
      <c r="AA95" s="7"/>
      <c r="AB95" s="7"/>
      <c r="AC95" s="7"/>
      <c r="AD95" s="7"/>
      <c r="AE95" s="7" t="s">
        <v>131</v>
      </c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8" t="str">
        <f>C95</f>
        <v>Stiskem nouzového signálního tlačítka nebo zatažením za šňůru dojde k aktivaci alarmu – kontrolní modul vydává nepřetržitý akustický signál a současně bliká výstražné světlo. Rozsvícená LED dioda zabudovaná v nouzovém tlačítku (tzv. uklidňovací světlo) informuje postiženého, že jeho nouzové volání bylo zaregistrováno a pomoc je na cestě. Stiskem resetovacího tlačítka se zruší akustická i optická signalizace a rovněž zhasne uklidňovací světlo.</v>
      </c>
      <c r="BB95" s="7"/>
      <c r="BC95" s="7"/>
      <c r="BD95" s="7"/>
      <c r="BE95" s="7"/>
      <c r="BF95" s="7"/>
      <c r="BG95" s="7"/>
      <c r="BH95" s="7"/>
    </row>
    <row r="96" spans="2:60" outlineLevel="1">
      <c r="B96" s="85">
        <v>71</v>
      </c>
      <c r="C96" s="114" t="s">
        <v>133</v>
      </c>
      <c r="D96" s="63" t="s">
        <v>101</v>
      </c>
      <c r="E96" s="91">
        <v>2</v>
      </c>
      <c r="F96" s="115"/>
      <c r="G96" s="116">
        <f>F96*E96</f>
        <v>0</v>
      </c>
      <c r="H96" s="117">
        <v>0</v>
      </c>
      <c r="I96" s="117">
        <f>ROUND(E96*H96,2)</f>
        <v>0</v>
      </c>
      <c r="J96" s="117">
        <v>175.5</v>
      </c>
      <c r="K96" s="117">
        <f>ROUND(E96*J96,2)</f>
        <v>351</v>
      </c>
      <c r="L96" s="117">
        <v>21</v>
      </c>
      <c r="M96" s="117">
        <f>G96*(1+L96/100)</f>
        <v>0</v>
      </c>
      <c r="N96" s="63">
        <v>0</v>
      </c>
      <c r="O96" s="63">
        <f>ROUND(E96*N96,5)</f>
        <v>0</v>
      </c>
      <c r="P96" s="63">
        <v>1.933E-2</v>
      </c>
      <c r="Q96" s="63">
        <f>ROUND(E96*P96,5)</f>
        <v>3.866E-2</v>
      </c>
      <c r="R96" s="63"/>
      <c r="S96" s="63"/>
      <c r="T96" s="118">
        <v>0.59</v>
      </c>
      <c r="U96" s="63">
        <f>ROUND(E96*T96,2)</f>
        <v>1.18</v>
      </c>
      <c r="V96" s="134"/>
      <c r="W96" s="7"/>
      <c r="X96" s="7"/>
      <c r="Y96" s="7"/>
      <c r="Z96" s="7"/>
      <c r="AA96" s="7"/>
      <c r="AB96" s="7"/>
      <c r="AC96" s="7"/>
      <c r="AD96" s="7"/>
      <c r="AE96" s="7" t="s">
        <v>54</v>
      </c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</row>
    <row r="97" spans="2:60">
      <c r="B97" s="86" t="s">
        <v>50</v>
      </c>
      <c r="C97" s="120" t="s">
        <v>21</v>
      </c>
      <c r="D97" s="58"/>
      <c r="E97" s="92"/>
      <c r="F97" s="126"/>
      <c r="G97" s="127">
        <f>SUMIF(AE98:AE105,"&lt;&gt;NOR",G98:G105)</f>
        <v>0</v>
      </c>
      <c r="H97" s="126"/>
      <c r="I97" s="126">
        <f>SUM(I98:I105)</f>
        <v>5297.07</v>
      </c>
      <c r="J97" s="126"/>
      <c r="K97" s="126">
        <f>SUM(K98:K105)</f>
        <v>2406.4</v>
      </c>
      <c r="L97" s="126"/>
      <c r="M97" s="126">
        <f>SUM(M98:M105)</f>
        <v>0</v>
      </c>
      <c r="N97" s="58"/>
      <c r="O97" s="58">
        <f>SUM(O98:O105)</f>
        <v>4.7900000000000005E-2</v>
      </c>
      <c r="P97" s="58"/>
      <c r="Q97" s="58">
        <f>SUM(Q98:Q105)</f>
        <v>0</v>
      </c>
      <c r="R97" s="58"/>
      <c r="S97" s="58"/>
      <c r="T97" s="128"/>
      <c r="U97" s="58">
        <f>SUM(U98:U105)</f>
        <v>5.8000000000000007</v>
      </c>
      <c r="V97" s="135">
        <f>G97*1.21</f>
        <v>0</v>
      </c>
      <c r="AE97" s="1" t="s">
        <v>51</v>
      </c>
    </row>
    <row r="98" spans="2:60" outlineLevel="1">
      <c r="B98" s="85">
        <v>72</v>
      </c>
      <c r="C98" s="114" t="s">
        <v>136</v>
      </c>
      <c r="D98" s="63" t="s">
        <v>3</v>
      </c>
      <c r="E98" s="91">
        <v>0.84</v>
      </c>
      <c r="F98" s="115"/>
      <c r="G98" s="116">
        <f>F98*E98</f>
        <v>0</v>
      </c>
      <c r="H98" s="117">
        <v>114.18</v>
      </c>
      <c r="I98" s="117">
        <f>ROUND(E98*H98,2)</f>
        <v>95.91</v>
      </c>
      <c r="J98" s="117">
        <v>118.82</v>
      </c>
      <c r="K98" s="117">
        <f>ROUND(E98*J98,2)</f>
        <v>99.81</v>
      </c>
      <c r="L98" s="117">
        <v>21</v>
      </c>
      <c r="M98" s="117">
        <f>G98*(1+L98/100)</f>
        <v>0</v>
      </c>
      <c r="N98" s="63">
        <v>1.6320000000000001E-2</v>
      </c>
      <c r="O98" s="63">
        <f>ROUND(E98*N98,5)</f>
        <v>1.371E-2</v>
      </c>
      <c r="P98" s="63">
        <v>0</v>
      </c>
      <c r="Q98" s="63">
        <f>ROUND(E98*P98,5)</f>
        <v>0</v>
      </c>
      <c r="R98" s="63"/>
      <c r="S98" s="63"/>
      <c r="T98" s="118">
        <v>0.36199999999999999</v>
      </c>
      <c r="U98" s="63">
        <f>ROUND(E98*T98,2)</f>
        <v>0.3</v>
      </c>
      <c r="V98" s="133"/>
      <c r="W98" s="7"/>
      <c r="X98" s="7"/>
      <c r="Y98" s="7"/>
      <c r="Z98" s="7"/>
      <c r="AA98" s="7"/>
      <c r="AB98" s="7"/>
      <c r="AC98" s="7"/>
      <c r="AD98" s="7"/>
      <c r="AE98" s="7" t="s">
        <v>54</v>
      </c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</row>
    <row r="99" spans="2:60" ht="25.5" outlineLevel="1">
      <c r="B99" s="85">
        <v>73</v>
      </c>
      <c r="C99" s="114" t="s">
        <v>192</v>
      </c>
      <c r="D99" s="63" t="s">
        <v>101</v>
      </c>
      <c r="E99" s="91">
        <v>1</v>
      </c>
      <c r="F99" s="115"/>
      <c r="G99" s="116">
        <f t="shared" ref="G99:G105" si="44">F99*E99</f>
        <v>0</v>
      </c>
      <c r="H99" s="117">
        <v>0</v>
      </c>
      <c r="I99" s="117">
        <f t="shared" ref="I99:I105" si="45">ROUND(E99*H99,2)</f>
        <v>0</v>
      </c>
      <c r="J99" s="117">
        <v>450</v>
      </c>
      <c r="K99" s="117">
        <f t="shared" ref="K99:K105" si="46">ROUND(E99*J99,2)</f>
        <v>450</v>
      </c>
      <c r="L99" s="117">
        <v>21</v>
      </c>
      <c r="M99" s="117">
        <f t="shared" ref="M99:M105" si="47">G99*(1+L99/100)</f>
        <v>0</v>
      </c>
      <c r="N99" s="63">
        <v>0</v>
      </c>
      <c r="O99" s="63">
        <f t="shared" ref="O99:O105" si="48">ROUND(E99*N99,5)</f>
        <v>0</v>
      </c>
      <c r="P99" s="63">
        <v>0</v>
      </c>
      <c r="Q99" s="63">
        <f t="shared" ref="Q99:Q105" si="49">ROUND(E99*P99,5)</f>
        <v>0</v>
      </c>
      <c r="R99" s="63"/>
      <c r="S99" s="63"/>
      <c r="T99" s="118">
        <v>0</v>
      </c>
      <c r="U99" s="63">
        <f t="shared" ref="U99:U105" si="50">ROUND(E99*T99,2)</f>
        <v>0</v>
      </c>
      <c r="V99" s="134"/>
      <c r="W99" s="7"/>
      <c r="X99" s="7"/>
      <c r="Y99" s="7"/>
      <c r="Z99" s="7"/>
      <c r="AA99" s="7"/>
      <c r="AB99" s="7"/>
      <c r="AC99" s="7"/>
      <c r="AD99" s="7"/>
      <c r="AE99" s="7" t="s">
        <v>54</v>
      </c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</row>
    <row r="100" spans="2:60" outlineLevel="1">
      <c r="B100" s="85">
        <v>74</v>
      </c>
      <c r="C100" s="114" t="s">
        <v>191</v>
      </c>
      <c r="D100" s="63" t="s">
        <v>81</v>
      </c>
      <c r="E100" s="91">
        <v>1</v>
      </c>
      <c r="F100" s="115"/>
      <c r="G100" s="116">
        <f t="shared" si="44"/>
        <v>0</v>
      </c>
      <c r="H100" s="117">
        <v>24.36</v>
      </c>
      <c r="I100" s="117">
        <f t="shared" si="45"/>
        <v>24.36</v>
      </c>
      <c r="J100" s="117">
        <v>20.54</v>
      </c>
      <c r="K100" s="117">
        <f t="shared" si="46"/>
        <v>20.54</v>
      </c>
      <c r="L100" s="117">
        <v>21</v>
      </c>
      <c r="M100" s="117">
        <f t="shared" si="47"/>
        <v>0</v>
      </c>
      <c r="N100" s="63">
        <v>4.0000000000000003E-5</v>
      </c>
      <c r="O100" s="63">
        <f t="shared" si="48"/>
        <v>4.0000000000000003E-5</v>
      </c>
      <c r="P100" s="63">
        <v>0</v>
      </c>
      <c r="Q100" s="63">
        <f t="shared" si="49"/>
        <v>0</v>
      </c>
      <c r="R100" s="63"/>
      <c r="S100" s="63"/>
      <c r="T100" s="118">
        <v>6.2E-2</v>
      </c>
      <c r="U100" s="63">
        <f t="shared" si="50"/>
        <v>0.06</v>
      </c>
      <c r="V100" s="134"/>
      <c r="W100" s="7"/>
      <c r="X100" s="7"/>
      <c r="Y100" s="7"/>
      <c r="Z100" s="7"/>
      <c r="AA100" s="7"/>
      <c r="AB100" s="7"/>
      <c r="AC100" s="7"/>
      <c r="AD100" s="7"/>
      <c r="AE100" s="7" t="s">
        <v>54</v>
      </c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</row>
    <row r="101" spans="2:60" outlineLevel="1">
      <c r="B101" s="85">
        <v>75</v>
      </c>
      <c r="C101" s="114" t="s">
        <v>190</v>
      </c>
      <c r="D101" s="63" t="s">
        <v>81</v>
      </c>
      <c r="E101" s="91">
        <v>1</v>
      </c>
      <c r="F101" s="115"/>
      <c r="G101" s="116">
        <f t="shared" si="44"/>
        <v>0</v>
      </c>
      <c r="H101" s="117">
        <v>3.48</v>
      </c>
      <c r="I101" s="117">
        <f t="shared" si="45"/>
        <v>3.48</v>
      </c>
      <c r="J101" s="117">
        <v>268.52</v>
      </c>
      <c r="K101" s="117">
        <f t="shared" si="46"/>
        <v>268.52</v>
      </c>
      <c r="L101" s="117">
        <v>21</v>
      </c>
      <c r="M101" s="117">
        <f t="shared" si="47"/>
        <v>0</v>
      </c>
      <c r="N101" s="63">
        <v>0</v>
      </c>
      <c r="O101" s="63">
        <f t="shared" si="48"/>
        <v>0</v>
      </c>
      <c r="P101" s="63">
        <v>0</v>
      </c>
      <c r="Q101" s="63">
        <f t="shared" si="49"/>
        <v>0</v>
      </c>
      <c r="R101" s="63"/>
      <c r="S101" s="63"/>
      <c r="T101" s="118">
        <v>0.92900000000000005</v>
      </c>
      <c r="U101" s="63">
        <f t="shared" si="50"/>
        <v>0.93</v>
      </c>
      <c r="V101" s="134"/>
      <c r="W101" s="7"/>
      <c r="X101" s="7"/>
      <c r="Y101" s="7"/>
      <c r="Z101" s="7"/>
      <c r="AA101" s="7"/>
      <c r="AB101" s="7"/>
      <c r="AC101" s="7"/>
      <c r="AD101" s="7"/>
      <c r="AE101" s="7" t="s">
        <v>54</v>
      </c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</row>
    <row r="102" spans="2:60" ht="25.5" outlineLevel="1">
      <c r="B102" s="85">
        <v>76</v>
      </c>
      <c r="C102" s="114" t="s">
        <v>189</v>
      </c>
      <c r="D102" s="63" t="s">
        <v>81</v>
      </c>
      <c r="E102" s="91">
        <v>1</v>
      </c>
      <c r="F102" s="115"/>
      <c r="G102" s="116">
        <f t="shared" si="44"/>
        <v>0</v>
      </c>
      <c r="H102" s="117">
        <v>0</v>
      </c>
      <c r="I102" s="117">
        <f t="shared" si="45"/>
        <v>0</v>
      </c>
      <c r="J102" s="117">
        <v>233.5</v>
      </c>
      <c r="K102" s="117">
        <f t="shared" si="46"/>
        <v>233.5</v>
      </c>
      <c r="L102" s="117">
        <v>21</v>
      </c>
      <c r="M102" s="117">
        <f t="shared" si="47"/>
        <v>0</v>
      </c>
      <c r="N102" s="63">
        <v>0</v>
      </c>
      <c r="O102" s="63">
        <f t="shared" si="48"/>
        <v>0</v>
      </c>
      <c r="P102" s="63">
        <v>0</v>
      </c>
      <c r="Q102" s="63">
        <f t="shared" si="49"/>
        <v>0</v>
      </c>
      <c r="R102" s="63"/>
      <c r="S102" s="63"/>
      <c r="T102" s="118">
        <v>0.86799999999999999</v>
      </c>
      <c r="U102" s="63">
        <f t="shared" si="50"/>
        <v>0.87</v>
      </c>
      <c r="V102" s="134"/>
      <c r="W102" s="7"/>
      <c r="X102" s="7"/>
      <c r="Y102" s="7"/>
      <c r="Z102" s="7"/>
      <c r="AA102" s="7"/>
      <c r="AB102" s="7"/>
      <c r="AC102" s="7"/>
      <c r="AD102" s="7"/>
      <c r="AE102" s="7" t="s">
        <v>54</v>
      </c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</row>
    <row r="103" spans="2:60" outlineLevel="1">
      <c r="B103" s="85">
        <v>77</v>
      </c>
      <c r="C103" s="114" t="s">
        <v>188</v>
      </c>
      <c r="D103" s="63" t="s">
        <v>81</v>
      </c>
      <c r="E103" s="91">
        <v>1</v>
      </c>
      <c r="F103" s="115"/>
      <c r="G103" s="116">
        <f t="shared" si="44"/>
        <v>0</v>
      </c>
      <c r="H103" s="117">
        <v>2455</v>
      </c>
      <c r="I103" s="117">
        <f t="shared" si="45"/>
        <v>2455</v>
      </c>
      <c r="J103" s="117">
        <v>0</v>
      </c>
      <c r="K103" s="117">
        <f t="shared" si="46"/>
        <v>0</v>
      </c>
      <c r="L103" s="117">
        <v>21</v>
      </c>
      <c r="M103" s="117">
        <f t="shared" si="47"/>
        <v>0</v>
      </c>
      <c r="N103" s="63">
        <v>2.3040000000000001E-2</v>
      </c>
      <c r="O103" s="63">
        <f t="shared" si="48"/>
        <v>2.3040000000000001E-2</v>
      </c>
      <c r="P103" s="63">
        <v>0</v>
      </c>
      <c r="Q103" s="63">
        <f t="shared" si="49"/>
        <v>0</v>
      </c>
      <c r="R103" s="63"/>
      <c r="S103" s="63"/>
      <c r="T103" s="118">
        <v>0</v>
      </c>
      <c r="U103" s="63">
        <f t="shared" si="50"/>
        <v>0</v>
      </c>
      <c r="V103" s="134"/>
      <c r="W103" s="7"/>
      <c r="X103" s="7"/>
      <c r="Y103" s="7"/>
      <c r="Z103" s="7"/>
      <c r="AA103" s="7"/>
      <c r="AB103" s="7"/>
      <c r="AC103" s="7"/>
      <c r="AD103" s="7"/>
      <c r="AE103" s="7" t="s">
        <v>109</v>
      </c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</row>
    <row r="104" spans="2:60" outlineLevel="1">
      <c r="B104" s="85">
        <v>78</v>
      </c>
      <c r="C104" s="114" t="s">
        <v>187</v>
      </c>
      <c r="D104" s="63" t="s">
        <v>6</v>
      </c>
      <c r="E104" s="91">
        <v>11</v>
      </c>
      <c r="F104" s="115"/>
      <c r="G104" s="116">
        <f t="shared" si="44"/>
        <v>0</v>
      </c>
      <c r="H104" s="117">
        <v>247.12</v>
      </c>
      <c r="I104" s="117">
        <f t="shared" si="45"/>
        <v>2718.32</v>
      </c>
      <c r="J104" s="117">
        <v>117.38</v>
      </c>
      <c r="K104" s="117">
        <f t="shared" si="46"/>
        <v>1291.18</v>
      </c>
      <c r="L104" s="117">
        <v>21</v>
      </c>
      <c r="M104" s="117">
        <f t="shared" si="47"/>
        <v>0</v>
      </c>
      <c r="N104" s="63">
        <v>1.01E-3</v>
      </c>
      <c r="O104" s="63">
        <f t="shared" si="48"/>
        <v>1.111E-2</v>
      </c>
      <c r="P104" s="63">
        <v>0</v>
      </c>
      <c r="Q104" s="63">
        <f t="shared" si="49"/>
        <v>0</v>
      </c>
      <c r="R104" s="63"/>
      <c r="S104" s="63"/>
      <c r="T104" s="118">
        <v>0.31738</v>
      </c>
      <c r="U104" s="63">
        <f t="shared" si="50"/>
        <v>3.49</v>
      </c>
      <c r="V104" s="134"/>
      <c r="W104" s="7"/>
      <c r="X104" s="7"/>
      <c r="Y104" s="7"/>
      <c r="Z104" s="7"/>
      <c r="AA104" s="7"/>
      <c r="AB104" s="7"/>
      <c r="AC104" s="7"/>
      <c r="AD104" s="7"/>
      <c r="AE104" s="7" t="s">
        <v>54</v>
      </c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</row>
    <row r="105" spans="2:60" outlineLevel="1">
      <c r="B105" s="85">
        <v>79</v>
      </c>
      <c r="C105" s="114" t="s">
        <v>186</v>
      </c>
      <c r="D105" s="63" t="s">
        <v>57</v>
      </c>
      <c r="E105" s="91">
        <v>0.05</v>
      </c>
      <c r="F105" s="115"/>
      <c r="G105" s="116">
        <f t="shared" si="44"/>
        <v>0</v>
      </c>
      <c r="H105" s="117">
        <v>0</v>
      </c>
      <c r="I105" s="117">
        <f t="shared" si="45"/>
        <v>0</v>
      </c>
      <c r="J105" s="117">
        <v>857</v>
      </c>
      <c r="K105" s="117">
        <f t="shared" si="46"/>
        <v>42.85</v>
      </c>
      <c r="L105" s="117">
        <v>21</v>
      </c>
      <c r="M105" s="117">
        <f t="shared" si="47"/>
        <v>0</v>
      </c>
      <c r="N105" s="63">
        <v>0</v>
      </c>
      <c r="O105" s="63">
        <f t="shared" si="48"/>
        <v>0</v>
      </c>
      <c r="P105" s="63">
        <v>0</v>
      </c>
      <c r="Q105" s="63">
        <f t="shared" si="49"/>
        <v>0</v>
      </c>
      <c r="R105" s="63"/>
      <c r="S105" s="63"/>
      <c r="T105" s="118">
        <v>3.0750000000000002</v>
      </c>
      <c r="U105" s="63">
        <f t="shared" si="50"/>
        <v>0.15</v>
      </c>
      <c r="V105" s="134"/>
      <c r="W105" s="7"/>
      <c r="X105" s="7"/>
      <c r="Y105" s="7"/>
      <c r="Z105" s="7"/>
      <c r="AA105" s="7"/>
      <c r="AB105" s="7"/>
      <c r="AC105" s="7"/>
      <c r="AD105" s="7"/>
      <c r="AE105" s="7" t="s">
        <v>54</v>
      </c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</row>
    <row r="106" spans="2:60">
      <c r="B106" s="86" t="s">
        <v>50</v>
      </c>
      <c r="C106" s="120" t="s">
        <v>22</v>
      </c>
      <c r="D106" s="58"/>
      <c r="E106" s="92"/>
      <c r="F106" s="129"/>
      <c r="G106" s="127">
        <f>SUMIF(AE107:AE107,"&lt;&gt;NOR",G107:G107)</f>
        <v>0</v>
      </c>
      <c r="H106" s="126"/>
      <c r="I106" s="126">
        <f>SUM(I107:I107)</f>
        <v>0</v>
      </c>
      <c r="J106" s="126"/>
      <c r="K106" s="126">
        <f>SUM(K107:K107)</f>
        <v>350</v>
      </c>
      <c r="L106" s="126"/>
      <c r="M106" s="126">
        <f>SUM(M107:M107)</f>
        <v>0</v>
      </c>
      <c r="N106" s="58"/>
      <c r="O106" s="58">
        <f>SUM(O107:O107)</f>
        <v>0</v>
      </c>
      <c r="P106" s="58"/>
      <c r="Q106" s="58">
        <f>SUM(Q107:Q107)</f>
        <v>0</v>
      </c>
      <c r="R106" s="58"/>
      <c r="S106" s="58"/>
      <c r="T106" s="128"/>
      <c r="U106" s="58">
        <f>SUM(U107:U107)</f>
        <v>0</v>
      </c>
      <c r="V106" s="135">
        <f>G106*1.21</f>
        <v>0</v>
      </c>
      <c r="AE106" s="1" t="s">
        <v>51</v>
      </c>
    </row>
    <row r="107" spans="2:60" ht="25.5" outlineLevel="1">
      <c r="B107" s="85">
        <v>80</v>
      </c>
      <c r="C107" s="114" t="s">
        <v>185</v>
      </c>
      <c r="D107" s="63" t="s">
        <v>101</v>
      </c>
      <c r="E107" s="91">
        <v>1</v>
      </c>
      <c r="F107" s="115"/>
      <c r="G107" s="116">
        <f>F107*E107</f>
        <v>0</v>
      </c>
      <c r="H107" s="117">
        <v>0</v>
      </c>
      <c r="I107" s="117">
        <f>ROUND(E107*H107,2)</f>
        <v>0</v>
      </c>
      <c r="J107" s="117">
        <v>350</v>
      </c>
      <c r="K107" s="117">
        <f>ROUND(E107*J107,2)</f>
        <v>350</v>
      </c>
      <c r="L107" s="117">
        <v>21</v>
      </c>
      <c r="M107" s="117">
        <f>G107*(1+L107/100)</f>
        <v>0</v>
      </c>
      <c r="N107" s="63">
        <v>0</v>
      </c>
      <c r="O107" s="63">
        <f>ROUND(E107*N107,5)</f>
        <v>0</v>
      </c>
      <c r="P107" s="63">
        <v>0</v>
      </c>
      <c r="Q107" s="63">
        <f>ROUND(E107*P107,5)</f>
        <v>0</v>
      </c>
      <c r="R107" s="63"/>
      <c r="S107" s="63"/>
      <c r="T107" s="118">
        <v>0</v>
      </c>
      <c r="U107" s="63">
        <f>ROUND(E107*T107,2)</f>
        <v>0</v>
      </c>
      <c r="V107" s="133"/>
      <c r="W107" s="7"/>
      <c r="X107" s="7"/>
      <c r="Y107" s="7"/>
      <c r="Z107" s="7"/>
      <c r="AA107" s="7"/>
      <c r="AB107" s="7"/>
      <c r="AC107" s="7"/>
      <c r="AD107" s="7"/>
      <c r="AE107" s="7" t="s">
        <v>54</v>
      </c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</row>
    <row r="108" spans="2:60">
      <c r="B108" s="86" t="s">
        <v>50</v>
      </c>
      <c r="C108" s="120" t="s">
        <v>23</v>
      </c>
      <c r="D108" s="58"/>
      <c r="E108" s="92"/>
      <c r="F108" s="129"/>
      <c r="G108" s="127">
        <f>SUMIF(AE109:AE111,"&lt;&gt;NOR",G109:G111)</f>
        <v>0</v>
      </c>
      <c r="H108" s="126"/>
      <c r="I108" s="126">
        <f>SUM(I109:I111)</f>
        <v>3825</v>
      </c>
      <c r="J108" s="126"/>
      <c r="K108" s="126">
        <f>SUM(K109:K111)</f>
        <v>20.34</v>
      </c>
      <c r="L108" s="126"/>
      <c r="M108" s="126">
        <f>SUM(M109:M111)</f>
        <v>0</v>
      </c>
      <c r="N108" s="58"/>
      <c r="O108" s="58">
        <f>SUM(O109:O111)</f>
        <v>2.0799999999999999E-2</v>
      </c>
      <c r="P108" s="58"/>
      <c r="Q108" s="58">
        <f>SUM(Q109:Q111)</f>
        <v>0</v>
      </c>
      <c r="R108" s="58"/>
      <c r="S108" s="58"/>
      <c r="T108" s="128"/>
      <c r="U108" s="58">
        <f>SUM(U109:U111)</f>
        <v>7.0000000000000007E-2</v>
      </c>
      <c r="V108" s="135">
        <f>G108*1.21</f>
        <v>0</v>
      </c>
      <c r="AE108" s="1" t="s">
        <v>51</v>
      </c>
    </row>
    <row r="109" spans="2:60" ht="25.5" outlineLevel="1">
      <c r="B109" s="85">
        <v>81</v>
      </c>
      <c r="C109" s="114" t="s">
        <v>141</v>
      </c>
      <c r="D109" s="63" t="s">
        <v>81</v>
      </c>
      <c r="E109" s="91">
        <v>1</v>
      </c>
      <c r="F109" s="115"/>
      <c r="G109" s="116">
        <f>F109*E109</f>
        <v>0</v>
      </c>
      <c r="H109" s="117">
        <v>3245</v>
      </c>
      <c r="I109" s="117">
        <f>ROUND(E109*H109,2)</f>
        <v>3245</v>
      </c>
      <c r="J109" s="117">
        <v>0</v>
      </c>
      <c r="K109" s="117">
        <f>ROUND(E109*J109,2)</f>
        <v>0</v>
      </c>
      <c r="L109" s="117">
        <v>21</v>
      </c>
      <c r="M109" s="117">
        <f>G109*(1+L109/100)</f>
        <v>0</v>
      </c>
      <c r="N109" s="63">
        <v>0.02</v>
      </c>
      <c r="O109" s="63">
        <f>ROUND(E109*N109,5)</f>
        <v>0.02</v>
      </c>
      <c r="P109" s="63">
        <v>0</v>
      </c>
      <c r="Q109" s="63">
        <f>ROUND(E109*P109,5)</f>
        <v>0</v>
      </c>
      <c r="R109" s="63"/>
      <c r="S109" s="63"/>
      <c r="T109" s="118">
        <v>0</v>
      </c>
      <c r="U109" s="63">
        <f>ROUND(E109*T109,2)</f>
        <v>0</v>
      </c>
      <c r="V109" s="133"/>
      <c r="W109" s="7"/>
      <c r="X109" s="7"/>
      <c r="Y109" s="7"/>
      <c r="Z109" s="7"/>
      <c r="AA109" s="7"/>
      <c r="AB109" s="7"/>
      <c r="AC109" s="7"/>
      <c r="AD109" s="7"/>
      <c r="AE109" s="7" t="s">
        <v>109</v>
      </c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</row>
    <row r="110" spans="2:60" outlineLevel="1">
      <c r="B110" s="85">
        <v>82</v>
      </c>
      <c r="C110" s="114" t="s">
        <v>142</v>
      </c>
      <c r="D110" s="63" t="s">
        <v>81</v>
      </c>
      <c r="E110" s="91">
        <v>1</v>
      </c>
      <c r="F110" s="115"/>
      <c r="G110" s="116">
        <f t="shared" ref="G110:G111" si="51">F110*E110</f>
        <v>0</v>
      </c>
      <c r="H110" s="117">
        <v>580</v>
      </c>
      <c r="I110" s="117">
        <f>ROUND(E110*H110,2)</f>
        <v>580</v>
      </c>
      <c r="J110" s="117">
        <v>0</v>
      </c>
      <c r="K110" s="117">
        <f>ROUND(E110*J110,2)</f>
        <v>0</v>
      </c>
      <c r="L110" s="117">
        <v>21</v>
      </c>
      <c r="M110" s="117">
        <f>G110*(1+L110/100)</f>
        <v>0</v>
      </c>
      <c r="N110" s="63">
        <v>8.0000000000000004E-4</v>
      </c>
      <c r="O110" s="63">
        <f>ROUND(E110*N110,5)</f>
        <v>8.0000000000000004E-4</v>
      </c>
      <c r="P110" s="63">
        <v>0</v>
      </c>
      <c r="Q110" s="63">
        <f>ROUND(E110*P110,5)</f>
        <v>0</v>
      </c>
      <c r="R110" s="63"/>
      <c r="S110" s="63"/>
      <c r="T110" s="118">
        <v>0</v>
      </c>
      <c r="U110" s="63">
        <f>ROUND(E110*T110,2)</f>
        <v>0</v>
      </c>
      <c r="V110" s="134"/>
      <c r="W110" s="7"/>
      <c r="X110" s="7"/>
      <c r="Y110" s="7"/>
      <c r="Z110" s="7"/>
      <c r="AA110" s="7"/>
      <c r="AB110" s="7"/>
      <c r="AC110" s="7"/>
      <c r="AD110" s="7"/>
      <c r="AE110" s="7" t="s">
        <v>109</v>
      </c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</row>
    <row r="111" spans="2:60" outlineLevel="1">
      <c r="B111" s="85">
        <v>83</v>
      </c>
      <c r="C111" s="114" t="s">
        <v>145</v>
      </c>
      <c r="D111" s="63" t="s">
        <v>57</v>
      </c>
      <c r="E111" s="91">
        <v>0.03</v>
      </c>
      <c r="F111" s="115"/>
      <c r="G111" s="116">
        <f t="shared" si="51"/>
        <v>0</v>
      </c>
      <c r="H111" s="117">
        <v>0</v>
      </c>
      <c r="I111" s="117">
        <f>ROUND(E111*H111,2)</f>
        <v>0</v>
      </c>
      <c r="J111" s="117">
        <v>678</v>
      </c>
      <c r="K111" s="117">
        <f>ROUND(E111*J111,2)</f>
        <v>20.34</v>
      </c>
      <c r="L111" s="117">
        <v>21</v>
      </c>
      <c r="M111" s="117">
        <f>G111*(1+L111/100)</f>
        <v>0</v>
      </c>
      <c r="N111" s="63">
        <v>0</v>
      </c>
      <c r="O111" s="63">
        <f>ROUND(E111*N111,5)</f>
        <v>0</v>
      </c>
      <c r="P111" s="63">
        <v>0</v>
      </c>
      <c r="Q111" s="63">
        <f>ROUND(E111*P111,5)</f>
        <v>0</v>
      </c>
      <c r="R111" s="63"/>
      <c r="S111" s="63"/>
      <c r="T111" s="118">
        <v>2.2549999999999999</v>
      </c>
      <c r="U111" s="63">
        <f>ROUND(E111*T111,2)</f>
        <v>7.0000000000000007E-2</v>
      </c>
      <c r="V111" s="134"/>
      <c r="W111" s="7"/>
      <c r="X111" s="7"/>
      <c r="Y111" s="7"/>
      <c r="Z111" s="7"/>
      <c r="AA111" s="7"/>
      <c r="AB111" s="7"/>
      <c r="AC111" s="7"/>
      <c r="AD111" s="7"/>
      <c r="AE111" s="7" t="s">
        <v>54</v>
      </c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</row>
    <row r="112" spans="2:60">
      <c r="B112" s="86" t="s">
        <v>50</v>
      </c>
      <c r="C112" s="120" t="s">
        <v>24</v>
      </c>
      <c r="D112" s="58"/>
      <c r="E112" s="92"/>
      <c r="F112" s="129"/>
      <c r="G112" s="127">
        <f>SUMIF(AE113:AE116,"&lt;&gt;NOR",G113:G116)</f>
        <v>0</v>
      </c>
      <c r="H112" s="126"/>
      <c r="I112" s="126">
        <f>SUM(I113:I116)</f>
        <v>592</v>
      </c>
      <c r="J112" s="126"/>
      <c r="K112" s="126">
        <f>SUM(K113:K116)</f>
        <v>1551.3</v>
      </c>
      <c r="L112" s="126"/>
      <c r="M112" s="126">
        <f>SUM(M113:M116)</f>
        <v>0</v>
      </c>
      <c r="N112" s="58"/>
      <c r="O112" s="58">
        <f>SUM(O113:O116)</f>
        <v>6.13E-2</v>
      </c>
      <c r="P112" s="58"/>
      <c r="Q112" s="58">
        <f>SUM(Q113:Q116)</f>
        <v>0</v>
      </c>
      <c r="R112" s="58"/>
      <c r="S112" s="58"/>
      <c r="T112" s="128"/>
      <c r="U112" s="58">
        <f>SUM(U113:U116)</f>
        <v>0.83000000000000007</v>
      </c>
      <c r="V112" s="135">
        <f>G112*1.21</f>
        <v>0</v>
      </c>
      <c r="AE112" s="1" t="s">
        <v>51</v>
      </c>
    </row>
    <row r="113" spans="2:60" outlineLevel="1">
      <c r="B113" s="85">
        <v>84</v>
      </c>
      <c r="C113" s="114" t="s">
        <v>146</v>
      </c>
      <c r="D113" s="63" t="s">
        <v>81</v>
      </c>
      <c r="E113" s="91">
        <v>1</v>
      </c>
      <c r="F113" s="115"/>
      <c r="G113" s="116">
        <f>F113*E113</f>
        <v>0</v>
      </c>
      <c r="H113" s="117">
        <v>0</v>
      </c>
      <c r="I113" s="117">
        <f>ROUND(E113*H113,2)</f>
        <v>0</v>
      </c>
      <c r="J113" s="117">
        <v>281</v>
      </c>
      <c r="K113" s="117">
        <f>ROUND(E113*J113,2)</f>
        <v>281</v>
      </c>
      <c r="L113" s="117">
        <v>21</v>
      </c>
      <c r="M113" s="117">
        <f>G113*(1+L113/100)</f>
        <v>0</v>
      </c>
      <c r="N113" s="63">
        <v>0</v>
      </c>
      <c r="O113" s="63">
        <f>ROUND(E113*N113,5)</f>
        <v>0</v>
      </c>
      <c r="P113" s="63">
        <v>0</v>
      </c>
      <c r="Q113" s="63">
        <f>ROUND(E113*P113,5)</f>
        <v>0</v>
      </c>
      <c r="R113" s="63"/>
      <c r="S113" s="63"/>
      <c r="T113" s="118">
        <v>0.76</v>
      </c>
      <c r="U113" s="63">
        <f>ROUND(E113*T113,2)</f>
        <v>0.76</v>
      </c>
      <c r="V113" s="133"/>
      <c r="W113" s="7"/>
      <c r="X113" s="7"/>
      <c r="Y113" s="7"/>
      <c r="Z113" s="7"/>
      <c r="AA113" s="7"/>
      <c r="AB113" s="7"/>
      <c r="AC113" s="7"/>
      <c r="AD113" s="7"/>
      <c r="AE113" s="7" t="s">
        <v>54</v>
      </c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</row>
    <row r="114" spans="2:60" outlineLevel="1">
      <c r="B114" s="85">
        <v>85</v>
      </c>
      <c r="C114" s="114" t="s">
        <v>147</v>
      </c>
      <c r="D114" s="63" t="s">
        <v>81</v>
      </c>
      <c r="E114" s="91">
        <v>1</v>
      </c>
      <c r="F114" s="115"/>
      <c r="G114" s="116">
        <f t="shared" ref="G114:G116" si="52">F114*E114</f>
        <v>0</v>
      </c>
      <c r="H114" s="117">
        <v>592</v>
      </c>
      <c r="I114" s="117">
        <f>ROUND(E114*H114,2)</f>
        <v>592</v>
      </c>
      <c r="J114" s="117">
        <v>0</v>
      </c>
      <c r="K114" s="117">
        <f>ROUND(E114*J114,2)</f>
        <v>0</v>
      </c>
      <c r="L114" s="117">
        <v>21</v>
      </c>
      <c r="M114" s="117">
        <f>G114*(1+L114/100)</f>
        <v>0</v>
      </c>
      <c r="N114" s="63">
        <v>1.1299999999999999E-2</v>
      </c>
      <c r="O114" s="63">
        <f>ROUND(E114*N114,5)</f>
        <v>1.1299999999999999E-2</v>
      </c>
      <c r="P114" s="63">
        <v>0</v>
      </c>
      <c r="Q114" s="63">
        <f>ROUND(E114*P114,5)</f>
        <v>0</v>
      </c>
      <c r="R114" s="63"/>
      <c r="S114" s="63"/>
      <c r="T114" s="118">
        <v>0</v>
      </c>
      <c r="U114" s="63">
        <f>ROUND(E114*T114,2)</f>
        <v>0</v>
      </c>
      <c r="V114" s="134"/>
      <c r="W114" s="7"/>
      <c r="X114" s="7"/>
      <c r="Y114" s="7"/>
      <c r="Z114" s="7"/>
      <c r="AA114" s="7"/>
      <c r="AB114" s="7"/>
      <c r="AC114" s="7"/>
      <c r="AD114" s="7"/>
      <c r="AE114" s="7" t="s">
        <v>109</v>
      </c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</row>
    <row r="115" spans="2:60" ht="25.5" outlineLevel="1">
      <c r="B115" s="85">
        <v>86</v>
      </c>
      <c r="C115" s="114" t="s">
        <v>184</v>
      </c>
      <c r="D115" s="63" t="s">
        <v>2</v>
      </c>
      <c r="E115" s="91">
        <v>1</v>
      </c>
      <c r="F115" s="115"/>
      <c r="G115" s="116">
        <f t="shared" si="52"/>
        <v>0</v>
      </c>
      <c r="H115" s="117">
        <v>0</v>
      </c>
      <c r="I115" s="117">
        <f>ROUND(E115*H115,2)</f>
        <v>0</v>
      </c>
      <c r="J115" s="117">
        <v>1250</v>
      </c>
      <c r="K115" s="117">
        <f>ROUND(E115*J115,2)</f>
        <v>1250</v>
      </c>
      <c r="L115" s="117">
        <v>21</v>
      </c>
      <c r="M115" s="117">
        <f>G115*(1+L115/100)</f>
        <v>0</v>
      </c>
      <c r="N115" s="63">
        <v>0.05</v>
      </c>
      <c r="O115" s="63">
        <f>ROUND(E115*N115,5)</f>
        <v>0.05</v>
      </c>
      <c r="P115" s="63">
        <v>0</v>
      </c>
      <c r="Q115" s="63">
        <f>ROUND(E115*P115,5)</f>
        <v>0</v>
      </c>
      <c r="R115" s="63"/>
      <c r="S115" s="63"/>
      <c r="T115" s="118">
        <v>0</v>
      </c>
      <c r="U115" s="63">
        <f>ROUND(E115*T115,2)</f>
        <v>0</v>
      </c>
      <c r="V115" s="134"/>
      <c r="W115" s="7"/>
      <c r="X115" s="7"/>
      <c r="Y115" s="7"/>
      <c r="Z115" s="7"/>
      <c r="AA115" s="7"/>
      <c r="AB115" s="7"/>
      <c r="AC115" s="7"/>
      <c r="AD115" s="7"/>
      <c r="AE115" s="7" t="s">
        <v>54</v>
      </c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</row>
    <row r="116" spans="2:60" outlineLevel="1">
      <c r="B116" s="85">
        <v>87</v>
      </c>
      <c r="C116" s="114" t="s">
        <v>148</v>
      </c>
      <c r="D116" s="63" t="s">
        <v>57</v>
      </c>
      <c r="E116" s="91">
        <v>0.02</v>
      </c>
      <c r="F116" s="115"/>
      <c r="G116" s="116">
        <f t="shared" si="52"/>
        <v>0</v>
      </c>
      <c r="H116" s="117">
        <v>0</v>
      </c>
      <c r="I116" s="117">
        <f>ROUND(E116*H116,2)</f>
        <v>0</v>
      </c>
      <c r="J116" s="117">
        <v>1015</v>
      </c>
      <c r="K116" s="117">
        <f>ROUND(E116*J116,2)</f>
        <v>20.3</v>
      </c>
      <c r="L116" s="117">
        <v>21</v>
      </c>
      <c r="M116" s="117">
        <f>G116*(1+L116/100)</f>
        <v>0</v>
      </c>
      <c r="N116" s="63">
        <v>0</v>
      </c>
      <c r="O116" s="63">
        <f>ROUND(E116*N116,5)</f>
        <v>0</v>
      </c>
      <c r="P116" s="63">
        <v>0</v>
      </c>
      <c r="Q116" s="63">
        <f>ROUND(E116*P116,5)</f>
        <v>0</v>
      </c>
      <c r="R116" s="63"/>
      <c r="S116" s="63"/>
      <c r="T116" s="118">
        <v>3.327</v>
      </c>
      <c r="U116" s="63">
        <f>ROUND(E116*T116,2)</f>
        <v>7.0000000000000007E-2</v>
      </c>
      <c r="V116" s="134"/>
      <c r="W116" s="7"/>
      <c r="X116" s="7"/>
      <c r="Y116" s="7"/>
      <c r="Z116" s="7"/>
      <c r="AA116" s="7"/>
      <c r="AB116" s="7"/>
      <c r="AC116" s="7"/>
      <c r="AD116" s="7"/>
      <c r="AE116" s="7" t="s">
        <v>54</v>
      </c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</row>
    <row r="117" spans="2:60">
      <c r="B117" s="86" t="s">
        <v>50</v>
      </c>
      <c r="C117" s="120" t="s">
        <v>25</v>
      </c>
      <c r="D117" s="58"/>
      <c r="E117" s="92"/>
      <c r="F117" s="129"/>
      <c r="G117" s="127">
        <f>SUMIF(AE118:AE125,"&lt;&gt;NOR",G118:G125)</f>
        <v>0</v>
      </c>
      <c r="H117" s="126"/>
      <c r="I117" s="126">
        <f>SUM(I118:I125)</f>
        <v>4113.8999999999996</v>
      </c>
      <c r="J117" s="126"/>
      <c r="K117" s="126">
        <f>SUM(K118:K125)</f>
        <v>5168.1600000000008</v>
      </c>
      <c r="L117" s="126"/>
      <c r="M117" s="126">
        <f>SUM(M118:M125)</f>
        <v>0</v>
      </c>
      <c r="N117" s="58"/>
      <c r="O117" s="58">
        <f>SUM(O118:O125)</f>
        <v>0.17568</v>
      </c>
      <c r="P117" s="58"/>
      <c r="Q117" s="58">
        <f>SUM(Q118:Q125)</f>
        <v>0</v>
      </c>
      <c r="R117" s="58"/>
      <c r="S117" s="58"/>
      <c r="T117" s="128"/>
      <c r="U117" s="58">
        <f>SUM(U118:U125)</f>
        <v>13.489999999999998</v>
      </c>
      <c r="V117" s="135">
        <f>G117*1.21</f>
        <v>0</v>
      </c>
      <c r="AE117" s="1" t="s">
        <v>51</v>
      </c>
    </row>
    <row r="118" spans="2:60" outlineLevel="1">
      <c r="B118" s="85">
        <v>88</v>
      </c>
      <c r="C118" s="114" t="s">
        <v>149</v>
      </c>
      <c r="D118" s="63" t="s">
        <v>3</v>
      </c>
      <c r="E118" s="91">
        <v>6.665</v>
      </c>
      <c r="F118" s="115"/>
      <c r="G118" s="116">
        <f>F118*E118</f>
        <v>0</v>
      </c>
      <c r="H118" s="117">
        <v>20.58</v>
      </c>
      <c r="I118" s="117">
        <f t="shared" ref="I118:I125" si="53">ROUND(E118*H118,2)</f>
        <v>137.16999999999999</v>
      </c>
      <c r="J118" s="117">
        <v>18.72</v>
      </c>
      <c r="K118" s="117">
        <f t="shared" ref="K118:K125" si="54">ROUND(E118*J118,2)</f>
        <v>124.77</v>
      </c>
      <c r="L118" s="117">
        <v>21</v>
      </c>
      <c r="M118" s="117">
        <f t="shared" ref="M118:M125" si="55">G118*(1+L118/100)</f>
        <v>0</v>
      </c>
      <c r="N118" s="63">
        <v>2.1000000000000001E-4</v>
      </c>
      <c r="O118" s="63">
        <f t="shared" ref="O118:O125" si="56">ROUND(E118*N118,5)</f>
        <v>1.4E-3</v>
      </c>
      <c r="P118" s="63">
        <v>0</v>
      </c>
      <c r="Q118" s="63">
        <f t="shared" ref="Q118:Q125" si="57">ROUND(E118*P118,5)</f>
        <v>0</v>
      </c>
      <c r="R118" s="63"/>
      <c r="S118" s="63"/>
      <c r="T118" s="118">
        <v>0.05</v>
      </c>
      <c r="U118" s="63">
        <f t="shared" ref="U118:U125" si="58">ROUND(E118*T118,2)</f>
        <v>0.33</v>
      </c>
      <c r="V118" s="133"/>
      <c r="W118" s="7"/>
      <c r="X118" s="7"/>
      <c r="Y118" s="7"/>
      <c r="Z118" s="7"/>
      <c r="AA118" s="7"/>
      <c r="AB118" s="7"/>
      <c r="AC118" s="7"/>
      <c r="AD118" s="7"/>
      <c r="AE118" s="7" t="s">
        <v>54</v>
      </c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</row>
    <row r="119" spans="2:60" outlineLevel="1">
      <c r="B119" s="85">
        <v>89</v>
      </c>
      <c r="C119" s="114" t="s">
        <v>150</v>
      </c>
      <c r="D119" s="63" t="s">
        <v>3</v>
      </c>
      <c r="E119" s="91">
        <v>6.665</v>
      </c>
      <c r="F119" s="115"/>
      <c r="G119" s="116">
        <f t="shared" ref="G119:G125" si="59">F119*E119</f>
        <v>0</v>
      </c>
      <c r="H119" s="117">
        <v>60.23</v>
      </c>
      <c r="I119" s="117">
        <f t="shared" si="53"/>
        <v>401.43</v>
      </c>
      <c r="J119" s="117">
        <v>455.77</v>
      </c>
      <c r="K119" s="117">
        <f t="shared" si="54"/>
        <v>3037.71</v>
      </c>
      <c r="L119" s="117">
        <v>21</v>
      </c>
      <c r="M119" s="117">
        <f t="shared" si="55"/>
        <v>0</v>
      </c>
      <c r="N119" s="63">
        <v>4.2300000000000003E-3</v>
      </c>
      <c r="O119" s="63">
        <f t="shared" si="56"/>
        <v>2.819E-2</v>
      </c>
      <c r="P119" s="63">
        <v>0</v>
      </c>
      <c r="Q119" s="63">
        <f t="shared" si="57"/>
        <v>0</v>
      </c>
      <c r="R119" s="63"/>
      <c r="S119" s="63"/>
      <c r="T119" s="118">
        <v>1.2170000000000001</v>
      </c>
      <c r="U119" s="63">
        <f t="shared" si="58"/>
        <v>8.11</v>
      </c>
      <c r="V119" s="134"/>
      <c r="W119" s="7"/>
      <c r="X119" s="7"/>
      <c r="Y119" s="7"/>
      <c r="Z119" s="7"/>
      <c r="AA119" s="7"/>
      <c r="AB119" s="7"/>
      <c r="AC119" s="7"/>
      <c r="AD119" s="7"/>
      <c r="AE119" s="7" t="s">
        <v>54</v>
      </c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</row>
    <row r="120" spans="2:60" outlineLevel="1">
      <c r="B120" s="85">
        <v>90</v>
      </c>
      <c r="C120" s="114" t="s">
        <v>151</v>
      </c>
      <c r="D120" s="63" t="s">
        <v>3</v>
      </c>
      <c r="E120" s="91">
        <v>7.3315000000000001</v>
      </c>
      <c r="F120" s="115"/>
      <c r="G120" s="116">
        <f t="shared" si="59"/>
        <v>0</v>
      </c>
      <c r="H120" s="117">
        <v>462.5</v>
      </c>
      <c r="I120" s="117">
        <f t="shared" si="53"/>
        <v>3390.82</v>
      </c>
      <c r="J120" s="117">
        <v>0</v>
      </c>
      <c r="K120" s="117">
        <f t="shared" si="54"/>
        <v>0</v>
      </c>
      <c r="L120" s="117">
        <v>21</v>
      </c>
      <c r="M120" s="117">
        <f t="shared" si="55"/>
        <v>0</v>
      </c>
      <c r="N120" s="63">
        <v>1.9199999999999998E-2</v>
      </c>
      <c r="O120" s="63">
        <f t="shared" si="56"/>
        <v>0.14076</v>
      </c>
      <c r="P120" s="63">
        <v>0</v>
      </c>
      <c r="Q120" s="63">
        <f t="shared" si="57"/>
        <v>0</v>
      </c>
      <c r="R120" s="63"/>
      <c r="S120" s="63"/>
      <c r="T120" s="118">
        <v>0</v>
      </c>
      <c r="U120" s="63">
        <f t="shared" si="58"/>
        <v>0</v>
      </c>
      <c r="V120" s="134"/>
      <c r="W120" s="7"/>
      <c r="X120" s="7"/>
      <c r="Y120" s="7"/>
      <c r="Z120" s="7"/>
      <c r="AA120" s="7"/>
      <c r="AB120" s="7"/>
      <c r="AC120" s="7"/>
      <c r="AD120" s="7"/>
      <c r="AE120" s="7" t="s">
        <v>109</v>
      </c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</row>
    <row r="121" spans="2:60" outlineLevel="1">
      <c r="B121" s="85">
        <v>91</v>
      </c>
      <c r="C121" s="114" t="s">
        <v>152</v>
      </c>
      <c r="D121" s="63" t="s">
        <v>3</v>
      </c>
      <c r="E121" s="91">
        <v>6.665</v>
      </c>
      <c r="F121" s="115"/>
      <c r="G121" s="116">
        <f t="shared" si="59"/>
        <v>0</v>
      </c>
      <c r="H121" s="117">
        <v>0</v>
      </c>
      <c r="I121" s="117">
        <f t="shared" si="53"/>
        <v>0</v>
      </c>
      <c r="J121" s="117">
        <v>56.2</v>
      </c>
      <c r="K121" s="117">
        <f t="shared" si="54"/>
        <v>374.57</v>
      </c>
      <c r="L121" s="117">
        <v>21</v>
      </c>
      <c r="M121" s="117">
        <f t="shared" si="55"/>
        <v>0</v>
      </c>
      <c r="N121" s="63">
        <v>0</v>
      </c>
      <c r="O121" s="63">
        <f t="shared" si="56"/>
        <v>0</v>
      </c>
      <c r="P121" s="63">
        <v>0</v>
      </c>
      <c r="Q121" s="63">
        <f t="shared" si="57"/>
        <v>0</v>
      </c>
      <c r="R121" s="63"/>
      <c r="S121" s="63"/>
      <c r="T121" s="118">
        <v>0.15</v>
      </c>
      <c r="U121" s="63">
        <f t="shared" si="58"/>
        <v>1</v>
      </c>
      <c r="V121" s="134"/>
      <c r="W121" s="7"/>
      <c r="X121" s="7"/>
      <c r="Y121" s="7"/>
      <c r="Z121" s="7"/>
      <c r="AA121" s="7"/>
      <c r="AB121" s="7"/>
      <c r="AC121" s="7"/>
      <c r="AD121" s="7"/>
      <c r="AE121" s="7" t="s">
        <v>54</v>
      </c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</row>
    <row r="122" spans="2:60" ht="25.5" outlineLevel="1">
      <c r="B122" s="85">
        <v>92</v>
      </c>
      <c r="C122" s="114" t="s">
        <v>153</v>
      </c>
      <c r="D122" s="63" t="s">
        <v>3</v>
      </c>
      <c r="E122" s="91">
        <v>6.665</v>
      </c>
      <c r="F122" s="115"/>
      <c r="G122" s="116">
        <f t="shared" si="59"/>
        <v>0</v>
      </c>
      <c r="H122" s="117">
        <v>19.8</v>
      </c>
      <c r="I122" s="117">
        <f t="shared" si="53"/>
        <v>131.97</v>
      </c>
      <c r="J122" s="117">
        <v>0</v>
      </c>
      <c r="K122" s="117">
        <f t="shared" si="54"/>
        <v>0</v>
      </c>
      <c r="L122" s="117">
        <v>21</v>
      </c>
      <c r="M122" s="117">
        <f t="shared" si="55"/>
        <v>0</v>
      </c>
      <c r="N122" s="63">
        <v>8.0000000000000004E-4</v>
      </c>
      <c r="O122" s="63">
        <f t="shared" si="56"/>
        <v>5.3299999999999997E-3</v>
      </c>
      <c r="P122" s="63">
        <v>0</v>
      </c>
      <c r="Q122" s="63">
        <f t="shared" si="57"/>
        <v>0</v>
      </c>
      <c r="R122" s="63"/>
      <c r="S122" s="63"/>
      <c r="T122" s="118">
        <v>0</v>
      </c>
      <c r="U122" s="63">
        <f t="shared" si="58"/>
        <v>0</v>
      </c>
      <c r="V122" s="134"/>
      <c r="W122" s="7"/>
      <c r="X122" s="7"/>
      <c r="Y122" s="7"/>
      <c r="Z122" s="7"/>
      <c r="AA122" s="7"/>
      <c r="AB122" s="7"/>
      <c r="AC122" s="7"/>
      <c r="AD122" s="7"/>
      <c r="AE122" s="7" t="s">
        <v>54</v>
      </c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</row>
    <row r="123" spans="2:60" outlineLevel="1">
      <c r="B123" s="85">
        <v>93</v>
      </c>
      <c r="C123" s="114" t="s">
        <v>154</v>
      </c>
      <c r="D123" s="63" t="s">
        <v>3</v>
      </c>
      <c r="E123" s="91">
        <v>6.665</v>
      </c>
      <c r="F123" s="115"/>
      <c r="G123" s="116">
        <f t="shared" si="59"/>
        <v>0</v>
      </c>
      <c r="H123" s="117">
        <v>0</v>
      </c>
      <c r="I123" s="117">
        <f t="shared" si="53"/>
        <v>0</v>
      </c>
      <c r="J123" s="117">
        <v>93.6</v>
      </c>
      <c r="K123" s="117">
        <f t="shared" si="54"/>
        <v>623.84</v>
      </c>
      <c r="L123" s="117">
        <v>21</v>
      </c>
      <c r="M123" s="117">
        <f t="shared" si="55"/>
        <v>0</v>
      </c>
      <c r="N123" s="63">
        <v>0</v>
      </c>
      <c r="O123" s="63">
        <f t="shared" si="56"/>
        <v>0</v>
      </c>
      <c r="P123" s="63">
        <v>0</v>
      </c>
      <c r="Q123" s="63">
        <f t="shared" si="57"/>
        <v>0</v>
      </c>
      <c r="R123" s="63"/>
      <c r="S123" s="63"/>
      <c r="T123" s="118">
        <v>0.25</v>
      </c>
      <c r="U123" s="63">
        <f t="shared" si="58"/>
        <v>1.67</v>
      </c>
      <c r="V123" s="134"/>
      <c r="W123" s="7"/>
      <c r="X123" s="7"/>
      <c r="Y123" s="7"/>
      <c r="Z123" s="7"/>
      <c r="AA123" s="7"/>
      <c r="AB123" s="7"/>
      <c r="AC123" s="7"/>
      <c r="AD123" s="7"/>
      <c r="AE123" s="7" t="s">
        <v>54</v>
      </c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</row>
    <row r="124" spans="2:60" outlineLevel="1">
      <c r="B124" s="85">
        <v>94</v>
      </c>
      <c r="C124" s="114" t="s">
        <v>155</v>
      </c>
      <c r="D124" s="63" t="s">
        <v>6</v>
      </c>
      <c r="E124" s="91">
        <v>5.5919999999999996</v>
      </c>
      <c r="F124" s="115"/>
      <c r="G124" s="116">
        <f t="shared" si="59"/>
        <v>0</v>
      </c>
      <c r="H124" s="117">
        <v>9.39</v>
      </c>
      <c r="I124" s="117">
        <f t="shared" si="53"/>
        <v>52.51</v>
      </c>
      <c r="J124" s="117">
        <v>165.11</v>
      </c>
      <c r="K124" s="117">
        <f t="shared" si="54"/>
        <v>923.3</v>
      </c>
      <c r="L124" s="117">
        <v>21</v>
      </c>
      <c r="M124" s="117">
        <f t="shared" si="55"/>
        <v>0</v>
      </c>
      <c r="N124" s="63">
        <v>0</v>
      </c>
      <c r="O124" s="63">
        <f t="shared" si="56"/>
        <v>0</v>
      </c>
      <c r="P124" s="63">
        <v>0</v>
      </c>
      <c r="Q124" s="63">
        <f t="shared" si="57"/>
        <v>0</v>
      </c>
      <c r="R124" s="63"/>
      <c r="S124" s="63"/>
      <c r="T124" s="118">
        <v>0.373</v>
      </c>
      <c r="U124" s="63">
        <f t="shared" si="58"/>
        <v>2.09</v>
      </c>
      <c r="V124" s="134"/>
      <c r="W124" s="7"/>
      <c r="X124" s="7"/>
      <c r="Y124" s="7"/>
      <c r="Z124" s="7"/>
      <c r="AA124" s="7"/>
      <c r="AB124" s="7"/>
      <c r="AC124" s="7"/>
      <c r="AD124" s="7"/>
      <c r="AE124" s="7" t="s">
        <v>54</v>
      </c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</row>
    <row r="125" spans="2:60" outlineLevel="1">
      <c r="B125" s="85">
        <v>95</v>
      </c>
      <c r="C125" s="114" t="s">
        <v>156</v>
      </c>
      <c r="D125" s="63" t="s">
        <v>57</v>
      </c>
      <c r="E125" s="91">
        <v>0.18</v>
      </c>
      <c r="F125" s="115"/>
      <c r="G125" s="116">
        <f t="shared" si="59"/>
        <v>0</v>
      </c>
      <c r="H125" s="117">
        <v>0</v>
      </c>
      <c r="I125" s="117">
        <f t="shared" si="53"/>
        <v>0</v>
      </c>
      <c r="J125" s="117">
        <v>466.5</v>
      </c>
      <c r="K125" s="117">
        <f t="shared" si="54"/>
        <v>83.97</v>
      </c>
      <c r="L125" s="117">
        <v>21</v>
      </c>
      <c r="M125" s="117">
        <f t="shared" si="55"/>
        <v>0</v>
      </c>
      <c r="N125" s="63">
        <v>0</v>
      </c>
      <c r="O125" s="63">
        <f t="shared" si="56"/>
        <v>0</v>
      </c>
      <c r="P125" s="63">
        <v>0</v>
      </c>
      <c r="Q125" s="63">
        <f t="shared" si="57"/>
        <v>0</v>
      </c>
      <c r="R125" s="63"/>
      <c r="S125" s="63"/>
      <c r="T125" s="118">
        <v>1.5980000000000001</v>
      </c>
      <c r="U125" s="63">
        <f t="shared" si="58"/>
        <v>0.28999999999999998</v>
      </c>
      <c r="V125" s="134"/>
      <c r="W125" s="7"/>
      <c r="X125" s="7"/>
      <c r="Y125" s="7"/>
      <c r="Z125" s="7"/>
      <c r="AA125" s="7"/>
      <c r="AB125" s="7"/>
      <c r="AC125" s="7"/>
      <c r="AD125" s="7"/>
      <c r="AE125" s="7" t="s">
        <v>54</v>
      </c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</row>
    <row r="126" spans="2:60">
      <c r="B126" s="86" t="s">
        <v>50</v>
      </c>
      <c r="C126" s="120" t="s">
        <v>26</v>
      </c>
      <c r="D126" s="58"/>
      <c r="E126" s="92"/>
      <c r="F126" s="129"/>
      <c r="G126" s="127">
        <f>SUMIF(AE127:AE134,"&lt;&gt;NOR",G127:G134)</f>
        <v>0</v>
      </c>
      <c r="H126" s="126"/>
      <c r="I126" s="126">
        <f>SUM(I127:I134)</f>
        <v>8461.75</v>
      </c>
      <c r="J126" s="126"/>
      <c r="K126" s="126">
        <f>SUM(K127:K134)</f>
        <v>13808.93</v>
      </c>
      <c r="L126" s="126"/>
      <c r="M126" s="126">
        <f>SUM(M127:M134)</f>
        <v>0</v>
      </c>
      <c r="N126" s="58"/>
      <c r="O126" s="58">
        <f>SUM(O127:O134)</f>
        <v>0.31967999999999996</v>
      </c>
      <c r="P126" s="58"/>
      <c r="Q126" s="58">
        <f>SUM(Q127:Q134)</f>
        <v>0</v>
      </c>
      <c r="R126" s="58"/>
      <c r="S126" s="58"/>
      <c r="T126" s="128"/>
      <c r="U126" s="58">
        <f>SUM(U127:U134)</f>
        <v>37.159999999999997</v>
      </c>
      <c r="V126" s="135">
        <f>G126*1.21</f>
        <v>0</v>
      </c>
      <c r="AE126" s="1" t="s">
        <v>51</v>
      </c>
    </row>
    <row r="127" spans="2:60" outlineLevel="1">
      <c r="B127" s="85">
        <v>96</v>
      </c>
      <c r="C127" s="114" t="s">
        <v>157</v>
      </c>
      <c r="D127" s="63" t="s">
        <v>3</v>
      </c>
      <c r="E127" s="91">
        <v>16.474499999999999</v>
      </c>
      <c r="F127" s="115"/>
      <c r="G127" s="116">
        <f>F127*E127</f>
        <v>0</v>
      </c>
      <c r="H127" s="117">
        <v>20.58</v>
      </c>
      <c r="I127" s="117">
        <f t="shared" ref="I127:I134" si="60">ROUND(E127*H127,2)</f>
        <v>339.05</v>
      </c>
      <c r="J127" s="117">
        <v>18.72</v>
      </c>
      <c r="K127" s="117">
        <f t="shared" ref="K127:K134" si="61">ROUND(E127*J127,2)</f>
        <v>308.39999999999998</v>
      </c>
      <c r="L127" s="117">
        <v>21</v>
      </c>
      <c r="M127" s="117">
        <f t="shared" ref="M127:M134" si="62">G127*(1+L127/100)</f>
        <v>0</v>
      </c>
      <c r="N127" s="63">
        <v>2.1000000000000001E-4</v>
      </c>
      <c r="O127" s="63">
        <f t="shared" ref="O127:O134" si="63">ROUND(E127*N127,5)</f>
        <v>3.46E-3</v>
      </c>
      <c r="P127" s="63">
        <v>0</v>
      </c>
      <c r="Q127" s="63">
        <f t="shared" ref="Q127:Q134" si="64">ROUND(E127*P127,5)</f>
        <v>0</v>
      </c>
      <c r="R127" s="63"/>
      <c r="S127" s="63"/>
      <c r="T127" s="118">
        <v>0.05</v>
      </c>
      <c r="U127" s="63">
        <f t="shared" ref="U127:U134" si="65">ROUND(E127*T127,2)</f>
        <v>0.82</v>
      </c>
      <c r="V127" s="133"/>
      <c r="W127" s="7"/>
      <c r="X127" s="7"/>
      <c r="Y127" s="7"/>
      <c r="Z127" s="7"/>
      <c r="AA127" s="7"/>
      <c r="AB127" s="7"/>
      <c r="AC127" s="7"/>
      <c r="AD127" s="7"/>
      <c r="AE127" s="7" t="s">
        <v>54</v>
      </c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</row>
    <row r="128" spans="2:60" outlineLevel="1">
      <c r="B128" s="85">
        <v>97</v>
      </c>
      <c r="C128" s="114" t="s">
        <v>158</v>
      </c>
      <c r="D128" s="63" t="s">
        <v>3</v>
      </c>
      <c r="E128" s="91">
        <v>16.474499999999999</v>
      </c>
      <c r="F128" s="115"/>
      <c r="G128" s="116">
        <f t="shared" ref="G128:G134" si="66">F128*E128</f>
        <v>0</v>
      </c>
      <c r="H128" s="117">
        <v>70.819999999999993</v>
      </c>
      <c r="I128" s="117">
        <f t="shared" si="60"/>
        <v>1166.72</v>
      </c>
      <c r="J128" s="117">
        <v>573.18000000000006</v>
      </c>
      <c r="K128" s="117">
        <f t="shared" si="61"/>
        <v>9442.85</v>
      </c>
      <c r="L128" s="117">
        <v>21</v>
      </c>
      <c r="M128" s="117">
        <f t="shared" si="62"/>
        <v>0</v>
      </c>
      <c r="N128" s="63">
        <v>4.8999999999999998E-3</v>
      </c>
      <c r="O128" s="63">
        <f t="shared" si="63"/>
        <v>8.0729999999999996E-2</v>
      </c>
      <c r="P128" s="63">
        <v>0</v>
      </c>
      <c r="Q128" s="63">
        <f t="shared" si="64"/>
        <v>0</v>
      </c>
      <c r="R128" s="63"/>
      <c r="S128" s="63"/>
      <c r="T128" s="118">
        <v>1.5169999999999999</v>
      </c>
      <c r="U128" s="63">
        <f t="shared" si="65"/>
        <v>24.99</v>
      </c>
      <c r="V128" s="134"/>
      <c r="W128" s="7"/>
      <c r="X128" s="7"/>
      <c r="Y128" s="7"/>
      <c r="Z128" s="7"/>
      <c r="AA128" s="7"/>
      <c r="AB128" s="7"/>
      <c r="AC128" s="7"/>
      <c r="AD128" s="7"/>
      <c r="AE128" s="7" t="s">
        <v>54</v>
      </c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</row>
    <row r="129" spans="2:60" outlineLevel="1">
      <c r="B129" s="85">
        <v>98</v>
      </c>
      <c r="C129" s="114" t="s">
        <v>159</v>
      </c>
      <c r="D129" s="63" t="s">
        <v>3</v>
      </c>
      <c r="E129" s="91">
        <v>18.122</v>
      </c>
      <c r="F129" s="115"/>
      <c r="G129" s="116">
        <f t="shared" si="66"/>
        <v>0</v>
      </c>
      <c r="H129" s="117">
        <v>346</v>
      </c>
      <c r="I129" s="117">
        <f t="shared" si="60"/>
        <v>6270.21</v>
      </c>
      <c r="J129" s="117">
        <v>0</v>
      </c>
      <c r="K129" s="117">
        <f t="shared" si="61"/>
        <v>0</v>
      </c>
      <c r="L129" s="117">
        <v>21</v>
      </c>
      <c r="M129" s="117">
        <f t="shared" si="62"/>
        <v>0</v>
      </c>
      <c r="N129" s="63">
        <v>1.0500000000000001E-2</v>
      </c>
      <c r="O129" s="63">
        <f t="shared" si="63"/>
        <v>0.19028</v>
      </c>
      <c r="P129" s="63">
        <v>0</v>
      </c>
      <c r="Q129" s="63">
        <f t="shared" si="64"/>
        <v>0</v>
      </c>
      <c r="R129" s="63"/>
      <c r="S129" s="63"/>
      <c r="T129" s="118">
        <v>0</v>
      </c>
      <c r="U129" s="63">
        <f t="shared" si="65"/>
        <v>0</v>
      </c>
      <c r="V129" s="134"/>
      <c r="W129" s="7"/>
      <c r="X129" s="7"/>
      <c r="Y129" s="7"/>
      <c r="Z129" s="7"/>
      <c r="AA129" s="7"/>
      <c r="AB129" s="7"/>
      <c r="AC129" s="7"/>
      <c r="AD129" s="7"/>
      <c r="AE129" s="7" t="s">
        <v>109</v>
      </c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</row>
    <row r="130" spans="2:60" ht="25.5" outlineLevel="1">
      <c r="B130" s="85">
        <v>99</v>
      </c>
      <c r="C130" s="114" t="s">
        <v>160</v>
      </c>
      <c r="D130" s="63" t="s">
        <v>3</v>
      </c>
      <c r="E130" s="91">
        <v>16.474499999999999</v>
      </c>
      <c r="F130" s="115"/>
      <c r="G130" s="116">
        <f t="shared" si="66"/>
        <v>0</v>
      </c>
      <c r="H130" s="117">
        <v>28.6</v>
      </c>
      <c r="I130" s="117">
        <f t="shared" si="60"/>
        <v>471.17</v>
      </c>
      <c r="J130" s="117">
        <v>0</v>
      </c>
      <c r="K130" s="117">
        <f t="shared" si="61"/>
        <v>0</v>
      </c>
      <c r="L130" s="117">
        <v>21</v>
      </c>
      <c r="M130" s="117">
        <f t="shared" si="62"/>
        <v>0</v>
      </c>
      <c r="N130" s="63">
        <v>1.1E-4</v>
      </c>
      <c r="O130" s="63">
        <f t="shared" si="63"/>
        <v>1.81E-3</v>
      </c>
      <c r="P130" s="63">
        <v>0</v>
      </c>
      <c r="Q130" s="63">
        <f t="shared" si="64"/>
        <v>0</v>
      </c>
      <c r="R130" s="63"/>
      <c r="S130" s="63"/>
      <c r="T130" s="118">
        <v>0</v>
      </c>
      <c r="U130" s="63">
        <f t="shared" si="65"/>
        <v>0</v>
      </c>
      <c r="V130" s="134"/>
      <c r="W130" s="7"/>
      <c r="X130" s="7"/>
      <c r="Y130" s="7"/>
      <c r="Z130" s="7"/>
      <c r="AA130" s="7"/>
      <c r="AB130" s="7"/>
      <c r="AC130" s="7"/>
      <c r="AD130" s="7"/>
      <c r="AE130" s="7" t="s">
        <v>54</v>
      </c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</row>
    <row r="131" spans="2:60" outlineLevel="1">
      <c r="B131" s="85">
        <v>100</v>
      </c>
      <c r="C131" s="114" t="s">
        <v>152</v>
      </c>
      <c r="D131" s="63" t="s">
        <v>3</v>
      </c>
      <c r="E131" s="91">
        <v>16.474499999999999</v>
      </c>
      <c r="F131" s="115"/>
      <c r="G131" s="116">
        <f t="shared" si="66"/>
        <v>0</v>
      </c>
      <c r="H131" s="117">
        <v>0</v>
      </c>
      <c r="I131" s="117">
        <f t="shared" si="60"/>
        <v>0</v>
      </c>
      <c r="J131" s="117">
        <v>74.900000000000006</v>
      </c>
      <c r="K131" s="117">
        <f t="shared" si="61"/>
        <v>1233.94</v>
      </c>
      <c r="L131" s="117">
        <v>21</v>
      </c>
      <c r="M131" s="117">
        <f t="shared" si="62"/>
        <v>0</v>
      </c>
      <c r="N131" s="63">
        <v>0</v>
      </c>
      <c r="O131" s="63">
        <f t="shared" si="63"/>
        <v>0</v>
      </c>
      <c r="P131" s="63">
        <v>0</v>
      </c>
      <c r="Q131" s="63">
        <f t="shared" si="64"/>
        <v>0</v>
      </c>
      <c r="R131" s="63"/>
      <c r="S131" s="63"/>
      <c r="T131" s="118">
        <v>0.2</v>
      </c>
      <c r="U131" s="63">
        <f t="shared" si="65"/>
        <v>3.29</v>
      </c>
      <c r="V131" s="134"/>
      <c r="W131" s="7"/>
      <c r="X131" s="7"/>
      <c r="Y131" s="7"/>
      <c r="Z131" s="7"/>
      <c r="AA131" s="7"/>
      <c r="AB131" s="7"/>
      <c r="AC131" s="7"/>
      <c r="AD131" s="7"/>
      <c r="AE131" s="7" t="s">
        <v>54</v>
      </c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</row>
    <row r="132" spans="2:60" outlineLevel="1">
      <c r="B132" s="85">
        <v>101</v>
      </c>
      <c r="C132" s="114" t="s">
        <v>154</v>
      </c>
      <c r="D132" s="63" t="s">
        <v>3</v>
      </c>
      <c r="E132" s="91">
        <v>16.474499999999999</v>
      </c>
      <c r="F132" s="115"/>
      <c r="G132" s="116">
        <f t="shared" si="66"/>
        <v>0</v>
      </c>
      <c r="H132" s="117">
        <v>0</v>
      </c>
      <c r="I132" s="117">
        <f t="shared" si="60"/>
        <v>0</v>
      </c>
      <c r="J132" s="117">
        <v>89.9</v>
      </c>
      <c r="K132" s="117">
        <f t="shared" si="61"/>
        <v>1481.06</v>
      </c>
      <c r="L132" s="117">
        <v>21</v>
      </c>
      <c r="M132" s="117">
        <f t="shared" si="62"/>
        <v>0</v>
      </c>
      <c r="N132" s="63">
        <v>0</v>
      </c>
      <c r="O132" s="63">
        <f t="shared" si="63"/>
        <v>0</v>
      </c>
      <c r="P132" s="63">
        <v>0</v>
      </c>
      <c r="Q132" s="63">
        <f t="shared" si="64"/>
        <v>0</v>
      </c>
      <c r="R132" s="63"/>
      <c r="S132" s="63"/>
      <c r="T132" s="118">
        <v>0.24</v>
      </c>
      <c r="U132" s="63">
        <f t="shared" si="65"/>
        <v>3.95</v>
      </c>
      <c r="V132" s="134"/>
      <c r="W132" s="7"/>
      <c r="X132" s="7"/>
      <c r="Y132" s="7"/>
      <c r="Z132" s="7"/>
      <c r="AA132" s="7"/>
      <c r="AB132" s="7"/>
      <c r="AC132" s="7"/>
      <c r="AD132" s="7"/>
      <c r="AE132" s="7" t="s">
        <v>54</v>
      </c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</row>
    <row r="133" spans="2:60" outlineLevel="1">
      <c r="B133" s="85">
        <v>102</v>
      </c>
      <c r="C133" s="114" t="s">
        <v>183</v>
      </c>
      <c r="D133" s="63" t="s">
        <v>81</v>
      </c>
      <c r="E133" s="91">
        <v>20</v>
      </c>
      <c r="F133" s="115"/>
      <c r="G133" s="116">
        <f t="shared" si="66"/>
        <v>0</v>
      </c>
      <c r="H133" s="117">
        <v>10.73</v>
      </c>
      <c r="I133" s="117">
        <f t="shared" si="60"/>
        <v>214.6</v>
      </c>
      <c r="J133" s="117">
        <v>59.67</v>
      </c>
      <c r="K133" s="117">
        <f t="shared" si="61"/>
        <v>1193.4000000000001</v>
      </c>
      <c r="L133" s="117">
        <v>21</v>
      </c>
      <c r="M133" s="117">
        <f t="shared" si="62"/>
        <v>0</v>
      </c>
      <c r="N133" s="63">
        <v>2.1700000000000001E-3</v>
      </c>
      <c r="O133" s="63">
        <f t="shared" si="63"/>
        <v>4.3400000000000001E-2</v>
      </c>
      <c r="P133" s="63">
        <v>0</v>
      </c>
      <c r="Q133" s="63">
        <f t="shared" si="64"/>
        <v>0</v>
      </c>
      <c r="R133" s="63"/>
      <c r="S133" s="63"/>
      <c r="T133" s="118">
        <v>0.18</v>
      </c>
      <c r="U133" s="63">
        <f t="shared" si="65"/>
        <v>3.6</v>
      </c>
      <c r="V133" s="134"/>
      <c r="W133" s="7"/>
      <c r="X133" s="7"/>
      <c r="Y133" s="7"/>
      <c r="Z133" s="7"/>
      <c r="AA133" s="7"/>
      <c r="AB133" s="7"/>
      <c r="AC133" s="7"/>
      <c r="AD133" s="7"/>
      <c r="AE133" s="7" t="s">
        <v>54</v>
      </c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</row>
    <row r="134" spans="2:60" outlineLevel="1">
      <c r="B134" s="85">
        <v>103</v>
      </c>
      <c r="C134" s="114" t="s">
        <v>162</v>
      </c>
      <c r="D134" s="63" t="s">
        <v>57</v>
      </c>
      <c r="E134" s="91">
        <v>0.32</v>
      </c>
      <c r="F134" s="115"/>
      <c r="G134" s="116">
        <f t="shared" si="66"/>
        <v>0</v>
      </c>
      <c r="H134" s="117">
        <v>0</v>
      </c>
      <c r="I134" s="117">
        <f t="shared" si="60"/>
        <v>0</v>
      </c>
      <c r="J134" s="117">
        <v>466.5</v>
      </c>
      <c r="K134" s="117">
        <f t="shared" si="61"/>
        <v>149.28</v>
      </c>
      <c r="L134" s="117">
        <v>21</v>
      </c>
      <c r="M134" s="117">
        <f t="shared" si="62"/>
        <v>0</v>
      </c>
      <c r="N134" s="63">
        <v>0</v>
      </c>
      <c r="O134" s="63">
        <f t="shared" si="63"/>
        <v>0</v>
      </c>
      <c r="P134" s="63">
        <v>0</v>
      </c>
      <c r="Q134" s="63">
        <f t="shared" si="64"/>
        <v>0</v>
      </c>
      <c r="R134" s="63"/>
      <c r="S134" s="63"/>
      <c r="T134" s="118">
        <v>1.5980000000000001</v>
      </c>
      <c r="U134" s="63">
        <f t="shared" si="65"/>
        <v>0.51</v>
      </c>
      <c r="V134" s="134"/>
      <c r="W134" s="7"/>
      <c r="X134" s="7"/>
      <c r="Y134" s="7"/>
      <c r="Z134" s="7"/>
      <c r="AA134" s="7"/>
      <c r="AB134" s="7"/>
      <c r="AC134" s="7"/>
      <c r="AD134" s="7"/>
      <c r="AE134" s="7" t="s">
        <v>54</v>
      </c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</row>
    <row r="135" spans="2:60">
      <c r="B135" s="86" t="s">
        <v>50</v>
      </c>
      <c r="C135" s="120" t="s">
        <v>27</v>
      </c>
      <c r="D135" s="58"/>
      <c r="E135" s="92"/>
      <c r="F135" s="129"/>
      <c r="G135" s="127">
        <f>SUMIF(AE136:AE137,"&lt;&gt;NOR",G136:G137)</f>
        <v>0</v>
      </c>
      <c r="H135" s="126"/>
      <c r="I135" s="126">
        <f>SUM(I136:I137)</f>
        <v>306.43</v>
      </c>
      <c r="J135" s="126"/>
      <c r="K135" s="126">
        <f>SUM(K136:K137)</f>
        <v>377.58000000000004</v>
      </c>
      <c r="L135" s="126"/>
      <c r="M135" s="126">
        <f>SUM(M136:M137)</f>
        <v>0</v>
      </c>
      <c r="N135" s="58"/>
      <c r="O135" s="58">
        <f>SUM(O136:O137)</f>
        <v>8.9999999999999998E-4</v>
      </c>
      <c r="P135" s="58"/>
      <c r="Q135" s="58">
        <f>SUM(Q136:Q137)</f>
        <v>0</v>
      </c>
      <c r="R135" s="58"/>
      <c r="S135" s="58"/>
      <c r="T135" s="128"/>
      <c r="U135" s="58">
        <f>SUM(U136:U137)</f>
        <v>1.17</v>
      </c>
      <c r="V135" s="135">
        <f>G135*1.21</f>
        <v>0</v>
      </c>
      <c r="AE135" s="1" t="s">
        <v>51</v>
      </c>
    </row>
    <row r="136" spans="2:60" ht="25.5" outlineLevel="1">
      <c r="B136" s="85">
        <v>104</v>
      </c>
      <c r="C136" s="114" t="s">
        <v>163</v>
      </c>
      <c r="D136" s="63" t="s">
        <v>3</v>
      </c>
      <c r="E136" s="91">
        <v>2.5</v>
      </c>
      <c r="F136" s="115"/>
      <c r="G136" s="116">
        <f>F136*E136</f>
        <v>0</v>
      </c>
      <c r="H136" s="117">
        <v>41.13</v>
      </c>
      <c r="I136" s="117">
        <f>ROUND(E136*H136,2)</f>
        <v>102.83</v>
      </c>
      <c r="J136" s="117">
        <v>48.969999999999992</v>
      </c>
      <c r="K136" s="117">
        <f>ROUND(E136*J136,2)</f>
        <v>122.43</v>
      </c>
      <c r="L136" s="117">
        <v>21</v>
      </c>
      <c r="M136" s="117">
        <f>G136*(1+L136/100)</f>
        <v>0</v>
      </c>
      <c r="N136" s="63">
        <v>1.2E-4</v>
      </c>
      <c r="O136" s="63">
        <f>ROUND(E136*N136,5)</f>
        <v>2.9999999999999997E-4</v>
      </c>
      <c r="P136" s="63">
        <v>0</v>
      </c>
      <c r="Q136" s="63">
        <f>ROUND(E136*P136,5)</f>
        <v>0</v>
      </c>
      <c r="R136" s="63"/>
      <c r="S136" s="63"/>
      <c r="T136" s="118">
        <v>0.16800000000000001</v>
      </c>
      <c r="U136" s="63">
        <f>ROUND(E136*T136,2)</f>
        <v>0.42</v>
      </c>
      <c r="V136" s="133"/>
      <c r="W136" s="7"/>
      <c r="X136" s="7"/>
      <c r="Y136" s="7"/>
      <c r="Z136" s="7"/>
      <c r="AA136" s="7"/>
      <c r="AB136" s="7"/>
      <c r="AC136" s="7"/>
      <c r="AD136" s="7"/>
      <c r="AE136" s="7" t="s">
        <v>54</v>
      </c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</row>
    <row r="137" spans="2:60" ht="25.5" outlineLevel="1">
      <c r="B137" s="85">
        <v>105</v>
      </c>
      <c r="C137" s="114" t="s">
        <v>164</v>
      </c>
      <c r="D137" s="63" t="s">
        <v>3</v>
      </c>
      <c r="E137" s="91">
        <v>2.5</v>
      </c>
      <c r="F137" s="115"/>
      <c r="G137" s="116">
        <f>F137*E137</f>
        <v>0</v>
      </c>
      <c r="H137" s="117">
        <v>81.44</v>
      </c>
      <c r="I137" s="117">
        <f>ROUND(E137*H137,2)</f>
        <v>203.6</v>
      </c>
      <c r="J137" s="117">
        <v>102.06</v>
      </c>
      <c r="K137" s="117">
        <f>ROUND(E137*J137,2)</f>
        <v>255.15</v>
      </c>
      <c r="L137" s="117">
        <v>21</v>
      </c>
      <c r="M137" s="117">
        <f>G137*(1+L137/100)</f>
        <v>0</v>
      </c>
      <c r="N137" s="63">
        <v>2.4000000000000001E-4</v>
      </c>
      <c r="O137" s="63">
        <f>ROUND(E137*N137,5)</f>
        <v>5.9999999999999995E-4</v>
      </c>
      <c r="P137" s="63">
        <v>0</v>
      </c>
      <c r="Q137" s="63">
        <f>ROUND(E137*P137,5)</f>
        <v>0</v>
      </c>
      <c r="R137" s="63"/>
      <c r="S137" s="63"/>
      <c r="T137" s="118">
        <v>0.3</v>
      </c>
      <c r="U137" s="63">
        <f>ROUND(E137*T137,2)</f>
        <v>0.75</v>
      </c>
      <c r="V137" s="134"/>
      <c r="W137" s="7"/>
      <c r="X137" s="7"/>
      <c r="Y137" s="7"/>
      <c r="Z137" s="7"/>
      <c r="AA137" s="7"/>
      <c r="AB137" s="7"/>
      <c r="AC137" s="7"/>
      <c r="AD137" s="7"/>
      <c r="AE137" s="7" t="s">
        <v>54</v>
      </c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</row>
    <row r="138" spans="2:60">
      <c r="B138" s="86" t="s">
        <v>50</v>
      </c>
      <c r="C138" s="120" t="s">
        <v>28</v>
      </c>
      <c r="D138" s="58"/>
      <c r="E138" s="92"/>
      <c r="F138" s="129"/>
      <c r="G138" s="127">
        <f>SUMIF(AE139:AE143,"&lt;&gt;NOR",G139:G143)</f>
        <v>0</v>
      </c>
      <c r="H138" s="126"/>
      <c r="I138" s="126">
        <f>SUM(I139:I143)</f>
        <v>2441.9399999999996</v>
      </c>
      <c r="J138" s="126"/>
      <c r="K138" s="126">
        <f>SUM(K139:K143)</f>
        <v>10565.82</v>
      </c>
      <c r="L138" s="126"/>
      <c r="M138" s="126">
        <f>SUM(M139:M143)</f>
        <v>0</v>
      </c>
      <c r="N138" s="58"/>
      <c r="O138" s="58">
        <f>SUM(O139:O143)</f>
        <v>5.3209999999999993E-2</v>
      </c>
      <c r="P138" s="58"/>
      <c r="Q138" s="58">
        <f>SUM(Q139:Q143)</f>
        <v>0</v>
      </c>
      <c r="R138" s="58"/>
      <c r="S138" s="58"/>
      <c r="T138" s="128"/>
      <c r="U138" s="58">
        <f>SUM(U139:U143)</f>
        <v>29.58</v>
      </c>
      <c r="V138" s="135">
        <f>G138*1.21</f>
        <v>0</v>
      </c>
      <c r="AE138" s="1" t="s">
        <v>51</v>
      </c>
    </row>
    <row r="139" spans="2:60" outlineLevel="1">
      <c r="B139" s="85">
        <v>106</v>
      </c>
      <c r="C139" s="114" t="s">
        <v>165</v>
      </c>
      <c r="D139" s="63" t="s">
        <v>3</v>
      </c>
      <c r="E139" s="91">
        <v>105.82599999999999</v>
      </c>
      <c r="F139" s="115"/>
      <c r="G139" s="116">
        <f>F139*E139</f>
        <v>0</v>
      </c>
      <c r="H139" s="117">
        <v>3.17</v>
      </c>
      <c r="I139" s="117">
        <f>ROUND(E139*H139,2)</f>
        <v>335.47</v>
      </c>
      <c r="J139" s="117">
        <v>11.63</v>
      </c>
      <c r="K139" s="117">
        <f>ROUND(E139*J139,2)</f>
        <v>1230.76</v>
      </c>
      <c r="L139" s="117">
        <v>21</v>
      </c>
      <c r="M139" s="117">
        <f>G139*(1+L139/100)</f>
        <v>0</v>
      </c>
      <c r="N139" s="63">
        <v>6.9999999999999994E-5</v>
      </c>
      <c r="O139" s="63">
        <f>ROUND(E139*N139,5)</f>
        <v>7.4099999999999999E-3</v>
      </c>
      <c r="P139" s="63">
        <v>0</v>
      </c>
      <c r="Q139" s="63">
        <f>ROUND(E139*P139,5)</f>
        <v>0</v>
      </c>
      <c r="R139" s="63"/>
      <c r="S139" s="63"/>
      <c r="T139" s="118">
        <v>3.2480000000000002E-2</v>
      </c>
      <c r="U139" s="63">
        <f>ROUND(E139*T139,2)</f>
        <v>3.44</v>
      </c>
      <c r="V139" s="133"/>
      <c r="W139" s="7"/>
      <c r="X139" s="7"/>
      <c r="Y139" s="7"/>
      <c r="Z139" s="7"/>
      <c r="AA139" s="7"/>
      <c r="AB139" s="7"/>
      <c r="AC139" s="7"/>
      <c r="AD139" s="7"/>
      <c r="AE139" s="7" t="s">
        <v>54</v>
      </c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</row>
    <row r="140" spans="2:60" outlineLevel="1">
      <c r="B140" s="85">
        <v>107</v>
      </c>
      <c r="C140" s="114" t="s">
        <v>166</v>
      </c>
      <c r="D140" s="63" t="s">
        <v>3</v>
      </c>
      <c r="E140" s="91">
        <v>34.191400000000002</v>
      </c>
      <c r="F140" s="115"/>
      <c r="G140" s="116">
        <f t="shared" ref="G140:G143" si="67">F140*E140</f>
        <v>0</v>
      </c>
      <c r="H140" s="117">
        <v>3.17</v>
      </c>
      <c r="I140" s="117">
        <f>ROUND(E140*H140,2)</f>
        <v>108.39</v>
      </c>
      <c r="J140" s="117">
        <v>11.63</v>
      </c>
      <c r="K140" s="117">
        <f>ROUND(E140*J140,2)</f>
        <v>397.65</v>
      </c>
      <c r="L140" s="117">
        <v>21</v>
      </c>
      <c r="M140" s="117">
        <f>G140*(1+L140/100)</f>
        <v>0</v>
      </c>
      <c r="N140" s="63">
        <v>6.9999999999999994E-5</v>
      </c>
      <c r="O140" s="63">
        <f>ROUND(E140*N140,5)</f>
        <v>2.3900000000000002E-3</v>
      </c>
      <c r="P140" s="63">
        <v>0</v>
      </c>
      <c r="Q140" s="63">
        <f>ROUND(E140*P140,5)</f>
        <v>0</v>
      </c>
      <c r="R140" s="63"/>
      <c r="S140" s="63"/>
      <c r="T140" s="118">
        <v>3.2480000000000002E-2</v>
      </c>
      <c r="U140" s="63">
        <f>ROUND(E140*T140,2)</f>
        <v>1.1100000000000001</v>
      </c>
      <c r="V140" s="134"/>
      <c r="W140" s="7"/>
      <c r="X140" s="7"/>
      <c r="Y140" s="7"/>
      <c r="Z140" s="7"/>
      <c r="AA140" s="7"/>
      <c r="AB140" s="7"/>
      <c r="AC140" s="7"/>
      <c r="AD140" s="7"/>
      <c r="AE140" s="7" t="s">
        <v>54</v>
      </c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</row>
    <row r="141" spans="2:60" outlineLevel="1">
      <c r="B141" s="85">
        <v>108</v>
      </c>
      <c r="C141" s="114" t="s">
        <v>167</v>
      </c>
      <c r="D141" s="63" t="s">
        <v>3</v>
      </c>
      <c r="E141" s="91">
        <v>105.82599999999999</v>
      </c>
      <c r="F141" s="115"/>
      <c r="G141" s="116">
        <f t="shared" si="67"/>
        <v>0</v>
      </c>
      <c r="H141" s="117">
        <v>14.18</v>
      </c>
      <c r="I141" s="117">
        <f>ROUND(E141*H141,2)</f>
        <v>1500.61</v>
      </c>
      <c r="J141" s="117">
        <v>38.92</v>
      </c>
      <c r="K141" s="117">
        <f>ROUND(E141*J141,2)</f>
        <v>4118.75</v>
      </c>
      <c r="L141" s="117">
        <v>21</v>
      </c>
      <c r="M141" s="117">
        <f>G141*(1+L141/100)</f>
        <v>0</v>
      </c>
      <c r="N141" s="63">
        <v>3.1E-4</v>
      </c>
      <c r="O141" s="63">
        <f>ROUND(E141*N141,5)</f>
        <v>3.2809999999999999E-2</v>
      </c>
      <c r="P141" s="63">
        <v>0</v>
      </c>
      <c r="Q141" s="63">
        <f>ROUND(E141*P141,5)</f>
        <v>0</v>
      </c>
      <c r="R141" s="63"/>
      <c r="S141" s="63"/>
      <c r="T141" s="118">
        <v>0.10902000000000001</v>
      </c>
      <c r="U141" s="63">
        <f>ROUND(E141*T141,2)</f>
        <v>11.54</v>
      </c>
      <c r="V141" s="134"/>
      <c r="W141" s="7"/>
      <c r="X141" s="7"/>
      <c r="Y141" s="7"/>
      <c r="Z141" s="7"/>
      <c r="AA141" s="7"/>
      <c r="AB141" s="7"/>
      <c r="AC141" s="7"/>
      <c r="AD141" s="7"/>
      <c r="AE141" s="7" t="s">
        <v>54</v>
      </c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</row>
    <row r="142" spans="2:60" outlineLevel="1">
      <c r="B142" s="85">
        <v>109</v>
      </c>
      <c r="C142" s="114" t="s">
        <v>168</v>
      </c>
      <c r="D142" s="63" t="s">
        <v>3</v>
      </c>
      <c r="E142" s="91">
        <v>34.194000000000003</v>
      </c>
      <c r="F142" s="115"/>
      <c r="G142" s="116">
        <f t="shared" si="67"/>
        <v>0</v>
      </c>
      <c r="H142" s="117">
        <v>14.18</v>
      </c>
      <c r="I142" s="117">
        <f>ROUND(E142*H142,2)</f>
        <v>484.87</v>
      </c>
      <c r="J142" s="117">
        <v>38.92</v>
      </c>
      <c r="K142" s="117">
        <f>ROUND(E142*J142,2)</f>
        <v>1330.83</v>
      </c>
      <c r="L142" s="117">
        <v>21</v>
      </c>
      <c r="M142" s="117">
        <f>G142*(1+L142/100)</f>
        <v>0</v>
      </c>
      <c r="N142" s="63">
        <v>3.1E-4</v>
      </c>
      <c r="O142" s="63">
        <f>ROUND(E142*N142,5)</f>
        <v>1.06E-2</v>
      </c>
      <c r="P142" s="63">
        <v>0</v>
      </c>
      <c r="Q142" s="63">
        <f>ROUND(E142*P142,5)</f>
        <v>0</v>
      </c>
      <c r="R142" s="63"/>
      <c r="S142" s="63"/>
      <c r="T142" s="118">
        <v>0.10902000000000001</v>
      </c>
      <c r="U142" s="63">
        <f>ROUND(E142*T142,2)</f>
        <v>3.73</v>
      </c>
      <c r="V142" s="134"/>
      <c r="W142" s="7"/>
      <c r="X142" s="7"/>
      <c r="Y142" s="7"/>
      <c r="Z142" s="7"/>
      <c r="AA142" s="7"/>
      <c r="AB142" s="7"/>
      <c r="AC142" s="7"/>
      <c r="AD142" s="7"/>
      <c r="AE142" s="7" t="s">
        <v>54</v>
      </c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</row>
    <row r="143" spans="2:60" outlineLevel="1">
      <c r="B143" s="85">
        <v>110</v>
      </c>
      <c r="C143" s="114" t="s">
        <v>169</v>
      </c>
      <c r="D143" s="63" t="s">
        <v>3</v>
      </c>
      <c r="E143" s="91">
        <v>140.01740000000001</v>
      </c>
      <c r="F143" s="115"/>
      <c r="G143" s="116">
        <f t="shared" si="67"/>
        <v>0</v>
      </c>
      <c r="H143" s="117">
        <v>0.09</v>
      </c>
      <c r="I143" s="117">
        <f>ROUND(E143*H143,2)</f>
        <v>12.6</v>
      </c>
      <c r="J143" s="117">
        <v>24.91</v>
      </c>
      <c r="K143" s="117">
        <f>ROUND(E143*J143,2)</f>
        <v>3487.83</v>
      </c>
      <c r="L143" s="117">
        <v>21</v>
      </c>
      <c r="M143" s="117">
        <f>G143*(1+L143/100)</f>
        <v>0</v>
      </c>
      <c r="N143" s="63">
        <v>0</v>
      </c>
      <c r="O143" s="63">
        <f>ROUND(E143*N143,5)</f>
        <v>0</v>
      </c>
      <c r="P143" s="63">
        <v>0</v>
      </c>
      <c r="Q143" s="63">
        <f>ROUND(E143*P143,5)</f>
        <v>0</v>
      </c>
      <c r="R143" s="63"/>
      <c r="S143" s="63"/>
      <c r="T143" s="118">
        <v>6.9709999999999994E-2</v>
      </c>
      <c r="U143" s="63">
        <f>ROUND(E143*T143,2)</f>
        <v>9.76</v>
      </c>
      <c r="V143" s="134"/>
      <c r="W143" s="7"/>
      <c r="X143" s="7"/>
      <c r="Y143" s="7"/>
      <c r="Z143" s="7"/>
      <c r="AA143" s="7"/>
      <c r="AB143" s="7"/>
      <c r="AC143" s="7"/>
      <c r="AD143" s="7"/>
      <c r="AE143" s="7" t="s">
        <v>54</v>
      </c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</row>
    <row r="144" spans="2:60">
      <c r="B144" s="86" t="s">
        <v>50</v>
      </c>
      <c r="C144" s="120" t="s">
        <v>29</v>
      </c>
      <c r="D144" s="58"/>
      <c r="E144" s="92"/>
      <c r="F144" s="129"/>
      <c r="G144" s="127">
        <f>SUMIF(AE145:AE148,"&lt;&gt;NOR",G145:G148)</f>
        <v>0</v>
      </c>
      <c r="H144" s="126"/>
      <c r="I144" s="126">
        <f>SUM(I145:I148)</f>
        <v>0</v>
      </c>
      <c r="J144" s="126"/>
      <c r="K144" s="126">
        <f>SUM(K145:K148)</f>
        <v>9200</v>
      </c>
      <c r="L144" s="126"/>
      <c r="M144" s="126">
        <f>SUM(M145:M148)</f>
        <v>0</v>
      </c>
      <c r="N144" s="58"/>
      <c r="O144" s="58">
        <f>SUM(O145:O148)</f>
        <v>0</v>
      </c>
      <c r="P144" s="58"/>
      <c r="Q144" s="58">
        <f>SUM(Q145:Q148)</f>
        <v>0</v>
      </c>
      <c r="R144" s="58"/>
      <c r="S144" s="58"/>
      <c r="T144" s="128"/>
      <c r="U144" s="58">
        <f>SUM(U145:U148)</f>
        <v>6.5200000000000005</v>
      </c>
      <c r="V144" s="135">
        <f>G144*1.21</f>
        <v>0</v>
      </c>
      <c r="AE144" s="1" t="s">
        <v>51</v>
      </c>
    </row>
    <row r="145" spans="2:60" outlineLevel="1">
      <c r="B145" s="85">
        <v>111</v>
      </c>
      <c r="C145" s="114" t="s">
        <v>170</v>
      </c>
      <c r="D145" s="63" t="s">
        <v>101</v>
      </c>
      <c r="E145" s="91">
        <v>1</v>
      </c>
      <c r="F145" s="115"/>
      <c r="G145" s="116">
        <f>F145*E145</f>
        <v>0</v>
      </c>
      <c r="H145" s="117">
        <v>0</v>
      </c>
      <c r="I145" s="117">
        <f>ROUND(E145*H145,2)</f>
        <v>0</v>
      </c>
      <c r="J145" s="117">
        <v>450</v>
      </c>
      <c r="K145" s="117">
        <f>ROUND(E145*J145,2)</f>
        <v>450</v>
      </c>
      <c r="L145" s="117">
        <v>21</v>
      </c>
      <c r="M145" s="117">
        <f>G145*(1+L145/100)</f>
        <v>0</v>
      </c>
      <c r="N145" s="63">
        <v>0</v>
      </c>
      <c r="O145" s="63">
        <f>ROUND(E145*N145,5)</f>
        <v>0</v>
      </c>
      <c r="P145" s="63">
        <v>0</v>
      </c>
      <c r="Q145" s="63">
        <f>ROUND(E145*P145,5)</f>
        <v>0</v>
      </c>
      <c r="R145" s="63"/>
      <c r="S145" s="63"/>
      <c r="T145" s="118">
        <v>6.2</v>
      </c>
      <c r="U145" s="63">
        <f>ROUND(E145*T145,2)</f>
        <v>6.2</v>
      </c>
      <c r="V145" s="133"/>
      <c r="W145" s="7"/>
      <c r="X145" s="7"/>
      <c r="Y145" s="7"/>
      <c r="Z145" s="7"/>
      <c r="AA145" s="7"/>
      <c r="AB145" s="7"/>
      <c r="AC145" s="7"/>
      <c r="AD145" s="7"/>
      <c r="AE145" s="7" t="s">
        <v>54</v>
      </c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</row>
    <row r="146" spans="2:60" ht="25.5" outlineLevel="1">
      <c r="B146" s="85">
        <v>112</v>
      </c>
      <c r="C146" s="114" t="s">
        <v>182</v>
      </c>
      <c r="D146" s="63" t="s">
        <v>101</v>
      </c>
      <c r="E146" s="91">
        <v>1</v>
      </c>
      <c r="F146" s="115"/>
      <c r="G146" s="116">
        <f t="shared" ref="G146:G148" si="68">F146*E146</f>
        <v>0</v>
      </c>
      <c r="H146" s="117">
        <v>0</v>
      </c>
      <c r="I146" s="117">
        <f>ROUND(E146*H146,2)</f>
        <v>0</v>
      </c>
      <c r="J146" s="117">
        <v>6500</v>
      </c>
      <c r="K146" s="117">
        <f>ROUND(E146*J146,2)</f>
        <v>6500</v>
      </c>
      <c r="L146" s="117">
        <v>21</v>
      </c>
      <c r="M146" s="117">
        <f>G146*(1+L146/100)</f>
        <v>0</v>
      </c>
      <c r="N146" s="63">
        <v>0</v>
      </c>
      <c r="O146" s="63">
        <f>ROUND(E146*N146,5)</f>
        <v>0</v>
      </c>
      <c r="P146" s="63">
        <v>0</v>
      </c>
      <c r="Q146" s="63">
        <f>ROUND(E146*P146,5)</f>
        <v>0</v>
      </c>
      <c r="R146" s="63"/>
      <c r="S146" s="63"/>
      <c r="T146" s="118">
        <v>0.1598</v>
      </c>
      <c r="U146" s="63">
        <f>ROUND(E146*T146,2)</f>
        <v>0.16</v>
      </c>
      <c r="V146" s="134"/>
      <c r="W146" s="7"/>
      <c r="X146" s="7"/>
      <c r="Y146" s="7"/>
      <c r="Z146" s="7"/>
      <c r="AA146" s="7"/>
      <c r="AB146" s="7"/>
      <c r="AC146" s="7"/>
      <c r="AD146" s="7"/>
      <c r="AE146" s="7" t="s">
        <v>54</v>
      </c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</row>
    <row r="147" spans="2:60" ht="25.5" outlineLevel="1">
      <c r="B147" s="85">
        <v>113</v>
      </c>
      <c r="C147" s="114" t="s">
        <v>181</v>
      </c>
      <c r="D147" s="63" t="s">
        <v>101</v>
      </c>
      <c r="E147" s="91">
        <v>1</v>
      </c>
      <c r="F147" s="115"/>
      <c r="G147" s="116">
        <f t="shared" si="68"/>
        <v>0</v>
      </c>
      <c r="H147" s="117">
        <v>0</v>
      </c>
      <c r="I147" s="117">
        <f>ROUND(E147*H147,2)</f>
        <v>0</v>
      </c>
      <c r="J147" s="117">
        <v>1500</v>
      </c>
      <c r="K147" s="117">
        <f>ROUND(E147*J147,2)</f>
        <v>1500</v>
      </c>
      <c r="L147" s="117">
        <v>21</v>
      </c>
      <c r="M147" s="117">
        <f>G147*(1+L147/100)</f>
        <v>0</v>
      </c>
      <c r="N147" s="63">
        <v>0</v>
      </c>
      <c r="O147" s="63">
        <f>ROUND(E147*N147,5)</f>
        <v>0</v>
      </c>
      <c r="P147" s="63">
        <v>0</v>
      </c>
      <c r="Q147" s="63">
        <f>ROUND(E147*P147,5)</f>
        <v>0</v>
      </c>
      <c r="R147" s="63"/>
      <c r="S147" s="63"/>
      <c r="T147" s="118">
        <v>0.1598</v>
      </c>
      <c r="U147" s="63">
        <f>ROUND(E147*T147,2)</f>
        <v>0.16</v>
      </c>
      <c r="V147" s="134"/>
      <c r="W147" s="7"/>
      <c r="X147" s="7"/>
      <c r="Y147" s="7"/>
      <c r="Z147" s="7"/>
      <c r="AA147" s="7"/>
      <c r="AB147" s="7"/>
      <c r="AC147" s="7"/>
      <c r="AD147" s="7"/>
      <c r="AE147" s="7" t="s">
        <v>54</v>
      </c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</row>
    <row r="148" spans="2:60" outlineLevel="1">
      <c r="B148" s="85">
        <v>114</v>
      </c>
      <c r="C148" s="114" t="s">
        <v>180</v>
      </c>
      <c r="D148" s="63" t="s">
        <v>2</v>
      </c>
      <c r="E148" s="91">
        <v>1</v>
      </c>
      <c r="F148" s="115"/>
      <c r="G148" s="116">
        <f t="shared" si="68"/>
        <v>0</v>
      </c>
      <c r="H148" s="117">
        <v>0</v>
      </c>
      <c r="I148" s="117">
        <f>ROUND(E148*H148,2)</f>
        <v>0</v>
      </c>
      <c r="J148" s="117">
        <v>750</v>
      </c>
      <c r="K148" s="117">
        <f>ROUND(E148*J148,2)</f>
        <v>750</v>
      </c>
      <c r="L148" s="117">
        <v>21</v>
      </c>
      <c r="M148" s="117">
        <f>G148*(1+L148/100)</f>
        <v>0</v>
      </c>
      <c r="N148" s="63">
        <v>0</v>
      </c>
      <c r="O148" s="63">
        <f>ROUND(E148*N148,5)</f>
        <v>0</v>
      </c>
      <c r="P148" s="63">
        <v>0</v>
      </c>
      <c r="Q148" s="63">
        <f>ROUND(E148*P148,5)</f>
        <v>0</v>
      </c>
      <c r="R148" s="63"/>
      <c r="S148" s="63"/>
      <c r="T148" s="118">
        <v>0</v>
      </c>
      <c r="U148" s="63">
        <f>ROUND(E148*T148,2)</f>
        <v>0</v>
      </c>
      <c r="V148" s="134"/>
      <c r="W148" s="7"/>
      <c r="X148" s="7"/>
      <c r="Y148" s="7"/>
      <c r="Z148" s="7"/>
      <c r="AA148" s="7"/>
      <c r="AB148" s="7"/>
      <c r="AC148" s="7"/>
      <c r="AD148" s="7"/>
      <c r="AE148" s="7" t="s">
        <v>54</v>
      </c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</row>
    <row r="149" spans="2:60">
      <c r="B149" s="86" t="s">
        <v>50</v>
      </c>
      <c r="C149" s="120" t="s">
        <v>7</v>
      </c>
      <c r="D149" s="58"/>
      <c r="E149" s="92"/>
      <c r="F149" s="129"/>
      <c r="G149" s="127">
        <f>SUMIF(AE150:AE152,"&lt;&gt;NOR",G150:G152)</f>
        <v>0</v>
      </c>
      <c r="H149" s="126"/>
      <c r="I149" s="126">
        <f>SUM(I150:I152)</f>
        <v>0</v>
      </c>
      <c r="J149" s="126"/>
      <c r="K149" s="126">
        <f>SUM(K150:K152)</f>
        <v>9590</v>
      </c>
      <c r="L149" s="126"/>
      <c r="M149" s="126">
        <f>SUM(M150:M152)</f>
        <v>0</v>
      </c>
      <c r="N149" s="58"/>
      <c r="O149" s="58">
        <f>SUM(O150:O152)</f>
        <v>0</v>
      </c>
      <c r="P149" s="58"/>
      <c r="Q149" s="58">
        <f>SUM(Q150:Q152)</f>
        <v>0</v>
      </c>
      <c r="R149" s="58"/>
      <c r="S149" s="58"/>
      <c r="T149" s="128"/>
      <c r="U149" s="58">
        <f>SUM(U150:U152)</f>
        <v>0</v>
      </c>
      <c r="V149" s="135">
        <f>G149*1.21</f>
        <v>0</v>
      </c>
      <c r="AE149" s="1" t="s">
        <v>51</v>
      </c>
    </row>
    <row r="150" spans="2:60" outlineLevel="1">
      <c r="B150" s="85">
        <v>115</v>
      </c>
      <c r="C150" s="114" t="s">
        <v>173</v>
      </c>
      <c r="D150" s="63" t="s">
        <v>174</v>
      </c>
      <c r="E150" s="91">
        <v>1</v>
      </c>
      <c r="F150" s="115"/>
      <c r="G150" s="116">
        <f>F150*E150</f>
        <v>0</v>
      </c>
      <c r="H150" s="117">
        <v>0</v>
      </c>
      <c r="I150" s="117">
        <f>ROUND(E150*H150,2)</f>
        <v>0</v>
      </c>
      <c r="J150" s="117">
        <v>1600</v>
      </c>
      <c r="K150" s="117">
        <f>ROUND(E150*J150,2)</f>
        <v>1600</v>
      </c>
      <c r="L150" s="117">
        <v>21</v>
      </c>
      <c r="M150" s="117">
        <f>G150*(1+L150/100)</f>
        <v>0</v>
      </c>
      <c r="N150" s="63">
        <v>0</v>
      </c>
      <c r="O150" s="63">
        <f>ROUND(E150*N150,5)</f>
        <v>0</v>
      </c>
      <c r="P150" s="63">
        <v>0</v>
      </c>
      <c r="Q150" s="63">
        <f>ROUND(E150*P150,5)</f>
        <v>0</v>
      </c>
      <c r="R150" s="63"/>
      <c r="S150" s="63"/>
      <c r="T150" s="118">
        <v>0</v>
      </c>
      <c r="U150" s="63">
        <f>ROUND(E150*T150,2)</f>
        <v>0</v>
      </c>
      <c r="V150" s="133"/>
      <c r="W150" s="7"/>
      <c r="X150" s="7"/>
      <c r="Y150" s="7"/>
      <c r="Z150" s="7"/>
      <c r="AA150" s="7"/>
      <c r="AB150" s="7"/>
      <c r="AC150" s="7"/>
      <c r="AD150" s="7"/>
      <c r="AE150" s="7" t="s">
        <v>54</v>
      </c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</row>
    <row r="151" spans="2:60" outlineLevel="1">
      <c r="B151" s="85">
        <v>116</v>
      </c>
      <c r="C151" s="114" t="s">
        <v>175</v>
      </c>
      <c r="D151" s="63" t="s">
        <v>174</v>
      </c>
      <c r="E151" s="91">
        <v>1</v>
      </c>
      <c r="F151" s="115"/>
      <c r="G151" s="116">
        <f t="shared" ref="G151:G152" si="69">F151*E151</f>
        <v>0</v>
      </c>
      <c r="H151" s="117">
        <v>0</v>
      </c>
      <c r="I151" s="117">
        <f>ROUND(E151*H151,2)</f>
        <v>0</v>
      </c>
      <c r="J151" s="117">
        <v>4440</v>
      </c>
      <c r="K151" s="117">
        <f>ROUND(E151*J151,2)</f>
        <v>4440</v>
      </c>
      <c r="L151" s="117">
        <v>21</v>
      </c>
      <c r="M151" s="117">
        <f>G151*(1+L151/100)</f>
        <v>0</v>
      </c>
      <c r="N151" s="63">
        <v>0</v>
      </c>
      <c r="O151" s="63">
        <f>ROUND(E151*N151,5)</f>
        <v>0</v>
      </c>
      <c r="P151" s="63">
        <v>0</v>
      </c>
      <c r="Q151" s="63">
        <f>ROUND(E151*P151,5)</f>
        <v>0</v>
      </c>
      <c r="R151" s="63"/>
      <c r="S151" s="63"/>
      <c r="T151" s="118">
        <v>0</v>
      </c>
      <c r="U151" s="63">
        <f>ROUND(E151*T151,2)</f>
        <v>0</v>
      </c>
      <c r="V151" s="134"/>
      <c r="W151" s="7"/>
      <c r="X151" s="7"/>
      <c r="Y151" s="7"/>
      <c r="Z151" s="7"/>
      <c r="AA151" s="7"/>
      <c r="AB151" s="7"/>
      <c r="AC151" s="7"/>
      <c r="AD151" s="7"/>
      <c r="AE151" s="7" t="s">
        <v>54</v>
      </c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</row>
    <row r="152" spans="2:60" ht="13.5" outlineLevel="1" thickBot="1">
      <c r="B152" s="87">
        <v>117</v>
      </c>
      <c r="C152" s="121" t="s">
        <v>176</v>
      </c>
      <c r="D152" s="73" t="s">
        <v>174</v>
      </c>
      <c r="E152" s="93">
        <v>1</v>
      </c>
      <c r="F152" s="136"/>
      <c r="G152" s="137">
        <f t="shared" si="69"/>
        <v>0</v>
      </c>
      <c r="H152" s="138">
        <v>0</v>
      </c>
      <c r="I152" s="138">
        <f>ROUND(E152*H152,2)</f>
        <v>0</v>
      </c>
      <c r="J152" s="138">
        <v>3550</v>
      </c>
      <c r="K152" s="138">
        <f>ROUND(E152*J152,2)</f>
        <v>3550</v>
      </c>
      <c r="L152" s="138">
        <v>21</v>
      </c>
      <c r="M152" s="138">
        <f>G152*(1+L152/100)</f>
        <v>0</v>
      </c>
      <c r="N152" s="73">
        <v>0</v>
      </c>
      <c r="O152" s="73">
        <f>ROUND(E152*N152,5)</f>
        <v>0</v>
      </c>
      <c r="P152" s="73">
        <v>0</v>
      </c>
      <c r="Q152" s="73">
        <f>ROUND(E152*P152,5)</f>
        <v>0</v>
      </c>
      <c r="R152" s="73"/>
      <c r="S152" s="73"/>
      <c r="T152" s="139">
        <v>0</v>
      </c>
      <c r="U152" s="73">
        <f>ROUND(E152*T152,2)</f>
        <v>0</v>
      </c>
      <c r="V152" s="140"/>
      <c r="W152" s="7"/>
      <c r="X152" s="7"/>
      <c r="Y152" s="7"/>
      <c r="Z152" s="7"/>
      <c r="AA152" s="7"/>
      <c r="AB152" s="7"/>
      <c r="AC152" s="7"/>
      <c r="AD152" s="7"/>
      <c r="AE152" s="7" t="s">
        <v>54</v>
      </c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</row>
    <row r="153" spans="2:60" ht="13.5" thickBot="1">
      <c r="B153" s="9"/>
      <c r="C153" s="10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AC153" s="1">
        <v>15</v>
      </c>
      <c r="AD153" s="1">
        <v>21</v>
      </c>
    </row>
    <row r="154" spans="2:60">
      <c r="C154" s="1"/>
      <c r="D154" s="16"/>
      <c r="E154" s="181" t="s">
        <v>230</v>
      </c>
      <c r="F154" s="182"/>
      <c r="G154" s="144">
        <f>SUM(G11,G15,G19,G21,G30,G32,G35,G38,G46,G57,G59,G69,G78,G97,G106,G108,G112,G117,G126,G135,G138,G144,G149)</f>
        <v>0</v>
      </c>
      <c r="AE154" s="1" t="s">
        <v>177</v>
      </c>
    </row>
    <row r="155" spans="2:60">
      <c r="C155" s="1"/>
      <c r="D155" s="16"/>
      <c r="E155" s="185" t="s">
        <v>0</v>
      </c>
      <c r="F155" s="186"/>
      <c r="G155" s="145">
        <f>G154*0.21</f>
        <v>0</v>
      </c>
    </row>
    <row r="156" spans="2:60" ht="13.5" thickBot="1">
      <c r="C156" s="1"/>
      <c r="D156" s="16"/>
      <c r="E156" s="183" t="s">
        <v>232</v>
      </c>
      <c r="F156" s="184"/>
      <c r="G156" s="95">
        <f>G154*1.21</f>
        <v>0</v>
      </c>
      <c r="H156" s="12"/>
      <c r="I156" s="12"/>
    </row>
  </sheetData>
  <mergeCells count="10">
    <mergeCell ref="C2:G2"/>
    <mergeCell ref="C3:G3"/>
    <mergeCell ref="C4:G4"/>
    <mergeCell ref="E154:F154"/>
    <mergeCell ref="E156:F156"/>
    <mergeCell ref="E155:F155"/>
    <mergeCell ref="C95:G95"/>
    <mergeCell ref="C6:G6"/>
    <mergeCell ref="C7:G7"/>
    <mergeCell ref="C94:G94"/>
  </mergeCells>
  <pageMargins left="0.59055118110236204" right="0.39370078740157499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VZ1-bezbariérovost-krycí list</vt:lpstr>
      <vt:lpstr>ZŠ_Dr.Hrubého_WC</vt:lpstr>
      <vt:lpstr>ZŠ_Dr.Hrubého_dveře</vt:lpstr>
      <vt:lpstr>ZŠ_námSvobody_WC</vt:lpstr>
      <vt:lpstr>'VZ1-bezbariérovost-krycí list'!Oblast_tisku</vt:lpstr>
      <vt:lpstr>ZŠ_Dr.Hrubého_WC!Oblast_tisku</vt:lpstr>
      <vt:lpstr>ZŠ_námSvobody_WC!Oblast_tisku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2016-10-24T10:56:41Z</cp:lastPrinted>
  <dcterms:created xsi:type="dcterms:W3CDTF">2006-10-17T13:37:20Z</dcterms:created>
  <dcterms:modified xsi:type="dcterms:W3CDTF">2018-10-23T08:32:13Z</dcterms:modified>
</cp:coreProperties>
</file>