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dpolubnakova\Desktop\"/>
    </mc:Choice>
  </mc:AlternateContent>
  <xr:revisionPtr revIDLastSave="0" documentId="13_ncr:1_{3A6745EF-F2B4-4FFA-ACD0-6DF8C5E8D5BD}" xr6:coauthVersionLast="47" xr6:coauthVersionMax="47" xr10:uidLastSave="{00000000-0000-0000-0000-000000000000}"/>
  <bookViews>
    <workbookView xWindow="120" yWindow="45" windowWidth="16185" windowHeight="15315" tabRatio="899" activeTab="2" xr2:uid="{00000000-000D-0000-FFFF-FFFF00000000}"/>
  </bookViews>
  <sheets>
    <sheet name="III2463" sheetId="59" r:id="rId1"/>
    <sheet name="III2690" sheetId="32" r:id="rId2"/>
    <sheet name="III 2715 Málinec - Polianky DT" sheetId="60" r:id="rId3"/>
    <sheet name="II526 - II" sheetId="31" r:id="rId4"/>
    <sheet name="II526 - III" sheetId="58" r:id="rId5"/>
    <sheet name="III2569" sheetId="61" r:id="rId6"/>
    <sheet name="44 - 2566 Hrušov" sheetId="65" r:id="rId7"/>
    <sheet name="48 - 2588 Pôtor" sheetId="64" r:id="rId8"/>
    <sheet name="46 - 2605 Čebovce  " sheetId="66" r:id="rId9"/>
    <sheet name="47 - 2610 Muľa - Bušince" sheetId="63" r:id="rId10"/>
    <sheet name="45 - 527 Sucháň" sheetId="62" r:id="rId11"/>
    <sheet name="okres DT+KA+VK" sheetId="3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66" l="1"/>
  <c r="H33" i="66"/>
  <c r="H32" i="66"/>
  <c r="H31" i="66"/>
  <c r="H30" i="66"/>
  <c r="H29" i="66"/>
  <c r="H28" i="66"/>
  <c r="H27" i="66"/>
  <c r="H26" i="66"/>
  <c r="H25" i="66"/>
  <c r="H24" i="66"/>
  <c r="H23" i="66"/>
  <c r="B20" i="66"/>
  <c r="B17" i="66"/>
  <c r="H31" i="65"/>
  <c r="H30" i="65"/>
  <c r="H29" i="65"/>
  <c r="H28" i="65"/>
  <c r="H27" i="65"/>
  <c r="H26" i="65"/>
  <c r="H25" i="65"/>
  <c r="H24" i="65"/>
  <c r="H23" i="65"/>
  <c r="G19" i="65"/>
  <c r="B18" i="65"/>
  <c r="B20" i="65" s="1"/>
  <c r="H31" i="64"/>
  <c r="H30" i="64"/>
  <c r="H29" i="64"/>
  <c r="H28" i="64"/>
  <c r="H27" i="64"/>
  <c r="H26" i="64"/>
  <c r="H25" i="64"/>
  <c r="H24" i="64"/>
  <c r="H23" i="64"/>
  <c r="B20" i="64"/>
  <c r="B18" i="64"/>
  <c r="H37" i="63"/>
  <c r="H36" i="63"/>
  <c r="H35" i="63"/>
  <c r="H34" i="63"/>
  <c r="H33" i="63"/>
  <c r="H32" i="63"/>
  <c r="H31" i="63"/>
  <c r="H30" i="63"/>
  <c r="H29" i="63"/>
  <c r="H28" i="63"/>
  <c r="H27" i="63"/>
  <c r="G27" i="63"/>
  <c r="H26" i="63"/>
  <c r="B21" i="63"/>
  <c r="H19" i="63"/>
  <c r="B18" i="63"/>
  <c r="H35" i="62"/>
  <c r="H34" i="62"/>
  <c r="H33" i="62"/>
  <c r="H32" i="62"/>
  <c r="H31" i="62"/>
  <c r="H30" i="62"/>
  <c r="H29" i="62"/>
  <c r="H28" i="62"/>
  <c r="H27" i="62"/>
  <c r="H26" i="62"/>
  <c r="H25" i="62"/>
  <c r="H24" i="62"/>
  <c r="H23" i="62"/>
  <c r="B20" i="62"/>
  <c r="B17" i="62"/>
  <c r="I15" i="62"/>
  <c r="H36" i="62" l="1"/>
  <c r="K38" i="62"/>
  <c r="I17" i="38"/>
  <c r="J17" i="38" s="1"/>
  <c r="H38" i="63"/>
  <c r="K40" i="63"/>
  <c r="I16" i="38"/>
  <c r="J16" i="38" s="1"/>
  <c r="H35" i="66"/>
  <c r="J37" i="66"/>
  <c r="I15" i="38"/>
  <c r="J15" i="38" s="1"/>
  <c r="H32" i="64"/>
  <c r="K34" i="64"/>
  <c r="I14" i="38"/>
  <c r="J14" i="38" s="1"/>
  <c r="H32" i="65"/>
  <c r="J34" i="65"/>
  <c r="I13" i="38"/>
  <c r="J13" i="38" s="1"/>
  <c r="K37" i="66"/>
  <c r="K34" i="65"/>
  <c r="J34" i="64"/>
  <c r="J40" i="63"/>
  <c r="J38" i="62"/>
  <c r="H30" i="61" l="1"/>
  <c r="H29" i="61"/>
  <c r="H28" i="61"/>
  <c r="H27" i="61"/>
  <c r="G26" i="61"/>
  <c r="H26" i="61" s="1"/>
  <c r="H25" i="61"/>
  <c r="G24" i="61"/>
  <c r="H24" i="61" s="1"/>
  <c r="H23" i="61"/>
  <c r="G23" i="61"/>
  <c r="B18" i="61"/>
  <c r="H31" i="61" l="1"/>
  <c r="I11" i="38" s="1"/>
  <c r="J11" i="38" s="1"/>
  <c r="K33" i="61"/>
  <c r="J33" i="61"/>
  <c r="J18" i="38" l="1"/>
  <c r="I18" i="38"/>
  <c r="J12" i="38"/>
  <c r="I12" i="38"/>
  <c r="H15" i="38"/>
  <c r="H14" i="38"/>
  <c r="H13" i="38"/>
  <c r="H12" i="38"/>
  <c r="H9" i="38"/>
  <c r="H8" i="38"/>
  <c r="H7" i="38"/>
  <c r="H6" i="38"/>
  <c r="H5" i="38"/>
  <c r="H18" i="38" l="1"/>
  <c r="H10" i="38"/>
  <c r="H19" i="38" l="1"/>
  <c r="H28" i="60" l="1"/>
  <c r="G27" i="60"/>
  <c r="H27" i="60" s="1"/>
  <c r="H23" i="60"/>
  <c r="B18" i="60"/>
  <c r="G24" i="60" s="1"/>
  <c r="H24" i="60" s="1"/>
  <c r="G25" i="60" l="1"/>
  <c r="H25" i="60" s="1"/>
  <c r="G26" i="60"/>
  <c r="H26" i="60" s="1"/>
  <c r="H29" i="60"/>
  <c r="K31" i="60" l="1"/>
  <c r="I7" i="38"/>
  <c r="J7" i="38" s="1"/>
  <c r="J31" i="60"/>
  <c r="H30" i="59" l="1"/>
  <c r="G30" i="59"/>
  <c r="G29" i="59"/>
  <c r="H29" i="59" s="1"/>
  <c r="H28" i="59"/>
  <c r="G27" i="59"/>
  <c r="H27" i="59" s="1"/>
  <c r="H25" i="59"/>
  <c r="G24" i="59"/>
  <c r="H24" i="59" s="1"/>
  <c r="G23" i="59"/>
  <c r="H23" i="59" s="1"/>
  <c r="B18" i="59"/>
  <c r="G26" i="59" s="1"/>
  <c r="H26" i="59" s="1"/>
  <c r="H31" i="59" l="1"/>
  <c r="I5" i="38" s="1"/>
  <c r="H28" i="58"/>
  <c r="H27" i="58"/>
  <c r="H26" i="58"/>
  <c r="H25" i="58"/>
  <c r="H24" i="58"/>
  <c r="H23" i="58"/>
  <c r="J33" i="59" l="1"/>
  <c r="K33" i="59"/>
  <c r="J5" i="38"/>
  <c r="H29" i="58"/>
  <c r="J31" i="58" l="1"/>
  <c r="I9" i="38"/>
  <c r="J9" i="38" s="1"/>
  <c r="K31" i="58"/>
  <c r="H29" i="32" l="1"/>
  <c r="H28" i="32"/>
  <c r="H27" i="32"/>
  <c r="H26" i="32"/>
  <c r="H25" i="32"/>
  <c r="H24" i="32"/>
  <c r="H23" i="32"/>
  <c r="H28" i="31"/>
  <c r="H27" i="31"/>
  <c r="H26" i="31"/>
  <c r="H25" i="31"/>
  <c r="H24" i="31"/>
  <c r="H23" i="31"/>
  <c r="H30" i="32" l="1"/>
  <c r="H29" i="31"/>
  <c r="J31" i="31" l="1"/>
  <c r="I8" i="38"/>
  <c r="J8" i="38" s="1"/>
  <c r="K32" i="32"/>
  <c r="I6" i="38"/>
  <c r="J32" i="32"/>
  <c r="K31" i="31"/>
  <c r="J6" i="38" l="1"/>
  <c r="J10" i="38" s="1"/>
  <c r="J19" i="38" s="1"/>
  <c r="I10" i="38"/>
  <c r="I19" i="38" s="1"/>
</calcChain>
</file>

<file path=xl/sharedStrings.xml><?xml version="1.0" encoding="utf-8"?>
<sst xmlns="http://schemas.openxmlformats.org/spreadsheetml/2006/main" count="723" uniqueCount="165">
  <si>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</si>
  <si>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</si>
  <si>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</si>
  <si>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</si>
  <si>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</si>
  <si>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</si>
  <si>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</si>
  <si>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</si>
  <si>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</si>
  <si>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</si>
  <si>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</si>
  <si>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</si>
  <si>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</si>
  <si>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</si>
  <si>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</si>
  <si>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</si>
  <si>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</si>
  <si>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</si>
  <si>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</si>
  <si>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</si>
  <si>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</si>
  <si>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</si>
  <si>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</si>
  <si>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</si>
  <si>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</si>
  <si>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</si>
  <si>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</si>
  <si>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</si>
  <si>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</si>
  <si>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</si>
  <si>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</si>
  <si>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</si>
  <si>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Miestopis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</si>
  <si>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</si>
  <si>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t>ACL 16-II   s dovozom rozprestrením a zhutnením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</si>
  <si>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</si>
  <si>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Príloha č.1</t>
  </si>
  <si>
    <t>ks</t>
  </si>
  <si>
    <t>fr.0 - 32</t>
  </si>
  <si>
    <t>Náklady  v              €   bez DPH</t>
  </si>
  <si>
    <t>Náklady  v                  € s DPH</t>
  </si>
  <si>
    <r>
      <rPr>
        <sz val="1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</si>
  <si>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Rekonštrukcie ciest II. a III. triedy v okresoch BBSK  - RI 2022</t>
  </si>
  <si>
    <t>Rekonštrukcie ciest  II. a III. tried v okrese BBSK - RI 2022</t>
  </si>
  <si>
    <t>frézovanie s naložením a odvozom do 10 km ( začiatky a konce, MO, MK, obrubníková úprava )</t>
  </si>
  <si>
    <t>výškova úprava poklopov kanalizačných šácht, vpustí</t>
  </si>
  <si>
    <t>II/526</t>
  </si>
  <si>
    <t>staničenie v km: 49,146 - 49,462</t>
  </si>
  <si>
    <t>III/2690</t>
  </si>
  <si>
    <t>II/526 Hriňová</t>
  </si>
  <si>
    <t>staničenie v km: 0,000 - 0,348</t>
  </si>
  <si>
    <t>III/2690 Vígľaš žel. stanica</t>
  </si>
  <si>
    <t>DT</t>
  </si>
  <si>
    <t>Príloha č.4</t>
  </si>
  <si>
    <t>II/526 Detvianska Huta (Žabica) - Látky</t>
  </si>
  <si>
    <t>staničenie v km: 56,966 - 58,606</t>
  </si>
  <si>
    <t>III/2463 Kalinka</t>
  </si>
  <si>
    <t>staničenie v km:13,234-13,833</t>
  </si>
  <si>
    <t>šírka voz.m priem</t>
  </si>
  <si>
    <t>korekcie s ramenom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</si>
  <si>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</si>
  <si>
    <t>frézovanie s naložením a odvozom do30 km ( začiatky a konce, MO, MK, obrubníková úprava )</t>
  </si>
  <si>
    <t>intravilán(13,536-13,833)+zápich</t>
  </si>
  <si>
    <t>III/2715</t>
  </si>
  <si>
    <t xml:space="preserve"> Rekonštrukcia ciest II. a III. triedy v okresoch BB SK - RI 2022 </t>
  </si>
  <si>
    <t xml:space="preserve">III/2715 Málinec - Polianky </t>
  </si>
  <si>
    <t xml:space="preserve">staničenie celej cesty v km: 0,000 - 26,350 </t>
  </si>
  <si>
    <t>III/2715 Málinec - Polianky okres Detva</t>
  </si>
  <si>
    <t>vybraný úsek staničenie v km :25,550 - 26,350, dĺžka 0,800 km</t>
  </si>
  <si>
    <t>šírka voz.m priemer</t>
  </si>
  <si>
    <t xml:space="preserve">                         </t>
  </si>
  <si>
    <t>m2</t>
  </si>
  <si>
    <t>m2 križovatka napojenie na II/526</t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</si>
  <si>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color indexed="8"/>
        <rFont val="Arial"/>
        <family val="2"/>
        <charset val="238"/>
      </rPr>
      <t>2</t>
    </r>
  </si>
  <si>
    <r>
      <t>1,0 kg/m</t>
    </r>
    <r>
      <rPr>
        <vertAlign val="superscript"/>
        <sz val="10"/>
        <color indexed="8"/>
        <rFont val="Arial CE"/>
      </rPr>
      <t>2</t>
    </r>
  </si>
  <si>
    <t>ACo 16-II  s dovozom rozprestretním a zhutnením</t>
  </si>
  <si>
    <t>do 400 mm</t>
  </si>
  <si>
    <t>dosýpanie krajníc s dovozom, rozprestrením a zhutnením do výšky 100 mm, šírka 0,50 m po obidvoch stranách</t>
  </si>
  <si>
    <t>položka</t>
  </si>
  <si>
    <t xml:space="preserve"> jednotk. cena  €</t>
  </si>
  <si>
    <t>spolu bez DPH €</t>
  </si>
  <si>
    <t xml:space="preserve">postrek spojovací </t>
  </si>
  <si>
    <t>postrek infiltračný</t>
  </si>
  <si>
    <t xml:space="preserve">recyklácia za studena s kombinovaným spojivom(cement a asfaltová emulzia alebo cement a asfaltová pena) </t>
  </si>
  <si>
    <t>Príloha č.2</t>
  </si>
  <si>
    <t>Príloha č.3</t>
  </si>
  <si>
    <t>Príloha č.5</t>
  </si>
  <si>
    <t>P.č.</t>
  </si>
  <si>
    <t>Cesta</t>
  </si>
  <si>
    <t>Okres</t>
  </si>
  <si>
    <t>Staničenie od</t>
  </si>
  <si>
    <t>Staničenie do</t>
  </si>
  <si>
    <t>Dĺžka rekonštrukcie v km</t>
  </si>
  <si>
    <t>III/ 2463</t>
  </si>
  <si>
    <t xml:space="preserve">Rekonštrukcia cesty V H Kalinka III/ 2463 </t>
  </si>
  <si>
    <t>Rekonštrukcia Vígľaš žel. Stanica III/2690</t>
  </si>
  <si>
    <t xml:space="preserve">Rekonštrukcia Malinec Polianky </t>
  </si>
  <si>
    <t xml:space="preserve">Rekonštrukcia cesty II/526 Hriňová  až po kruháč </t>
  </si>
  <si>
    <t>Rekon. cesty  D.Huta/Žabica /Látky II/526</t>
  </si>
  <si>
    <t>Spolu za okres DT</t>
  </si>
  <si>
    <t>III/2569</t>
  </si>
  <si>
    <t>KA</t>
  </si>
  <si>
    <t>Spolu za okres KA</t>
  </si>
  <si>
    <t>III/2566</t>
  </si>
  <si>
    <t>VK</t>
  </si>
  <si>
    <t>III/2566 Hrušov</t>
  </si>
  <si>
    <t>III/2588</t>
  </si>
  <si>
    <t>III/2588 Pôtor</t>
  </si>
  <si>
    <t>III/2605</t>
  </si>
  <si>
    <t>III/2610</t>
  </si>
  <si>
    <t>II/527</t>
  </si>
  <si>
    <t>II/527 Sucháň</t>
  </si>
  <si>
    <t>Spolu za okres VK</t>
  </si>
  <si>
    <t>Spolu za VO</t>
  </si>
  <si>
    <t>III/2569 Senohrad - Lackov - Litava</t>
  </si>
  <si>
    <t>staničenie v km: 0,000-3,561,    4,111-4,746,    5,467-6,843</t>
  </si>
  <si>
    <t>frézovanie s naložením a odvozom do 20 km ( začiatky a konce, MO, MK, obrubníková úprava )</t>
  </si>
  <si>
    <t>staničenie v km: 66,876 - 67,587</t>
  </si>
  <si>
    <t>711 m</t>
  </si>
  <si>
    <t>6,06 m</t>
  </si>
  <si>
    <t>staničenie v km:  56,230 - 57,430</t>
  </si>
  <si>
    <t>1200 m</t>
  </si>
  <si>
    <t>6,5 m</t>
  </si>
  <si>
    <t>1,0 kg/m2</t>
  </si>
  <si>
    <t>VDZ :  601 - Pozdĺžna súvilá čiara - vodiaca</t>
  </si>
  <si>
    <t>0,25 m</t>
  </si>
  <si>
    <t>VDZ : predznačenie</t>
  </si>
  <si>
    <t>III/2610 Muľa - Bušince</t>
  </si>
  <si>
    <t>staničenie v km: 0,000 - 0,750</t>
  </si>
  <si>
    <t>750 m</t>
  </si>
  <si>
    <t>5,78 m</t>
  </si>
  <si>
    <t>M 1525 mostné závery 3x priečne zálievky;  2x nad oporami a 1x nad pilierom; upraviť osadenie mriežok                         2x vpravo;  1x vľavo</t>
  </si>
  <si>
    <t>staničenie v km: 2,715 - 3,110</t>
  </si>
  <si>
    <t>395 m</t>
  </si>
  <si>
    <t>6,00 m</t>
  </si>
  <si>
    <t>staničenie v km:3,425 - 4,295</t>
  </si>
  <si>
    <t>870 m</t>
  </si>
  <si>
    <t>staničenie v km: 0,000 - 0,175</t>
  </si>
  <si>
    <t>MK</t>
  </si>
  <si>
    <t>doplniť</t>
  </si>
  <si>
    <t>vjazdy</t>
  </si>
  <si>
    <t>staničenie v km: 15,460 - 17,460</t>
  </si>
  <si>
    <t>vjazd</t>
  </si>
  <si>
    <t>SAD</t>
  </si>
  <si>
    <t>Rekonštrukcie ciest II. a III. triedy v okresoch BBSK  - RI 2021</t>
  </si>
  <si>
    <t xml:space="preserve">III/2605 Čebovce </t>
  </si>
  <si>
    <t>staničenie v km: 18,670 - 19,975</t>
  </si>
  <si>
    <t>III/2605 Čebovce</t>
  </si>
  <si>
    <t>0,7 kg/m2</t>
  </si>
  <si>
    <t>zriadenie priepustu z rúr  DN 400 mm kompletne, cena =zemné práce, dodanie rúr, obsyp, lôžko</t>
  </si>
  <si>
    <t>zriadenie uličnej vpuste - kompletne</t>
  </si>
  <si>
    <r>
      <t>AC</t>
    </r>
    <r>
      <rPr>
        <sz val="11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</si>
  <si>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t>frézovanie s naložením a odvozom do 10 km ( začiatky a konce, most, MO, MK, obrubníková úprava )</t>
  </si>
  <si>
    <t>zálievky mostných záverov</t>
  </si>
  <si>
    <t>osadenie mriežok na moste</t>
  </si>
  <si>
    <t>rezanie živičného krytu do hr. 50 mm -mostné závery</t>
  </si>
  <si>
    <t>VDZ : retroreflexné                                                                                       602 - Pozdĺžna prerušovaná čiara - stredová</t>
  </si>
  <si>
    <t xml:space="preserve">VDZ :  retroreflexné                                                                                       601 - Pozdĺžna súvislá čiara - stredová </t>
  </si>
  <si>
    <t>Litava - Lackov - Senohrad</t>
  </si>
  <si>
    <t>Hrušov</t>
  </si>
  <si>
    <t>Pôtor</t>
  </si>
  <si>
    <t>Čebovce prieťah obcou</t>
  </si>
  <si>
    <t>Muľa - Bušince, vybraté úseky</t>
  </si>
  <si>
    <t>Sucháň</t>
  </si>
  <si>
    <t>spevnenie krajníc kamenivom drveným hr.100 mm x 500mm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</si>
</sst>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0"/>
    <numFmt numFmtId="166" formatCode="0.000"/>
  </numFmts>
  <fonts count="5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 CE"/>
    </font>
    <font>
      <vertAlign val="superscript"/>
      <sz val="10"/>
      <color indexed="8"/>
      <name val="Arial"/>
      <family val="2"/>
      <charset val="238"/>
    </font>
    <font>
      <vertAlign val="superscript"/>
      <sz val="10"/>
      <color indexed="8"/>
      <name val="Arial CE"/>
    </font>
    <font>
      <b/>
      <sz val="10"/>
      <color indexed="12"/>
      <name val="Arial"/>
      <family val="2"/>
      <charset val="238"/>
    </font>
    <font>
      <b/>
      <sz val="10"/>
      <color indexed="8"/>
      <name val="Arial CE"/>
    </font>
    <font>
      <sz val="10"/>
      <color indexed="12"/>
      <name val="Arial CE"/>
    </font>
    <font>
      <b/>
      <sz val="10"/>
      <color indexed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0"/>
      <color indexed="12"/>
      <name val="Arial CE"/>
    </font>
    <font>
      <sz val="11"/>
      <color indexed="8"/>
      <name val="Calibri"/>
      <family val="2"/>
      <charset val="238"/>
      <scheme val="minor"/>
    </font>
    <font>
      <sz val="9"/>
      <name val="Arial CE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 applyNumberFormat="0" applyFill="0" applyBorder="0" applyProtection="0"/>
    <xf numFmtId="0" fontId="30" fillId="0" borderId="0"/>
    <xf numFmtId="0" fontId="29" fillId="0" borderId="0" applyNumberFormat="0" applyFill="0" applyBorder="0" applyProtection="0"/>
  </cellStyleXfs>
  <cellXfs count="687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2" xfId="0" applyFont="1" applyFill="1" applyBorder="1"/>
    <xf numFmtId="0" fontId="0" fillId="0" borderId="2" xfId="0" applyFill="1" applyBorder="1"/>
    <xf numFmtId="4" fontId="0" fillId="0" borderId="2" xfId="0" applyNumberFormat="1" applyFont="1" applyFill="1" applyBorder="1"/>
    <xf numFmtId="4" fontId="0" fillId="0" borderId="3" xfId="0" applyNumberForma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/>
    <xf numFmtId="0" fontId="0" fillId="0" borderId="5" xfId="0" applyFont="1" applyFill="1" applyBorder="1" applyAlignment="1"/>
    <xf numFmtId="0" fontId="0" fillId="0" borderId="4" xfId="0" applyFill="1" applyBorder="1"/>
    <xf numFmtId="4" fontId="0" fillId="0" borderId="5" xfId="0" applyNumberFormat="1" applyFill="1" applyBorder="1"/>
    <xf numFmtId="0" fontId="0" fillId="0" borderId="6" xfId="0" applyFont="1" applyFill="1" applyBorder="1"/>
    <xf numFmtId="4" fontId="5" fillId="0" borderId="5" xfId="0" applyNumberFormat="1" applyFont="1" applyFill="1" applyBorder="1"/>
    <xf numFmtId="0" fontId="0" fillId="0" borderId="8" xfId="0" applyFont="1" applyFill="1" applyBorder="1"/>
    <xf numFmtId="4" fontId="0" fillId="0" borderId="0" xfId="0" applyNumberFormat="1" applyFill="1" applyBorder="1" applyAlignment="1">
      <alignment horizontal="center"/>
    </xf>
    <xf numFmtId="0" fontId="0" fillId="0" borderId="10" xfId="0" applyFont="1" applyFill="1" applyBorder="1"/>
    <xf numFmtId="0" fontId="0" fillId="0" borderId="12" xfId="0" applyFont="1" applyFill="1" applyBorder="1"/>
    <xf numFmtId="0" fontId="0" fillId="0" borderId="4" xfId="0" applyFont="1" applyFill="1" applyBorder="1"/>
    <xf numFmtId="2" fontId="0" fillId="0" borderId="0" xfId="0" applyNumberFormat="1" applyFill="1" applyBorder="1"/>
    <xf numFmtId="0" fontId="6" fillId="0" borderId="0" xfId="0" applyFont="1" applyFill="1" applyBorder="1"/>
    <xf numFmtId="0" fontId="6" fillId="0" borderId="20" xfId="1" applyNumberFormat="1" applyFont="1" applyFill="1" applyBorder="1"/>
    <xf numFmtId="165" fontId="6" fillId="0" borderId="21" xfId="0" applyNumberFormat="1" applyFont="1" applyFill="1" applyBorder="1"/>
    <xf numFmtId="4" fontId="6" fillId="0" borderId="0" xfId="0" applyNumberFormat="1" applyFont="1" applyFill="1" applyBorder="1"/>
    <xf numFmtId="0" fontId="0" fillId="0" borderId="25" xfId="0" applyFont="1" applyFill="1" applyBorder="1"/>
    <xf numFmtId="0" fontId="0" fillId="0" borderId="26" xfId="0" applyFill="1" applyBorder="1"/>
    <xf numFmtId="0" fontId="0" fillId="0" borderId="27" xfId="0" applyFill="1" applyBorder="1"/>
    <xf numFmtId="0" fontId="6" fillId="0" borderId="22" xfId="0" applyFont="1" applyFill="1" applyBorder="1"/>
    <xf numFmtId="4" fontId="6" fillId="0" borderId="5" xfId="0" applyNumberFormat="1" applyFont="1" applyFill="1" applyBorder="1"/>
    <xf numFmtId="0" fontId="0" fillId="0" borderId="32" xfId="0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165" fontId="6" fillId="0" borderId="22" xfId="0" applyNumberFormat="1" applyFont="1" applyFill="1" applyBorder="1" applyAlignment="1">
      <alignment vertical="center"/>
    </xf>
    <xf numFmtId="0" fontId="6" fillId="0" borderId="37" xfId="0" applyFont="1" applyFill="1" applyBorder="1"/>
    <xf numFmtId="4" fontId="11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1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0" xfId="0" applyNumberFormat="1" applyFont="1" applyFill="1" applyBorder="1"/>
    <xf numFmtId="0" fontId="8" fillId="0" borderId="0" xfId="0" applyFont="1" applyFill="1" applyBorder="1"/>
    <xf numFmtId="4" fontId="5" fillId="0" borderId="5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1" fillId="0" borderId="38" xfId="0" applyNumberFormat="1" applyFont="1" applyFill="1" applyBorder="1"/>
    <xf numFmtId="4" fontId="11" fillId="2" borderId="39" xfId="0" applyNumberFormat="1" applyFont="1" applyFill="1" applyBorder="1"/>
    <xf numFmtId="0" fontId="0" fillId="0" borderId="40" xfId="0" applyFill="1" applyBorder="1"/>
    <xf numFmtId="0" fontId="0" fillId="0" borderId="41" xfId="0" applyFill="1" applyBorder="1"/>
    <xf numFmtId="4" fontId="0" fillId="0" borderId="41" xfId="0" applyNumberFormat="1" applyFill="1" applyBorder="1"/>
    <xf numFmtId="4" fontId="12" fillId="0" borderId="41" xfId="0" applyNumberFormat="1" applyFont="1" applyFill="1" applyBorder="1"/>
    <xf numFmtId="0" fontId="12" fillId="0" borderId="41" xfId="0" applyFont="1" applyFill="1" applyBorder="1"/>
    <xf numFmtId="10" fontId="12" fillId="0" borderId="41" xfId="0" applyNumberFormat="1" applyFont="1" applyFill="1" applyBorder="1"/>
    <xf numFmtId="4" fontId="12" fillId="0" borderId="42" xfId="0" applyNumberFormat="1" applyFont="1" applyFill="1" applyBorder="1"/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165" fontId="6" fillId="0" borderId="44" xfId="0" applyNumberFormat="1" applyFont="1" applyFill="1" applyBorder="1"/>
    <xf numFmtId="0" fontId="2" fillId="0" borderId="4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/>
    <xf numFmtId="0" fontId="0" fillId="0" borderId="19" xfId="0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0" xfId="0" applyFont="1"/>
    <xf numFmtId="4" fontId="23" fillId="0" borderId="0" xfId="0" applyNumberFormat="1" applyFont="1" applyFill="1" applyBorder="1"/>
    <xf numFmtId="0" fontId="23" fillId="0" borderId="0" xfId="0" applyFont="1" applyFill="1" applyBorder="1"/>
    <xf numFmtId="4" fontId="23" fillId="0" borderId="0" xfId="0" applyNumberFormat="1" applyFont="1" applyFill="1" applyBorder="1" applyAlignment="1">
      <alignment horizontal="center"/>
    </xf>
    <xf numFmtId="165" fontId="6" fillId="0" borderId="49" xfId="0" applyNumberFormat="1" applyFont="1" applyFill="1" applyBorder="1"/>
    <xf numFmtId="165" fontId="6" fillId="0" borderId="51" xfId="0" applyNumberFormat="1" applyFont="1" applyFill="1" applyBorder="1"/>
    <xf numFmtId="165" fontId="6" fillId="0" borderId="50" xfId="0" applyNumberFormat="1" applyFont="1" applyFill="1" applyBorder="1"/>
    <xf numFmtId="0" fontId="24" fillId="0" borderId="0" xfId="0" applyFont="1" applyFill="1" applyBorder="1"/>
    <xf numFmtId="0" fontId="24" fillId="0" borderId="0" xfId="1" applyFont="1"/>
    <xf numFmtId="0" fontId="25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1" fillId="0" borderId="0" xfId="1" applyFont="1"/>
    <xf numFmtId="0" fontId="2" fillId="0" borderId="0" xfId="0" applyFont="1"/>
    <xf numFmtId="0" fontId="27" fillId="0" borderId="0" xfId="0" applyFont="1" applyFill="1" applyBorder="1"/>
    <xf numFmtId="0" fontId="20" fillId="0" borderId="0" xfId="0" applyFont="1" applyFill="1" applyBorder="1"/>
    <xf numFmtId="0" fontId="6" fillId="0" borderId="44" xfId="0" applyFont="1" applyFill="1" applyBorder="1"/>
    <xf numFmtId="4" fontId="2" fillId="0" borderId="0" xfId="0" applyNumberFormat="1" applyFont="1" applyFill="1" applyBorder="1"/>
    <xf numFmtId="4" fontId="11" fillId="0" borderId="43" xfId="0" applyNumberFormat="1" applyFont="1" applyFill="1" applyBorder="1"/>
    <xf numFmtId="0" fontId="0" fillId="0" borderId="59" xfId="1" applyFont="1" applyFill="1" applyBorder="1" applyAlignment="1">
      <alignment horizontal="left"/>
    </xf>
    <xf numFmtId="0" fontId="1" fillId="0" borderId="60" xfId="1" applyFill="1" applyBorder="1" applyAlignment="1">
      <alignment horizontal="left"/>
    </xf>
    <xf numFmtId="0" fontId="1" fillId="0" borderId="61" xfId="1" applyFill="1" applyBorder="1" applyAlignment="1">
      <alignment horizontal="left"/>
    </xf>
    <xf numFmtId="0" fontId="0" fillId="0" borderId="60" xfId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4" fontId="0" fillId="0" borderId="3" xfId="0" applyNumberFormat="1" applyFill="1" applyBorder="1"/>
    <xf numFmtId="4" fontId="0" fillId="0" borderId="0" xfId="0" applyNumberFormat="1" applyFill="1" applyBorder="1"/>
    <xf numFmtId="0" fontId="0" fillId="0" borderId="5" xfId="0" applyFont="1" applyFill="1" applyBorder="1" applyAlignment="1"/>
    <xf numFmtId="0" fontId="0" fillId="0" borderId="4" xfId="0" applyFill="1" applyBorder="1"/>
    <xf numFmtId="4" fontId="0" fillId="0" borderId="5" xfId="0" applyNumberFormat="1" applyFill="1" applyBorder="1"/>
    <xf numFmtId="0" fontId="0" fillId="0" borderId="6" xfId="0" applyFont="1" applyFill="1" applyBorder="1"/>
    <xf numFmtId="4" fontId="5" fillId="0" borderId="5" xfId="0" applyNumberFormat="1" applyFont="1" applyFill="1" applyBorder="1"/>
    <xf numFmtId="0" fontId="0" fillId="0" borderId="8" xfId="0" applyFont="1" applyFill="1" applyBorder="1"/>
    <xf numFmtId="4" fontId="0" fillId="0" borderId="0" xfId="0" applyNumberFormat="1" applyFill="1" applyBorder="1" applyAlignment="1">
      <alignment horizontal="center"/>
    </xf>
    <xf numFmtId="0" fontId="0" fillId="0" borderId="10" xfId="0" applyFont="1" applyFill="1" applyBorder="1"/>
    <xf numFmtId="0" fontId="0" fillId="0" borderId="12" xfId="0" applyFont="1" applyFill="1" applyBorder="1"/>
    <xf numFmtId="0" fontId="0" fillId="0" borderId="4" xfId="0" applyFont="1" applyFill="1" applyBorder="1"/>
    <xf numFmtId="2" fontId="0" fillId="0" borderId="0" xfId="0" applyNumberFormat="1" applyFill="1" applyBorder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0" fillId="0" borderId="28" xfId="0" applyFont="1" applyFill="1" applyBorder="1"/>
    <xf numFmtId="4" fontId="6" fillId="0" borderId="5" xfId="0" applyNumberFormat="1" applyFont="1" applyFill="1" applyBorder="1"/>
    <xf numFmtId="0" fontId="0" fillId="0" borderId="34" xfId="0" applyFill="1" applyBorder="1"/>
    <xf numFmtId="0" fontId="0" fillId="0" borderId="35" xfId="0" applyFill="1" applyBorder="1"/>
    <xf numFmtId="0" fontId="8" fillId="0" borderId="36" xfId="0" applyFont="1" applyFill="1" applyBorder="1"/>
    <xf numFmtId="4" fontId="11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1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0" xfId="0" applyNumberFormat="1" applyFont="1" applyFill="1" applyBorder="1"/>
    <xf numFmtId="0" fontId="8" fillId="0" borderId="0" xfId="0" applyFont="1" applyFill="1" applyBorder="1"/>
    <xf numFmtId="4" fontId="5" fillId="0" borderId="5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1" fillId="0" borderId="38" xfId="0" applyNumberFormat="1" applyFont="1" applyFill="1" applyBorder="1"/>
    <xf numFmtId="4" fontId="11" fillId="2" borderId="39" xfId="0" applyNumberFormat="1" applyFont="1" applyFill="1" applyBorder="1"/>
    <xf numFmtId="0" fontId="0" fillId="0" borderId="40" xfId="0" applyFill="1" applyBorder="1"/>
    <xf numFmtId="0" fontId="0" fillId="0" borderId="41" xfId="0" applyFill="1" applyBorder="1"/>
    <xf numFmtId="4" fontId="0" fillId="0" borderId="41" xfId="0" applyNumberFormat="1" applyFill="1" applyBorder="1"/>
    <xf numFmtId="4" fontId="12" fillId="0" borderId="41" xfId="0" applyNumberFormat="1" applyFont="1" applyFill="1" applyBorder="1"/>
    <xf numFmtId="0" fontId="12" fillId="0" borderId="41" xfId="0" applyFont="1" applyFill="1" applyBorder="1"/>
    <xf numFmtId="10" fontId="12" fillId="0" borderId="41" xfId="0" applyNumberFormat="1" applyFont="1" applyFill="1" applyBorder="1"/>
    <xf numFmtId="4" fontId="12" fillId="0" borderId="42" xfId="0" applyNumberFormat="1" applyFont="1" applyFill="1" applyBorder="1"/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0" fillId="0" borderId="18" xfId="0" applyFont="1" applyFill="1" applyBorder="1"/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4" fontId="30" fillId="0" borderId="0" xfId="7" applyNumberFormat="1"/>
    <xf numFmtId="0" fontId="30" fillId="0" borderId="0" xfId="7"/>
    <xf numFmtId="0" fontId="2" fillId="0" borderId="0" xfId="7" applyFont="1"/>
    <xf numFmtId="0" fontId="27" fillId="0" borderId="0" xfId="7" applyFont="1"/>
    <xf numFmtId="0" fontId="20" fillId="0" borderId="0" xfId="7" applyFont="1"/>
    <xf numFmtId="0" fontId="24" fillId="0" borderId="0" xfId="7" applyFont="1"/>
    <xf numFmtId="0" fontId="4" fillId="0" borderId="0" xfId="7" applyFont="1"/>
    <xf numFmtId="4" fontId="4" fillId="0" borderId="0" xfId="7" applyNumberFormat="1" applyFont="1"/>
    <xf numFmtId="0" fontId="2" fillId="0" borderId="1" xfId="7" applyFont="1" applyBorder="1"/>
    <xf numFmtId="0" fontId="2" fillId="0" borderId="2" xfId="7" applyFont="1" applyBorder="1"/>
    <xf numFmtId="0" fontId="30" fillId="0" borderId="2" xfId="7" applyBorder="1"/>
    <xf numFmtId="4" fontId="30" fillId="0" borderId="2" xfId="7" applyNumberFormat="1" applyBorder="1"/>
    <xf numFmtId="4" fontId="30" fillId="0" borderId="3" xfId="7" applyNumberFormat="1" applyBorder="1"/>
    <xf numFmtId="0" fontId="19" fillId="0" borderId="0" xfId="7" applyFont="1"/>
    <xf numFmtId="0" fontId="30" fillId="0" borderId="5" xfId="7" applyBorder="1"/>
    <xf numFmtId="0" fontId="30" fillId="0" borderId="4" xfId="7" applyBorder="1"/>
    <xf numFmtId="0" fontId="22" fillId="0" borderId="0" xfId="7" applyFont="1"/>
    <xf numFmtId="0" fontId="23" fillId="0" borderId="0" xfId="7" applyFont="1"/>
    <xf numFmtId="4" fontId="23" fillId="0" borderId="0" xfId="7" applyNumberFormat="1" applyFont="1"/>
    <xf numFmtId="4" fontId="30" fillId="0" borderId="5" xfId="7" applyNumberFormat="1" applyBorder="1"/>
    <xf numFmtId="0" fontId="30" fillId="0" borderId="6" xfId="7" applyBorder="1"/>
    <xf numFmtId="4" fontId="5" fillId="0" borderId="5" xfId="7" applyNumberFormat="1" applyFont="1" applyBorder="1"/>
    <xf numFmtId="0" fontId="30" fillId="0" borderId="8" xfId="7" applyBorder="1"/>
    <xf numFmtId="4" fontId="23" fillId="0" borderId="0" xfId="7" applyNumberFormat="1" applyFont="1" applyAlignment="1">
      <alignment horizontal="center"/>
    </xf>
    <xf numFmtId="0" fontId="30" fillId="0" borderId="10" xfId="7" applyBorder="1"/>
    <xf numFmtId="0" fontId="30" fillId="0" borderId="12" xfId="7" applyBorder="1"/>
    <xf numFmtId="0" fontId="25" fillId="0" borderId="0" xfId="7" applyFont="1"/>
    <xf numFmtId="4" fontId="30" fillId="0" borderId="0" xfId="7" applyNumberFormat="1" applyAlignment="1">
      <alignment horizontal="center"/>
    </xf>
    <xf numFmtId="2" fontId="30" fillId="0" borderId="0" xfId="7" applyNumberFormat="1"/>
    <xf numFmtId="0" fontId="6" fillId="0" borderId="0" xfId="7" applyFont="1"/>
    <xf numFmtId="0" fontId="0" fillId="0" borderId="59" xfId="1" applyFont="1" applyBorder="1" applyAlignment="1">
      <alignment horizontal="left"/>
    </xf>
    <xf numFmtId="0" fontId="1" fillId="0" borderId="60" xfId="1" applyBorder="1" applyAlignment="1">
      <alignment horizontal="left"/>
    </xf>
    <xf numFmtId="0" fontId="1" fillId="0" borderId="61" xfId="1" applyBorder="1" applyAlignment="1">
      <alignment horizontal="left"/>
    </xf>
    <xf numFmtId="0" fontId="0" fillId="0" borderId="60" xfId="1" applyFont="1" applyBorder="1"/>
    <xf numFmtId="0" fontId="6" fillId="0" borderId="20" xfId="1" applyFont="1" applyBorder="1"/>
    <xf numFmtId="165" fontId="6" fillId="0" borderId="21" xfId="7" applyNumberFormat="1" applyFont="1" applyBorder="1"/>
    <xf numFmtId="4" fontId="6" fillId="0" borderId="0" xfId="7" applyNumberFormat="1" applyFont="1"/>
    <xf numFmtId="4" fontId="6" fillId="0" borderId="5" xfId="7" applyNumberFormat="1" applyFont="1" applyBorder="1"/>
    <xf numFmtId="0" fontId="30" fillId="0" borderId="18" xfId="7" applyBorder="1"/>
    <xf numFmtId="0" fontId="30" fillId="0" borderId="19" xfId="7" applyBorder="1" applyAlignment="1">
      <alignment horizontal="center"/>
    </xf>
    <xf numFmtId="165" fontId="6" fillId="0" borderId="49" xfId="7" applyNumberFormat="1" applyFont="1" applyBorder="1"/>
    <xf numFmtId="0" fontId="30" fillId="0" borderId="32" xfId="7" applyBorder="1" applyAlignment="1">
      <alignment vertical="center"/>
    </xf>
    <xf numFmtId="0" fontId="6" fillId="0" borderId="33" xfId="7" applyFont="1" applyBorder="1" applyAlignment="1">
      <alignment vertical="center"/>
    </xf>
    <xf numFmtId="165" fontId="6" fillId="0" borderId="22" xfId="7" applyNumberFormat="1" applyFont="1" applyBorder="1" applyAlignment="1">
      <alignment vertical="center"/>
    </xf>
    <xf numFmtId="0" fontId="30" fillId="0" borderId="34" xfId="7" applyBorder="1"/>
    <xf numFmtId="0" fontId="30" fillId="0" borderId="35" xfId="7" applyBorder="1"/>
    <xf numFmtId="0" fontId="8" fillId="0" borderId="36" xfId="7" applyFont="1" applyBorder="1"/>
    <xf numFmtId="0" fontId="6" fillId="0" borderId="37" xfId="7" applyFont="1" applyBorder="1"/>
    <xf numFmtId="165" fontId="6" fillId="0" borderId="51" xfId="7" applyNumberFormat="1" applyFont="1" applyBorder="1"/>
    <xf numFmtId="0" fontId="30" fillId="0" borderId="25" xfId="7" applyBorder="1"/>
    <xf numFmtId="0" fontId="30" fillId="0" borderId="26" xfId="7" applyBorder="1"/>
    <xf numFmtId="0" fontId="30" fillId="0" borderId="27" xfId="7" applyBorder="1"/>
    <xf numFmtId="0" fontId="30" fillId="0" borderId="28" xfId="7" applyBorder="1"/>
    <xf numFmtId="0" fontId="6" fillId="0" borderId="22" xfId="7" applyFont="1" applyBorder="1"/>
    <xf numFmtId="165" fontId="6" fillId="0" borderId="50" xfId="7" applyNumberFormat="1" applyFont="1" applyBorder="1"/>
    <xf numFmtId="165" fontId="6" fillId="0" borderId="52" xfId="7" applyNumberFormat="1" applyFont="1" applyBorder="1"/>
    <xf numFmtId="0" fontId="21" fillId="0" borderId="0" xfId="7" applyFont="1" applyAlignment="1">
      <alignment vertical="center"/>
    </xf>
    <xf numFmtId="0" fontId="6" fillId="0" borderId="18" xfId="7" applyFont="1" applyBorder="1"/>
    <xf numFmtId="165" fontId="6" fillId="0" borderId="18" xfId="7" applyNumberFormat="1" applyFont="1" applyBorder="1"/>
    <xf numFmtId="0" fontId="8" fillId="0" borderId="64" xfId="7" applyFont="1" applyBorder="1"/>
    <xf numFmtId="0" fontId="6" fillId="0" borderId="65" xfId="7" applyFont="1" applyBorder="1" applyAlignment="1">
      <alignment vertical="center"/>
    </xf>
    <xf numFmtId="165" fontId="6" fillId="0" borderId="66" xfId="7" applyNumberFormat="1" applyFont="1" applyBorder="1" applyAlignment="1">
      <alignment vertical="center"/>
    </xf>
    <xf numFmtId="0" fontId="18" fillId="0" borderId="0" xfId="7" applyFont="1"/>
    <xf numFmtId="4" fontId="21" fillId="0" borderId="5" xfId="7" applyNumberFormat="1" applyFont="1" applyBorder="1"/>
    <xf numFmtId="4" fontId="10" fillId="0" borderId="4" xfId="7" applyNumberFormat="1" applyFont="1" applyBorder="1"/>
    <xf numFmtId="4" fontId="10" fillId="0" borderId="0" xfId="7" applyNumberFormat="1" applyFont="1"/>
    <xf numFmtId="4" fontId="2" fillId="0" borderId="0" xfId="7" applyNumberFormat="1" applyFont="1"/>
    <xf numFmtId="4" fontId="11" fillId="0" borderId="0" xfId="7" applyNumberFormat="1" applyFont="1"/>
    <xf numFmtId="4" fontId="11" fillId="0" borderId="43" xfId="7" applyNumberFormat="1" applyFont="1" applyBorder="1"/>
    <xf numFmtId="4" fontId="5" fillId="0" borderId="0" xfId="7" applyNumberFormat="1" applyFont="1" applyAlignment="1">
      <alignment horizontal="center"/>
    </xf>
    <xf numFmtId="4" fontId="11" fillId="0" borderId="5" xfId="7" applyNumberFormat="1" applyFont="1" applyBorder="1"/>
    <xf numFmtId="0" fontId="8" fillId="0" borderId="0" xfId="7" applyFont="1"/>
    <xf numFmtId="4" fontId="5" fillId="0" borderId="5" xfId="7" applyNumberFormat="1" applyFont="1" applyBorder="1" applyAlignment="1">
      <alignment horizontal="center"/>
    </xf>
    <xf numFmtId="4" fontId="2" fillId="0" borderId="0" xfId="7" applyNumberFormat="1" applyFont="1" applyAlignment="1">
      <alignment horizontal="right"/>
    </xf>
    <xf numFmtId="4" fontId="11" fillId="0" borderId="38" xfId="7" applyNumberFormat="1" applyFont="1" applyBorder="1"/>
    <xf numFmtId="4" fontId="11" fillId="2" borderId="39" xfId="7" applyNumberFormat="1" applyFont="1" applyFill="1" applyBorder="1"/>
    <xf numFmtId="0" fontId="30" fillId="0" borderId="40" xfId="7" applyBorder="1"/>
    <xf numFmtId="0" fontId="30" fillId="0" borderId="41" xfId="7" applyBorder="1"/>
    <xf numFmtId="4" fontId="30" fillId="0" borderId="41" xfId="7" applyNumberFormat="1" applyBorder="1"/>
    <xf numFmtId="4" fontId="12" fillId="0" borderId="41" xfId="7" applyNumberFormat="1" applyFont="1" applyBorder="1"/>
    <xf numFmtId="0" fontId="12" fillId="0" borderId="41" xfId="7" applyFont="1" applyBorder="1"/>
    <xf numFmtId="10" fontId="12" fillId="0" borderId="41" xfId="7" applyNumberFormat="1" applyFont="1" applyBorder="1"/>
    <xf numFmtId="4" fontId="12" fillId="0" borderId="42" xfId="7" applyNumberFormat="1" applyFont="1" applyBorder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4" fontId="11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0" fillId="0" borderId="65" xfId="0" applyFont="1" applyFill="1" applyBorder="1"/>
    <xf numFmtId="0" fontId="6" fillId="0" borderId="65" xfId="0" applyFont="1" applyFill="1" applyBorder="1"/>
    <xf numFmtId="165" fontId="6" fillId="0" borderId="65" xfId="0" applyNumberFormat="1" applyFont="1" applyFill="1" applyBorder="1"/>
    <xf numFmtId="0" fontId="29" fillId="0" borderId="0" xfId="8" applyNumberFormat="1"/>
    <xf numFmtId="0" fontId="29" fillId="0" borderId="0" xfId="8"/>
    <xf numFmtId="0" fontId="29" fillId="0" borderId="0" xfId="8" applyNumberFormat="1" applyBorder="1"/>
    <xf numFmtId="49" fontId="31" fillId="3" borderId="53" xfId="0" applyNumberFormat="1" applyFont="1" applyFill="1" applyBorder="1" applyAlignment="1">
      <alignment horizontal="center" vertical="center" wrapText="1"/>
    </xf>
    <xf numFmtId="49" fontId="31" fillId="3" borderId="14" xfId="0" applyNumberFormat="1" applyFont="1" applyFill="1" applyBorder="1" applyAlignment="1">
      <alignment horizontal="center" vertical="center" wrapText="1"/>
    </xf>
    <xf numFmtId="49" fontId="32" fillId="0" borderId="0" xfId="8" applyNumberFormat="1" applyFont="1" applyFill="1" applyBorder="1"/>
    <xf numFmtId="0" fontId="32" fillId="0" borderId="0" xfId="8" applyFont="1" applyFill="1" applyBorder="1"/>
    <xf numFmtId="4" fontId="29" fillId="0" borderId="0" xfId="8" applyNumberFormat="1" applyFill="1" applyBorder="1"/>
    <xf numFmtId="49" fontId="29" fillId="0" borderId="0" xfId="8" applyNumberFormat="1" applyFill="1" applyBorder="1"/>
    <xf numFmtId="0" fontId="29" fillId="0" borderId="0" xfId="8" applyFill="1" applyBorder="1"/>
    <xf numFmtId="49" fontId="31" fillId="0" borderId="0" xfId="8" applyNumberFormat="1" applyFont="1" applyFill="1" applyBorder="1"/>
    <xf numFmtId="0" fontId="31" fillId="0" borderId="0" xfId="8" applyFont="1" applyFill="1" applyBorder="1"/>
    <xf numFmtId="0" fontId="34" fillId="0" borderId="0" xfId="8" applyFont="1" applyFill="1" applyBorder="1"/>
    <xf numFmtId="4" fontId="34" fillId="0" borderId="0" xfId="8" applyNumberFormat="1" applyFont="1" applyFill="1" applyBorder="1"/>
    <xf numFmtId="49" fontId="31" fillId="0" borderId="1" xfId="8" applyNumberFormat="1" applyFont="1" applyFill="1" applyBorder="1"/>
    <xf numFmtId="0" fontId="31" fillId="0" borderId="2" xfId="8" applyFont="1" applyFill="1" applyBorder="1"/>
    <xf numFmtId="0" fontId="29" fillId="0" borderId="2" xfId="8" applyFill="1" applyBorder="1"/>
    <xf numFmtId="49" fontId="29" fillId="0" borderId="2" xfId="8" applyNumberFormat="1" applyFill="1" applyBorder="1"/>
    <xf numFmtId="4" fontId="29" fillId="0" borderId="2" xfId="8" applyNumberFormat="1" applyFill="1" applyBorder="1"/>
    <xf numFmtId="4" fontId="29" fillId="0" borderId="3" xfId="8" applyNumberFormat="1" applyFill="1" applyBorder="1"/>
    <xf numFmtId="49" fontId="31" fillId="0" borderId="4" xfId="8" applyNumberFormat="1" applyFont="1" applyFill="1" applyBorder="1"/>
    <xf numFmtId="0" fontId="29" fillId="0" borderId="5" xfId="8" applyFill="1" applyBorder="1"/>
    <xf numFmtId="0" fontId="29" fillId="0" borderId="4" xfId="8" applyFill="1" applyBorder="1"/>
    <xf numFmtId="4" fontId="35" fillId="0" borderId="0" xfId="8" applyNumberFormat="1" applyFont="1" applyFill="1" applyBorder="1"/>
    <xf numFmtId="0" fontId="35" fillId="0" borderId="0" xfId="8" applyFont="1" applyFill="1" applyBorder="1"/>
    <xf numFmtId="4" fontId="29" fillId="0" borderId="5" xfId="8" applyNumberFormat="1" applyFill="1" applyBorder="1"/>
    <xf numFmtId="49" fontId="29" fillId="0" borderId="59" xfId="8" applyNumberFormat="1" applyFill="1" applyBorder="1"/>
    <xf numFmtId="4" fontId="36" fillId="0" borderId="0" xfId="8" applyNumberFormat="1" applyFont="1" applyFill="1" applyBorder="1"/>
    <xf numFmtId="4" fontId="35" fillId="0" borderId="5" xfId="8" applyNumberFormat="1" applyFont="1" applyFill="1" applyBorder="1"/>
    <xf numFmtId="49" fontId="29" fillId="0" borderId="17" xfId="8" applyNumberFormat="1" applyFill="1" applyBorder="1"/>
    <xf numFmtId="4" fontId="29" fillId="0" borderId="0" xfId="8" applyNumberFormat="1" applyFill="1" applyBorder="1" applyAlignment="1">
      <alignment horizontal="center"/>
    </xf>
    <xf numFmtId="49" fontId="29" fillId="0" borderId="12" xfId="8" applyNumberFormat="1" applyFill="1" applyBorder="1"/>
    <xf numFmtId="2" fontId="29" fillId="0" borderId="0" xfId="8" applyNumberFormat="1" applyFill="1" applyBorder="1"/>
    <xf numFmtId="0" fontId="17" fillId="0" borderId="4" xfId="0" applyFont="1" applyFill="1" applyBorder="1"/>
    <xf numFmtId="2" fontId="17" fillId="0" borderId="0" xfId="0" applyNumberFormat="1" applyFont="1" applyFill="1"/>
    <xf numFmtId="0" fontId="17" fillId="0" borderId="0" xfId="0" applyFont="1" applyFill="1"/>
    <xf numFmtId="4" fontId="17" fillId="0" borderId="0" xfId="0" applyNumberFormat="1" applyFont="1" applyFill="1" applyAlignment="1">
      <alignment horizontal="center"/>
    </xf>
    <xf numFmtId="4" fontId="17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6" fillId="0" borderId="0" xfId="0" applyFont="1" applyFill="1"/>
    <xf numFmtId="4" fontId="7" fillId="0" borderId="0" xfId="0" applyNumberFormat="1" applyFont="1" applyFill="1"/>
    <xf numFmtId="0" fontId="37" fillId="0" borderId="0" xfId="8" applyFont="1" applyFill="1" applyBorder="1"/>
    <xf numFmtId="4" fontId="37" fillId="0" borderId="0" xfId="8" applyNumberFormat="1" applyFont="1" applyFill="1" applyBorder="1"/>
    <xf numFmtId="4" fontId="37" fillId="0" borderId="5" xfId="8" applyNumberFormat="1" applyFont="1" applyFill="1" applyBorder="1"/>
    <xf numFmtId="4" fontId="41" fillId="0" borderId="0" xfId="8" applyNumberFormat="1" applyFont="1" applyFill="1" applyBorder="1"/>
    <xf numFmtId="4" fontId="35" fillId="0" borderId="0" xfId="8" applyNumberFormat="1" applyFont="1" applyFill="1" applyBorder="1" applyAlignment="1">
      <alignment horizontal="center"/>
    </xf>
    <xf numFmtId="4" fontId="41" fillId="0" borderId="5" xfId="8" applyNumberFormat="1" applyFont="1" applyFill="1" applyBorder="1"/>
    <xf numFmtId="49" fontId="35" fillId="0" borderId="0" xfId="8" applyNumberFormat="1" applyFont="1" applyFill="1" applyBorder="1" applyAlignment="1">
      <alignment horizontal="center"/>
    </xf>
    <xf numFmtId="49" fontId="35" fillId="0" borderId="5" xfId="8" applyNumberFormat="1" applyFont="1" applyFill="1" applyBorder="1" applyAlignment="1">
      <alignment horizontal="center"/>
    </xf>
    <xf numFmtId="4" fontId="40" fillId="0" borderId="4" xfId="8" applyNumberFormat="1" applyFont="1" applyFill="1" applyBorder="1"/>
    <xf numFmtId="4" fontId="40" fillId="0" borderId="0" xfId="8" applyNumberFormat="1" applyFont="1" applyFill="1" applyBorder="1"/>
    <xf numFmtId="49" fontId="41" fillId="0" borderId="0" xfId="8" applyNumberFormat="1" applyFont="1" applyFill="1" applyBorder="1"/>
    <xf numFmtId="4" fontId="41" fillId="0" borderId="43" xfId="8" applyNumberFormat="1" applyFont="1" applyFill="1" applyBorder="1"/>
    <xf numFmtId="0" fontId="38" fillId="0" borderId="0" xfId="8" applyFont="1" applyFill="1" applyBorder="1"/>
    <xf numFmtId="49" fontId="31" fillId="0" borderId="0" xfId="8" applyNumberFormat="1" applyFont="1" applyFill="1" applyBorder="1" applyAlignment="1">
      <alignment horizontal="right"/>
    </xf>
    <xf numFmtId="4" fontId="41" fillId="0" borderId="15" xfId="8" applyNumberFormat="1" applyFont="1" applyFill="1" applyBorder="1"/>
    <xf numFmtId="0" fontId="29" fillId="0" borderId="40" xfId="8" applyFill="1" applyBorder="1"/>
    <xf numFmtId="0" fontId="29" fillId="0" borderId="41" xfId="8" applyFill="1" applyBorder="1"/>
    <xf numFmtId="4" fontId="29" fillId="0" borderId="41" xfId="8" applyNumberFormat="1" applyFill="1" applyBorder="1"/>
    <xf numFmtId="4" fontId="42" fillId="0" borderId="41" xfId="8" applyNumberFormat="1" applyFont="1" applyFill="1" applyBorder="1"/>
    <xf numFmtId="0" fontId="42" fillId="0" borderId="41" xfId="8" applyFont="1" applyFill="1" applyBorder="1"/>
    <xf numFmtId="10" fontId="42" fillId="0" borderId="41" xfId="8" applyNumberFormat="1" applyFont="1" applyFill="1" applyBorder="1"/>
    <xf numFmtId="4" fontId="42" fillId="0" borderId="42" xfId="8" applyNumberFormat="1" applyFont="1" applyFill="1" applyBorder="1"/>
    <xf numFmtId="0" fontId="43" fillId="0" borderId="0" xfId="8" applyFont="1" applyFill="1" applyBorder="1"/>
    <xf numFmtId="0" fontId="44" fillId="0" borderId="0" xfId="8" applyFont="1" applyFill="1" applyBorder="1"/>
    <xf numFmtId="4" fontId="45" fillId="0" borderId="0" xfId="8" applyNumberFormat="1" applyFont="1" applyFill="1" applyBorder="1"/>
    <xf numFmtId="0" fontId="45" fillId="0" borderId="0" xfId="8" applyFont="1" applyFill="1" applyBorder="1"/>
    <xf numFmtId="49" fontId="31" fillId="0" borderId="0" xfId="8" applyNumberFormat="1" applyFont="1" applyFill="1" applyBorder="1" applyAlignment="1">
      <alignment vertical="center"/>
    </xf>
    <xf numFmtId="0" fontId="32" fillId="0" borderId="0" xfId="8" applyFont="1" applyFill="1" applyBorder="1" applyAlignment="1">
      <alignment vertical="center"/>
    </xf>
    <xf numFmtId="4" fontId="37" fillId="0" borderId="0" xfId="8" applyNumberFormat="1" applyFont="1" applyFill="1" applyBorder="1" applyAlignment="1">
      <alignment vertical="center"/>
    </xf>
    <xf numFmtId="0" fontId="37" fillId="0" borderId="0" xfId="8" applyFont="1" applyFill="1" applyBorder="1" applyAlignment="1">
      <alignment vertical="center"/>
    </xf>
    <xf numFmtId="0" fontId="44" fillId="0" borderId="0" xfId="8" applyFont="1" applyFill="1" applyBorder="1" applyAlignment="1">
      <alignment vertical="center"/>
    </xf>
    <xf numFmtId="4" fontId="41" fillId="0" borderId="0" xfId="8" applyNumberFormat="1" applyFont="1" applyFill="1" applyBorder="1" applyAlignment="1">
      <alignment vertical="center"/>
    </xf>
    <xf numFmtId="4" fontId="46" fillId="0" borderId="0" xfId="8" applyNumberFormat="1" applyFont="1" applyFill="1" applyBorder="1" applyAlignment="1">
      <alignment vertical="center"/>
    </xf>
    <xf numFmtId="0" fontId="31" fillId="0" borderId="0" xfId="8" applyFont="1" applyFill="1" applyBorder="1" applyAlignment="1">
      <alignment horizontal="left" vertical="center" wrapText="1"/>
    </xf>
    <xf numFmtId="0" fontId="31" fillId="0" borderId="0" xfId="8" applyFont="1" applyFill="1" applyBorder="1" applyAlignment="1">
      <alignment horizontal="left"/>
    </xf>
    <xf numFmtId="49" fontId="32" fillId="0" borderId="0" xfId="8" applyNumberFormat="1" applyFont="1" applyFill="1" applyBorder="1" applyAlignment="1">
      <alignment horizontal="center"/>
    </xf>
    <xf numFmtId="0" fontId="32" fillId="0" borderId="0" xfId="8" applyFont="1" applyFill="1" applyBorder="1" applyAlignment="1">
      <alignment horizontal="center"/>
    </xf>
    <xf numFmtId="0" fontId="29" fillId="0" borderId="0" xfId="8" applyNumberFormat="1" applyFill="1"/>
    <xf numFmtId="49" fontId="33" fillId="0" borderId="0" xfId="8" applyNumberFormat="1" applyFont="1" applyFill="1" applyBorder="1"/>
    <xf numFmtId="49" fontId="29" fillId="0" borderId="23" xfId="8" applyNumberFormat="1" applyFill="1" applyBorder="1" applyAlignment="1">
      <alignment horizontal="left"/>
    </xf>
    <xf numFmtId="0" fontId="32" fillId="0" borderId="24" xfId="8" applyFont="1" applyFill="1" applyBorder="1" applyAlignment="1">
      <alignment horizontal="left"/>
    </xf>
    <xf numFmtId="49" fontId="31" fillId="3" borderId="53" xfId="0" applyNumberFormat="1" applyFont="1" applyFill="1" applyBorder="1" applyAlignment="1">
      <alignment horizontal="center" vertical="center"/>
    </xf>
    <xf numFmtId="49" fontId="31" fillId="3" borderId="58" xfId="0" applyNumberFormat="1" applyFont="1" applyFill="1" applyBorder="1" applyAlignment="1">
      <alignment horizontal="center" vertical="center"/>
    </xf>
    <xf numFmtId="4" fontId="41" fillId="4" borderId="14" xfId="8" applyNumberFormat="1" applyFont="1" applyFill="1" applyBorder="1"/>
    <xf numFmtId="0" fontId="13" fillId="0" borderId="0" xfId="0" applyFont="1"/>
    <xf numFmtId="0" fontId="14" fillId="0" borderId="0" xfId="0" applyFont="1"/>
    <xf numFmtId="4" fontId="15" fillId="0" borderId="0" xfId="0" applyNumberFormat="1" applyFont="1"/>
    <xf numFmtId="0" fontId="15" fillId="0" borderId="0" xfId="0" applyFont="1"/>
    <xf numFmtId="4" fontId="0" fillId="0" borderId="2" xfId="0" applyNumberFormat="1" applyBorder="1"/>
    <xf numFmtId="4" fontId="1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4" fontId="6" fillId="0" borderId="75" xfId="0" applyNumberFormat="1" applyFont="1" applyFill="1" applyBorder="1"/>
    <xf numFmtId="4" fontId="6" fillId="0" borderId="19" xfId="0" applyNumberFormat="1" applyFont="1" applyFill="1" applyBorder="1"/>
    <xf numFmtId="4" fontId="6" fillId="0" borderId="76" xfId="0" applyNumberFormat="1" applyFont="1" applyFill="1" applyBorder="1" applyAlignment="1">
      <alignment vertical="center"/>
    </xf>
    <xf numFmtId="4" fontId="6" fillId="0" borderId="71" xfId="0" applyNumberFormat="1" applyFont="1" applyFill="1" applyBorder="1"/>
    <xf numFmtId="4" fontId="6" fillId="0" borderId="68" xfId="0" applyNumberFormat="1" applyFont="1" applyFill="1" applyBorder="1"/>
    <xf numFmtId="4" fontId="6" fillId="0" borderId="55" xfId="0" applyNumberFormat="1" applyFont="1" applyFill="1" applyBorder="1"/>
    <xf numFmtId="4" fontId="6" fillId="0" borderId="77" xfId="0" applyNumberFormat="1" applyFont="1" applyFill="1" applyBorder="1" applyAlignment="1">
      <alignment vertical="center"/>
    </xf>
    <xf numFmtId="4" fontId="6" fillId="0" borderId="72" xfId="0" applyNumberFormat="1" applyFont="1" applyFill="1" applyBorder="1"/>
    <xf numFmtId="49" fontId="29" fillId="0" borderId="24" xfId="8" applyNumberFormat="1" applyFill="1" applyBorder="1" applyAlignment="1">
      <alignment vertical="center"/>
    </xf>
    <xf numFmtId="49" fontId="37" fillId="0" borderId="24" xfId="8" applyNumberFormat="1" applyFont="1" applyFill="1" applyBorder="1" applyAlignment="1">
      <alignment vertical="center"/>
    </xf>
    <xf numFmtId="165" fontId="37" fillId="0" borderId="24" xfId="8" applyNumberFormat="1" applyFont="1" applyFill="1" applyBorder="1" applyAlignment="1">
      <alignment vertical="center"/>
    </xf>
    <xf numFmtId="4" fontId="37" fillId="0" borderId="73" xfId="8" applyNumberFormat="1" applyFont="1" applyFill="1" applyBorder="1" applyAlignment="1">
      <alignment vertical="center"/>
    </xf>
    <xf numFmtId="4" fontId="37" fillId="0" borderId="74" xfId="8" applyNumberFormat="1" applyFont="1" applyFill="1" applyBorder="1" applyAlignment="1">
      <alignment vertical="center"/>
    </xf>
    <xf numFmtId="49" fontId="29" fillId="0" borderId="18" xfId="8" applyNumberFormat="1" applyFill="1" applyBorder="1" applyAlignment="1">
      <alignment vertical="center"/>
    </xf>
    <xf numFmtId="49" fontId="37" fillId="0" borderId="18" xfId="8" applyNumberFormat="1" applyFont="1" applyFill="1" applyBorder="1" applyAlignment="1">
      <alignment vertical="center"/>
    </xf>
    <xf numFmtId="165" fontId="37" fillId="0" borderId="18" xfId="8" applyNumberFormat="1" applyFont="1" applyFill="1" applyBorder="1" applyAlignment="1">
      <alignment vertical="center"/>
    </xf>
    <xf numFmtId="4" fontId="37" fillId="0" borderId="19" xfId="8" applyNumberFormat="1" applyFont="1" applyFill="1" applyBorder="1" applyAlignment="1">
      <alignment vertical="center"/>
    </xf>
    <xf numFmtId="4" fontId="37" fillId="0" borderId="55" xfId="8" applyNumberFormat="1" applyFont="1" applyFill="1" applyBorder="1" applyAlignment="1">
      <alignment vertical="center"/>
    </xf>
    <xf numFmtId="49" fontId="38" fillId="0" borderId="18" xfId="8" applyNumberFormat="1" applyFont="1" applyFill="1" applyBorder="1" applyAlignment="1">
      <alignment vertical="center"/>
    </xf>
    <xf numFmtId="0" fontId="37" fillId="0" borderId="18" xfId="8" applyFont="1" applyFill="1" applyBorder="1" applyAlignment="1">
      <alignment vertical="center"/>
    </xf>
    <xf numFmtId="49" fontId="29" fillId="0" borderId="65" xfId="8" applyNumberFormat="1" applyFill="1" applyBorder="1" applyAlignment="1">
      <alignment vertical="center"/>
    </xf>
    <xf numFmtId="165" fontId="37" fillId="0" borderId="65" xfId="8" applyNumberFormat="1" applyFont="1" applyFill="1" applyBorder="1" applyAlignment="1">
      <alignment vertical="center"/>
    </xf>
    <xf numFmtId="4" fontId="37" fillId="0" borderId="71" xfId="8" applyNumberFormat="1" applyFont="1" applyFill="1" applyBorder="1" applyAlignment="1">
      <alignment vertical="center"/>
    </xf>
    <xf numFmtId="4" fontId="37" fillId="0" borderId="72" xfId="8" applyNumberFormat="1" applyFont="1" applyFill="1" applyBorder="1" applyAlignment="1">
      <alignment vertical="center"/>
    </xf>
    <xf numFmtId="0" fontId="17" fillId="5" borderId="15" xfId="0" applyFont="1" applyFill="1" applyBorder="1" applyAlignment="1">
      <alignment horizontal="center" vertical="center" wrapText="1"/>
    </xf>
    <xf numFmtId="0" fontId="17" fillId="5" borderId="53" xfId="0" applyFont="1" applyFill="1" applyBorder="1" applyAlignment="1">
      <alignment horizontal="center" vertical="center" wrapText="1"/>
    </xf>
    <xf numFmtId="0" fontId="17" fillId="5" borderId="58" xfId="0" applyFont="1" applyFill="1" applyBorder="1" applyAlignment="1">
      <alignment horizontal="center" vertical="center" wrapText="1"/>
    </xf>
    <xf numFmtId="0" fontId="17" fillId="5" borderId="79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166" fontId="0" fillId="0" borderId="18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166" fontId="47" fillId="0" borderId="55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18" fillId="0" borderId="19" xfId="0" applyNumberFormat="1" applyFont="1" applyBorder="1" applyAlignment="1">
      <alignment horizontal="center" vertical="center"/>
    </xf>
    <xf numFmtId="166" fontId="17" fillId="5" borderId="14" xfId="0" applyNumberFormat="1" applyFont="1" applyFill="1" applyBorder="1" applyAlignment="1">
      <alignment horizontal="center" vertical="center"/>
    </xf>
    <xf numFmtId="4" fontId="17" fillId="5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66" fontId="47" fillId="6" borderId="55" xfId="0" applyNumberFormat="1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41" xfId="0" applyFont="1" applyFill="1" applyBorder="1" applyAlignment="1">
      <alignment horizontal="center" vertical="center"/>
    </xf>
    <xf numFmtId="166" fontId="17" fillId="7" borderId="14" xfId="0" applyNumberFormat="1" applyFont="1" applyFill="1" applyBorder="1" applyAlignment="1">
      <alignment horizontal="center" vertical="center"/>
    </xf>
    <xf numFmtId="4" fontId="17" fillId="7" borderId="43" xfId="0" applyNumberFormat="1" applyFont="1" applyFill="1" applyBorder="1" applyAlignment="1">
      <alignment horizontal="right" vertical="center"/>
    </xf>
    <xf numFmtId="4" fontId="47" fillId="0" borderId="55" xfId="0" applyNumberFormat="1" applyFont="1" applyBorder="1" applyAlignment="1">
      <alignment horizontal="right" vertical="center"/>
    </xf>
    <xf numFmtId="4" fontId="47" fillId="6" borderId="55" xfId="0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17" fillId="0" borderId="0" xfId="0" applyFont="1" applyFill="1" applyBorder="1" applyAlignment="1"/>
    <xf numFmtId="0" fontId="2" fillId="0" borderId="82" xfId="0" applyFont="1" applyBorder="1"/>
    <xf numFmtId="0" fontId="27" fillId="0" borderId="0" xfId="0" applyFont="1"/>
    <xf numFmtId="0" fontId="20" fillId="0" borderId="0" xfId="0" applyFont="1"/>
    <xf numFmtId="0" fontId="24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4" fontId="0" fillId="0" borderId="3" xfId="0" applyNumberFormat="1" applyBorder="1"/>
    <xf numFmtId="0" fontId="19" fillId="0" borderId="0" xfId="0" applyFont="1"/>
    <xf numFmtId="0" fontId="0" fillId="0" borderId="5" xfId="0" applyBorder="1"/>
    <xf numFmtId="0" fontId="0" fillId="0" borderId="4" xfId="0" applyBorder="1"/>
    <xf numFmtId="0" fontId="22" fillId="0" borderId="0" xfId="0" applyFont="1"/>
    <xf numFmtId="4" fontId="23" fillId="0" borderId="0" xfId="0" applyNumberFormat="1" applyFont="1"/>
    <xf numFmtId="4" fontId="0" fillId="0" borderId="5" xfId="0" applyNumberFormat="1" applyBorder="1"/>
    <xf numFmtId="0" fontId="0" fillId="0" borderId="6" xfId="0" applyBorder="1"/>
    <xf numFmtId="4" fontId="5" fillId="0" borderId="5" xfId="0" applyNumberFormat="1" applyFont="1" applyBorder="1"/>
    <xf numFmtId="0" fontId="0" fillId="0" borderId="8" xfId="0" applyBorder="1"/>
    <xf numFmtId="4" fontId="23" fillId="0" borderId="0" xfId="0" applyNumberFormat="1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25" fillId="0" borderId="0" xfId="0" applyFont="1"/>
    <xf numFmtId="4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/>
    <xf numFmtId="165" fontId="6" fillId="0" borderId="21" xfId="0" applyNumberFormat="1" applyFont="1" applyBorder="1"/>
    <xf numFmtId="4" fontId="6" fillId="0" borderId="0" xfId="0" applyNumberFormat="1" applyFont="1"/>
    <xf numFmtId="4" fontId="6" fillId="0" borderId="5" xfId="0" applyNumberFormat="1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165" fontId="6" fillId="0" borderId="49" xfId="0" applyNumberFormat="1" applyFont="1" applyBorder="1"/>
    <xf numFmtId="0" fontId="0" fillId="0" borderId="32" xfId="0" applyBorder="1" applyAlignment="1">
      <alignment vertical="center"/>
    </xf>
    <xf numFmtId="0" fontId="6" fillId="0" borderId="33" xfId="0" applyFont="1" applyBorder="1" applyAlignment="1">
      <alignment vertical="center"/>
    </xf>
    <xf numFmtId="165" fontId="6" fillId="0" borderId="22" xfId="0" applyNumberFormat="1" applyFont="1" applyBorder="1" applyAlignment="1">
      <alignment vertical="center"/>
    </xf>
    <xf numFmtId="0" fontId="8" fillId="0" borderId="36" xfId="0" applyFont="1" applyBorder="1"/>
    <xf numFmtId="0" fontId="6" fillId="0" borderId="37" xfId="0" applyFont="1" applyBorder="1"/>
    <xf numFmtId="165" fontId="6" fillId="0" borderId="51" xfId="0" applyNumberFormat="1" applyFont="1" applyBorder="1"/>
    <xf numFmtId="0" fontId="0" fillId="0" borderId="28" xfId="0" applyBorder="1"/>
    <xf numFmtId="0" fontId="6" fillId="0" borderId="22" xfId="0" applyFont="1" applyBorder="1"/>
    <xf numFmtId="165" fontId="6" fillId="0" borderId="50" xfId="0" applyNumberFormat="1" applyFont="1" applyBorder="1"/>
    <xf numFmtId="165" fontId="6" fillId="0" borderId="52" xfId="0" applyNumberFormat="1" applyFont="1" applyBorder="1"/>
    <xf numFmtId="0" fontId="6" fillId="0" borderId="18" xfId="0" applyFont="1" applyBorder="1"/>
    <xf numFmtId="165" fontId="6" fillId="0" borderId="18" xfId="0" applyNumberFormat="1" applyFont="1" applyBorder="1"/>
    <xf numFmtId="0" fontId="21" fillId="0" borderId="0" xfId="0" applyFont="1" applyAlignment="1">
      <alignment vertical="center"/>
    </xf>
    <xf numFmtId="0" fontId="8" fillId="0" borderId="64" xfId="0" applyFont="1" applyBorder="1"/>
    <xf numFmtId="0" fontId="6" fillId="0" borderId="65" xfId="0" applyFont="1" applyBorder="1" applyAlignment="1">
      <alignment vertical="center"/>
    </xf>
    <xf numFmtId="165" fontId="6" fillId="0" borderId="66" xfId="0" applyNumberFormat="1" applyFont="1" applyBorder="1" applyAlignment="1">
      <alignment vertical="center"/>
    </xf>
    <xf numFmtId="0" fontId="18" fillId="0" borderId="0" xfId="0" applyFont="1"/>
    <xf numFmtId="4" fontId="21" fillId="0" borderId="5" xfId="0" applyNumberFormat="1" applyFont="1" applyBorder="1"/>
    <xf numFmtId="4" fontId="10" fillId="0" borderId="4" xfId="0" applyNumberFormat="1" applyFont="1" applyBorder="1"/>
    <xf numFmtId="4" fontId="10" fillId="0" borderId="0" xfId="0" applyNumberFormat="1" applyFont="1"/>
    <xf numFmtId="4" fontId="2" fillId="0" borderId="0" xfId="0" applyNumberFormat="1" applyFont="1"/>
    <xf numFmtId="4" fontId="11" fillId="0" borderId="0" xfId="0" applyNumberFormat="1" applyFont="1"/>
    <xf numFmtId="4" fontId="11" fillId="0" borderId="43" xfId="0" applyNumberFormat="1" applyFont="1" applyBorder="1"/>
    <xf numFmtId="4" fontId="5" fillId="0" borderId="0" xfId="0" applyNumberFormat="1" applyFont="1" applyAlignment="1">
      <alignment horizontal="center"/>
    </xf>
    <xf numFmtId="4" fontId="11" fillId="0" borderId="5" xfId="0" applyNumberFormat="1" applyFont="1" applyBorder="1"/>
    <xf numFmtId="0" fontId="8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1" fillId="0" borderId="38" xfId="0" applyNumberFormat="1" applyFont="1" applyBorder="1"/>
    <xf numFmtId="0" fontId="0" fillId="0" borderId="40" xfId="0" applyBorder="1"/>
    <xf numFmtId="0" fontId="0" fillId="0" borderId="41" xfId="0" applyBorder="1"/>
    <xf numFmtId="4" fontId="0" fillId="0" borderId="41" xfId="0" applyNumberFormat="1" applyBorder="1"/>
    <xf numFmtId="4" fontId="12" fillId="0" borderId="41" xfId="0" applyNumberFormat="1" applyFont="1" applyBorder="1"/>
    <xf numFmtId="0" fontId="12" fillId="0" borderId="41" xfId="0" applyFont="1" applyBorder="1"/>
    <xf numFmtId="10" fontId="12" fillId="0" borderId="41" xfId="0" applyNumberFormat="1" applyFont="1" applyBorder="1"/>
    <xf numFmtId="4" fontId="12" fillId="0" borderId="42" xfId="0" applyNumberFormat="1" applyFont="1" applyBorder="1"/>
    <xf numFmtId="0" fontId="18" fillId="0" borderId="2" xfId="0" applyFont="1" applyBorder="1" applyAlignment="1">
      <alignment horizontal="left"/>
    </xf>
    <xf numFmtId="0" fontId="2" fillId="0" borderId="4" xfId="0" applyFont="1" applyBorder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8" xfId="0" applyFont="1" applyBorder="1" applyAlignment="1">
      <alignment vertical="center"/>
    </xf>
    <xf numFmtId="165" fontId="6" fillId="0" borderId="18" xfId="0" applyNumberFormat="1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4" fontId="48" fillId="0" borderId="0" xfId="0" applyNumberFormat="1" applyFont="1"/>
    <xf numFmtId="4" fontId="48" fillId="0" borderId="5" xfId="0" applyNumberFormat="1" applyFont="1" applyBorder="1"/>
    <xf numFmtId="0" fontId="8" fillId="0" borderId="86" xfId="0" applyFont="1" applyBorder="1"/>
    <xf numFmtId="0" fontId="6" fillId="0" borderId="81" xfId="0" applyFont="1" applyBorder="1" applyAlignment="1">
      <alignment horizontal="left" vertical="center"/>
    </xf>
    <xf numFmtId="166" fontId="0" fillId="0" borderId="0" xfId="0" applyNumberFormat="1"/>
    <xf numFmtId="0" fontId="18" fillId="0" borderId="2" xfId="0" applyFont="1" applyBorder="1"/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4" fontId="6" fillId="0" borderId="75" xfId="0" applyNumberFormat="1" applyFont="1" applyBorder="1"/>
    <xf numFmtId="0" fontId="19" fillId="0" borderId="0" xfId="0" applyFont="1" applyAlignment="1">
      <alignment horizontal="right"/>
    </xf>
    <xf numFmtId="4" fontId="6" fillId="0" borderId="19" xfId="0" applyNumberFormat="1" applyFont="1" applyBorder="1"/>
    <xf numFmtId="0" fontId="6" fillId="0" borderId="87" xfId="0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165" fontId="6" fillId="0" borderId="88" xfId="0" applyNumberFormat="1" applyFont="1" applyBorder="1"/>
    <xf numFmtId="4" fontId="6" fillId="0" borderId="73" xfId="0" applyNumberFormat="1" applyFont="1" applyBorder="1"/>
    <xf numFmtId="0" fontId="0" fillId="0" borderId="19" xfId="0" applyBorder="1"/>
    <xf numFmtId="0" fontId="6" fillId="0" borderId="81" xfId="0" applyFont="1" applyBorder="1" applyAlignment="1">
      <alignment vertical="center"/>
    </xf>
    <xf numFmtId="4" fontId="6" fillId="0" borderId="66" xfId="0" applyNumberFormat="1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1" fontId="25" fillId="0" borderId="0" xfId="0" applyNumberFormat="1" applyFont="1"/>
    <xf numFmtId="3" fontId="0" fillId="0" borderId="0" xfId="0" applyNumberFormat="1"/>
    <xf numFmtId="0" fontId="49" fillId="0" borderId="0" xfId="0" applyFont="1"/>
    <xf numFmtId="4" fontId="6" fillId="0" borderId="0" xfId="0" applyNumberFormat="1" applyFont="1" applyAlignment="1">
      <alignment vertical="center" textRotation="90"/>
    </xf>
    <xf numFmtId="0" fontId="50" fillId="0" borderId="0" xfId="0" applyFont="1"/>
    <xf numFmtId="4" fontId="5" fillId="0" borderId="0" xfId="0" applyNumberFormat="1" applyFont="1"/>
    <xf numFmtId="4" fontId="18" fillId="0" borderId="0" xfId="0" applyNumberFormat="1" applyFont="1"/>
    <xf numFmtId="4" fontId="6" fillId="0" borderId="4" xfId="0" applyNumberFormat="1" applyFont="1" applyBorder="1" applyAlignment="1">
      <alignment vertical="center" textRotation="90"/>
    </xf>
    <xf numFmtId="4" fontId="6" fillId="0" borderId="0" xfId="0" applyNumberFormat="1" applyFont="1" applyAlignment="1">
      <alignment wrapText="1"/>
    </xf>
    <xf numFmtId="0" fontId="8" fillId="0" borderId="36" xfId="0" applyFont="1" applyBorder="1" applyAlignment="1">
      <alignment vertical="top"/>
    </xf>
    <xf numFmtId="0" fontId="6" fillId="0" borderId="37" xfId="0" applyFont="1" applyBorder="1" applyAlignment="1">
      <alignment vertical="top"/>
    </xf>
    <xf numFmtId="165" fontId="6" fillId="0" borderId="88" xfId="0" applyNumberFormat="1" applyFont="1" applyBorder="1" applyAlignment="1">
      <alignment vertical="top"/>
    </xf>
    <xf numFmtId="0" fontId="1" fillId="0" borderId="36" xfId="0" applyFont="1" applyBorder="1"/>
    <xf numFmtId="165" fontId="6" fillId="0" borderId="52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165" fontId="6" fillId="0" borderId="73" xfId="0" applyNumberFormat="1" applyFont="1" applyBorder="1" applyAlignment="1">
      <alignment vertical="center"/>
    </xf>
    <xf numFmtId="4" fontId="21" fillId="0" borderId="0" xfId="0" applyNumberFormat="1" applyFont="1"/>
    <xf numFmtId="4" fontId="12" fillId="0" borderId="0" xfId="0" applyNumberFormat="1" applyFont="1"/>
    <xf numFmtId="0" fontId="28" fillId="0" borderId="59" xfId="1" applyFont="1" applyBorder="1" applyAlignment="1">
      <alignment horizontal="left"/>
    </xf>
    <xf numFmtId="0" fontId="51" fillId="0" borderId="60" xfId="1" applyFont="1" applyBorder="1" applyAlignment="1">
      <alignment horizontal="left"/>
    </xf>
    <xf numFmtId="0" fontId="51" fillId="0" borderId="61" xfId="1" applyFont="1" applyBorder="1" applyAlignment="1">
      <alignment horizontal="left"/>
    </xf>
    <xf numFmtId="0" fontId="28" fillId="0" borderId="34" xfId="0" applyFont="1" applyBorder="1"/>
    <xf numFmtId="0" fontId="28" fillId="0" borderId="35" xfId="0" applyFont="1" applyBorder="1"/>
    <xf numFmtId="0" fontId="28" fillId="0" borderId="25" xfId="0" applyFont="1" applyBorder="1"/>
    <xf numFmtId="0" fontId="28" fillId="0" borderId="26" xfId="0" applyFont="1" applyBorder="1"/>
    <xf numFmtId="0" fontId="28" fillId="0" borderId="27" xfId="0" applyFont="1" applyBorder="1"/>
    <xf numFmtId="4" fontId="6" fillId="0" borderId="76" xfId="0" applyNumberFormat="1" applyFont="1" applyBorder="1" applyAlignment="1">
      <alignment vertical="center"/>
    </xf>
    <xf numFmtId="4" fontId="6" fillId="0" borderId="71" xfId="0" applyNumberFormat="1" applyFont="1" applyBorder="1" applyAlignment="1">
      <alignment vertical="center"/>
    </xf>
    <xf numFmtId="4" fontId="6" fillId="0" borderId="68" xfId="0" applyNumberFormat="1" applyFont="1" applyBorder="1"/>
    <xf numFmtId="4" fontId="6" fillId="0" borderId="55" xfId="0" applyNumberFormat="1" applyFont="1" applyBorder="1"/>
    <xf numFmtId="4" fontId="6" fillId="0" borderId="77" xfId="0" applyNumberFormat="1" applyFont="1" applyBorder="1" applyAlignment="1">
      <alignment vertical="center"/>
    </xf>
    <xf numFmtId="4" fontId="6" fillId="0" borderId="72" xfId="0" applyNumberFormat="1" applyFont="1" applyBorder="1"/>
    <xf numFmtId="0" fontId="0" fillId="0" borderId="60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165" fontId="6" fillId="0" borderId="21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165" fontId="6" fillId="0" borderId="49" xfId="0" applyNumberFormat="1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165" fontId="6" fillId="0" borderId="51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6" fillId="0" borderId="22" xfId="0" applyFont="1" applyBorder="1" applyAlignment="1">
      <alignment vertical="center"/>
    </xf>
    <xf numFmtId="165" fontId="6" fillId="0" borderId="50" xfId="0" applyNumberFormat="1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4" fontId="6" fillId="0" borderId="75" xfId="0" applyNumberFormat="1" applyFont="1" applyBorder="1" applyAlignment="1">
      <alignment vertical="center"/>
    </xf>
    <xf numFmtId="4" fontId="6" fillId="0" borderId="68" xfId="0" applyNumberFormat="1" applyFont="1" applyBorder="1" applyAlignment="1">
      <alignment vertical="center"/>
    </xf>
    <xf numFmtId="4" fontId="6" fillId="0" borderId="55" xfId="0" applyNumberFormat="1" applyFont="1" applyBorder="1" applyAlignment="1">
      <alignment vertical="center"/>
    </xf>
    <xf numFmtId="4" fontId="6" fillId="0" borderId="72" xfId="0" applyNumberFormat="1" applyFont="1" applyBorder="1" applyAlignment="1">
      <alignment vertical="center"/>
    </xf>
    <xf numFmtId="0" fontId="28" fillId="0" borderId="59" xfId="1" applyFont="1" applyBorder="1" applyAlignment="1">
      <alignment horizontal="left" vertical="center"/>
    </xf>
    <xf numFmtId="0" fontId="51" fillId="0" borderId="60" xfId="1" applyFont="1" applyBorder="1" applyAlignment="1">
      <alignment horizontal="left" vertical="center"/>
    </xf>
    <xf numFmtId="0" fontId="51" fillId="0" borderId="61" xfId="1" applyFont="1" applyBorder="1" applyAlignment="1">
      <alignment horizontal="left" vertical="center"/>
    </xf>
    <xf numFmtId="0" fontId="28" fillId="0" borderId="34" xfId="0" applyFont="1" applyBorder="1" applyAlignment="1">
      <alignment vertical="center"/>
    </xf>
    <xf numFmtId="0" fontId="28" fillId="0" borderId="35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6" fillId="0" borderId="56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0" fontId="28" fillId="0" borderId="18" xfId="0" applyFont="1" applyBorder="1"/>
    <xf numFmtId="0" fontId="28" fillId="0" borderId="34" xfId="0" applyFont="1" applyBorder="1" applyAlignment="1">
      <alignment vertical="top"/>
    </xf>
    <xf numFmtId="0" fontId="28" fillId="0" borderId="35" xfId="0" applyFont="1" applyBorder="1" applyAlignment="1">
      <alignment vertical="top"/>
    </xf>
    <xf numFmtId="4" fontId="6" fillId="0" borderId="73" xfId="0" applyNumberFormat="1" applyFont="1" applyBorder="1" applyAlignment="1">
      <alignment vertical="top"/>
    </xf>
    <xf numFmtId="4" fontId="6" fillId="0" borderId="55" xfId="0" applyNumberFormat="1" applyFont="1" applyBorder="1" applyAlignment="1">
      <alignment vertical="top"/>
    </xf>
    <xf numFmtId="0" fontId="28" fillId="0" borderId="17" xfId="0" applyFont="1" applyBorder="1"/>
    <xf numFmtId="0" fontId="8" fillId="0" borderId="18" xfId="0" applyFont="1" applyBorder="1" applyAlignment="1">
      <alignment vertical="center"/>
    </xf>
    <xf numFmtId="0" fontId="8" fillId="0" borderId="86" xfId="0" applyFont="1" applyBorder="1" applyAlignment="1">
      <alignment vertical="center"/>
    </xf>
    <xf numFmtId="4" fontId="0" fillId="0" borderId="7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3" xfId="0" applyNumberFormat="1" applyBorder="1"/>
    <xf numFmtId="4" fontId="18" fillId="0" borderId="9" xfId="0" applyNumberFormat="1" applyFont="1" applyBorder="1"/>
    <xf numFmtId="4" fontId="18" fillId="0" borderId="13" xfId="0" applyNumberFormat="1" applyFont="1" applyBorder="1"/>
    <xf numFmtId="4" fontId="0" fillId="0" borderId="7" xfId="0" applyNumberFormat="1" applyFill="1" applyBorder="1"/>
    <xf numFmtId="4" fontId="0" fillId="0" borderId="9" xfId="0" applyNumberFormat="1" applyFill="1" applyBorder="1"/>
    <xf numFmtId="4" fontId="0" fillId="0" borderId="11" xfId="0" applyNumberFormat="1" applyFill="1" applyBorder="1"/>
    <xf numFmtId="4" fontId="0" fillId="0" borderId="13" xfId="0" applyNumberFormat="1" applyFill="1" applyBorder="1"/>
    <xf numFmtId="4" fontId="29" fillId="0" borderId="69" xfId="8" applyNumberFormat="1" applyFill="1" applyBorder="1"/>
    <xf numFmtId="4" fontId="29" fillId="0" borderId="70" xfId="8" applyNumberFormat="1" applyFill="1" applyBorder="1"/>
    <xf numFmtId="4" fontId="29" fillId="0" borderId="13" xfId="8" applyNumberFormat="1" applyFill="1" applyBorder="1"/>
    <xf numFmtId="4" fontId="30" fillId="0" borderId="7" xfId="7" applyNumberFormat="1" applyBorder="1"/>
    <xf numFmtId="4" fontId="30" fillId="0" borderId="9" xfId="7" applyNumberFormat="1" applyBorder="1"/>
    <xf numFmtId="4" fontId="30" fillId="0" borderId="11" xfId="7" applyNumberFormat="1" applyBorder="1"/>
    <xf numFmtId="4" fontId="30" fillId="0" borderId="13" xfId="7" applyNumberFormat="1" applyBorder="1"/>
    <xf numFmtId="4" fontId="6" fillId="0" borderId="75" xfId="7" applyNumberFormat="1" applyFont="1" applyBorder="1"/>
    <xf numFmtId="4" fontId="6" fillId="0" borderId="19" xfId="7" applyNumberFormat="1" applyFont="1" applyBorder="1"/>
    <xf numFmtId="4" fontId="6" fillId="0" borderId="76" xfId="7" applyNumberFormat="1" applyFont="1" applyBorder="1" applyAlignment="1">
      <alignment vertical="center"/>
    </xf>
    <xf numFmtId="4" fontId="6" fillId="0" borderId="71" xfId="7" applyNumberFormat="1" applyFont="1" applyBorder="1" applyAlignment="1">
      <alignment vertical="center"/>
    </xf>
    <xf numFmtId="4" fontId="6" fillId="0" borderId="68" xfId="7" applyNumberFormat="1" applyFont="1" applyBorder="1"/>
    <xf numFmtId="4" fontId="6" fillId="0" borderId="55" xfId="7" applyNumberFormat="1" applyFont="1" applyBorder="1"/>
    <xf numFmtId="4" fontId="6" fillId="0" borderId="77" xfId="7" applyNumberFormat="1" applyFont="1" applyBorder="1" applyAlignment="1">
      <alignment vertical="center"/>
    </xf>
    <xf numFmtId="4" fontId="6" fillId="0" borderId="72" xfId="7" applyNumberFormat="1" applyFont="1" applyBorder="1"/>
    <xf numFmtId="4" fontId="6" fillId="0" borderId="54" xfId="0" applyNumberFormat="1" applyFont="1" applyFill="1" applyBorder="1"/>
    <xf numFmtId="4" fontId="6" fillId="0" borderId="89" xfId="0" applyNumberFormat="1" applyFont="1" applyFill="1" applyBorder="1"/>
    <xf numFmtId="0" fontId="0" fillId="8" borderId="18" xfId="0" applyFill="1" applyBorder="1"/>
    <xf numFmtId="0" fontId="6" fillId="8" borderId="18" xfId="0" applyFont="1" applyFill="1" applyBorder="1"/>
    <xf numFmtId="165" fontId="6" fillId="8" borderId="18" xfId="0" applyNumberFormat="1" applyFont="1" applyFill="1" applyBorder="1"/>
    <xf numFmtId="4" fontId="6" fillId="8" borderId="19" xfId="0" applyNumberFormat="1" applyFont="1" applyFill="1" applyBorder="1" applyAlignment="1">
      <alignment vertical="center"/>
    </xf>
    <xf numFmtId="49" fontId="31" fillId="3" borderId="57" xfId="0" applyNumberFormat="1" applyFont="1" applyFill="1" applyBorder="1" applyAlignment="1">
      <alignment horizontal="center" vertical="center"/>
    </xf>
    <xf numFmtId="49" fontId="31" fillId="3" borderId="53" xfId="0" applyNumberFormat="1" applyFont="1" applyFill="1" applyBorder="1" applyAlignment="1">
      <alignment horizontal="center" vertical="center"/>
    </xf>
    <xf numFmtId="0" fontId="18" fillId="0" borderId="62" xfId="1" applyFont="1" applyBorder="1" applyAlignment="1">
      <alignment horizontal="left" vertical="center" wrapText="1"/>
    </xf>
    <xf numFmtId="0" fontId="18" fillId="0" borderId="63" xfId="1" applyFont="1" applyBorder="1" applyAlignment="1">
      <alignment horizontal="left" vertical="center" wrapText="1"/>
    </xf>
    <xf numFmtId="0" fontId="1" fillId="0" borderId="0" xfId="1" applyAlignment="1">
      <alignment horizontal="left"/>
    </xf>
    <xf numFmtId="0" fontId="30" fillId="0" borderId="47" xfId="7" applyBorder="1" applyAlignment="1">
      <alignment horizontal="left"/>
    </xf>
    <xf numFmtId="0" fontId="30" fillId="0" borderId="45" xfId="7" applyBorder="1" applyAlignment="1">
      <alignment horizontal="left"/>
    </xf>
    <xf numFmtId="0" fontId="30" fillId="0" borderId="46" xfId="7" applyBorder="1" applyAlignment="1">
      <alignment horizontal="left"/>
    </xf>
    <xf numFmtId="0" fontId="18" fillId="0" borderId="29" xfId="1" applyFont="1" applyBorder="1" applyAlignment="1">
      <alignment vertical="center" wrapText="1"/>
    </xf>
    <xf numFmtId="0" fontId="18" fillId="0" borderId="30" xfId="1" applyFont="1" applyBorder="1" applyAlignment="1">
      <alignment vertical="center" wrapText="1"/>
    </xf>
    <xf numFmtId="0" fontId="18" fillId="0" borderId="78" xfId="1" applyFont="1" applyBorder="1" applyAlignment="1">
      <alignment vertical="center" wrapText="1"/>
    </xf>
    <xf numFmtId="0" fontId="0" fillId="0" borderId="47" xfId="1" applyFont="1" applyBorder="1" applyAlignment="1">
      <alignment horizontal="left" wrapText="1"/>
    </xf>
    <xf numFmtId="0" fontId="0" fillId="0" borderId="45" xfId="1" applyFont="1" applyBorder="1" applyAlignment="1">
      <alignment horizontal="left" wrapText="1"/>
    </xf>
    <xf numFmtId="0" fontId="0" fillId="0" borderId="48" xfId="1" applyFont="1" applyBorder="1" applyAlignment="1">
      <alignment horizontal="left" wrapText="1"/>
    </xf>
    <xf numFmtId="0" fontId="0" fillId="0" borderId="47" xfId="1" applyFont="1" applyBorder="1" applyAlignment="1">
      <alignment horizontal="left"/>
    </xf>
    <xf numFmtId="0" fontId="0" fillId="0" borderId="45" xfId="1" applyFont="1" applyBorder="1" applyAlignment="1">
      <alignment horizontal="left"/>
    </xf>
    <xf numFmtId="0" fontId="0" fillId="0" borderId="46" xfId="1" applyFont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0" fillId="0" borderId="47" xfId="0" applyFill="1" applyBorder="1" applyAlignment="1">
      <alignment horizontal="left"/>
    </xf>
    <xf numFmtId="0" fontId="0" fillId="0" borderId="45" xfId="0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18" fillId="0" borderId="29" xfId="1" applyFont="1" applyFill="1" applyBorder="1" applyAlignment="1">
      <alignment vertical="center" wrapText="1"/>
    </xf>
    <xf numFmtId="0" fontId="18" fillId="0" borderId="30" xfId="1" applyFont="1" applyFill="1" applyBorder="1" applyAlignment="1">
      <alignment vertical="center" wrapText="1"/>
    </xf>
    <xf numFmtId="0" fontId="18" fillId="0" borderId="31" xfId="1" applyFont="1" applyFill="1" applyBorder="1" applyAlignment="1">
      <alignment vertical="center" wrapText="1"/>
    </xf>
    <xf numFmtId="0" fontId="0" fillId="0" borderId="47" xfId="1" applyFont="1" applyFill="1" applyBorder="1" applyAlignment="1">
      <alignment horizontal="left"/>
    </xf>
    <xf numFmtId="0" fontId="0" fillId="0" borderId="45" xfId="1" applyFont="1" applyFill="1" applyBorder="1" applyAlignment="1">
      <alignment horizontal="left"/>
    </xf>
    <xf numFmtId="0" fontId="0" fillId="0" borderId="62" xfId="1" applyFont="1" applyFill="1" applyBorder="1" applyAlignment="1">
      <alignment horizontal="left"/>
    </xf>
    <xf numFmtId="0" fontId="0" fillId="0" borderId="63" xfId="1" applyFont="1" applyFill="1" applyBorder="1" applyAlignment="1">
      <alignment horizontal="left"/>
    </xf>
    <xf numFmtId="0" fontId="0" fillId="0" borderId="67" xfId="1" applyFont="1" applyFill="1" applyBorder="1" applyAlignment="1">
      <alignment horizontal="left"/>
    </xf>
    <xf numFmtId="49" fontId="29" fillId="0" borderId="47" xfId="8" applyNumberFormat="1" applyFill="1" applyBorder="1" applyAlignment="1">
      <alignment horizontal="left"/>
    </xf>
    <xf numFmtId="49" fontId="29" fillId="0" borderId="45" xfId="8" applyNumberFormat="1" applyFill="1" applyBorder="1" applyAlignment="1">
      <alignment horizontal="left"/>
    </xf>
    <xf numFmtId="49" fontId="29" fillId="0" borderId="46" xfId="8" applyNumberFormat="1" applyFill="1" applyBorder="1" applyAlignment="1">
      <alignment horizontal="left"/>
    </xf>
    <xf numFmtId="49" fontId="32" fillId="0" borderId="0" xfId="8" applyNumberFormat="1" applyFont="1" applyFill="1" applyBorder="1" applyAlignment="1">
      <alignment horizontal="left"/>
    </xf>
    <xf numFmtId="0" fontId="32" fillId="0" borderId="0" xfId="8" applyFont="1" applyFill="1" applyBorder="1" applyAlignment="1">
      <alignment horizontal="left"/>
    </xf>
    <xf numFmtId="49" fontId="29" fillId="0" borderId="17" xfId="8" applyNumberFormat="1" applyFill="1" applyBorder="1" applyAlignment="1">
      <alignment horizontal="left"/>
    </xf>
    <xf numFmtId="0" fontId="29" fillId="0" borderId="18" xfId="8" applyFill="1" applyBorder="1" applyAlignment="1">
      <alignment horizontal="left"/>
    </xf>
    <xf numFmtId="49" fontId="29" fillId="0" borderId="17" xfId="8" applyNumberFormat="1" applyFill="1" applyBorder="1" applyAlignment="1">
      <alignment horizontal="left" wrapText="1"/>
    </xf>
    <xf numFmtId="0" fontId="29" fillId="0" borderId="18" xfId="8" applyFill="1" applyBorder="1"/>
    <xf numFmtId="49" fontId="29" fillId="0" borderId="12" xfId="8" applyNumberFormat="1" applyFill="1" applyBorder="1" applyAlignment="1">
      <alignment horizontal="left" wrapText="1"/>
    </xf>
    <xf numFmtId="49" fontId="29" fillId="0" borderId="65" xfId="8" applyNumberFormat="1" applyFill="1" applyBorder="1" applyAlignment="1">
      <alignment horizontal="left" wrapText="1"/>
    </xf>
    <xf numFmtId="49" fontId="31" fillId="0" borderId="0" xfId="8" applyNumberFormat="1" applyFont="1" applyFill="1" applyBorder="1" applyAlignment="1">
      <alignment horizontal="left" vertical="center" wrapText="1"/>
    </xf>
    <xf numFmtId="0" fontId="31" fillId="0" borderId="0" xfId="8" applyFont="1" applyFill="1" applyBorder="1" applyAlignment="1">
      <alignment horizontal="left" vertical="center" wrapText="1"/>
    </xf>
    <xf numFmtId="0" fontId="18" fillId="0" borderId="23" xfId="0" applyFont="1" applyBorder="1"/>
    <xf numFmtId="0" fontId="28" fillId="0" borderId="24" xfId="0" applyFont="1" applyBorder="1"/>
    <xf numFmtId="0" fontId="18" fillId="0" borderId="31" xfId="1" applyFont="1" applyBorder="1" applyAlignment="1">
      <alignment vertical="center" wrapText="1"/>
    </xf>
    <xf numFmtId="0" fontId="28" fillId="0" borderId="47" xfId="1" applyFont="1" applyBorder="1" applyAlignment="1">
      <alignment horizontal="left" wrapText="1"/>
    </xf>
    <xf numFmtId="0" fontId="28" fillId="0" borderId="45" xfId="1" applyFont="1" applyBorder="1" applyAlignment="1">
      <alignment horizontal="left" wrapText="1"/>
    </xf>
    <xf numFmtId="0" fontId="28" fillId="0" borderId="48" xfId="1" applyFont="1" applyBorder="1" applyAlignment="1">
      <alignment horizontal="left" wrapText="1"/>
    </xf>
    <xf numFmtId="0" fontId="28" fillId="0" borderId="47" xfId="1" applyFont="1" applyBorder="1" applyAlignment="1">
      <alignment horizontal="left"/>
    </xf>
    <xf numFmtId="0" fontId="28" fillId="0" borderId="45" xfId="1" applyFont="1" applyBorder="1" applyAlignment="1">
      <alignment horizontal="left"/>
    </xf>
    <xf numFmtId="0" fontId="28" fillId="0" borderId="46" xfId="1" applyFont="1" applyBorder="1" applyAlignment="1">
      <alignment horizontal="left"/>
    </xf>
    <xf numFmtId="0" fontId="18" fillId="0" borderId="23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8" fillId="0" borderId="47" xfId="1" applyFont="1" applyBorder="1" applyAlignment="1">
      <alignment horizontal="left" vertical="center" wrapText="1"/>
    </xf>
    <xf numFmtId="0" fontId="28" fillId="0" borderId="45" xfId="1" applyFont="1" applyBorder="1" applyAlignment="1">
      <alignment horizontal="left" vertical="center" wrapText="1"/>
    </xf>
    <xf numFmtId="0" fontId="28" fillId="0" borderId="48" xfId="1" applyFont="1" applyBorder="1" applyAlignment="1">
      <alignment horizontal="left" vertical="center" wrapText="1"/>
    </xf>
    <xf numFmtId="0" fontId="28" fillId="0" borderId="47" xfId="1" applyFont="1" applyBorder="1" applyAlignment="1">
      <alignment horizontal="left" vertical="center"/>
    </xf>
    <xf numFmtId="0" fontId="28" fillId="0" borderId="45" xfId="1" applyFont="1" applyBorder="1" applyAlignment="1">
      <alignment horizontal="left" vertical="center"/>
    </xf>
    <xf numFmtId="0" fontId="28" fillId="0" borderId="46" xfId="1" applyFont="1" applyBorder="1" applyAlignment="1">
      <alignment horizontal="left" vertical="center"/>
    </xf>
    <xf numFmtId="0" fontId="28" fillId="0" borderId="46" xfId="1" applyFont="1" applyBorder="1" applyAlignment="1">
      <alignment horizontal="left" wrapText="1"/>
    </xf>
    <xf numFmtId="0" fontId="28" fillId="8" borderId="47" xfId="1" applyFont="1" applyFill="1" applyBorder="1" applyAlignment="1">
      <alignment horizontal="left"/>
    </xf>
    <xf numFmtId="0" fontId="28" fillId="8" borderId="45" xfId="1" applyFont="1" applyFill="1" applyBorder="1" applyAlignment="1">
      <alignment horizontal="left"/>
    </xf>
    <xf numFmtId="0" fontId="28" fillId="8" borderId="46" xfId="1" applyFont="1" applyFill="1" applyBorder="1" applyAlignment="1">
      <alignment horizontal="left"/>
    </xf>
    <xf numFmtId="0" fontId="28" fillId="0" borderId="29" xfId="0" applyFont="1" applyBorder="1" applyAlignment="1">
      <alignment horizontal="left"/>
    </xf>
    <xf numFmtId="0" fontId="28" fillId="0" borderId="30" xfId="0" applyFont="1" applyBorder="1" applyAlignment="1">
      <alignment horizontal="left"/>
    </xf>
    <xf numFmtId="0" fontId="28" fillId="0" borderId="78" xfId="0" applyFont="1" applyBorder="1" applyAlignment="1">
      <alignment horizontal="left"/>
    </xf>
    <xf numFmtId="4" fontId="6" fillId="0" borderId="0" xfId="0" applyNumberFormat="1" applyFont="1" applyAlignment="1">
      <alignment horizontal="center" vertical="center" textRotation="90" wrapText="1"/>
    </xf>
    <xf numFmtId="0" fontId="28" fillId="0" borderId="47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8" fillId="0" borderId="48" xfId="0" applyFont="1" applyBorder="1" applyAlignment="1">
      <alignment horizontal="left"/>
    </xf>
    <xf numFmtId="0" fontId="28" fillId="0" borderId="46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8" fillId="0" borderId="47" xfId="0" applyFont="1" applyBorder="1"/>
    <xf numFmtId="0" fontId="18" fillId="0" borderId="45" xfId="0" applyFont="1" applyBorder="1"/>
    <xf numFmtId="0" fontId="18" fillId="0" borderId="46" xfId="0" applyFont="1" applyBorder="1"/>
    <xf numFmtId="0" fontId="28" fillId="0" borderId="34" xfId="1" applyFont="1" applyBorder="1" applyAlignment="1">
      <alignment horizontal="left" wrapText="1"/>
    </xf>
    <xf numFmtId="0" fontId="28" fillId="0" borderId="35" xfId="1" applyFont="1" applyBorder="1" applyAlignment="1">
      <alignment horizontal="left" wrapText="1"/>
    </xf>
    <xf numFmtId="0" fontId="28" fillId="0" borderId="37" xfId="1" applyFont="1" applyBorder="1" applyAlignment="1">
      <alignment horizontal="left" wrapText="1"/>
    </xf>
    <xf numFmtId="0" fontId="28" fillId="0" borderId="83" xfId="1" applyFont="1" applyBorder="1" applyAlignment="1">
      <alignment horizontal="left" vertical="center" wrapText="1"/>
    </xf>
    <xf numFmtId="0" fontId="28" fillId="0" borderId="84" xfId="1" applyFont="1" applyBorder="1" applyAlignment="1">
      <alignment horizontal="left" vertical="center" wrapText="1"/>
    </xf>
    <xf numFmtId="0" fontId="28" fillId="0" borderId="85" xfId="1" applyFont="1" applyBorder="1" applyAlignment="1">
      <alignment horizontal="left" vertical="center" wrapText="1"/>
    </xf>
    <xf numFmtId="0" fontId="28" fillId="0" borderId="46" xfId="1" applyFont="1" applyBorder="1" applyAlignment="1">
      <alignment horizontal="left" vertical="center" wrapText="1"/>
    </xf>
    <xf numFmtId="0" fontId="18" fillId="0" borderId="40" xfId="1" applyFont="1" applyBorder="1" applyAlignment="1">
      <alignment horizontal="left" vertical="center" wrapText="1"/>
    </xf>
    <xf numFmtId="0" fontId="18" fillId="0" borderId="41" xfId="1" applyFont="1" applyBorder="1" applyAlignment="1">
      <alignment horizontal="left" vertical="center" wrapText="1"/>
    </xf>
    <xf numFmtId="0" fontId="18" fillId="0" borderId="47" xfId="1" applyFont="1" applyBorder="1" applyAlignment="1">
      <alignment horizontal="left" vertical="center" wrapText="1"/>
    </xf>
    <xf numFmtId="0" fontId="18" fillId="0" borderId="45" xfId="1" applyFont="1" applyBorder="1" applyAlignment="1">
      <alignment horizontal="left" vertical="center" wrapText="1"/>
    </xf>
    <xf numFmtId="0" fontId="18" fillId="0" borderId="46" xfId="1" applyFont="1" applyBorder="1" applyAlignment="1">
      <alignment horizontal="left" vertical="center" wrapText="1"/>
    </xf>
    <xf numFmtId="0" fontId="28" fillId="0" borderId="83" xfId="1" applyFont="1" applyBorder="1" applyAlignment="1">
      <alignment horizontal="left" vertical="center"/>
    </xf>
    <xf numFmtId="0" fontId="28" fillId="0" borderId="84" xfId="1" applyFont="1" applyBorder="1" applyAlignment="1">
      <alignment horizontal="left" vertical="center"/>
    </xf>
    <xf numFmtId="0" fontId="28" fillId="0" borderId="85" xfId="1" applyFont="1" applyBorder="1" applyAlignment="1">
      <alignment horizontal="left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left" vertical="center" wrapText="1"/>
    </xf>
    <xf numFmtId="0" fontId="17" fillId="5" borderId="80" xfId="0" applyFont="1" applyFill="1" applyBorder="1" applyAlignment="1">
      <alignment horizontal="left" vertical="center" wrapText="1"/>
    </xf>
    <xf numFmtId="0" fontId="17" fillId="7" borderId="16" xfId="0" applyFont="1" applyFill="1" applyBorder="1" applyAlignment="1">
      <alignment horizontal="left" vertical="center" wrapText="1"/>
    </xf>
    <xf numFmtId="0" fontId="17" fillId="7" borderId="80" xfId="0" applyFont="1" applyFill="1" applyBorder="1" applyAlignment="1">
      <alignment horizontal="left" vertical="center" wrapText="1"/>
    </xf>
  </cellXfs>
  <cellStyles count="9">
    <cellStyle name="Čiarka 2" xfId="2" xr:uid="{00000000-0005-0000-0000-000000000000}"/>
    <cellStyle name="Čiarka 2 2" xfId="5" xr:uid="{00000000-0005-0000-0000-000001000000}"/>
    <cellStyle name="Čiarka 3" xfId="4" xr:uid="{00000000-0005-0000-0000-000002000000}"/>
    <cellStyle name="Čiarka 4" xfId="3" xr:uid="{00000000-0005-0000-0000-000003000000}"/>
    <cellStyle name="Normálna" xfId="0" builtinId="0"/>
    <cellStyle name="Normálna 2" xfId="7" xr:uid="{344FDB0E-95DC-4B4B-99E1-CCC8510AE7C9}"/>
    <cellStyle name="Normálne 2" xfId="6" xr:uid="{00000000-0005-0000-0000-000005000000}"/>
    <cellStyle name="Normálne 2 2" xfId="8" xr:uid="{42BE2A3E-2C8D-4548-AFB6-2D922B944622}"/>
    <cellStyle name="normálne_30 mil  17 01 2012 (2)" xfId="1" xr:uid="{00000000-0005-0000-0000-000006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687FC-1975-4CEA-99A9-BE3F44BE6297}">
  <dimension ref="A1:M42"/>
  <sheetViews>
    <sheetView topLeftCell="A7" workbookViewId="0">
      <selection activeCell="A30" sqref="A30:C30"/>
    </sheetView>
  </sheetViews>
  <sheetFormatPr defaultRowHeight="15" x14ac:dyDescent="0.25"/>
  <cols>
    <col min="1" max="1" width="19.140625" style="156" customWidth="1"/>
    <col min="2" max="2" width="14.28515625" style="156" customWidth="1"/>
    <col min="3" max="3" width="22.7109375" style="156" customWidth="1"/>
    <col min="4" max="5" width="10.7109375" style="156" customWidth="1"/>
    <col min="6" max="8" width="14.28515625" style="156" customWidth="1"/>
    <col min="9" max="9" width="7.140625" style="156" customWidth="1"/>
    <col min="10" max="11" width="12.85546875" style="156" customWidth="1"/>
    <col min="12" max="16384" width="9.140625" style="156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155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155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155"/>
    </row>
    <row r="4" spans="1:11" x14ac:dyDescent="0.25">
      <c r="A4" s="96"/>
      <c r="B4" s="157" t="s">
        <v>42</v>
      </c>
      <c r="C4" s="95"/>
      <c r="D4" s="96"/>
      <c r="E4" s="96"/>
      <c r="F4" s="96"/>
      <c r="G4" s="96"/>
      <c r="H4" s="96"/>
      <c r="I4" s="96"/>
      <c r="J4" s="96"/>
      <c r="K4" s="155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155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155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155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155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155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155"/>
    </row>
    <row r="11" spans="1:11" x14ac:dyDescent="0.25">
      <c r="A11" s="157" t="s">
        <v>56</v>
      </c>
      <c r="B11" s="158"/>
      <c r="C11" s="157"/>
      <c r="E11" s="159"/>
      <c r="F11" s="160"/>
      <c r="G11" s="80"/>
      <c r="H11" s="98"/>
      <c r="I11" s="98"/>
      <c r="J11" s="98"/>
      <c r="K11" s="155"/>
    </row>
    <row r="12" spans="1:11" ht="16.5" thickBot="1" x14ac:dyDescent="0.3">
      <c r="A12" s="161"/>
      <c r="B12" s="161"/>
      <c r="C12" s="161"/>
      <c r="D12" s="161"/>
      <c r="E12" s="161"/>
      <c r="F12" s="162"/>
      <c r="G12" s="161"/>
      <c r="H12" s="162"/>
      <c r="I12" s="161"/>
      <c r="J12" s="162"/>
      <c r="K12" s="162"/>
    </row>
    <row r="13" spans="1:11" x14ac:dyDescent="0.25">
      <c r="A13" s="163" t="s">
        <v>5</v>
      </c>
      <c r="B13" s="164"/>
      <c r="C13" s="165"/>
      <c r="D13" s="165" t="s">
        <v>57</v>
      </c>
      <c r="E13" s="165"/>
      <c r="F13" s="166"/>
      <c r="G13" s="165"/>
      <c r="H13" s="166"/>
      <c r="I13" s="165"/>
      <c r="J13" s="166"/>
      <c r="K13" s="167"/>
    </row>
    <row r="14" spans="1:11" x14ac:dyDescent="0.25">
      <c r="A14" s="157" t="s">
        <v>56</v>
      </c>
      <c r="D14" s="168"/>
      <c r="F14" s="155"/>
      <c r="H14" s="168"/>
      <c r="I14" s="168"/>
      <c r="K14" s="169"/>
    </row>
    <row r="15" spans="1:11" ht="15.75" thickBot="1" x14ac:dyDescent="0.3">
      <c r="A15" s="170"/>
      <c r="F15" s="155"/>
      <c r="H15" s="171"/>
      <c r="I15" s="172"/>
      <c r="J15" s="173"/>
      <c r="K15" s="174"/>
    </row>
    <row r="16" spans="1:11" x14ac:dyDescent="0.25">
      <c r="A16" s="175" t="s">
        <v>6</v>
      </c>
      <c r="B16" s="573">
        <v>599</v>
      </c>
      <c r="C16" s="156" t="s">
        <v>7</v>
      </c>
      <c r="F16" s="155"/>
      <c r="H16" s="171"/>
      <c r="I16" s="172"/>
      <c r="J16" s="173"/>
      <c r="K16" s="176"/>
    </row>
    <row r="17" spans="1:11" x14ac:dyDescent="0.25">
      <c r="A17" s="177" t="s">
        <v>58</v>
      </c>
      <c r="B17" s="574">
        <v>5.6</v>
      </c>
      <c r="C17" s="156" t="s">
        <v>7</v>
      </c>
      <c r="F17" s="155"/>
      <c r="H17" s="172"/>
      <c r="I17" s="172"/>
      <c r="J17" s="178"/>
      <c r="K17" s="174"/>
    </row>
    <row r="18" spans="1:11" ht="17.25" x14ac:dyDescent="0.25">
      <c r="A18" s="179" t="s">
        <v>9</v>
      </c>
      <c r="B18" s="575">
        <f>B16*B17+B19</f>
        <v>3474.3999999999996</v>
      </c>
      <c r="C18" s="156" t="s">
        <v>35</v>
      </c>
      <c r="F18" s="155"/>
      <c r="H18" s="172"/>
      <c r="I18" s="172"/>
      <c r="J18" s="178"/>
      <c r="K18" s="174"/>
    </row>
    <row r="19" spans="1:11" ht="18" thickBot="1" x14ac:dyDescent="0.3">
      <c r="A19" s="180" t="s">
        <v>59</v>
      </c>
      <c r="B19" s="576">
        <v>120</v>
      </c>
      <c r="C19" s="156" t="s">
        <v>60</v>
      </c>
      <c r="D19" s="181"/>
      <c r="F19" s="155"/>
      <c r="H19" s="155"/>
      <c r="J19" s="182"/>
      <c r="K19" s="174"/>
    </row>
    <row r="20" spans="1:11" x14ac:dyDescent="0.25">
      <c r="A20" s="170"/>
      <c r="B20" s="183"/>
      <c r="F20" s="155"/>
      <c r="H20" s="155"/>
      <c r="J20" s="182"/>
      <c r="K20" s="174"/>
    </row>
    <row r="21" spans="1:11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s="153" customFormat="1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11" x14ac:dyDescent="0.25">
      <c r="A23" s="185" t="s">
        <v>15</v>
      </c>
      <c r="B23" s="186"/>
      <c r="C23" s="187"/>
      <c r="D23" s="188" t="s">
        <v>7</v>
      </c>
      <c r="E23" s="189" t="s">
        <v>16</v>
      </c>
      <c r="F23" s="190">
        <v>0</v>
      </c>
      <c r="G23" s="577">
        <f>B17*2</f>
        <v>11.2</v>
      </c>
      <c r="H23" s="581">
        <f t="shared" ref="H23:H28" si="0">F23*G23</f>
        <v>0</v>
      </c>
      <c r="I23" s="184"/>
      <c r="J23" s="191"/>
      <c r="K23" s="192"/>
    </row>
    <row r="24" spans="1:11" x14ac:dyDescent="0.25">
      <c r="A24" s="596" t="s">
        <v>17</v>
      </c>
      <c r="B24" s="597"/>
      <c r="C24" s="598"/>
      <c r="D24" s="193" t="s">
        <v>18</v>
      </c>
      <c r="E24" s="194"/>
      <c r="F24" s="195">
        <v>0</v>
      </c>
      <c r="G24" s="578">
        <f>B18</f>
        <v>3474.3999999999996</v>
      </c>
      <c r="H24" s="582">
        <f t="shared" si="0"/>
        <v>0</v>
      </c>
      <c r="I24" s="184"/>
      <c r="J24" s="191"/>
      <c r="K24" s="192"/>
    </row>
    <row r="25" spans="1:11" ht="27.75" customHeight="1" x14ac:dyDescent="0.25">
      <c r="A25" s="599" t="s">
        <v>61</v>
      </c>
      <c r="B25" s="600"/>
      <c r="C25" s="601"/>
      <c r="D25" s="196" t="s">
        <v>18</v>
      </c>
      <c r="E25" s="197" t="s">
        <v>16</v>
      </c>
      <c r="F25" s="198">
        <v>0</v>
      </c>
      <c r="G25" s="579">
        <v>1719.2</v>
      </c>
      <c r="H25" s="583">
        <f>G25*F25</f>
        <v>0</v>
      </c>
      <c r="I25" s="184" t="s">
        <v>62</v>
      </c>
      <c r="J25" s="191"/>
      <c r="K25" s="192"/>
    </row>
    <row r="26" spans="1:11" x14ac:dyDescent="0.25">
      <c r="A26" s="199" t="s">
        <v>19</v>
      </c>
      <c r="B26" s="200"/>
      <c r="C26" s="200"/>
      <c r="D26" s="201" t="s">
        <v>20</v>
      </c>
      <c r="E26" s="202" t="s">
        <v>16</v>
      </c>
      <c r="F26" s="203">
        <v>0</v>
      </c>
      <c r="G26" s="578">
        <f>B18</f>
        <v>3474.3999999999996</v>
      </c>
      <c r="H26" s="582">
        <f t="shared" si="0"/>
        <v>0</v>
      </c>
      <c r="I26" s="184"/>
      <c r="J26" s="191"/>
      <c r="K26" s="192"/>
    </row>
    <row r="27" spans="1:11" x14ac:dyDescent="0.25">
      <c r="A27" s="204" t="s">
        <v>81</v>
      </c>
      <c r="B27" s="205"/>
      <c r="C27" s="206"/>
      <c r="D27" s="207" t="s">
        <v>18</v>
      </c>
      <c r="E27" s="208" t="s">
        <v>33</v>
      </c>
      <c r="F27" s="209">
        <v>0</v>
      </c>
      <c r="G27" s="578">
        <f>B18+G28</f>
        <v>5165.5999999999995</v>
      </c>
      <c r="H27" s="582">
        <f t="shared" si="0"/>
        <v>0</v>
      </c>
      <c r="I27" s="184"/>
      <c r="J27" s="191"/>
      <c r="K27" s="192"/>
    </row>
    <row r="28" spans="1:11" x14ac:dyDescent="0.25">
      <c r="A28" s="602" t="s">
        <v>34</v>
      </c>
      <c r="B28" s="603"/>
      <c r="C28" s="604"/>
      <c r="D28" s="201" t="s">
        <v>20</v>
      </c>
      <c r="E28" s="202" t="s">
        <v>16</v>
      </c>
      <c r="F28" s="210">
        <v>0</v>
      </c>
      <c r="G28" s="578">
        <v>1691.2</v>
      </c>
      <c r="H28" s="582">
        <f t="shared" si="0"/>
        <v>0</v>
      </c>
      <c r="I28" s="184"/>
      <c r="J28" s="191"/>
      <c r="K28" s="192"/>
    </row>
    <row r="29" spans="1:11" x14ac:dyDescent="0.25">
      <c r="A29" s="605" t="s">
        <v>31</v>
      </c>
      <c r="B29" s="606"/>
      <c r="C29" s="607"/>
      <c r="D29" s="193" t="s">
        <v>7</v>
      </c>
      <c r="E29" s="212"/>
      <c r="F29" s="213">
        <v>0</v>
      </c>
      <c r="G29" s="578">
        <f>B16+3*B17</f>
        <v>615.79999999999995</v>
      </c>
      <c r="H29" s="582">
        <f>F29*G29</f>
        <v>0</v>
      </c>
      <c r="I29" s="211"/>
      <c r="J29" s="191"/>
      <c r="K29" s="192"/>
    </row>
    <row r="30" spans="1:11" ht="15.75" customHeight="1" thickBot="1" x14ac:dyDescent="0.3">
      <c r="A30" s="593" t="s">
        <v>164</v>
      </c>
      <c r="B30" s="594"/>
      <c r="C30" s="594"/>
      <c r="D30" s="214" t="s">
        <v>41</v>
      </c>
      <c r="E30" s="215" t="s">
        <v>38</v>
      </c>
      <c r="F30" s="216">
        <v>0</v>
      </c>
      <c r="G30" s="580">
        <f>G28/B17*2-10</f>
        <v>594</v>
      </c>
      <c r="H30" s="584">
        <f>F30*G30</f>
        <v>0</v>
      </c>
      <c r="I30" s="217"/>
      <c r="J30" s="211"/>
      <c r="K30" s="218"/>
    </row>
    <row r="31" spans="1:11" ht="15.75" thickBot="1" x14ac:dyDescent="0.3">
      <c r="A31" s="219"/>
      <c r="B31" s="220"/>
      <c r="C31" s="220"/>
      <c r="D31" s="221"/>
      <c r="E31" s="222"/>
      <c r="F31" s="222"/>
      <c r="G31" s="222" t="s">
        <v>21</v>
      </c>
      <c r="H31" s="223">
        <f>SUM(H23:H30)</f>
        <v>0</v>
      </c>
      <c r="I31" s="222"/>
      <c r="J31" s="224"/>
      <c r="K31" s="225"/>
    </row>
    <row r="32" spans="1:11" ht="15.75" thickBot="1" x14ac:dyDescent="0.3">
      <c r="A32" s="219"/>
      <c r="B32" s="220"/>
      <c r="C32" s="220"/>
      <c r="D32" s="220"/>
      <c r="E32" s="226"/>
      <c r="F32" s="222"/>
      <c r="G32" s="222"/>
      <c r="H32" s="222"/>
      <c r="I32" s="222"/>
      <c r="J32" s="224" t="s">
        <v>22</v>
      </c>
      <c r="K32" s="227" t="s">
        <v>23</v>
      </c>
    </row>
    <row r="33" spans="1:13" ht="15.75" thickBot="1" x14ac:dyDescent="0.3">
      <c r="A33" s="219"/>
      <c r="B33" s="220"/>
      <c r="C33" s="220"/>
      <c r="D33" s="220"/>
      <c r="E33" s="222"/>
      <c r="F33" s="222"/>
      <c r="G33" s="222"/>
      <c r="H33" s="222" t="s">
        <v>24</v>
      </c>
      <c r="I33" s="228" t="s">
        <v>13</v>
      </c>
      <c r="J33" s="229">
        <f>H31*0.2</f>
        <v>0</v>
      </c>
      <c r="K33" s="230">
        <f>H31*1.2</f>
        <v>0</v>
      </c>
    </row>
    <row r="34" spans="1:13" ht="15.75" thickBot="1" x14ac:dyDescent="0.3">
      <c r="A34" s="231"/>
      <c r="B34" s="232"/>
      <c r="C34" s="232"/>
      <c r="D34" s="232"/>
      <c r="E34" s="232"/>
      <c r="F34" s="233"/>
      <c r="G34" s="234"/>
      <c r="H34" s="234"/>
      <c r="I34" s="235"/>
      <c r="J34" s="236"/>
      <c r="K34" s="237"/>
    </row>
    <row r="35" spans="1:13" x14ac:dyDescent="0.25">
      <c r="A35" s="336"/>
      <c r="B35" s="153"/>
      <c r="C35" s="153"/>
      <c r="D35" s="153"/>
      <c r="E35" s="153"/>
      <c r="F35" s="97"/>
      <c r="G35" s="337"/>
      <c r="H35" s="338"/>
      <c r="I35" s="339"/>
      <c r="J35" s="338"/>
      <c r="K35" s="340"/>
      <c r="L35" s="153"/>
      <c r="M35" s="153"/>
    </row>
    <row r="36" spans="1:13" x14ac:dyDescent="0.25">
      <c r="A36" s="238" t="s">
        <v>25</v>
      </c>
      <c r="B36" s="239"/>
      <c r="C36" s="239"/>
      <c r="D36" s="239"/>
      <c r="E36" s="239"/>
      <c r="F36" s="239"/>
      <c r="G36" s="240"/>
      <c r="H36" s="240"/>
      <c r="I36" s="241"/>
      <c r="J36" s="240"/>
      <c r="K36" s="240"/>
      <c r="L36" s="96"/>
      <c r="M36" s="96"/>
    </row>
    <row r="37" spans="1:13" x14ac:dyDescent="0.25">
      <c r="A37" s="238" t="s">
        <v>26</v>
      </c>
      <c r="B37" s="239"/>
      <c r="C37" s="239"/>
      <c r="D37" s="239"/>
      <c r="E37" s="239"/>
      <c r="F37" s="239"/>
      <c r="G37" s="242"/>
      <c r="H37" s="242"/>
      <c r="I37" s="243"/>
      <c r="J37" s="341"/>
      <c r="K37" s="342"/>
      <c r="L37" s="96"/>
      <c r="M37" s="96"/>
    </row>
    <row r="38" spans="1:13" ht="15" customHeight="1" x14ac:dyDescent="0.25">
      <c r="A38" s="238" t="s">
        <v>27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</row>
    <row r="39" spans="1:13" x14ac:dyDescent="0.25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</row>
    <row r="40" spans="1:13" x14ac:dyDescent="0.25">
      <c r="F40" s="155"/>
      <c r="H40" s="155"/>
      <c r="J40" s="155"/>
      <c r="K40" s="155"/>
    </row>
    <row r="41" spans="1:13" x14ac:dyDescent="0.25">
      <c r="A41" s="245"/>
      <c r="B41" s="245"/>
      <c r="C41" s="96"/>
      <c r="D41" s="96"/>
      <c r="E41" s="96"/>
      <c r="F41" s="96"/>
      <c r="G41" s="246" t="s">
        <v>28</v>
      </c>
      <c r="H41" s="246"/>
      <c r="I41" s="246"/>
      <c r="J41" s="155"/>
      <c r="K41" s="155"/>
    </row>
    <row r="42" spans="1:13" x14ac:dyDescent="0.25">
      <c r="A42" s="595" t="s">
        <v>29</v>
      </c>
      <c r="B42" s="595"/>
      <c r="C42" s="595"/>
      <c r="D42" s="95"/>
      <c r="E42" s="95"/>
      <c r="F42" s="96"/>
      <c r="G42" s="246" t="s">
        <v>30</v>
      </c>
      <c r="H42" s="246"/>
      <c r="I42" s="246"/>
      <c r="J42" s="155"/>
      <c r="K42" s="155"/>
    </row>
  </sheetData>
  <mergeCells count="7">
    <mergeCell ref="A22:C22"/>
    <mergeCell ref="A30:C30"/>
    <mergeCell ref="A42:C42"/>
    <mergeCell ref="A24:C24"/>
    <mergeCell ref="A25:C25"/>
    <mergeCell ref="A28:C28"/>
    <mergeCell ref="A29:C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D9A0B-FEC8-40C5-BA8F-2384E541FD01}">
  <sheetPr>
    <tabColor theme="0"/>
    <pageSetUpPr fitToPage="1"/>
  </sheetPr>
  <dimension ref="A1:U49"/>
  <sheetViews>
    <sheetView topLeftCell="A16" workbookViewId="0">
      <selection activeCell="A37" sqref="A37:C37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28515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2.85546875" style="153" customWidth="1"/>
    <col min="12" max="16384" width="9.140625" style="153"/>
  </cols>
  <sheetData>
    <row r="1" spans="1:16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6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  <c r="M2" s="472"/>
      <c r="N2" s="472"/>
      <c r="O2" s="472"/>
    </row>
    <row r="3" spans="1:16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  <c r="M3" s="472"/>
      <c r="N3" s="472"/>
      <c r="O3" s="472"/>
    </row>
    <row r="4" spans="1:16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  <c r="M4" s="472"/>
      <c r="N4" s="472"/>
      <c r="O4" s="472"/>
    </row>
    <row r="5" spans="1:16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  <c r="M5" s="472"/>
      <c r="N5" s="472"/>
      <c r="O5" s="472"/>
    </row>
    <row r="6" spans="1:16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  <c r="M6" s="472"/>
      <c r="N6" s="472"/>
      <c r="O6" s="472"/>
    </row>
    <row r="7" spans="1:16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  <c r="O7" s="472"/>
    </row>
    <row r="8" spans="1:16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6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6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6" x14ac:dyDescent="0.25">
      <c r="A11" s="84" t="s">
        <v>127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6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6" ht="15" customHeight="1" x14ac:dyDescent="0.25">
      <c r="A13" s="398" t="s">
        <v>5</v>
      </c>
      <c r="B13" s="399"/>
      <c r="C13" s="400"/>
      <c r="D13" s="400" t="s">
        <v>128</v>
      </c>
      <c r="E13" s="400"/>
      <c r="F13" s="340"/>
      <c r="G13" s="473" t="s">
        <v>129</v>
      </c>
      <c r="H13" s="400">
        <v>4338.5</v>
      </c>
      <c r="I13" s="400" t="s">
        <v>130</v>
      </c>
      <c r="J13" s="340"/>
      <c r="K13" s="401"/>
      <c r="L13" s="474"/>
      <c r="M13" s="475"/>
      <c r="N13" s="475"/>
      <c r="O13" s="475"/>
      <c r="P13" s="475"/>
    </row>
    <row r="14" spans="1:16" ht="15" customHeight="1" x14ac:dyDescent="0.25">
      <c r="A14" s="461" t="s">
        <v>127</v>
      </c>
      <c r="D14" s="662" t="s">
        <v>131</v>
      </c>
      <c r="E14" s="662"/>
      <c r="F14" s="662"/>
      <c r="G14" s="662"/>
      <c r="I14" s="402"/>
      <c r="K14" s="403"/>
      <c r="L14" s="474"/>
      <c r="M14" s="475"/>
      <c r="N14" s="475"/>
      <c r="O14" s="475"/>
      <c r="P14" s="475"/>
    </row>
    <row r="15" spans="1:16" x14ac:dyDescent="0.25">
      <c r="A15" s="461"/>
      <c r="D15" s="662"/>
      <c r="E15" s="662"/>
      <c r="F15" s="662"/>
      <c r="G15" s="662"/>
      <c r="I15" s="402"/>
      <c r="K15" s="403"/>
      <c r="L15" s="474"/>
      <c r="M15" s="475"/>
      <c r="N15" s="475"/>
      <c r="O15" s="475"/>
      <c r="P15" s="475"/>
    </row>
    <row r="16" spans="1:16" ht="15.75" thickBot="1" x14ac:dyDescent="0.3">
      <c r="A16" s="404"/>
      <c r="D16" s="662"/>
      <c r="E16" s="662"/>
      <c r="F16" s="662"/>
      <c r="G16" s="662"/>
      <c r="J16" s="406"/>
      <c r="K16" s="407"/>
      <c r="L16" s="474"/>
      <c r="M16" s="475"/>
      <c r="N16" s="475"/>
      <c r="O16" s="475"/>
    </row>
    <row r="17" spans="1:21" x14ac:dyDescent="0.25">
      <c r="A17" s="408" t="s">
        <v>6</v>
      </c>
      <c r="B17" s="560">
        <v>2015</v>
      </c>
      <c r="C17" s="153" t="s">
        <v>7</v>
      </c>
      <c r="D17" s="153" t="s">
        <v>132</v>
      </c>
      <c r="E17" s="476"/>
      <c r="F17" s="476"/>
      <c r="G17" s="476" t="s">
        <v>133</v>
      </c>
      <c r="H17" s="440">
        <v>2370</v>
      </c>
      <c r="I17" s="153" t="s">
        <v>134</v>
      </c>
      <c r="J17" s="406"/>
      <c r="K17" s="409"/>
      <c r="N17" s="440"/>
      <c r="Q17" s="402"/>
      <c r="S17" s="402"/>
      <c r="U17" s="402"/>
    </row>
    <row r="18" spans="1:21" x14ac:dyDescent="0.25">
      <c r="A18" s="410" t="s">
        <v>8</v>
      </c>
      <c r="B18" s="561">
        <f>B19/B17</f>
        <v>5.9198511166253098</v>
      </c>
      <c r="C18" s="153" t="s">
        <v>7</v>
      </c>
      <c r="D18" s="153" t="s">
        <v>135</v>
      </c>
      <c r="F18" s="97"/>
      <c r="G18" s="153" t="s">
        <v>136</v>
      </c>
      <c r="H18" s="153">
        <v>5220</v>
      </c>
      <c r="I18" s="153" t="s">
        <v>134</v>
      </c>
      <c r="J18" s="411"/>
      <c r="K18" s="407"/>
      <c r="N18" s="440"/>
      <c r="Q18" s="402"/>
      <c r="S18" s="402"/>
      <c r="U18" s="402"/>
    </row>
    <row r="19" spans="1:21" ht="17.25" x14ac:dyDescent="0.25">
      <c r="A19" s="412" t="s">
        <v>9</v>
      </c>
      <c r="B19" s="562">
        <v>11928.5</v>
      </c>
      <c r="C19" s="153" t="s">
        <v>35</v>
      </c>
      <c r="F19" s="97"/>
      <c r="G19" s="402"/>
      <c r="H19" s="153">
        <f>SUM(H13:H18)</f>
        <v>11928.5</v>
      </c>
      <c r="J19" s="411"/>
      <c r="K19" s="407"/>
      <c r="N19" s="440"/>
      <c r="Q19" s="402"/>
      <c r="S19" s="402"/>
      <c r="U19" s="402"/>
    </row>
    <row r="20" spans="1:21" ht="18" thickBot="1" x14ac:dyDescent="0.3">
      <c r="A20" s="413" t="s">
        <v>10</v>
      </c>
      <c r="B20" s="563">
        <v>91.2</v>
      </c>
      <c r="C20" s="153" t="s">
        <v>35</v>
      </c>
      <c r="F20" s="97"/>
      <c r="H20" s="97"/>
      <c r="I20" s="72"/>
      <c r="J20" s="415"/>
      <c r="K20" s="407"/>
      <c r="N20" s="402"/>
      <c r="Q20" s="402"/>
      <c r="S20" s="402"/>
      <c r="U20" s="402"/>
    </row>
    <row r="21" spans="1:21" x14ac:dyDescent="0.25">
      <c r="A21" s="404"/>
      <c r="B21" s="97">
        <f>SUM(B19:B20)</f>
        <v>12019.7</v>
      </c>
      <c r="F21" s="477"/>
      <c r="G21" s="402"/>
      <c r="H21" s="97"/>
      <c r="I21" s="72"/>
      <c r="J21" s="415"/>
      <c r="K21" s="407"/>
      <c r="O21" s="478"/>
      <c r="Q21" s="402"/>
      <c r="S21" s="402"/>
      <c r="U21" s="402"/>
    </row>
    <row r="22" spans="1:21" x14ac:dyDescent="0.25">
      <c r="A22" s="404"/>
      <c r="B22" s="416"/>
      <c r="F22" s="97"/>
      <c r="G22" s="463"/>
      <c r="H22" s="97"/>
      <c r="I22" s="72"/>
      <c r="J22" s="415"/>
      <c r="K22" s="407"/>
      <c r="Q22" s="402"/>
      <c r="U22" s="402"/>
    </row>
    <row r="23" spans="1:21" x14ac:dyDescent="0.25">
      <c r="A23" s="404"/>
      <c r="B23" s="416"/>
      <c r="F23" s="97"/>
      <c r="H23" s="97"/>
      <c r="J23" s="415"/>
      <c r="K23" s="407"/>
      <c r="N23" s="402"/>
      <c r="Q23" s="402"/>
      <c r="S23" s="402"/>
      <c r="U23" s="402"/>
    </row>
    <row r="24" spans="1:21" ht="15.75" thickBot="1" x14ac:dyDescent="0.3">
      <c r="A24" s="283"/>
      <c r="B24" s="284"/>
      <c r="C24" s="285"/>
      <c r="D24" s="285"/>
      <c r="E24" s="285"/>
      <c r="F24" s="286"/>
      <c r="G24" s="285"/>
      <c r="H24" s="287"/>
      <c r="I24" s="288"/>
      <c r="J24" s="289"/>
      <c r="K24" s="114"/>
    </row>
    <row r="25" spans="1:21" ht="26.25" thickBot="1" x14ac:dyDescent="0.3">
      <c r="A25" s="591" t="s">
        <v>78</v>
      </c>
      <c r="B25" s="592"/>
      <c r="C25" s="592"/>
      <c r="D25" s="333" t="s">
        <v>11</v>
      </c>
      <c r="E25" s="333" t="s">
        <v>12</v>
      </c>
      <c r="F25" s="253" t="s">
        <v>79</v>
      </c>
      <c r="G25" s="334" t="s">
        <v>14</v>
      </c>
      <c r="H25" s="254" t="s">
        <v>80</v>
      </c>
      <c r="I25" s="290"/>
      <c r="J25" s="291"/>
      <c r="K25" s="114"/>
    </row>
    <row r="26" spans="1:21" x14ac:dyDescent="0.25">
      <c r="A26" s="509" t="s">
        <v>15</v>
      </c>
      <c r="B26" s="510"/>
      <c r="C26" s="511"/>
      <c r="D26" s="188" t="s">
        <v>7</v>
      </c>
      <c r="E26" s="189" t="s">
        <v>16</v>
      </c>
      <c r="F26" s="418">
        <v>0</v>
      </c>
      <c r="G26" s="479">
        <v>59</v>
      </c>
      <c r="H26" s="519">
        <f t="shared" ref="H26:H37" si="0">F26*G26</f>
        <v>0</v>
      </c>
      <c r="I26" s="417"/>
      <c r="J26" s="419"/>
      <c r="K26" s="420"/>
      <c r="N26" s="478"/>
      <c r="O26" s="440"/>
      <c r="P26" s="440"/>
      <c r="Q26" s="480"/>
    </row>
    <row r="27" spans="1:21" x14ac:dyDescent="0.25">
      <c r="A27" s="663" t="s">
        <v>17</v>
      </c>
      <c r="B27" s="664"/>
      <c r="C27" s="665"/>
      <c r="D27" s="421" t="s">
        <v>18</v>
      </c>
      <c r="E27" s="422"/>
      <c r="F27" s="423">
        <v>0</v>
      </c>
      <c r="G27" s="481">
        <f>B19+B20</f>
        <v>12019.7</v>
      </c>
      <c r="H27" s="520">
        <f t="shared" si="0"/>
        <v>0</v>
      </c>
      <c r="I27" s="417"/>
      <c r="J27" s="419"/>
      <c r="K27" s="420"/>
      <c r="N27" s="478"/>
      <c r="Q27" s="478"/>
    </row>
    <row r="28" spans="1:21" ht="30.6" customHeight="1" x14ac:dyDescent="0.25">
      <c r="A28" s="599" t="s">
        <v>152</v>
      </c>
      <c r="B28" s="600"/>
      <c r="C28" s="601"/>
      <c r="D28" s="424" t="s">
        <v>18</v>
      </c>
      <c r="E28" s="482" t="s">
        <v>16</v>
      </c>
      <c r="F28" s="465">
        <v>0</v>
      </c>
      <c r="G28" s="483">
        <v>245</v>
      </c>
      <c r="H28" s="520">
        <f t="shared" si="0"/>
        <v>0</v>
      </c>
      <c r="I28" s="417"/>
      <c r="J28" s="419"/>
      <c r="K28" s="420"/>
      <c r="M28" s="440"/>
      <c r="Q28" s="478"/>
      <c r="U28" s="477"/>
    </row>
    <row r="29" spans="1:21" x14ac:dyDescent="0.25">
      <c r="A29" s="512" t="s">
        <v>151</v>
      </c>
      <c r="B29" s="513"/>
      <c r="C29" s="513"/>
      <c r="D29" s="427" t="s">
        <v>20</v>
      </c>
      <c r="E29" s="428" t="s">
        <v>16</v>
      </c>
      <c r="F29" s="484">
        <v>0</v>
      </c>
      <c r="G29" s="485">
        <v>12019.7</v>
      </c>
      <c r="H29" s="520">
        <f t="shared" si="0"/>
        <v>0</v>
      </c>
      <c r="I29" s="417"/>
      <c r="J29" s="419"/>
      <c r="K29" s="420"/>
    </row>
    <row r="30" spans="1:21" x14ac:dyDescent="0.25">
      <c r="A30" s="514" t="s">
        <v>81</v>
      </c>
      <c r="B30" s="515"/>
      <c r="C30" s="516"/>
      <c r="D30" s="430" t="s">
        <v>18</v>
      </c>
      <c r="E30" s="431" t="s">
        <v>33</v>
      </c>
      <c r="F30" s="432">
        <v>0</v>
      </c>
      <c r="G30" s="485">
        <v>12019.7</v>
      </c>
      <c r="H30" s="520">
        <f t="shared" si="0"/>
        <v>0</v>
      </c>
      <c r="I30" s="417"/>
      <c r="J30" s="419"/>
      <c r="K30" s="420"/>
      <c r="Q30" s="440"/>
    </row>
    <row r="31" spans="1:21" ht="15" customHeight="1" x14ac:dyDescent="0.25">
      <c r="A31" s="666" t="s">
        <v>34</v>
      </c>
      <c r="B31" s="667"/>
      <c r="C31" s="668"/>
      <c r="D31" s="427" t="s">
        <v>20</v>
      </c>
      <c r="E31" s="428" t="s">
        <v>16</v>
      </c>
      <c r="F31" s="433">
        <v>0</v>
      </c>
      <c r="G31" s="485">
        <v>12019.7</v>
      </c>
      <c r="H31" s="520">
        <f t="shared" si="0"/>
        <v>0</v>
      </c>
      <c r="I31" s="417"/>
      <c r="J31" s="419"/>
      <c r="K31" s="420"/>
      <c r="N31" s="478"/>
      <c r="Q31" s="478"/>
      <c r="S31" s="477"/>
      <c r="U31" s="477"/>
    </row>
    <row r="32" spans="1:21" x14ac:dyDescent="0.25">
      <c r="A32" s="658" t="s">
        <v>81</v>
      </c>
      <c r="B32" s="659"/>
      <c r="C32" s="661"/>
      <c r="D32" s="421" t="s">
        <v>71</v>
      </c>
      <c r="E32" s="434" t="s">
        <v>123</v>
      </c>
      <c r="F32" s="435">
        <v>0</v>
      </c>
      <c r="G32" s="481">
        <v>12019.7</v>
      </c>
      <c r="H32" s="520">
        <f t="shared" si="0"/>
        <v>0</v>
      </c>
      <c r="I32" s="417"/>
      <c r="J32" s="419"/>
      <c r="K32" s="420"/>
      <c r="N32" s="480"/>
      <c r="Q32" s="478"/>
    </row>
    <row r="33" spans="1:17" x14ac:dyDescent="0.25">
      <c r="A33" s="557" t="s">
        <v>155</v>
      </c>
      <c r="B33" s="552"/>
      <c r="C33" s="552"/>
      <c r="D33" s="421" t="s">
        <v>7</v>
      </c>
      <c r="E33" s="421"/>
      <c r="F33" s="421">
        <v>0</v>
      </c>
      <c r="G33" s="486">
        <v>30</v>
      </c>
      <c r="H33" s="520">
        <f t="shared" si="0"/>
        <v>0</v>
      </c>
      <c r="I33" s="417"/>
      <c r="J33" s="419"/>
      <c r="K33" s="420"/>
      <c r="N33" s="480"/>
      <c r="Q33" s="478"/>
    </row>
    <row r="34" spans="1:17" x14ac:dyDescent="0.25">
      <c r="A34" s="658" t="s">
        <v>154</v>
      </c>
      <c r="B34" s="659"/>
      <c r="C34" s="661"/>
      <c r="D34" s="421" t="s">
        <v>37</v>
      </c>
      <c r="E34" s="421"/>
      <c r="F34" s="421">
        <v>0</v>
      </c>
      <c r="G34" s="486">
        <v>3</v>
      </c>
      <c r="H34" s="520">
        <f t="shared" si="0"/>
        <v>0</v>
      </c>
      <c r="I34" s="417"/>
      <c r="J34" s="419"/>
      <c r="K34" s="420"/>
      <c r="N34" s="480"/>
      <c r="Q34" s="478"/>
    </row>
    <row r="35" spans="1:17" x14ac:dyDescent="0.25">
      <c r="A35" s="658" t="s">
        <v>153</v>
      </c>
      <c r="B35" s="659"/>
      <c r="C35" s="661"/>
      <c r="D35" s="421" t="s">
        <v>7</v>
      </c>
      <c r="E35" s="421"/>
      <c r="F35" s="421">
        <v>0</v>
      </c>
      <c r="G35" s="486">
        <v>30</v>
      </c>
      <c r="H35" s="520">
        <f t="shared" si="0"/>
        <v>0</v>
      </c>
      <c r="I35" s="417"/>
      <c r="J35" s="419"/>
      <c r="K35" s="420"/>
      <c r="N35" s="480"/>
      <c r="Q35" s="478"/>
    </row>
    <row r="36" spans="1:17" ht="15.75" customHeight="1" x14ac:dyDescent="0.25">
      <c r="A36" s="639" t="s">
        <v>31</v>
      </c>
      <c r="B36" s="640"/>
      <c r="C36" s="641"/>
      <c r="D36" s="421" t="s">
        <v>7</v>
      </c>
      <c r="E36" s="434"/>
      <c r="F36" s="435">
        <v>0</v>
      </c>
      <c r="G36" s="481">
        <v>2063</v>
      </c>
      <c r="H36" s="520">
        <f t="shared" si="0"/>
        <v>0</v>
      </c>
      <c r="I36" s="436"/>
      <c r="J36" s="419"/>
      <c r="K36" s="420"/>
      <c r="N36" s="478"/>
      <c r="Q36" s="478"/>
    </row>
    <row r="37" spans="1:17" ht="15.75" customHeight="1" thickBot="1" x14ac:dyDescent="0.3">
      <c r="A37" s="593" t="s">
        <v>164</v>
      </c>
      <c r="B37" s="594"/>
      <c r="C37" s="594"/>
      <c r="D37" s="470" t="s">
        <v>41</v>
      </c>
      <c r="E37" s="487" t="s">
        <v>38</v>
      </c>
      <c r="F37" s="439">
        <v>0</v>
      </c>
      <c r="G37" s="488">
        <v>1565</v>
      </c>
      <c r="H37" s="522">
        <f t="shared" si="0"/>
        <v>0</v>
      </c>
      <c r="I37" s="440"/>
      <c r="J37" s="436"/>
      <c r="K37" s="441"/>
      <c r="N37" s="478"/>
      <c r="Q37" s="478"/>
    </row>
    <row r="38" spans="1:17" ht="15.75" thickBot="1" x14ac:dyDescent="0.3">
      <c r="A38" s="442"/>
      <c r="B38" s="443"/>
      <c r="C38" s="443"/>
      <c r="D38" s="444"/>
      <c r="E38" s="445"/>
      <c r="F38" s="445"/>
      <c r="G38" s="445" t="s">
        <v>21</v>
      </c>
      <c r="H38" s="446">
        <f>SUM(H26:H37)</f>
        <v>0</v>
      </c>
      <c r="I38" s="445"/>
      <c r="J38" s="447"/>
      <c r="K38" s="448"/>
      <c r="N38" s="480"/>
      <c r="Q38" s="478"/>
    </row>
    <row r="39" spans="1:17" ht="15.75" thickBot="1" x14ac:dyDescent="0.3">
      <c r="A39" s="442"/>
      <c r="B39" s="443"/>
      <c r="C39" s="443"/>
      <c r="D39" s="443"/>
      <c r="E39" s="449"/>
      <c r="F39" s="445"/>
      <c r="G39" s="445"/>
      <c r="H39" s="445"/>
      <c r="I39" s="445"/>
      <c r="J39" s="447" t="s">
        <v>22</v>
      </c>
      <c r="K39" s="450" t="s">
        <v>23</v>
      </c>
    </row>
    <row r="40" spans="1:17" ht="15.75" thickBot="1" x14ac:dyDescent="0.3">
      <c r="A40" s="442"/>
      <c r="B40" s="443"/>
      <c r="C40" s="443"/>
      <c r="D40" s="443"/>
      <c r="E40" s="445"/>
      <c r="F40" s="445"/>
      <c r="G40" s="445"/>
      <c r="H40" s="445" t="s">
        <v>24</v>
      </c>
      <c r="I40" s="451" t="s">
        <v>13</v>
      </c>
      <c r="J40" s="452">
        <f>H38*0.2</f>
        <v>0</v>
      </c>
      <c r="K40" s="139">
        <f>H38*1.2</f>
        <v>0</v>
      </c>
      <c r="N40" s="478"/>
      <c r="Q40" s="478"/>
    </row>
    <row r="41" spans="1:17" ht="15.75" thickBot="1" x14ac:dyDescent="0.3">
      <c r="A41" s="453"/>
      <c r="B41" s="454"/>
      <c r="C41" s="454"/>
      <c r="D41" s="454"/>
      <c r="E41" s="454"/>
      <c r="F41" s="455"/>
      <c r="G41" s="456"/>
      <c r="H41" s="456"/>
      <c r="I41" s="457"/>
      <c r="J41" s="458"/>
      <c r="K41" s="459"/>
    </row>
    <row r="42" spans="1:17" x14ac:dyDescent="0.25">
      <c r="A42" s="336"/>
      <c r="F42" s="97"/>
      <c r="G42" s="337"/>
      <c r="H42" s="338"/>
      <c r="I42" s="339"/>
      <c r="J42" s="338"/>
      <c r="K42" s="340"/>
    </row>
    <row r="43" spans="1:17" x14ac:dyDescent="0.25">
      <c r="A43" s="238" t="s">
        <v>25</v>
      </c>
      <c r="B43" s="239"/>
      <c r="C43" s="239"/>
      <c r="D43" s="239"/>
      <c r="E43" s="239"/>
      <c r="F43" s="239"/>
      <c r="G43" s="240"/>
      <c r="H43" s="240"/>
      <c r="I43" s="241"/>
      <c r="J43" s="240"/>
      <c r="K43" s="240"/>
      <c r="L43" s="96"/>
      <c r="M43" s="96"/>
    </row>
    <row r="44" spans="1:17" x14ac:dyDescent="0.25">
      <c r="A44" s="238" t="s">
        <v>26</v>
      </c>
      <c r="B44" s="239"/>
      <c r="C44" s="239"/>
      <c r="D44" s="239"/>
      <c r="E44" s="239"/>
      <c r="F44" s="239"/>
      <c r="G44" s="242"/>
      <c r="H44" s="242"/>
      <c r="I44" s="243"/>
      <c r="J44" s="341"/>
      <c r="K44" s="342"/>
      <c r="L44" s="96"/>
      <c r="M44" s="96"/>
    </row>
    <row r="45" spans="1:17" ht="15" customHeight="1" x14ac:dyDescent="0.25">
      <c r="A45" s="238" t="s">
        <v>27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</row>
    <row r="46" spans="1:17" x14ac:dyDescent="0.25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</row>
    <row r="47" spans="1:17" x14ac:dyDescent="0.25">
      <c r="F47" s="97"/>
      <c r="H47" s="97"/>
      <c r="J47" s="97"/>
      <c r="K47" s="97"/>
    </row>
    <row r="48" spans="1:17" x14ac:dyDescent="0.25">
      <c r="A48" s="245"/>
      <c r="B48" s="245"/>
      <c r="C48" s="96"/>
      <c r="D48" s="96"/>
      <c r="E48" s="96"/>
      <c r="F48" s="96"/>
      <c r="G48" s="246" t="s">
        <v>28</v>
      </c>
      <c r="H48" s="246"/>
      <c r="I48" s="246"/>
      <c r="J48" s="97"/>
      <c r="K48" s="97"/>
    </row>
    <row r="49" spans="1:11" x14ac:dyDescent="0.25">
      <c r="A49" s="595" t="s">
        <v>29</v>
      </c>
      <c r="B49" s="595"/>
      <c r="C49" s="595"/>
      <c r="D49" s="95"/>
      <c r="E49" s="95"/>
      <c r="F49" s="96"/>
      <c r="G49" s="246" t="s">
        <v>30</v>
      </c>
      <c r="H49" s="246"/>
      <c r="I49" s="246"/>
      <c r="J49" s="97"/>
      <c r="K49" s="97"/>
    </row>
  </sheetData>
  <mergeCells count="11">
    <mergeCell ref="D14:G16"/>
    <mergeCell ref="A27:C27"/>
    <mergeCell ref="A28:C28"/>
    <mergeCell ref="A31:C31"/>
    <mergeCell ref="A32:C32"/>
    <mergeCell ref="A35:C35"/>
    <mergeCell ref="A36:C36"/>
    <mergeCell ref="A37:C37"/>
    <mergeCell ref="A49:C49"/>
    <mergeCell ref="A25:C25"/>
    <mergeCell ref="A34:C34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9DB1-F6D7-4FA0-886F-D6C3AD80CE0A}">
  <sheetPr>
    <tabColor theme="0"/>
    <pageSetUpPr fitToPage="1"/>
  </sheetPr>
  <dimension ref="A1:M47"/>
  <sheetViews>
    <sheetView topLeftCell="A7" workbookViewId="0">
      <selection activeCell="E34" sqref="E34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28515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3" style="153" customWidth="1"/>
    <col min="12" max="16384" width="9.140625" style="153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1" x14ac:dyDescent="0.25">
      <c r="A11" s="84" t="s">
        <v>111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1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1" ht="17.25" x14ac:dyDescent="0.25">
      <c r="A13" s="398" t="s">
        <v>5</v>
      </c>
      <c r="B13" s="399"/>
      <c r="C13" s="400"/>
      <c r="D13" s="400" t="s">
        <v>117</v>
      </c>
      <c r="E13" s="400"/>
      <c r="F13" s="340"/>
      <c r="G13" s="400" t="s">
        <v>118</v>
      </c>
      <c r="H13" s="340" t="s">
        <v>119</v>
      </c>
      <c r="I13" s="460">
        <v>4308</v>
      </c>
      <c r="J13" s="340" t="s">
        <v>35</v>
      </c>
      <c r="K13" s="401"/>
    </row>
    <row r="14" spans="1:11" ht="17.25" x14ac:dyDescent="0.25">
      <c r="A14" s="461" t="s">
        <v>111</v>
      </c>
      <c r="D14" s="153" t="s">
        <v>120</v>
      </c>
      <c r="F14" s="97"/>
      <c r="G14" s="153" t="s">
        <v>121</v>
      </c>
      <c r="H14" s="440" t="s">
        <v>122</v>
      </c>
      <c r="I14" s="462">
        <v>7800</v>
      </c>
      <c r="J14" s="97" t="s">
        <v>35</v>
      </c>
      <c r="K14" s="403"/>
    </row>
    <row r="15" spans="1:11" ht="15.75" thickBot="1" x14ac:dyDescent="0.3">
      <c r="A15" s="404"/>
      <c r="F15" s="97"/>
      <c r="H15" s="405"/>
      <c r="I15" s="463">
        <f>SUM(I13:I14)</f>
        <v>12108</v>
      </c>
      <c r="J15" s="406"/>
      <c r="K15" s="407"/>
    </row>
    <row r="16" spans="1:11" x14ac:dyDescent="0.25">
      <c r="A16" s="408" t="s">
        <v>6</v>
      </c>
      <c r="B16" s="560">
        <v>1911</v>
      </c>
      <c r="C16" s="153" t="s">
        <v>7</v>
      </c>
      <c r="F16" s="97"/>
      <c r="H16" s="405"/>
      <c r="I16" s="72"/>
      <c r="J16" s="406"/>
      <c r="K16" s="409"/>
    </row>
    <row r="17" spans="1:11" x14ac:dyDescent="0.25">
      <c r="A17" s="410" t="s">
        <v>8</v>
      </c>
      <c r="B17" s="561">
        <f>B18/B16</f>
        <v>6.3359497645211933</v>
      </c>
      <c r="C17" s="153" t="s">
        <v>7</v>
      </c>
      <c r="F17" s="97"/>
      <c r="H17" s="72"/>
      <c r="I17" s="72"/>
      <c r="J17" s="411"/>
      <c r="K17" s="407"/>
    </row>
    <row r="18" spans="1:11" ht="17.25" x14ac:dyDescent="0.25">
      <c r="A18" s="412" t="s">
        <v>9</v>
      </c>
      <c r="B18" s="562">
        <v>12108</v>
      </c>
      <c r="C18" s="153" t="s">
        <v>35</v>
      </c>
      <c r="F18" s="97"/>
      <c r="H18" s="72"/>
      <c r="I18" s="72"/>
      <c r="J18" s="411"/>
      <c r="K18" s="407"/>
    </row>
    <row r="19" spans="1:11" ht="18" thickBot="1" x14ac:dyDescent="0.3">
      <c r="A19" s="413" t="s">
        <v>10</v>
      </c>
      <c r="B19" s="563">
        <v>153</v>
      </c>
      <c r="C19" s="153" t="s">
        <v>35</v>
      </c>
      <c r="D19" s="414"/>
      <c r="F19" s="97"/>
      <c r="H19" s="97"/>
      <c r="J19" s="415"/>
      <c r="K19" s="407"/>
    </row>
    <row r="20" spans="1:11" x14ac:dyDescent="0.25">
      <c r="A20" s="404"/>
      <c r="B20" s="97">
        <f>SUM(B18:B19)</f>
        <v>12261</v>
      </c>
      <c r="F20" s="97"/>
      <c r="H20" s="97"/>
      <c r="J20" s="415"/>
      <c r="K20" s="407"/>
    </row>
    <row r="21" spans="1:1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11" x14ac:dyDescent="0.25">
      <c r="A23" s="539" t="s">
        <v>15</v>
      </c>
      <c r="B23" s="540"/>
      <c r="C23" s="541"/>
      <c r="D23" s="523" t="s">
        <v>7</v>
      </c>
      <c r="E23" s="524" t="s">
        <v>16</v>
      </c>
      <c r="F23" s="525">
        <v>0</v>
      </c>
      <c r="G23" s="535">
        <v>63</v>
      </c>
      <c r="H23" s="536">
        <f t="shared" ref="H23:H35" si="0">F23*G23</f>
        <v>0</v>
      </c>
      <c r="I23" s="417"/>
      <c r="J23" s="419"/>
      <c r="K23" s="420"/>
    </row>
    <row r="24" spans="1:11" x14ac:dyDescent="0.25">
      <c r="A24" s="642" t="s">
        <v>17</v>
      </c>
      <c r="B24" s="643"/>
      <c r="C24" s="643"/>
      <c r="D24" s="467" t="s">
        <v>18</v>
      </c>
      <c r="E24" s="526"/>
      <c r="F24" s="527">
        <v>0</v>
      </c>
      <c r="G24" s="483">
        <v>12108</v>
      </c>
      <c r="H24" s="537">
        <f t="shared" si="0"/>
        <v>0</v>
      </c>
      <c r="I24" s="417"/>
      <c r="J24" s="419"/>
      <c r="K24" s="420"/>
    </row>
    <row r="25" spans="1:11" ht="30.6" customHeight="1" x14ac:dyDescent="0.25">
      <c r="A25" s="599" t="s">
        <v>44</v>
      </c>
      <c r="B25" s="600"/>
      <c r="C25" s="635"/>
      <c r="D25" s="424" t="s">
        <v>18</v>
      </c>
      <c r="E25" s="425" t="s">
        <v>16</v>
      </c>
      <c r="F25" s="426">
        <v>0</v>
      </c>
      <c r="G25" s="517">
        <v>210</v>
      </c>
      <c r="H25" s="537">
        <f t="shared" si="0"/>
        <v>0</v>
      </c>
      <c r="I25" s="417"/>
      <c r="J25" s="419"/>
      <c r="K25" s="420"/>
    </row>
    <row r="26" spans="1:11" x14ac:dyDescent="0.25">
      <c r="A26" s="542" t="s">
        <v>151</v>
      </c>
      <c r="B26" s="543"/>
      <c r="C26" s="543"/>
      <c r="D26" s="528" t="s">
        <v>20</v>
      </c>
      <c r="E26" s="529" t="s">
        <v>16</v>
      </c>
      <c r="F26" s="530">
        <v>0</v>
      </c>
      <c r="G26" s="483">
        <v>12261</v>
      </c>
      <c r="H26" s="537">
        <f t="shared" si="0"/>
        <v>0</v>
      </c>
      <c r="I26" s="417"/>
      <c r="J26" s="419"/>
      <c r="K26" s="420"/>
    </row>
    <row r="27" spans="1:11" x14ac:dyDescent="0.25">
      <c r="A27" s="544" t="s">
        <v>81</v>
      </c>
      <c r="B27" s="545"/>
      <c r="C27" s="546"/>
      <c r="D27" s="531" t="s">
        <v>18</v>
      </c>
      <c r="E27" s="532" t="s">
        <v>33</v>
      </c>
      <c r="F27" s="533">
        <v>0</v>
      </c>
      <c r="G27" s="483">
        <v>12261</v>
      </c>
      <c r="H27" s="537">
        <f t="shared" si="0"/>
        <v>0</v>
      </c>
      <c r="I27" s="417"/>
      <c r="J27" s="419"/>
      <c r="K27" s="420"/>
    </row>
    <row r="28" spans="1:11" x14ac:dyDescent="0.25">
      <c r="A28" s="644" t="s">
        <v>34</v>
      </c>
      <c r="B28" s="645"/>
      <c r="C28" s="646"/>
      <c r="D28" s="528" t="s">
        <v>20</v>
      </c>
      <c r="E28" s="529" t="s">
        <v>16</v>
      </c>
      <c r="F28" s="504">
        <v>0</v>
      </c>
      <c r="G28" s="483">
        <v>12261</v>
      </c>
      <c r="H28" s="537">
        <f t="shared" si="0"/>
        <v>0</v>
      </c>
      <c r="I28" s="417"/>
      <c r="J28" s="419"/>
      <c r="K28" s="420"/>
    </row>
    <row r="29" spans="1:11" x14ac:dyDescent="0.25">
      <c r="A29" s="544" t="s">
        <v>81</v>
      </c>
      <c r="B29" s="545"/>
      <c r="C29" s="546"/>
      <c r="D29" s="531" t="s">
        <v>71</v>
      </c>
      <c r="E29" s="532" t="s">
        <v>123</v>
      </c>
      <c r="F29" s="533">
        <v>0</v>
      </c>
      <c r="G29" s="483">
        <v>12261</v>
      </c>
      <c r="H29" s="537">
        <f t="shared" si="0"/>
        <v>0</v>
      </c>
      <c r="I29" s="417"/>
      <c r="J29" s="419"/>
      <c r="K29" s="420"/>
    </row>
    <row r="30" spans="1:11" ht="15.75" customHeight="1" x14ac:dyDescent="0.25">
      <c r="A30" s="647" t="s">
        <v>31</v>
      </c>
      <c r="B30" s="648"/>
      <c r="C30" s="649"/>
      <c r="D30" s="467" t="s">
        <v>7</v>
      </c>
      <c r="E30" s="464"/>
      <c r="F30" s="465">
        <v>0</v>
      </c>
      <c r="G30" s="483">
        <v>1975</v>
      </c>
      <c r="H30" s="537">
        <f t="shared" si="0"/>
        <v>0</v>
      </c>
      <c r="I30" s="436"/>
      <c r="J30" s="419"/>
      <c r="K30" s="420"/>
    </row>
    <row r="31" spans="1:11" ht="15.75" customHeight="1" x14ac:dyDescent="0.25">
      <c r="A31" s="675" t="s">
        <v>164</v>
      </c>
      <c r="B31" s="676"/>
      <c r="C31" s="677"/>
      <c r="D31" s="558" t="s">
        <v>41</v>
      </c>
      <c r="E31" s="464" t="s">
        <v>38</v>
      </c>
      <c r="F31" s="465">
        <v>0</v>
      </c>
      <c r="G31" s="483">
        <v>1875</v>
      </c>
      <c r="H31" s="537">
        <f t="shared" si="0"/>
        <v>0</v>
      </c>
      <c r="I31" s="436"/>
      <c r="J31" s="419"/>
      <c r="K31" s="420"/>
    </row>
    <row r="32" spans="1:11" ht="15.75" customHeight="1" x14ac:dyDescent="0.25">
      <c r="A32" s="678" t="s">
        <v>124</v>
      </c>
      <c r="B32" s="679"/>
      <c r="C32" s="680"/>
      <c r="D32" s="467" t="s">
        <v>7</v>
      </c>
      <c r="E32" s="466" t="s">
        <v>125</v>
      </c>
      <c r="F32" s="465">
        <v>0</v>
      </c>
      <c r="G32" s="483">
        <v>2400</v>
      </c>
      <c r="H32" s="537">
        <f t="shared" si="0"/>
        <v>0</v>
      </c>
      <c r="I32" s="436"/>
      <c r="J32" s="419"/>
      <c r="K32" s="420"/>
    </row>
    <row r="33" spans="1:13" ht="30" customHeight="1" x14ac:dyDescent="0.25">
      <c r="A33" s="669" t="s">
        <v>157</v>
      </c>
      <c r="B33" s="670"/>
      <c r="C33" s="671"/>
      <c r="D33" s="467" t="s">
        <v>7</v>
      </c>
      <c r="E33" s="466">
        <v>0.125</v>
      </c>
      <c r="F33" s="465">
        <v>0</v>
      </c>
      <c r="G33" s="483">
        <v>1046</v>
      </c>
      <c r="H33" s="537">
        <f t="shared" si="0"/>
        <v>0</v>
      </c>
      <c r="I33" s="436"/>
      <c r="J33" s="468"/>
      <c r="K33" s="469"/>
    </row>
    <row r="34" spans="1:13" ht="30" customHeight="1" x14ac:dyDescent="0.25">
      <c r="A34" s="644" t="s">
        <v>156</v>
      </c>
      <c r="B34" s="645"/>
      <c r="C34" s="672"/>
      <c r="D34" s="467" t="s">
        <v>7</v>
      </c>
      <c r="E34" s="466">
        <v>0.125</v>
      </c>
      <c r="F34" s="465">
        <v>0</v>
      </c>
      <c r="G34" s="483">
        <v>905</v>
      </c>
      <c r="H34" s="537">
        <f t="shared" si="0"/>
        <v>0</v>
      </c>
      <c r="I34" s="436"/>
      <c r="J34" s="468"/>
      <c r="K34" s="469"/>
    </row>
    <row r="35" spans="1:13" ht="15.75" customHeight="1" thickBot="1" x14ac:dyDescent="0.3">
      <c r="A35" s="673" t="s">
        <v>126</v>
      </c>
      <c r="B35" s="674"/>
      <c r="C35" s="674"/>
      <c r="D35" s="559"/>
      <c r="E35" s="471"/>
      <c r="F35" s="439">
        <v>0</v>
      </c>
      <c r="G35" s="488">
        <v>4351</v>
      </c>
      <c r="H35" s="538">
        <f t="shared" si="0"/>
        <v>0</v>
      </c>
      <c r="I35" s="440"/>
      <c r="J35" s="436"/>
      <c r="K35" s="441"/>
    </row>
    <row r="36" spans="1:13" ht="15.75" thickBot="1" x14ac:dyDescent="0.3">
      <c r="A36" s="442"/>
      <c r="B36" s="443"/>
      <c r="C36" s="443"/>
      <c r="D36" s="444"/>
      <c r="E36" s="445"/>
      <c r="F36" s="445"/>
      <c r="G36" s="445" t="s">
        <v>21</v>
      </c>
      <c r="H36" s="446">
        <f>SUM(H23:H35)</f>
        <v>0</v>
      </c>
      <c r="I36" s="445"/>
      <c r="J36" s="447"/>
      <c r="K36" s="448"/>
    </row>
    <row r="37" spans="1:13" ht="15.75" thickBot="1" x14ac:dyDescent="0.3">
      <c r="A37" s="442"/>
      <c r="B37" s="443"/>
      <c r="C37" s="443"/>
      <c r="D37" s="443"/>
      <c r="E37" s="449"/>
      <c r="F37" s="445"/>
      <c r="G37" s="445"/>
      <c r="H37" s="445"/>
      <c r="I37" s="445"/>
      <c r="J37" s="447" t="s">
        <v>22</v>
      </c>
      <c r="K37" s="450" t="s">
        <v>23</v>
      </c>
    </row>
    <row r="38" spans="1:13" ht="15.75" thickBot="1" x14ac:dyDescent="0.3">
      <c r="A38" s="442"/>
      <c r="B38" s="443"/>
      <c r="C38" s="443"/>
      <c r="D38" s="443"/>
      <c r="E38" s="445"/>
      <c r="F38" s="445"/>
      <c r="G38" s="445"/>
      <c r="H38" s="445" t="s">
        <v>24</v>
      </c>
      <c r="I38" s="451" t="s">
        <v>13</v>
      </c>
      <c r="J38" s="452">
        <f>H36*0.2</f>
        <v>0</v>
      </c>
      <c r="K38" s="139">
        <f>H36*1.2</f>
        <v>0</v>
      </c>
    </row>
    <row r="39" spans="1:13" ht="15.75" thickBot="1" x14ac:dyDescent="0.3">
      <c r="A39" s="453"/>
      <c r="B39" s="454"/>
      <c r="C39" s="454"/>
      <c r="D39" s="454"/>
      <c r="E39" s="454"/>
      <c r="F39" s="455"/>
      <c r="G39" s="456"/>
      <c r="H39" s="456"/>
      <c r="I39" s="457"/>
      <c r="J39" s="458"/>
      <c r="K39" s="459"/>
    </row>
    <row r="40" spans="1:13" x14ac:dyDescent="0.25">
      <c r="A40" s="336"/>
      <c r="F40" s="97"/>
      <c r="G40" s="337"/>
      <c r="H40" s="338"/>
      <c r="I40" s="339"/>
      <c r="J40" s="338"/>
      <c r="K40" s="340"/>
    </row>
    <row r="41" spans="1:13" x14ac:dyDescent="0.25">
      <c r="A41" s="238" t="s">
        <v>25</v>
      </c>
      <c r="B41" s="239"/>
      <c r="C41" s="239"/>
      <c r="D41" s="239"/>
      <c r="E41" s="239"/>
      <c r="F41" s="239"/>
      <c r="G41" s="240"/>
      <c r="H41" s="240"/>
      <c r="I41" s="241"/>
      <c r="J41" s="240"/>
      <c r="K41" s="240"/>
      <c r="L41" s="96"/>
      <c r="M41" s="96"/>
    </row>
    <row r="42" spans="1:13" x14ac:dyDescent="0.25">
      <c r="A42" s="238" t="s">
        <v>26</v>
      </c>
      <c r="B42" s="239"/>
      <c r="C42" s="239"/>
      <c r="D42" s="239"/>
      <c r="E42" s="239"/>
      <c r="F42" s="239"/>
      <c r="G42" s="242"/>
      <c r="H42" s="242"/>
      <c r="I42" s="243"/>
      <c r="J42" s="341"/>
      <c r="K42" s="342"/>
      <c r="L42" s="96"/>
      <c r="M42" s="96"/>
    </row>
    <row r="43" spans="1:13" ht="15" customHeight="1" x14ac:dyDescent="0.25">
      <c r="A43" s="238" t="s">
        <v>27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</row>
    <row r="44" spans="1:13" x14ac:dyDescent="0.25">
      <c r="A44" s="244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</row>
    <row r="45" spans="1:13" x14ac:dyDescent="0.25">
      <c r="F45" s="97"/>
      <c r="H45" s="97"/>
      <c r="J45" s="97"/>
      <c r="K45" s="97"/>
    </row>
    <row r="46" spans="1:13" x14ac:dyDescent="0.25">
      <c r="A46" s="245"/>
      <c r="B46" s="245"/>
      <c r="C46" s="96"/>
      <c r="D46" s="96"/>
      <c r="E46" s="96"/>
      <c r="F46" s="96"/>
      <c r="G46" s="246" t="s">
        <v>28</v>
      </c>
      <c r="H46" s="246"/>
      <c r="I46" s="246"/>
      <c r="J46" s="97"/>
      <c r="K46" s="97"/>
    </row>
    <row r="47" spans="1:13" x14ac:dyDescent="0.25">
      <c r="A47" s="595" t="s">
        <v>29</v>
      </c>
      <c r="B47" s="595"/>
      <c r="C47" s="595"/>
      <c r="D47" s="95"/>
      <c r="E47" s="95"/>
      <c r="F47" s="96"/>
      <c r="G47" s="246" t="s">
        <v>30</v>
      </c>
      <c r="H47" s="246"/>
      <c r="I47" s="246"/>
      <c r="J47" s="97"/>
      <c r="K47" s="97"/>
    </row>
  </sheetData>
  <mergeCells count="11">
    <mergeCell ref="A33:C33"/>
    <mergeCell ref="A34:C34"/>
    <mergeCell ref="A35:C35"/>
    <mergeCell ref="A47:C47"/>
    <mergeCell ref="A22:C22"/>
    <mergeCell ref="A24:C24"/>
    <mergeCell ref="A25:C25"/>
    <mergeCell ref="A28:C28"/>
    <mergeCell ref="A30:C30"/>
    <mergeCell ref="A31:C31"/>
    <mergeCell ref="A32:C32"/>
  </mergeCells>
  <pageMargins left="0.7" right="0.7" top="0.75" bottom="0.75" header="0.3" footer="0.3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9"/>
  <sheetViews>
    <sheetView workbookViewId="0">
      <selection activeCell="F14" sqref="F14"/>
    </sheetView>
  </sheetViews>
  <sheetFormatPr defaultRowHeight="15" x14ac:dyDescent="0.25"/>
  <cols>
    <col min="1" max="1" width="2.7109375" customWidth="1"/>
    <col min="2" max="2" width="7" customWidth="1"/>
    <col min="3" max="3" width="8.28515625" customWidth="1"/>
    <col min="4" max="4" width="8.42578125" customWidth="1"/>
    <col min="5" max="5" width="46.28515625" customWidth="1"/>
    <col min="6" max="6" width="11.7109375" customWidth="1"/>
    <col min="7" max="7" width="11.42578125" customWidth="1"/>
    <col min="8" max="8" width="20.28515625" customWidth="1"/>
    <col min="9" max="10" width="16" style="153" customWidth="1"/>
  </cols>
  <sheetData>
    <row r="1" spans="1:1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</row>
    <row r="2" spans="1:11" x14ac:dyDescent="0.25">
      <c r="A2" s="102"/>
      <c r="B2" s="392" t="s">
        <v>43</v>
      </c>
      <c r="C2" s="393"/>
      <c r="D2" s="393"/>
      <c r="E2" s="393"/>
      <c r="F2" s="393"/>
      <c r="G2" s="393"/>
      <c r="H2" s="393"/>
      <c r="I2" s="393"/>
      <c r="J2" s="393"/>
    </row>
    <row r="3" spans="1:11" ht="15.75" thickBot="1" x14ac:dyDescent="0.3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1" s="153" customFormat="1" ht="36" customHeight="1" thickBot="1" x14ac:dyDescent="0.3">
      <c r="B4" s="368" t="s">
        <v>87</v>
      </c>
      <c r="C4" s="369" t="s">
        <v>88</v>
      </c>
      <c r="D4" s="369" t="s">
        <v>89</v>
      </c>
      <c r="E4" s="370" t="s">
        <v>32</v>
      </c>
      <c r="F4" s="369" t="s">
        <v>90</v>
      </c>
      <c r="G4" s="371" t="s">
        <v>91</v>
      </c>
      <c r="H4" s="372" t="s">
        <v>92</v>
      </c>
      <c r="I4" s="372" t="s">
        <v>39</v>
      </c>
      <c r="J4" s="372" t="s">
        <v>40</v>
      </c>
      <c r="K4" s="97"/>
    </row>
    <row r="5" spans="1:11" s="153" customFormat="1" ht="15.75" customHeight="1" x14ac:dyDescent="0.25">
      <c r="B5" s="373">
        <v>1</v>
      </c>
      <c r="C5" s="374" t="s">
        <v>93</v>
      </c>
      <c r="D5" s="375" t="s">
        <v>52</v>
      </c>
      <c r="E5" s="376" t="s">
        <v>94</v>
      </c>
      <c r="F5" s="377">
        <v>13.234</v>
      </c>
      <c r="G5" s="378">
        <v>13.833</v>
      </c>
      <c r="H5" s="379">
        <f t="shared" ref="H5:H9" si="0">G5-F5</f>
        <v>0.5990000000000002</v>
      </c>
      <c r="I5" s="390">
        <f>'III2463'!H31</f>
        <v>0</v>
      </c>
      <c r="J5" s="390">
        <f>I5*1.2</f>
        <v>0</v>
      </c>
      <c r="K5" s="97"/>
    </row>
    <row r="6" spans="1:11" s="153" customFormat="1" ht="15.75" customHeight="1" x14ac:dyDescent="0.25">
      <c r="B6" s="373">
        <v>2</v>
      </c>
      <c r="C6" s="374" t="s">
        <v>48</v>
      </c>
      <c r="D6" s="375" t="s">
        <v>52</v>
      </c>
      <c r="E6" s="376" t="s">
        <v>95</v>
      </c>
      <c r="F6" s="380">
        <v>0</v>
      </c>
      <c r="G6" s="381">
        <v>0.34799999999999998</v>
      </c>
      <c r="H6" s="379">
        <f>G6-F6</f>
        <v>0.34799999999999998</v>
      </c>
      <c r="I6" s="390">
        <f>'III2690'!H30</f>
        <v>0</v>
      </c>
      <c r="J6" s="390">
        <f t="shared" ref="J6:J17" si="1">I6*1.2</f>
        <v>0</v>
      </c>
      <c r="K6" s="97"/>
    </row>
    <row r="7" spans="1:11" s="153" customFormat="1" ht="15.75" customHeight="1" x14ac:dyDescent="0.25">
      <c r="B7" s="373">
        <v>3</v>
      </c>
      <c r="C7" s="374" t="s">
        <v>63</v>
      </c>
      <c r="D7" s="375" t="s">
        <v>52</v>
      </c>
      <c r="E7" s="376" t="s">
        <v>96</v>
      </c>
      <c r="F7" s="380">
        <v>25.55</v>
      </c>
      <c r="G7" s="381">
        <v>26.35</v>
      </c>
      <c r="H7" s="379">
        <f>G7-F7</f>
        <v>0.80000000000000071</v>
      </c>
      <c r="I7" s="390">
        <f>'III 2715 Málinec - Polianky DT'!H29</f>
        <v>0</v>
      </c>
      <c r="J7" s="390">
        <f t="shared" si="1"/>
        <v>0</v>
      </c>
      <c r="K7" s="97"/>
    </row>
    <row r="8" spans="1:11" s="153" customFormat="1" ht="15.75" customHeight="1" x14ac:dyDescent="0.25">
      <c r="B8" s="373">
        <v>4</v>
      </c>
      <c r="C8" s="374" t="s">
        <v>46</v>
      </c>
      <c r="D8" s="375" t="s">
        <v>52</v>
      </c>
      <c r="E8" s="376" t="s">
        <v>97</v>
      </c>
      <c r="F8" s="380">
        <v>49.146000000000001</v>
      </c>
      <c r="G8" s="381">
        <v>49.462000000000003</v>
      </c>
      <c r="H8" s="379">
        <f>G8-F8</f>
        <v>0.3160000000000025</v>
      </c>
      <c r="I8" s="390">
        <f>'II526 - II'!H29</f>
        <v>0</v>
      </c>
      <c r="J8" s="390">
        <f t="shared" si="1"/>
        <v>0</v>
      </c>
      <c r="K8" s="97"/>
    </row>
    <row r="9" spans="1:11" s="153" customFormat="1" ht="15.75" customHeight="1" thickBot="1" x14ac:dyDescent="0.3">
      <c r="B9" s="373">
        <v>5</v>
      </c>
      <c r="C9" s="374" t="s">
        <v>46</v>
      </c>
      <c r="D9" s="375" t="s">
        <v>52</v>
      </c>
      <c r="E9" s="376" t="s">
        <v>98</v>
      </c>
      <c r="F9" s="380">
        <v>56.966000000000001</v>
      </c>
      <c r="G9" s="381">
        <v>58.606000000000002</v>
      </c>
      <c r="H9" s="379">
        <f t="shared" si="0"/>
        <v>1.6400000000000006</v>
      </c>
      <c r="I9" s="390">
        <f>'II526 - III'!H29</f>
        <v>0</v>
      </c>
      <c r="J9" s="390">
        <f t="shared" si="1"/>
        <v>0</v>
      </c>
      <c r="K9" s="97"/>
    </row>
    <row r="10" spans="1:11" s="153" customFormat="1" ht="15.75" thickBot="1" x14ac:dyDescent="0.3">
      <c r="B10" s="681"/>
      <c r="C10" s="682"/>
      <c r="D10" s="682"/>
      <c r="E10" s="683" t="s">
        <v>99</v>
      </c>
      <c r="F10" s="683"/>
      <c r="G10" s="684"/>
      <c r="H10" s="382">
        <f>SUM(H5:H9)</f>
        <v>3.7030000000000038</v>
      </c>
      <c r="I10" s="383">
        <f>SUM(I5:I9)</f>
        <v>0</v>
      </c>
      <c r="J10" s="383">
        <f>SUM(J5:J9)</f>
        <v>0</v>
      </c>
      <c r="K10" s="97"/>
    </row>
    <row r="11" spans="1:11" s="384" customFormat="1" ht="15.75" customHeight="1" thickBot="1" x14ac:dyDescent="0.3">
      <c r="B11" s="373">
        <v>6</v>
      </c>
      <c r="C11" s="374" t="s">
        <v>100</v>
      </c>
      <c r="D11" s="375" t="s">
        <v>101</v>
      </c>
      <c r="E11" s="376" t="s">
        <v>158</v>
      </c>
      <c r="F11" s="380">
        <v>0</v>
      </c>
      <c r="G11" s="381">
        <v>6.843</v>
      </c>
      <c r="H11" s="385">
        <v>5.5720000000000001</v>
      </c>
      <c r="I11" s="391">
        <f>'III2569'!H31</f>
        <v>0</v>
      </c>
      <c r="J11" s="390">
        <f t="shared" si="1"/>
        <v>0</v>
      </c>
      <c r="K11" s="97"/>
    </row>
    <row r="12" spans="1:11" s="153" customFormat="1" ht="15.75" thickBot="1" x14ac:dyDescent="0.3">
      <c r="B12" s="681"/>
      <c r="C12" s="682"/>
      <c r="D12" s="682"/>
      <c r="E12" s="683" t="s">
        <v>102</v>
      </c>
      <c r="F12" s="683"/>
      <c r="G12" s="684"/>
      <c r="H12" s="382">
        <f>SUM(H11)</f>
        <v>5.5720000000000001</v>
      </c>
      <c r="I12" s="383">
        <f>SUM(I11)</f>
        <v>0</v>
      </c>
      <c r="J12" s="383">
        <f>SUM(J11)</f>
        <v>0</v>
      </c>
      <c r="K12" s="97"/>
    </row>
    <row r="13" spans="1:11" s="384" customFormat="1" ht="15.75" customHeight="1" x14ac:dyDescent="0.25">
      <c r="B13" s="373">
        <v>7</v>
      </c>
      <c r="C13" s="374" t="s">
        <v>103</v>
      </c>
      <c r="D13" s="375" t="s">
        <v>104</v>
      </c>
      <c r="E13" s="376" t="s">
        <v>159</v>
      </c>
      <c r="F13" s="377">
        <v>15.46</v>
      </c>
      <c r="G13" s="378">
        <v>17.46</v>
      </c>
      <c r="H13" s="379">
        <f>G13-F13</f>
        <v>2</v>
      </c>
      <c r="I13" s="390">
        <f>'44 - 2566 Hrušov'!H32</f>
        <v>0</v>
      </c>
      <c r="J13" s="390">
        <f t="shared" si="1"/>
        <v>0</v>
      </c>
      <c r="K13" s="97"/>
    </row>
    <row r="14" spans="1:11" s="384" customFormat="1" ht="15.75" customHeight="1" x14ac:dyDescent="0.25">
      <c r="B14" s="373">
        <v>8</v>
      </c>
      <c r="C14" s="374" t="s">
        <v>106</v>
      </c>
      <c r="D14" s="375" t="s">
        <v>104</v>
      </c>
      <c r="E14" s="376" t="s">
        <v>160</v>
      </c>
      <c r="F14" s="380">
        <v>0</v>
      </c>
      <c r="G14" s="381">
        <v>0.17499999999999999</v>
      </c>
      <c r="H14" s="379">
        <f>G14-F14</f>
        <v>0.17499999999999999</v>
      </c>
      <c r="I14" s="390">
        <f>'48 - 2588 Pôtor'!H32</f>
        <v>0</v>
      </c>
      <c r="J14" s="390">
        <f t="shared" si="1"/>
        <v>0</v>
      </c>
      <c r="K14" s="97"/>
    </row>
    <row r="15" spans="1:11" s="384" customFormat="1" ht="15.75" customHeight="1" x14ac:dyDescent="0.25">
      <c r="B15" s="373">
        <v>9</v>
      </c>
      <c r="C15" s="374" t="s">
        <v>108</v>
      </c>
      <c r="D15" s="375" t="s">
        <v>104</v>
      </c>
      <c r="E15" s="376" t="s">
        <v>161</v>
      </c>
      <c r="F15" s="377">
        <v>18.670000000000002</v>
      </c>
      <c r="G15" s="378">
        <v>19.975000000000001</v>
      </c>
      <c r="H15" s="379">
        <f t="shared" ref="H15" si="2">G15-F15</f>
        <v>1.3049999999999997</v>
      </c>
      <c r="I15" s="390">
        <f>'46 - 2605 Čebovce  '!H35</f>
        <v>0</v>
      </c>
      <c r="J15" s="390">
        <f t="shared" si="1"/>
        <v>0</v>
      </c>
      <c r="K15" s="97"/>
    </row>
    <row r="16" spans="1:11" s="384" customFormat="1" ht="15.75" customHeight="1" x14ac:dyDescent="0.25">
      <c r="B16" s="373">
        <v>10</v>
      </c>
      <c r="C16" s="374" t="s">
        <v>109</v>
      </c>
      <c r="D16" s="375" t="s">
        <v>104</v>
      </c>
      <c r="E16" s="376" t="s">
        <v>162</v>
      </c>
      <c r="F16" s="377">
        <v>0</v>
      </c>
      <c r="G16" s="378">
        <v>4.2949999999999999</v>
      </c>
      <c r="H16" s="379">
        <v>2.0150000000000001</v>
      </c>
      <c r="I16" s="390">
        <f>'47 - 2610 Muľa - Bušince'!H38</f>
        <v>0</v>
      </c>
      <c r="J16" s="390">
        <f t="shared" si="1"/>
        <v>0</v>
      </c>
      <c r="K16" s="97"/>
    </row>
    <row r="17" spans="2:11" s="384" customFormat="1" ht="15.75" customHeight="1" thickBot="1" x14ac:dyDescent="0.3">
      <c r="B17" s="373">
        <v>11</v>
      </c>
      <c r="C17" s="374" t="s">
        <v>110</v>
      </c>
      <c r="D17" s="375" t="s">
        <v>104</v>
      </c>
      <c r="E17" s="376" t="s">
        <v>163</v>
      </c>
      <c r="F17" s="377">
        <v>56.23</v>
      </c>
      <c r="G17" s="378">
        <v>67.587000000000003</v>
      </c>
      <c r="H17" s="379">
        <v>1.911</v>
      </c>
      <c r="I17" s="390">
        <f>'45 - 527 Sucháň'!H36</f>
        <v>0</v>
      </c>
      <c r="J17" s="390">
        <f t="shared" si="1"/>
        <v>0</v>
      </c>
      <c r="K17" s="97"/>
    </row>
    <row r="18" spans="2:11" s="153" customFormat="1" ht="15.75" thickBot="1" x14ac:dyDescent="0.3">
      <c r="B18" s="681"/>
      <c r="C18" s="682"/>
      <c r="D18" s="682"/>
      <c r="E18" s="683" t="s">
        <v>112</v>
      </c>
      <c r="F18" s="683"/>
      <c r="G18" s="684"/>
      <c r="H18" s="382">
        <f>SUM(H13:H17)</f>
        <v>7.4059999999999988</v>
      </c>
      <c r="I18" s="383">
        <f>SUM(I13:I17)</f>
        <v>0</v>
      </c>
      <c r="J18" s="383">
        <f>SUM(J13:J17)</f>
        <v>0</v>
      </c>
      <c r="K18" s="97"/>
    </row>
    <row r="19" spans="2:11" s="153" customFormat="1" ht="15.75" thickBot="1" x14ac:dyDescent="0.3">
      <c r="B19" s="386"/>
      <c r="C19" s="387"/>
      <c r="D19" s="387"/>
      <c r="E19" s="685" t="s">
        <v>113</v>
      </c>
      <c r="F19" s="685"/>
      <c r="G19" s="686"/>
      <c r="H19" s="388">
        <f>H10+H12+H18</f>
        <v>16.681000000000004</v>
      </c>
      <c r="I19" s="389">
        <f>I10+I12+I18</f>
        <v>0</v>
      </c>
      <c r="J19" s="389">
        <f>J10+J12+J18</f>
        <v>0</v>
      </c>
      <c r="K19" s="97"/>
    </row>
  </sheetData>
  <mergeCells count="7">
    <mergeCell ref="B18:D18"/>
    <mergeCell ref="E18:G18"/>
    <mergeCell ref="E19:G19"/>
    <mergeCell ref="B10:D10"/>
    <mergeCell ref="E10:G10"/>
    <mergeCell ref="B12:D12"/>
    <mergeCell ref="E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opLeftCell="A13" workbookViewId="0">
      <selection activeCell="F31" sqref="F31"/>
    </sheetView>
  </sheetViews>
  <sheetFormatPr defaultRowHeight="15" x14ac:dyDescent="0.25"/>
  <cols>
    <col min="1" max="2" width="14.28515625" customWidth="1"/>
    <col min="3" max="3" width="20" customWidth="1"/>
    <col min="4" max="5" width="10.7109375" customWidth="1"/>
    <col min="6" max="8" width="14.28515625" customWidth="1"/>
    <col min="9" max="9" width="7.140625" customWidth="1"/>
    <col min="10" max="11" width="12.85546875" customWidth="1"/>
    <col min="12" max="12" width="12.7109375" customWidth="1"/>
  </cols>
  <sheetData>
    <row r="1" spans="1:11" x14ac:dyDescent="0.25">
      <c r="A1" s="1" t="s">
        <v>84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84" t="s">
        <v>42</v>
      </c>
      <c r="C4" s="1"/>
      <c r="D4" s="83"/>
      <c r="E4" s="83"/>
      <c r="F4" s="83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9" t="s">
        <v>51</v>
      </c>
      <c r="B11" s="85"/>
      <c r="C11" s="9"/>
      <c r="D11" s="8"/>
      <c r="E11" s="86"/>
      <c r="F11" s="79"/>
      <c r="G11" s="80"/>
      <c r="H11" s="4"/>
      <c r="I11" s="4"/>
      <c r="J11" s="4"/>
      <c r="K11" s="3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12" t="s">
        <v>5</v>
      </c>
      <c r="B13" s="13"/>
      <c r="C13" s="14"/>
      <c r="D13" s="15" t="s">
        <v>50</v>
      </c>
      <c r="E13" s="14"/>
      <c r="F13" s="16"/>
      <c r="G13" s="14"/>
      <c r="H13" s="16"/>
      <c r="I13" s="14"/>
      <c r="J13" s="16"/>
      <c r="K13" s="17"/>
    </row>
    <row r="14" spans="1:11" x14ac:dyDescent="0.25">
      <c r="A14" s="67" t="s">
        <v>51</v>
      </c>
      <c r="B14" s="8"/>
      <c r="C14" s="8"/>
      <c r="D14" s="68"/>
      <c r="E14" s="8"/>
      <c r="F14" s="18"/>
      <c r="H14" s="68"/>
      <c r="I14" s="69"/>
      <c r="J14" s="19"/>
      <c r="K14" s="20"/>
    </row>
    <row r="15" spans="1:11" ht="15.75" thickBot="1" x14ac:dyDescent="0.3">
      <c r="A15" s="21"/>
      <c r="B15" s="8"/>
      <c r="C15" s="8"/>
      <c r="D15" s="8"/>
      <c r="E15" s="8"/>
      <c r="F15" s="18"/>
      <c r="G15" s="8"/>
      <c r="H15" s="71"/>
      <c r="I15" s="72"/>
      <c r="J15" s="73"/>
      <c r="K15" s="22"/>
    </row>
    <row r="16" spans="1:11" x14ac:dyDescent="0.25">
      <c r="A16" s="23" t="s">
        <v>6</v>
      </c>
      <c r="B16" s="566">
        <v>348</v>
      </c>
      <c r="C16" s="8" t="s">
        <v>7</v>
      </c>
      <c r="D16" s="8"/>
      <c r="E16" s="8"/>
      <c r="F16" s="18"/>
      <c r="G16" s="8"/>
      <c r="H16" s="71"/>
      <c r="I16" s="72"/>
      <c r="J16" s="73"/>
      <c r="K16" s="24"/>
    </row>
    <row r="17" spans="1:11" x14ac:dyDescent="0.25">
      <c r="A17" s="25" t="s">
        <v>8</v>
      </c>
      <c r="B17" s="567">
        <v>6</v>
      </c>
      <c r="C17" s="8" t="s">
        <v>7</v>
      </c>
      <c r="D17" s="8"/>
      <c r="E17" s="8"/>
      <c r="F17" s="18"/>
      <c r="G17" s="8"/>
      <c r="H17" s="74"/>
      <c r="I17" s="72"/>
      <c r="J17" s="75"/>
      <c r="K17" s="22"/>
    </row>
    <row r="18" spans="1:11" ht="17.25" x14ac:dyDescent="0.25">
      <c r="A18" s="27" t="s">
        <v>9</v>
      </c>
      <c r="B18" s="568">
        <v>2088</v>
      </c>
      <c r="C18" t="s">
        <v>35</v>
      </c>
      <c r="D18" s="8"/>
      <c r="E18" s="8"/>
      <c r="F18" s="18"/>
      <c r="G18" s="8"/>
      <c r="H18" s="74"/>
      <c r="I18" s="72"/>
      <c r="J18" s="75"/>
      <c r="K18" s="22"/>
    </row>
    <row r="19" spans="1:11" ht="18" thickBot="1" x14ac:dyDescent="0.3">
      <c r="A19" s="28" t="s">
        <v>10</v>
      </c>
      <c r="B19" s="569"/>
      <c r="C19" t="s">
        <v>35</v>
      </c>
      <c r="D19" s="81"/>
      <c r="E19" s="8"/>
      <c r="F19" s="18"/>
      <c r="G19" s="8"/>
      <c r="H19" s="18"/>
      <c r="I19" s="8"/>
      <c r="J19" s="26"/>
      <c r="K19" s="22"/>
    </row>
    <row r="20" spans="1:11" x14ac:dyDescent="0.25">
      <c r="A20" s="29"/>
      <c r="B20" s="30"/>
      <c r="C20" s="8"/>
      <c r="D20" s="8"/>
      <c r="E20" s="8"/>
      <c r="F20" s="18"/>
      <c r="G20" s="8"/>
      <c r="H20" s="18"/>
      <c r="I20" s="8"/>
      <c r="J20" s="26"/>
      <c r="K20" s="22"/>
    </row>
    <row r="21" spans="1:11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s="153" customFormat="1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11" x14ac:dyDescent="0.25">
      <c r="A23" s="90" t="s">
        <v>15</v>
      </c>
      <c r="B23" s="91"/>
      <c r="C23" s="92"/>
      <c r="D23" s="93" t="s">
        <v>7</v>
      </c>
      <c r="E23" s="32" t="s">
        <v>16</v>
      </c>
      <c r="F23" s="33">
        <v>0</v>
      </c>
      <c r="G23" s="344">
        <v>12</v>
      </c>
      <c r="H23" s="348">
        <f t="shared" ref="H23:H29" si="0">F23*G23</f>
        <v>0</v>
      </c>
      <c r="I23" s="31"/>
      <c r="J23" s="34"/>
      <c r="K23" s="39"/>
    </row>
    <row r="24" spans="1:11" x14ac:dyDescent="0.25">
      <c r="A24" s="609" t="s">
        <v>17</v>
      </c>
      <c r="B24" s="610"/>
      <c r="C24" s="611"/>
      <c r="D24" s="152" t="s">
        <v>18</v>
      </c>
      <c r="E24" s="70"/>
      <c r="F24" s="76">
        <v>0</v>
      </c>
      <c r="G24" s="345">
        <v>2088</v>
      </c>
      <c r="H24" s="349">
        <f t="shared" si="0"/>
        <v>0</v>
      </c>
      <c r="I24" s="31"/>
      <c r="J24" s="34"/>
      <c r="K24" s="39"/>
    </row>
    <row r="25" spans="1:11" ht="30" customHeight="1" x14ac:dyDescent="0.25">
      <c r="A25" s="612" t="s">
        <v>44</v>
      </c>
      <c r="B25" s="613"/>
      <c r="C25" s="614"/>
      <c r="D25" s="40" t="s">
        <v>18</v>
      </c>
      <c r="E25" s="41" t="s">
        <v>16</v>
      </c>
      <c r="F25" s="42">
        <v>0</v>
      </c>
      <c r="G25" s="346">
        <v>2088</v>
      </c>
      <c r="H25" s="350">
        <f>G25*F25</f>
        <v>0</v>
      </c>
      <c r="I25" s="31"/>
      <c r="J25" s="34"/>
      <c r="K25" s="39"/>
    </row>
    <row r="26" spans="1:11" x14ac:dyDescent="0.25">
      <c r="A26" s="127" t="s">
        <v>19</v>
      </c>
      <c r="B26" s="128"/>
      <c r="C26" s="128"/>
      <c r="D26" s="129" t="s">
        <v>20</v>
      </c>
      <c r="E26" s="43" t="s">
        <v>16</v>
      </c>
      <c r="F26" s="77">
        <v>0</v>
      </c>
      <c r="G26" s="345">
        <v>2088</v>
      </c>
      <c r="H26" s="349">
        <f t="shared" si="0"/>
        <v>0</v>
      </c>
      <c r="I26" s="31"/>
      <c r="J26" s="34"/>
      <c r="K26" s="39"/>
    </row>
    <row r="27" spans="1:11" x14ac:dyDescent="0.25">
      <c r="A27" s="35" t="s">
        <v>81</v>
      </c>
      <c r="B27" s="36"/>
      <c r="C27" s="37"/>
      <c r="D27" s="125" t="s">
        <v>18</v>
      </c>
      <c r="E27" s="38" t="s">
        <v>33</v>
      </c>
      <c r="F27" s="78">
        <v>0</v>
      </c>
      <c r="G27" s="345">
        <v>2088</v>
      </c>
      <c r="H27" s="349">
        <f t="shared" si="0"/>
        <v>0</v>
      </c>
      <c r="I27" s="31"/>
      <c r="J27" s="34"/>
      <c r="K27" s="39"/>
    </row>
    <row r="28" spans="1:11" x14ac:dyDescent="0.25">
      <c r="A28" s="615" t="s">
        <v>45</v>
      </c>
      <c r="B28" s="616"/>
      <c r="C28" s="616"/>
      <c r="D28" s="152" t="s">
        <v>37</v>
      </c>
      <c r="E28" s="87"/>
      <c r="F28" s="66">
        <v>0</v>
      </c>
      <c r="G28" s="585">
        <v>2</v>
      </c>
      <c r="H28" s="586">
        <f t="shared" si="0"/>
        <v>0</v>
      </c>
      <c r="I28" s="82"/>
      <c r="J28" s="34"/>
      <c r="K28" s="39"/>
    </row>
    <row r="29" spans="1:11" ht="15.75" thickBot="1" x14ac:dyDescent="0.3">
      <c r="A29" s="617" t="s">
        <v>31</v>
      </c>
      <c r="B29" s="618"/>
      <c r="C29" s="619"/>
      <c r="D29" s="247" t="s">
        <v>7</v>
      </c>
      <c r="E29" s="248"/>
      <c r="F29" s="249">
        <v>0</v>
      </c>
      <c r="G29" s="347">
        <v>360</v>
      </c>
      <c r="H29" s="351">
        <f t="shared" si="0"/>
        <v>0</v>
      </c>
      <c r="I29" s="82"/>
      <c r="J29" s="34"/>
      <c r="K29" s="39"/>
    </row>
    <row r="30" spans="1:11" ht="15.75" thickBot="1" x14ac:dyDescent="0.3">
      <c r="A30" s="47"/>
      <c r="B30" s="48"/>
      <c r="C30" s="48"/>
      <c r="D30" s="88"/>
      <c r="E30" s="44"/>
      <c r="F30" s="44"/>
      <c r="G30" s="44" t="s">
        <v>21</v>
      </c>
      <c r="H30" s="89">
        <f>SUM(H23:H29)</f>
        <v>0</v>
      </c>
      <c r="I30" s="44"/>
      <c r="J30" s="45"/>
      <c r="K30" s="46"/>
    </row>
    <row r="31" spans="1:11" ht="15.75" thickBot="1" x14ac:dyDescent="0.3">
      <c r="A31" s="47"/>
      <c r="B31" s="48"/>
      <c r="C31" s="48"/>
      <c r="D31" s="48"/>
      <c r="E31" s="49"/>
      <c r="F31" s="44"/>
      <c r="G31" s="44"/>
      <c r="H31" s="44"/>
      <c r="I31" s="44"/>
      <c r="J31" s="45" t="s">
        <v>22</v>
      </c>
      <c r="K31" s="50" t="s">
        <v>23</v>
      </c>
    </row>
    <row r="32" spans="1:11" ht="15.75" thickBot="1" x14ac:dyDescent="0.3">
      <c r="A32" s="47"/>
      <c r="B32" s="48"/>
      <c r="C32" s="48"/>
      <c r="D32" s="48"/>
      <c r="E32" s="44"/>
      <c r="F32" s="44"/>
      <c r="G32" s="44"/>
      <c r="H32" s="44" t="s">
        <v>24</v>
      </c>
      <c r="I32" s="51" t="s">
        <v>13</v>
      </c>
      <c r="J32" s="52">
        <f>H30*0.2</f>
        <v>0</v>
      </c>
      <c r="K32" s="53">
        <f>H30*1.2</f>
        <v>0</v>
      </c>
    </row>
    <row r="33" spans="1:13" ht="15.75" thickBot="1" x14ac:dyDescent="0.3">
      <c r="A33" s="54"/>
      <c r="B33" s="55"/>
      <c r="C33" s="55"/>
      <c r="D33" s="55"/>
      <c r="E33" s="55"/>
      <c r="F33" s="56"/>
      <c r="G33" s="57"/>
      <c r="H33" s="57"/>
      <c r="I33" s="58"/>
      <c r="J33" s="59"/>
      <c r="K33" s="60"/>
    </row>
    <row r="34" spans="1:13" x14ac:dyDescent="0.25">
      <c r="A34" s="336"/>
      <c r="B34" s="153"/>
      <c r="C34" s="153"/>
      <c r="D34" s="153"/>
      <c r="E34" s="153"/>
      <c r="F34" s="97"/>
      <c r="G34" s="337"/>
      <c r="H34" s="338"/>
      <c r="I34" s="339"/>
      <c r="J34" s="338"/>
      <c r="K34" s="340"/>
      <c r="L34" s="153"/>
      <c r="M34" s="153"/>
    </row>
    <row r="35" spans="1:13" x14ac:dyDescent="0.25">
      <c r="A35" s="238" t="s">
        <v>25</v>
      </c>
      <c r="B35" s="239"/>
      <c r="C35" s="239"/>
      <c r="D35" s="239"/>
      <c r="E35" s="239"/>
      <c r="F35" s="239"/>
      <c r="G35" s="240"/>
      <c r="H35" s="240"/>
      <c r="I35" s="241"/>
      <c r="J35" s="240"/>
      <c r="K35" s="240"/>
      <c r="L35" s="96"/>
      <c r="M35" s="96"/>
    </row>
    <row r="36" spans="1:13" x14ac:dyDescent="0.25">
      <c r="A36" s="238" t="s">
        <v>26</v>
      </c>
      <c r="B36" s="239"/>
      <c r="C36" s="239"/>
      <c r="D36" s="239"/>
      <c r="E36" s="239"/>
      <c r="F36" s="239"/>
      <c r="G36" s="242"/>
      <c r="H36" s="242"/>
      <c r="I36" s="243"/>
      <c r="J36" s="341"/>
      <c r="K36" s="342"/>
      <c r="L36" s="96"/>
      <c r="M36" s="96"/>
    </row>
    <row r="37" spans="1:13" ht="15" customHeight="1" x14ac:dyDescent="0.25">
      <c r="A37" s="238" t="s">
        <v>27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</row>
    <row r="38" spans="1:13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39" spans="1:13" x14ac:dyDescent="0.25">
      <c r="F39" s="3"/>
      <c r="H39" s="3"/>
      <c r="J39" s="3"/>
      <c r="K39" s="3"/>
    </row>
    <row r="40" spans="1:13" x14ac:dyDescent="0.25">
      <c r="A40" s="61"/>
      <c r="B40" s="61"/>
      <c r="C40" s="62"/>
      <c r="D40" s="63"/>
      <c r="E40" s="63"/>
      <c r="F40" s="63"/>
      <c r="G40" s="64" t="s">
        <v>28</v>
      </c>
      <c r="H40" s="64"/>
      <c r="I40" s="64"/>
      <c r="J40" s="3"/>
      <c r="K40" s="3"/>
    </row>
    <row r="41" spans="1:13" x14ac:dyDescent="0.25">
      <c r="A41" s="608" t="s">
        <v>29</v>
      </c>
      <c r="B41" s="608"/>
      <c r="C41" s="608"/>
      <c r="D41" s="65"/>
      <c r="E41" s="65"/>
      <c r="F41" s="62"/>
      <c r="G41" s="64" t="s">
        <v>30</v>
      </c>
      <c r="H41" s="64"/>
      <c r="I41" s="64"/>
      <c r="J41" s="3"/>
      <c r="K41" s="3"/>
    </row>
  </sheetData>
  <mergeCells count="6">
    <mergeCell ref="A22:C22"/>
    <mergeCell ref="A41:C41"/>
    <mergeCell ref="A24:C24"/>
    <mergeCell ref="A25:C25"/>
    <mergeCell ref="A28:C28"/>
    <mergeCell ref="A29:C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DC32-5655-4B63-B4B7-499F78FAE4D1}">
  <sheetPr>
    <pageSetUpPr fitToPage="1"/>
  </sheetPr>
  <dimension ref="A1:IR44"/>
  <sheetViews>
    <sheetView tabSelected="1" workbookViewId="0">
      <selection activeCell="D28" sqref="D28"/>
    </sheetView>
  </sheetViews>
  <sheetFormatPr defaultColWidth="8.7109375" defaultRowHeight="14.45" customHeight="1" x14ac:dyDescent="0.25"/>
  <cols>
    <col min="1" max="1" width="17.140625" style="250" customWidth="1"/>
    <col min="2" max="2" width="14.28515625" style="250" customWidth="1"/>
    <col min="3" max="3" width="17.140625" style="250" customWidth="1"/>
    <col min="4" max="5" width="10.7109375" style="250" customWidth="1"/>
    <col min="6" max="8" width="14.28515625" style="250" customWidth="1"/>
    <col min="9" max="9" width="7" style="250" customWidth="1"/>
    <col min="10" max="11" width="14.28515625" style="250" customWidth="1"/>
    <col min="12" max="252" width="8.85546875" style="250" customWidth="1"/>
    <col min="253" max="16384" width="8.7109375" style="251"/>
  </cols>
  <sheetData>
    <row r="1" spans="1:12" ht="15" customHeight="1" x14ac:dyDescent="0.25">
      <c r="A1" s="260" t="s">
        <v>85</v>
      </c>
      <c r="B1" s="256"/>
      <c r="C1" s="256"/>
      <c r="D1" s="256"/>
      <c r="E1" s="256"/>
      <c r="F1" s="256"/>
      <c r="G1" s="256"/>
      <c r="H1" s="256"/>
      <c r="I1" s="256"/>
      <c r="J1" s="256"/>
      <c r="K1" s="257"/>
      <c r="L1" s="329"/>
    </row>
    <row r="2" spans="1:12" ht="15" customHeight="1" x14ac:dyDescent="0.25">
      <c r="A2" s="259"/>
      <c r="B2" s="256"/>
      <c r="C2" s="256"/>
      <c r="D2" s="256"/>
      <c r="E2" s="256"/>
      <c r="F2" s="256"/>
      <c r="G2" s="256"/>
      <c r="H2" s="256"/>
      <c r="I2" s="256"/>
      <c r="J2" s="256"/>
      <c r="K2" s="257"/>
      <c r="L2" s="329"/>
    </row>
    <row r="3" spans="1:12" ht="15" customHeight="1" x14ac:dyDescent="0.25">
      <c r="A3" s="258" t="s">
        <v>0</v>
      </c>
      <c r="B3" s="256"/>
      <c r="C3" s="256"/>
      <c r="D3" s="256"/>
      <c r="E3" s="256"/>
      <c r="F3" s="256"/>
      <c r="G3" s="256"/>
      <c r="H3" s="256"/>
      <c r="I3" s="256"/>
      <c r="J3" s="256"/>
      <c r="K3" s="257"/>
      <c r="L3" s="329"/>
    </row>
    <row r="4" spans="1:12" ht="15" customHeight="1" x14ac:dyDescent="0.25">
      <c r="A4" s="256"/>
      <c r="B4" s="260" t="s">
        <v>64</v>
      </c>
      <c r="C4" s="261"/>
      <c r="D4" s="256"/>
      <c r="E4" s="256"/>
      <c r="F4" s="256"/>
      <c r="G4" s="256"/>
      <c r="H4" s="256"/>
      <c r="I4" s="256"/>
      <c r="J4" s="256"/>
      <c r="K4" s="257"/>
      <c r="L4" s="329"/>
    </row>
    <row r="5" spans="1:12" ht="15" customHeight="1" x14ac:dyDescent="0.25">
      <c r="A5" s="330" t="s">
        <v>1</v>
      </c>
      <c r="B5" s="256"/>
      <c r="C5" s="256"/>
      <c r="D5" s="256"/>
      <c r="E5" s="256"/>
      <c r="F5" s="256"/>
      <c r="G5" s="256"/>
      <c r="H5" s="256"/>
      <c r="I5" s="256"/>
      <c r="J5" s="256"/>
      <c r="K5" s="257"/>
      <c r="L5" s="329"/>
    </row>
    <row r="6" spans="1:12" ht="15" customHeight="1" x14ac:dyDescent="0.25">
      <c r="A6" s="259"/>
      <c r="B6" s="256"/>
      <c r="C6" s="256"/>
      <c r="D6" s="256"/>
      <c r="E6" s="256"/>
      <c r="F6" s="256"/>
      <c r="G6" s="256"/>
      <c r="H6" s="256"/>
      <c r="I6" s="256"/>
      <c r="J6" s="256"/>
      <c r="K6" s="257"/>
      <c r="L6" s="329"/>
    </row>
    <row r="7" spans="1:12" ht="15" customHeight="1" x14ac:dyDescent="0.25">
      <c r="A7" s="255" t="s">
        <v>2</v>
      </c>
      <c r="B7" s="256"/>
      <c r="C7" s="256"/>
      <c r="D7" s="256"/>
      <c r="E7" s="256"/>
      <c r="F7" s="256"/>
      <c r="G7" s="256"/>
      <c r="H7" s="256"/>
      <c r="I7" s="256"/>
      <c r="J7" s="256"/>
      <c r="K7" s="257"/>
      <c r="L7" s="329"/>
    </row>
    <row r="8" spans="1:12" ht="15" customHeight="1" x14ac:dyDescent="0.25">
      <c r="A8" s="255" t="s">
        <v>3</v>
      </c>
      <c r="B8" s="256"/>
      <c r="C8" s="256"/>
      <c r="D8" s="256"/>
      <c r="E8" s="256"/>
      <c r="F8" s="256"/>
      <c r="G8" s="256"/>
      <c r="H8" s="256"/>
      <c r="I8" s="256"/>
      <c r="J8" s="256"/>
      <c r="K8" s="257"/>
      <c r="L8" s="329"/>
    </row>
    <row r="9" spans="1:12" ht="15" customHeight="1" x14ac:dyDescent="0.25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7"/>
    </row>
    <row r="10" spans="1:12" ht="15" customHeight="1" x14ac:dyDescent="0.25">
      <c r="A10" s="258" t="s">
        <v>4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7"/>
    </row>
    <row r="11" spans="1:12" ht="15" customHeight="1" x14ac:dyDescent="0.25">
      <c r="A11" s="260" t="s">
        <v>65</v>
      </c>
      <c r="B11" s="259"/>
      <c r="C11" s="261"/>
      <c r="D11" s="259"/>
      <c r="E11" s="261"/>
      <c r="F11" s="259"/>
      <c r="G11" s="259"/>
      <c r="H11" s="259"/>
      <c r="I11" s="259"/>
      <c r="J11" s="259"/>
      <c r="K11" s="257"/>
    </row>
    <row r="12" spans="1:12" ht="16.149999999999999" customHeight="1" thickBot="1" x14ac:dyDescent="0.3">
      <c r="A12" s="262"/>
      <c r="B12" s="262"/>
      <c r="C12" s="262"/>
      <c r="D12" s="262"/>
      <c r="E12" s="262"/>
      <c r="F12" s="263"/>
      <c r="G12" s="262"/>
      <c r="H12" s="263"/>
      <c r="I12" s="262"/>
      <c r="J12" s="263"/>
      <c r="K12" s="263"/>
    </row>
    <row r="13" spans="1:12" ht="15.4" customHeight="1" x14ac:dyDescent="0.25">
      <c r="A13" s="264" t="s">
        <v>5</v>
      </c>
      <c r="B13" s="265"/>
      <c r="C13" s="266"/>
      <c r="D13" s="267" t="s">
        <v>66</v>
      </c>
      <c r="E13" s="266"/>
      <c r="F13" s="268"/>
      <c r="G13" s="266"/>
      <c r="H13" s="268"/>
      <c r="I13" s="266"/>
      <c r="J13" s="268"/>
      <c r="K13" s="269"/>
    </row>
    <row r="14" spans="1:12" ht="15" customHeight="1" x14ac:dyDescent="0.25">
      <c r="A14" s="270" t="s">
        <v>67</v>
      </c>
      <c r="B14" s="259"/>
      <c r="C14" s="259"/>
      <c r="D14" s="258" t="s">
        <v>68</v>
      </c>
      <c r="E14" s="259"/>
      <c r="F14" s="257"/>
      <c r="G14" s="259"/>
      <c r="H14" s="259"/>
      <c r="I14" s="259"/>
      <c r="J14" s="259"/>
      <c r="K14" s="271"/>
    </row>
    <row r="15" spans="1:12" ht="15" customHeight="1" thickBot="1" x14ac:dyDescent="0.3">
      <c r="A15" s="272"/>
      <c r="B15" s="259"/>
      <c r="C15" s="259"/>
      <c r="D15" s="259"/>
      <c r="E15" s="259"/>
      <c r="F15" s="257"/>
      <c r="G15" s="259"/>
      <c r="H15" s="273"/>
      <c r="I15" s="274"/>
      <c r="J15" s="257"/>
      <c r="K15" s="275"/>
    </row>
    <row r="16" spans="1:12" ht="15.4" customHeight="1" x14ac:dyDescent="0.25">
      <c r="A16" s="276" t="s">
        <v>6</v>
      </c>
      <c r="B16" s="570">
        <v>800</v>
      </c>
      <c r="C16" s="258" t="s">
        <v>7</v>
      </c>
      <c r="D16" s="259"/>
      <c r="E16" s="259"/>
      <c r="F16" s="257"/>
      <c r="G16" s="259"/>
      <c r="H16" s="277"/>
      <c r="I16" s="274"/>
      <c r="J16" s="257"/>
      <c r="K16" s="278"/>
    </row>
    <row r="17" spans="1:11" ht="15" customHeight="1" x14ac:dyDescent="0.25">
      <c r="A17" s="279" t="s">
        <v>69</v>
      </c>
      <c r="B17" s="571">
        <v>6</v>
      </c>
      <c r="C17" s="258" t="s">
        <v>7</v>
      </c>
      <c r="D17" s="259" t="s">
        <v>70</v>
      </c>
      <c r="E17" s="259"/>
      <c r="F17" s="257"/>
      <c r="G17" s="259"/>
      <c r="H17" s="257"/>
      <c r="I17" s="259"/>
      <c r="J17" s="280"/>
      <c r="K17" s="275"/>
    </row>
    <row r="18" spans="1:11" ht="15" customHeight="1" x14ac:dyDescent="0.25">
      <c r="A18" s="279" t="s">
        <v>9</v>
      </c>
      <c r="B18" s="571">
        <f>B16*B17+1000</f>
        <v>5800</v>
      </c>
      <c r="C18" s="258" t="s">
        <v>71</v>
      </c>
      <c r="D18" s="259"/>
      <c r="E18" s="259"/>
      <c r="F18" s="257"/>
      <c r="G18" s="259"/>
      <c r="H18" s="257"/>
      <c r="I18" s="259"/>
      <c r="J18" s="280"/>
      <c r="K18" s="275"/>
    </row>
    <row r="19" spans="1:11" ht="15" customHeight="1" thickBot="1" x14ac:dyDescent="0.3">
      <c r="A19" s="281" t="s">
        <v>10</v>
      </c>
      <c r="B19" s="572">
        <v>293</v>
      </c>
      <c r="C19" s="258" t="s">
        <v>72</v>
      </c>
      <c r="D19" s="259"/>
      <c r="E19" s="259"/>
      <c r="F19" s="257"/>
      <c r="G19" s="259"/>
      <c r="H19" s="257"/>
      <c r="I19" s="259"/>
      <c r="J19" s="280"/>
      <c r="K19" s="275"/>
    </row>
    <row r="20" spans="1:11" ht="15" customHeight="1" x14ac:dyDescent="0.25">
      <c r="A20" s="272"/>
      <c r="B20" s="282"/>
      <c r="C20" s="259"/>
      <c r="D20" s="259"/>
      <c r="E20" s="259"/>
      <c r="F20" s="257"/>
      <c r="G20" s="259"/>
      <c r="H20" s="257"/>
      <c r="I20" s="259"/>
      <c r="J20" s="280"/>
      <c r="K20" s="275"/>
    </row>
    <row r="21" spans="1:11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s="153" customFormat="1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11" ht="15.4" customHeight="1" x14ac:dyDescent="0.25">
      <c r="A23" s="331" t="s">
        <v>15</v>
      </c>
      <c r="B23" s="332"/>
      <c r="C23" s="332"/>
      <c r="D23" s="352" t="s">
        <v>7</v>
      </c>
      <c r="E23" s="353" t="s">
        <v>16</v>
      </c>
      <c r="F23" s="354">
        <v>0</v>
      </c>
      <c r="G23" s="355">
        <v>12</v>
      </c>
      <c r="H23" s="356">
        <f t="shared" ref="H23:H27" si="0">F23*G23</f>
        <v>0</v>
      </c>
      <c r="I23" s="292"/>
      <c r="J23" s="293"/>
      <c r="K23" s="275"/>
    </row>
    <row r="24" spans="1:11" s="250" customFormat="1" ht="16.149999999999999" customHeight="1" x14ac:dyDescent="0.25">
      <c r="A24" s="620" t="s">
        <v>82</v>
      </c>
      <c r="B24" s="621"/>
      <c r="C24" s="622"/>
      <c r="D24" s="357" t="s">
        <v>73</v>
      </c>
      <c r="E24" s="358" t="s">
        <v>74</v>
      </c>
      <c r="F24" s="359">
        <v>0</v>
      </c>
      <c r="G24" s="360">
        <f>B18+B19</f>
        <v>6093</v>
      </c>
      <c r="H24" s="361">
        <f>F24*G24</f>
        <v>0</v>
      </c>
      <c r="I24" s="292"/>
      <c r="J24" s="293"/>
      <c r="K24" s="294"/>
    </row>
    <row r="25" spans="1:11" s="250" customFormat="1" ht="16.149999999999999" customHeight="1" x14ac:dyDescent="0.25">
      <c r="A25" s="625" t="s">
        <v>75</v>
      </c>
      <c r="B25" s="626"/>
      <c r="C25" s="626"/>
      <c r="D25" s="362" t="s">
        <v>73</v>
      </c>
      <c r="E25" s="358" t="s">
        <v>16</v>
      </c>
      <c r="F25" s="359">
        <v>0</v>
      </c>
      <c r="G25" s="360">
        <f>B18+B19</f>
        <v>6093</v>
      </c>
      <c r="H25" s="361">
        <f t="shared" si="0"/>
        <v>0</v>
      </c>
      <c r="I25" s="292"/>
      <c r="J25" s="293"/>
      <c r="K25" s="294"/>
    </row>
    <row r="26" spans="1:11" s="250" customFormat="1" ht="45" customHeight="1" x14ac:dyDescent="0.25">
      <c r="A26" s="627" t="s">
        <v>83</v>
      </c>
      <c r="B26" s="628"/>
      <c r="C26" s="628"/>
      <c r="D26" s="362" t="s">
        <v>73</v>
      </c>
      <c r="E26" s="358" t="s">
        <v>76</v>
      </c>
      <c r="F26" s="359">
        <v>0</v>
      </c>
      <c r="G26" s="360">
        <f>B18+B19</f>
        <v>6093</v>
      </c>
      <c r="H26" s="361">
        <f t="shared" si="0"/>
        <v>0</v>
      </c>
      <c r="I26" s="292"/>
      <c r="J26" s="293"/>
      <c r="K26" s="294"/>
    </row>
    <row r="27" spans="1:11" s="250" customFormat="1" ht="15" customHeight="1" x14ac:dyDescent="0.25">
      <c r="A27" s="625" t="s">
        <v>31</v>
      </c>
      <c r="B27" s="626"/>
      <c r="C27" s="626"/>
      <c r="D27" s="357" t="s">
        <v>7</v>
      </c>
      <c r="E27" s="363"/>
      <c r="F27" s="359">
        <v>0</v>
      </c>
      <c r="G27" s="360">
        <f>B16+12</f>
        <v>812</v>
      </c>
      <c r="H27" s="361">
        <f t="shared" si="0"/>
        <v>0</v>
      </c>
      <c r="I27" s="292"/>
      <c r="J27" s="293"/>
      <c r="K27" s="294"/>
    </row>
    <row r="28" spans="1:11" s="250" customFormat="1" ht="45" customHeight="1" thickBot="1" x14ac:dyDescent="0.3">
      <c r="A28" s="629" t="s">
        <v>77</v>
      </c>
      <c r="B28" s="630"/>
      <c r="C28" s="630"/>
      <c r="D28" s="364" t="s">
        <v>7</v>
      </c>
      <c r="E28" s="438" t="s">
        <v>38</v>
      </c>
      <c r="F28" s="365">
        <v>0</v>
      </c>
      <c r="G28" s="366">
        <v>1600</v>
      </c>
      <c r="H28" s="367">
        <f>F28*G28</f>
        <v>0</v>
      </c>
      <c r="I28" s="292"/>
      <c r="J28" s="293"/>
      <c r="K28" s="294"/>
    </row>
    <row r="29" spans="1:11" s="250" customFormat="1" ht="15" customHeight="1" thickBot="1" x14ac:dyDescent="0.3">
      <c r="A29" s="300"/>
      <c r="B29" s="301"/>
      <c r="C29" s="301"/>
      <c r="D29" s="301"/>
      <c r="E29" s="295"/>
      <c r="F29" s="295"/>
      <c r="G29" s="302" t="s">
        <v>21</v>
      </c>
      <c r="H29" s="303">
        <f>SUM(H23:H28)</f>
        <v>0</v>
      </c>
      <c r="I29" s="295"/>
      <c r="J29" s="296"/>
      <c r="K29" s="297"/>
    </row>
    <row r="30" spans="1:11" s="250" customFormat="1" ht="16.899999999999999" customHeight="1" thickBot="1" x14ac:dyDescent="0.3">
      <c r="A30" s="300"/>
      <c r="B30" s="301"/>
      <c r="C30" s="301"/>
      <c r="D30" s="301"/>
      <c r="E30" s="304"/>
      <c r="F30" s="295"/>
      <c r="G30" s="295"/>
      <c r="H30" s="295"/>
      <c r="I30" s="295"/>
      <c r="J30" s="298" t="s">
        <v>22</v>
      </c>
      <c r="K30" s="299" t="s">
        <v>23</v>
      </c>
    </row>
    <row r="31" spans="1:11" s="250" customFormat="1" ht="15" customHeight="1" thickBot="1" x14ac:dyDescent="0.3">
      <c r="A31" s="300"/>
      <c r="B31" s="301"/>
      <c r="C31" s="301"/>
      <c r="D31" s="301"/>
      <c r="E31" s="295"/>
      <c r="F31" s="295"/>
      <c r="G31" s="295"/>
      <c r="H31" s="302" t="s">
        <v>24</v>
      </c>
      <c r="I31" s="305" t="s">
        <v>13</v>
      </c>
      <c r="J31" s="306">
        <f>H29*0.2</f>
        <v>0</v>
      </c>
      <c r="K31" s="335">
        <f>H29*1.2</f>
        <v>0</v>
      </c>
    </row>
    <row r="32" spans="1:11" s="250" customFormat="1" ht="15" customHeight="1" thickBot="1" x14ac:dyDescent="0.3">
      <c r="A32" s="307"/>
      <c r="B32" s="308"/>
      <c r="C32" s="308"/>
      <c r="D32" s="308"/>
      <c r="E32" s="308"/>
      <c r="F32" s="309"/>
      <c r="G32" s="310"/>
      <c r="H32" s="310"/>
      <c r="I32" s="311"/>
      <c r="J32" s="312"/>
      <c r="K32" s="313"/>
    </row>
    <row r="33" spans="1:12" s="250" customFormat="1" ht="15" customHeight="1" x14ac:dyDescent="0.25">
      <c r="A33" s="314"/>
      <c r="B33" s="259"/>
      <c r="C33" s="259"/>
      <c r="D33" s="259"/>
      <c r="E33" s="259"/>
      <c r="F33" s="257"/>
      <c r="G33" s="315"/>
      <c r="H33" s="316"/>
      <c r="I33" s="317"/>
      <c r="J33" s="316"/>
      <c r="K33" s="257"/>
      <c r="L33" s="252"/>
    </row>
    <row r="34" spans="1:12" s="250" customFormat="1" ht="15.4" customHeight="1" x14ac:dyDescent="0.25">
      <c r="A34" s="318" t="s">
        <v>25</v>
      </c>
      <c r="B34" s="319"/>
      <c r="C34" s="319"/>
      <c r="D34" s="319"/>
      <c r="E34" s="319"/>
      <c r="F34" s="319"/>
      <c r="G34" s="320"/>
      <c r="H34" s="320"/>
      <c r="I34" s="321"/>
      <c r="J34" s="320"/>
      <c r="K34" s="320"/>
      <c r="L34" s="252"/>
    </row>
    <row r="35" spans="1:12" s="250" customFormat="1" ht="15" customHeight="1" x14ac:dyDescent="0.25">
      <c r="A35" s="318" t="s">
        <v>26</v>
      </c>
      <c r="B35" s="319"/>
      <c r="C35" s="319"/>
      <c r="D35" s="319"/>
      <c r="E35" s="319"/>
      <c r="F35" s="319"/>
      <c r="G35" s="322"/>
      <c r="H35" s="322"/>
      <c r="I35" s="323"/>
      <c r="J35" s="323"/>
      <c r="K35" s="324"/>
      <c r="L35" s="252"/>
    </row>
    <row r="36" spans="1:12" s="250" customFormat="1" ht="13.7" customHeight="1" x14ac:dyDescent="0.25">
      <c r="A36" s="631" t="s">
        <v>27</v>
      </c>
      <c r="B36" s="632"/>
      <c r="C36" s="632"/>
      <c r="D36" s="632"/>
      <c r="E36" s="632"/>
      <c r="F36" s="632"/>
      <c r="G36" s="632"/>
      <c r="H36" s="632"/>
      <c r="I36" s="632"/>
      <c r="J36" s="632"/>
      <c r="K36" s="632"/>
      <c r="L36" s="252"/>
    </row>
    <row r="37" spans="1:12" s="250" customFormat="1" ht="13.7" customHeight="1" x14ac:dyDescent="0.25">
      <c r="A37" s="325"/>
      <c r="B37" s="325"/>
      <c r="C37" s="325"/>
      <c r="D37" s="325"/>
      <c r="E37" s="325"/>
      <c r="F37" s="325"/>
      <c r="G37" s="325"/>
      <c r="H37" s="325"/>
      <c r="I37" s="325"/>
      <c r="J37" s="325"/>
      <c r="K37" s="325"/>
      <c r="L37" s="252"/>
    </row>
    <row r="38" spans="1:12" s="250" customFormat="1" ht="15" customHeight="1" x14ac:dyDescent="0.25">
      <c r="A38" s="259"/>
      <c r="B38" s="259"/>
      <c r="C38" s="259"/>
      <c r="D38" s="259"/>
      <c r="E38" s="259"/>
      <c r="F38" s="257"/>
      <c r="G38" s="259"/>
      <c r="H38" s="257"/>
      <c r="I38" s="259"/>
      <c r="J38" s="257"/>
      <c r="K38" s="257"/>
      <c r="L38" s="252"/>
    </row>
    <row r="39" spans="1:12" s="250" customFormat="1" ht="15" customHeight="1" x14ac:dyDescent="0.25">
      <c r="A39" s="326"/>
      <c r="B39" s="326"/>
      <c r="C39" s="256"/>
      <c r="D39" s="256"/>
      <c r="E39" s="256"/>
      <c r="F39" s="256"/>
      <c r="G39" s="327" t="s">
        <v>28</v>
      </c>
      <c r="H39" s="328"/>
      <c r="I39" s="328"/>
      <c r="J39" s="257"/>
      <c r="K39" s="257"/>
      <c r="L39" s="252"/>
    </row>
    <row r="40" spans="1:12" s="250" customFormat="1" ht="15" customHeight="1" x14ac:dyDescent="0.25">
      <c r="A40" s="623" t="s">
        <v>29</v>
      </c>
      <c r="B40" s="624"/>
      <c r="C40" s="624"/>
      <c r="D40" s="261"/>
      <c r="E40" s="261"/>
      <c r="F40" s="256"/>
      <c r="G40" s="327" t="s">
        <v>30</v>
      </c>
      <c r="H40" s="328"/>
      <c r="I40" s="328"/>
      <c r="J40" s="257"/>
      <c r="K40" s="257"/>
      <c r="L40" s="252"/>
    </row>
    <row r="41" spans="1:12" ht="14.45" customHeight="1" x14ac:dyDescent="0.25">
      <c r="A41" s="329"/>
      <c r="B41" s="329"/>
      <c r="C41" s="329"/>
      <c r="D41" s="329"/>
      <c r="E41" s="329"/>
      <c r="F41" s="329"/>
      <c r="G41" s="329"/>
      <c r="H41" s="329"/>
      <c r="I41" s="329"/>
      <c r="J41" s="329"/>
      <c r="K41" s="329"/>
    </row>
    <row r="42" spans="1:12" ht="14.45" customHeight="1" x14ac:dyDescent="0.25">
      <c r="A42" s="329"/>
      <c r="B42" s="329"/>
      <c r="C42" s="329"/>
      <c r="D42" s="329"/>
      <c r="E42" s="329"/>
      <c r="F42" s="329"/>
      <c r="G42" s="329"/>
      <c r="H42" s="329"/>
      <c r="I42" s="329"/>
      <c r="J42" s="329"/>
      <c r="K42" s="329"/>
    </row>
    <row r="43" spans="1:12" ht="14.45" customHeight="1" x14ac:dyDescent="0.25">
      <c r="A43" s="329"/>
      <c r="B43" s="329"/>
      <c r="C43" s="329"/>
      <c r="D43" s="329"/>
      <c r="E43" s="329"/>
      <c r="F43" s="329"/>
      <c r="G43" s="329"/>
      <c r="H43" s="329"/>
      <c r="I43" s="329"/>
      <c r="J43" s="329"/>
      <c r="K43" s="329"/>
    </row>
    <row r="44" spans="1:12" ht="14.45" customHeight="1" x14ac:dyDescent="0.25">
      <c r="A44" s="329"/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</sheetData>
  <mergeCells count="8">
    <mergeCell ref="A22:C22"/>
    <mergeCell ref="A24:C24"/>
    <mergeCell ref="A40:C40"/>
    <mergeCell ref="A25:C25"/>
    <mergeCell ref="A26:C26"/>
    <mergeCell ref="A27:C27"/>
    <mergeCell ref="A28:C28"/>
    <mergeCell ref="A36:K36"/>
  </mergeCells>
  <pageMargins left="0.7" right="0.7" top="0.75" bottom="0.75" header="0.3" footer="0.3"/>
  <pageSetup paperSize="9" scale="69" orientation="landscape" r:id="rId1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zoomScale="70" zoomScaleNormal="70" workbookViewId="0">
      <selection activeCell="F30" sqref="F30"/>
    </sheetView>
  </sheetViews>
  <sheetFormatPr defaultRowHeight="15" x14ac:dyDescent="0.25"/>
  <cols>
    <col min="1" max="2" width="14.28515625" customWidth="1"/>
    <col min="3" max="3" width="20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84" t="s">
        <v>42</v>
      </c>
      <c r="C4" s="1"/>
      <c r="D4" s="83"/>
      <c r="E4" s="83"/>
      <c r="F4" s="83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9" t="s">
        <v>49</v>
      </c>
      <c r="B11" s="85"/>
      <c r="C11" s="9"/>
      <c r="D11" s="8"/>
      <c r="E11" s="86"/>
      <c r="F11" s="79"/>
      <c r="G11" s="80"/>
      <c r="H11" s="4"/>
      <c r="I11" s="4"/>
      <c r="J11" s="4"/>
      <c r="K11" s="3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12" t="s">
        <v>5</v>
      </c>
      <c r="B13" s="13"/>
      <c r="C13" s="14"/>
      <c r="D13" s="15" t="s">
        <v>47</v>
      </c>
      <c r="E13" s="14"/>
      <c r="F13" s="16"/>
      <c r="G13" s="14"/>
      <c r="H13" s="16"/>
      <c r="I13" s="14"/>
      <c r="J13" s="16"/>
      <c r="K13" s="17"/>
    </row>
    <row r="14" spans="1:11" x14ac:dyDescent="0.25">
      <c r="A14" s="67" t="s">
        <v>49</v>
      </c>
      <c r="B14" s="8"/>
      <c r="C14" s="8"/>
      <c r="D14" s="68"/>
      <c r="E14" s="8"/>
      <c r="F14" s="18"/>
      <c r="H14" s="68"/>
      <c r="I14" s="69"/>
      <c r="J14" s="19"/>
      <c r="K14" s="20"/>
    </row>
    <row r="15" spans="1:11" ht="15.75" thickBot="1" x14ac:dyDescent="0.3">
      <c r="A15" s="21"/>
      <c r="B15" s="8"/>
      <c r="C15" s="8"/>
      <c r="D15" s="8"/>
      <c r="E15" s="8"/>
      <c r="F15" s="18"/>
      <c r="G15" s="8"/>
      <c r="H15" s="71"/>
      <c r="I15" s="72"/>
      <c r="J15" s="73"/>
      <c r="K15" s="22"/>
    </row>
    <row r="16" spans="1:11" x14ac:dyDescent="0.25">
      <c r="A16" s="23" t="s">
        <v>6</v>
      </c>
      <c r="B16" s="566">
        <v>316</v>
      </c>
      <c r="C16" s="8" t="s">
        <v>7</v>
      </c>
      <c r="D16" s="8"/>
      <c r="E16" s="8"/>
      <c r="F16" s="18"/>
      <c r="G16" s="8"/>
      <c r="H16" s="71"/>
      <c r="I16" s="72"/>
      <c r="J16" s="73"/>
      <c r="K16" s="24"/>
    </row>
    <row r="17" spans="1:11" x14ac:dyDescent="0.25">
      <c r="A17" s="25" t="s">
        <v>8</v>
      </c>
      <c r="B17" s="567">
        <v>7.5</v>
      </c>
      <c r="C17" s="8" t="s">
        <v>7</v>
      </c>
      <c r="D17" s="8"/>
      <c r="E17" s="8"/>
      <c r="F17" s="18"/>
      <c r="G17" s="8"/>
      <c r="H17" s="74"/>
      <c r="I17" s="72"/>
      <c r="J17" s="75"/>
      <c r="K17" s="22"/>
    </row>
    <row r="18" spans="1:11" ht="17.25" x14ac:dyDescent="0.25">
      <c r="A18" s="27" t="s">
        <v>9</v>
      </c>
      <c r="B18" s="568">
        <v>2370</v>
      </c>
      <c r="C18" t="s">
        <v>35</v>
      </c>
      <c r="D18" s="8"/>
      <c r="E18" s="8"/>
      <c r="F18" s="18"/>
      <c r="G18" s="8"/>
      <c r="H18" s="74"/>
      <c r="I18" s="72"/>
      <c r="J18" s="75"/>
      <c r="K18" s="22"/>
    </row>
    <row r="19" spans="1:11" ht="18" thickBot="1" x14ac:dyDescent="0.3">
      <c r="A19" s="28" t="s">
        <v>10</v>
      </c>
      <c r="B19" s="569"/>
      <c r="C19" t="s">
        <v>35</v>
      </c>
      <c r="D19" s="81"/>
      <c r="E19" s="8"/>
      <c r="F19" s="18"/>
      <c r="G19" s="8"/>
      <c r="H19" s="18"/>
      <c r="I19" s="8"/>
      <c r="J19" s="26"/>
      <c r="K19" s="22"/>
    </row>
    <row r="20" spans="1:11" x14ac:dyDescent="0.25">
      <c r="A20" s="29"/>
      <c r="B20" s="30"/>
      <c r="C20" s="8"/>
      <c r="D20" s="8"/>
      <c r="E20" s="8"/>
      <c r="F20" s="18"/>
      <c r="G20" s="8"/>
      <c r="H20" s="18"/>
      <c r="I20" s="8"/>
      <c r="J20" s="26"/>
      <c r="K20" s="22"/>
    </row>
    <row r="21" spans="1:11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s="153" customFormat="1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11" x14ac:dyDescent="0.25">
      <c r="A23" s="90" t="s">
        <v>15</v>
      </c>
      <c r="B23" s="91"/>
      <c r="C23" s="92"/>
      <c r="D23" s="93" t="s">
        <v>7</v>
      </c>
      <c r="E23" s="32" t="s">
        <v>16</v>
      </c>
      <c r="F23" s="33">
        <v>0</v>
      </c>
      <c r="G23" s="344">
        <v>15</v>
      </c>
      <c r="H23" s="348">
        <f t="shared" ref="H23:H28" si="0">F23*G23</f>
        <v>0</v>
      </c>
      <c r="I23" s="31"/>
      <c r="J23" s="34"/>
      <c r="K23" s="39"/>
    </row>
    <row r="24" spans="1:11" x14ac:dyDescent="0.25">
      <c r="A24" s="609" t="s">
        <v>17</v>
      </c>
      <c r="B24" s="610"/>
      <c r="C24" s="611"/>
      <c r="D24" s="152" t="s">
        <v>18</v>
      </c>
      <c r="E24" s="70"/>
      <c r="F24" s="76">
        <v>0</v>
      </c>
      <c r="G24" s="345">
        <v>2370</v>
      </c>
      <c r="H24" s="349">
        <f t="shared" si="0"/>
        <v>0</v>
      </c>
      <c r="I24" s="31"/>
      <c r="J24" s="34"/>
      <c r="K24" s="39"/>
    </row>
    <row r="25" spans="1:11" ht="30" customHeight="1" x14ac:dyDescent="0.25">
      <c r="A25" s="612" t="s">
        <v>44</v>
      </c>
      <c r="B25" s="613"/>
      <c r="C25" s="614"/>
      <c r="D25" s="40" t="s">
        <v>18</v>
      </c>
      <c r="E25" s="41" t="s">
        <v>16</v>
      </c>
      <c r="F25" s="42">
        <v>0</v>
      </c>
      <c r="G25" s="346">
        <v>2370</v>
      </c>
      <c r="H25" s="350">
        <f>G25*F25</f>
        <v>0</v>
      </c>
      <c r="I25" s="31"/>
      <c r="J25" s="34"/>
      <c r="K25" s="39"/>
    </row>
    <row r="26" spans="1:11" x14ac:dyDescent="0.25">
      <c r="A26" s="127" t="s">
        <v>19</v>
      </c>
      <c r="B26" s="128"/>
      <c r="C26" s="128"/>
      <c r="D26" s="129" t="s">
        <v>20</v>
      </c>
      <c r="E26" s="43" t="s">
        <v>16</v>
      </c>
      <c r="F26" s="77">
        <v>0</v>
      </c>
      <c r="G26" s="345">
        <v>2370</v>
      </c>
      <c r="H26" s="349">
        <f t="shared" si="0"/>
        <v>0</v>
      </c>
      <c r="I26" s="31"/>
      <c r="J26" s="34"/>
      <c r="K26" s="39"/>
    </row>
    <row r="27" spans="1:11" x14ac:dyDescent="0.25">
      <c r="A27" s="35" t="s">
        <v>81</v>
      </c>
      <c r="B27" s="36"/>
      <c r="C27" s="37"/>
      <c r="D27" s="125" t="s">
        <v>18</v>
      </c>
      <c r="E27" s="38" t="s">
        <v>33</v>
      </c>
      <c r="F27" s="78">
        <v>0</v>
      </c>
      <c r="G27" s="345">
        <v>2370</v>
      </c>
      <c r="H27" s="349">
        <f t="shared" si="0"/>
        <v>0</v>
      </c>
      <c r="I27" s="31"/>
      <c r="J27" s="34"/>
      <c r="K27" s="39"/>
    </row>
    <row r="28" spans="1:11" ht="15.75" thickBot="1" x14ac:dyDescent="0.3">
      <c r="A28" s="617" t="s">
        <v>31</v>
      </c>
      <c r="B28" s="618"/>
      <c r="C28" s="619"/>
      <c r="D28" s="247" t="s">
        <v>7</v>
      </c>
      <c r="E28" s="248"/>
      <c r="F28" s="249">
        <v>0</v>
      </c>
      <c r="G28" s="347">
        <v>331</v>
      </c>
      <c r="H28" s="351">
        <f t="shared" si="0"/>
        <v>0</v>
      </c>
      <c r="I28" s="82"/>
      <c r="J28" s="34"/>
      <c r="K28" s="39"/>
    </row>
    <row r="29" spans="1:11" ht="15.75" thickBot="1" x14ac:dyDescent="0.3">
      <c r="A29" s="47"/>
      <c r="B29" s="48"/>
      <c r="C29" s="48"/>
      <c r="D29" s="88"/>
      <c r="E29" s="44"/>
      <c r="F29" s="44"/>
      <c r="G29" s="44" t="s">
        <v>21</v>
      </c>
      <c r="H29" s="89">
        <f>SUM(H23:H28)</f>
        <v>0</v>
      </c>
      <c r="I29" s="44"/>
      <c r="J29" s="45"/>
      <c r="K29" s="46"/>
    </row>
    <row r="30" spans="1:11" ht="15.75" thickBot="1" x14ac:dyDescent="0.3">
      <c r="A30" s="47"/>
      <c r="B30" s="48"/>
      <c r="C30" s="48"/>
      <c r="D30" s="48"/>
      <c r="E30" s="49"/>
      <c r="F30" s="44"/>
      <c r="G30" s="44"/>
      <c r="H30" s="44"/>
      <c r="I30" s="44"/>
      <c r="J30" s="45" t="s">
        <v>22</v>
      </c>
      <c r="K30" s="50" t="s">
        <v>23</v>
      </c>
    </row>
    <row r="31" spans="1:11" ht="15.75" thickBot="1" x14ac:dyDescent="0.3">
      <c r="A31" s="47"/>
      <c r="B31" s="48"/>
      <c r="C31" s="48"/>
      <c r="D31" s="48"/>
      <c r="E31" s="44"/>
      <c r="F31" s="44"/>
      <c r="G31" s="44"/>
      <c r="H31" s="44" t="s">
        <v>24</v>
      </c>
      <c r="I31" s="51" t="s">
        <v>13</v>
      </c>
      <c r="J31" s="52">
        <f>H29*0.2</f>
        <v>0</v>
      </c>
      <c r="K31" s="53">
        <f>H29*1.2</f>
        <v>0</v>
      </c>
    </row>
    <row r="32" spans="1:11" ht="15.75" thickBot="1" x14ac:dyDescent="0.3">
      <c r="A32" s="54"/>
      <c r="B32" s="55"/>
      <c r="C32" s="55"/>
      <c r="D32" s="55"/>
      <c r="E32" s="55"/>
      <c r="F32" s="56"/>
      <c r="G32" s="57"/>
      <c r="H32" s="57"/>
      <c r="I32" s="58"/>
      <c r="J32" s="59"/>
      <c r="K32" s="60"/>
    </row>
    <row r="33" spans="1:13" x14ac:dyDescent="0.25">
      <c r="A33" s="336"/>
      <c r="B33" s="153"/>
      <c r="C33" s="153"/>
      <c r="D33" s="153"/>
      <c r="E33" s="153"/>
      <c r="F33" s="97"/>
      <c r="G33" s="337"/>
      <c r="H33" s="338"/>
      <c r="I33" s="339"/>
      <c r="J33" s="338"/>
      <c r="K33" s="340"/>
      <c r="L33" s="153"/>
      <c r="M33" s="153"/>
    </row>
    <row r="34" spans="1:13" x14ac:dyDescent="0.25">
      <c r="A34" s="238" t="s">
        <v>25</v>
      </c>
      <c r="B34" s="239"/>
      <c r="C34" s="239"/>
      <c r="D34" s="239"/>
      <c r="E34" s="239"/>
      <c r="F34" s="239"/>
      <c r="G34" s="240"/>
      <c r="H34" s="240"/>
      <c r="I34" s="241"/>
      <c r="J34" s="240"/>
      <c r="K34" s="240"/>
      <c r="L34" s="96"/>
      <c r="M34" s="96"/>
    </row>
    <row r="35" spans="1:13" x14ac:dyDescent="0.25">
      <c r="A35" s="238" t="s">
        <v>26</v>
      </c>
      <c r="B35" s="239"/>
      <c r="C35" s="239"/>
      <c r="D35" s="239"/>
      <c r="E35" s="239"/>
      <c r="F35" s="239"/>
      <c r="G35" s="242"/>
      <c r="H35" s="242"/>
      <c r="I35" s="243"/>
      <c r="J35" s="341"/>
      <c r="K35" s="342"/>
      <c r="L35" s="96"/>
      <c r="M35" s="96"/>
    </row>
    <row r="36" spans="1:13" ht="15" customHeight="1" x14ac:dyDescent="0.25">
      <c r="A36" s="238" t="s">
        <v>27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</row>
    <row r="37" spans="1:13" x14ac:dyDescent="0.25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</row>
    <row r="38" spans="1:13" x14ac:dyDescent="0.25">
      <c r="F38" s="3"/>
      <c r="H38" s="3"/>
      <c r="J38" s="3"/>
      <c r="K38" s="3"/>
    </row>
    <row r="39" spans="1:13" x14ac:dyDescent="0.25">
      <c r="A39" s="61"/>
      <c r="B39" s="61"/>
      <c r="C39" s="62"/>
      <c r="D39" s="63"/>
      <c r="E39" s="63"/>
      <c r="F39" s="63"/>
      <c r="G39" s="64" t="s">
        <v>28</v>
      </c>
      <c r="H39" s="64"/>
      <c r="I39" s="64"/>
      <c r="J39" s="3"/>
      <c r="K39" s="3"/>
    </row>
    <row r="40" spans="1:13" x14ac:dyDescent="0.25">
      <c r="A40" s="608" t="s">
        <v>29</v>
      </c>
      <c r="B40" s="608"/>
      <c r="C40" s="608"/>
      <c r="D40" s="65"/>
      <c r="E40" s="65"/>
      <c r="F40" s="62"/>
      <c r="G40" s="64" t="s">
        <v>30</v>
      </c>
      <c r="H40" s="64"/>
      <c r="I40" s="64"/>
      <c r="J40" s="3"/>
      <c r="K40" s="3"/>
    </row>
  </sheetData>
  <mergeCells count="5">
    <mergeCell ref="A22:C22"/>
    <mergeCell ref="A40:C40"/>
    <mergeCell ref="A24:C24"/>
    <mergeCell ref="A25:C25"/>
    <mergeCell ref="A28:C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1"/>
  <sheetViews>
    <sheetView zoomScale="70" zoomScaleNormal="70" workbookViewId="0">
      <selection activeCell="F30" sqref="F30"/>
    </sheetView>
  </sheetViews>
  <sheetFormatPr defaultRowHeight="15" x14ac:dyDescent="0.25"/>
  <cols>
    <col min="1" max="2" width="14.28515625" customWidth="1"/>
    <col min="3" max="3" width="20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3" x14ac:dyDescent="0.25">
      <c r="A1" s="95" t="s">
        <v>86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153"/>
      <c r="M1" s="153"/>
    </row>
    <row r="2" spans="1:13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  <c r="L2" s="153"/>
      <c r="M2" s="153"/>
    </row>
    <row r="3" spans="1:13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153"/>
      <c r="M3" s="153"/>
    </row>
    <row r="4" spans="1:13" x14ac:dyDescent="0.25">
      <c r="A4" s="96"/>
      <c r="B4" s="84" t="s">
        <v>42</v>
      </c>
      <c r="C4" s="95"/>
      <c r="D4" s="83"/>
      <c r="E4" s="83"/>
      <c r="F4" s="83"/>
      <c r="G4" s="96"/>
      <c r="H4" s="96"/>
      <c r="I4" s="96"/>
      <c r="J4" s="96"/>
      <c r="K4" s="97"/>
      <c r="L4" s="153"/>
      <c r="M4" s="153"/>
    </row>
    <row r="5" spans="1:13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  <c r="L5" s="153"/>
      <c r="M5" s="153"/>
    </row>
    <row r="6" spans="1:13" x14ac:dyDescent="0.25">
      <c r="A6" s="100"/>
      <c r="B6" s="96"/>
      <c r="C6" s="96"/>
      <c r="D6" s="96"/>
      <c r="E6" s="96"/>
      <c r="F6" s="96"/>
      <c r="G6" s="96"/>
      <c r="H6" s="96"/>
      <c r="I6" s="96"/>
      <c r="J6" s="96"/>
      <c r="K6" s="97"/>
      <c r="L6" s="153"/>
      <c r="M6" s="153"/>
    </row>
    <row r="7" spans="1:13" x14ac:dyDescent="0.25">
      <c r="A7" s="101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  <c r="L7" s="153"/>
      <c r="M7" s="153"/>
    </row>
    <row r="8" spans="1:13" x14ac:dyDescent="0.25">
      <c r="A8" s="101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  <c r="L8" s="153"/>
      <c r="M8" s="153"/>
    </row>
    <row r="9" spans="1:13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  <c r="L9" s="153"/>
      <c r="M9" s="153"/>
    </row>
    <row r="10" spans="1:13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  <c r="L10" s="153"/>
      <c r="M10" s="153"/>
    </row>
    <row r="11" spans="1:13" x14ac:dyDescent="0.25">
      <c r="A11" s="103" t="s">
        <v>54</v>
      </c>
      <c r="B11" s="85"/>
      <c r="C11" s="103"/>
      <c r="D11" s="102"/>
      <c r="E11" s="86"/>
      <c r="F11" s="79"/>
      <c r="G11" s="80"/>
      <c r="H11" s="98"/>
      <c r="I11" s="98"/>
      <c r="J11" s="98"/>
      <c r="K11" s="97"/>
      <c r="L11" s="153"/>
      <c r="M11" s="153"/>
    </row>
    <row r="12" spans="1:13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  <c r="L12" s="153"/>
      <c r="M12" s="153"/>
    </row>
    <row r="13" spans="1:13" x14ac:dyDescent="0.25">
      <c r="A13" s="106" t="s">
        <v>5</v>
      </c>
      <c r="B13" s="107"/>
      <c r="C13" s="108"/>
      <c r="D13" s="15" t="s">
        <v>55</v>
      </c>
      <c r="E13" s="108"/>
      <c r="F13" s="109"/>
      <c r="G13" s="108"/>
      <c r="H13" s="109"/>
      <c r="I13" s="108"/>
      <c r="J13" s="109"/>
      <c r="K13" s="110"/>
      <c r="L13" s="153"/>
      <c r="M13" s="153"/>
    </row>
    <row r="14" spans="1:13" x14ac:dyDescent="0.25">
      <c r="A14" s="67" t="s">
        <v>54</v>
      </c>
      <c r="B14" s="102"/>
      <c r="C14" s="102"/>
      <c r="D14" s="68"/>
      <c r="E14" s="102"/>
      <c r="F14" s="111"/>
      <c r="G14" s="153"/>
      <c r="H14" s="68"/>
      <c r="I14" s="69"/>
      <c r="J14" s="19"/>
      <c r="K14" s="112"/>
      <c r="L14" s="153"/>
      <c r="M14" s="153"/>
    </row>
    <row r="15" spans="1:13" ht="15.75" thickBot="1" x14ac:dyDescent="0.3">
      <c r="A15" s="113"/>
      <c r="B15" s="102"/>
      <c r="C15" s="102"/>
      <c r="D15" s="102"/>
      <c r="E15" s="102"/>
      <c r="F15" s="111"/>
      <c r="G15" s="102"/>
      <c r="H15" s="71"/>
      <c r="I15" s="72"/>
      <c r="J15" s="73"/>
      <c r="K15" s="114"/>
      <c r="L15" s="153"/>
      <c r="M15" s="153"/>
    </row>
    <row r="16" spans="1:13" x14ac:dyDescent="0.25">
      <c r="A16" s="115" t="s">
        <v>6</v>
      </c>
      <c r="B16" s="566">
        <v>1640</v>
      </c>
      <c r="C16" s="102" t="s">
        <v>7</v>
      </c>
      <c r="D16" s="102"/>
      <c r="E16" s="102"/>
      <c r="F16" s="111"/>
      <c r="G16" s="102"/>
      <c r="H16" s="71"/>
      <c r="I16" s="72"/>
      <c r="J16" s="73"/>
      <c r="K16" s="116"/>
      <c r="L16" s="153"/>
      <c r="M16" s="153"/>
    </row>
    <row r="17" spans="1:13" x14ac:dyDescent="0.25">
      <c r="A17" s="117" t="s">
        <v>8</v>
      </c>
      <c r="B17" s="567">
        <v>7</v>
      </c>
      <c r="C17" s="102" t="s">
        <v>7</v>
      </c>
      <c r="D17" s="102"/>
      <c r="E17" s="102"/>
      <c r="F17" s="111"/>
      <c r="G17" s="102"/>
      <c r="H17" s="74"/>
      <c r="I17" s="72"/>
      <c r="J17" s="75"/>
      <c r="K17" s="114"/>
      <c r="L17" s="153"/>
      <c r="M17" s="153"/>
    </row>
    <row r="18" spans="1:13" ht="17.25" x14ac:dyDescent="0.25">
      <c r="A18" s="119" t="s">
        <v>9</v>
      </c>
      <c r="B18" s="568">
        <v>11480</v>
      </c>
      <c r="C18" s="153" t="s">
        <v>35</v>
      </c>
      <c r="D18" s="102"/>
      <c r="E18" s="102"/>
      <c r="F18" s="111"/>
      <c r="G18" s="102"/>
      <c r="H18" s="74"/>
      <c r="I18" s="72"/>
      <c r="J18" s="75"/>
      <c r="K18" s="114"/>
      <c r="L18" s="153"/>
      <c r="M18" s="153"/>
    </row>
    <row r="19" spans="1:13" ht="18" thickBot="1" x14ac:dyDescent="0.3">
      <c r="A19" s="120" t="s">
        <v>10</v>
      </c>
      <c r="B19" s="569">
        <v>20</v>
      </c>
      <c r="C19" s="153" t="s">
        <v>35</v>
      </c>
      <c r="D19" s="81"/>
      <c r="E19" s="102"/>
      <c r="F19" s="111"/>
      <c r="G19" s="102"/>
      <c r="H19" s="111"/>
      <c r="I19" s="102"/>
      <c r="J19" s="118"/>
      <c r="K19" s="114"/>
      <c r="L19" s="153"/>
      <c r="M19" s="153"/>
    </row>
    <row r="20" spans="1:13" x14ac:dyDescent="0.25">
      <c r="A20" s="121"/>
      <c r="B20" s="122"/>
      <c r="C20" s="102"/>
      <c r="D20" s="102"/>
      <c r="E20" s="102"/>
      <c r="F20" s="111"/>
      <c r="G20" s="102"/>
      <c r="H20" s="111"/>
      <c r="I20" s="102"/>
      <c r="J20" s="118"/>
      <c r="K20" s="114"/>
      <c r="L20" s="153"/>
      <c r="M20" s="153"/>
    </row>
    <row r="21" spans="1:13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3" s="153" customFormat="1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13" x14ac:dyDescent="0.25">
      <c r="A23" s="90" t="s">
        <v>15</v>
      </c>
      <c r="B23" s="91"/>
      <c r="C23" s="92"/>
      <c r="D23" s="93" t="s">
        <v>7</v>
      </c>
      <c r="E23" s="32" t="s">
        <v>16</v>
      </c>
      <c r="F23" s="33">
        <v>0</v>
      </c>
      <c r="G23" s="344">
        <v>14</v>
      </c>
      <c r="H23" s="348">
        <f t="shared" ref="H23:H28" si="0">F23*G23</f>
        <v>0</v>
      </c>
      <c r="I23" s="123"/>
      <c r="J23" s="124"/>
      <c r="K23" s="126"/>
      <c r="L23" s="153"/>
      <c r="M23" s="153"/>
    </row>
    <row r="24" spans="1:13" x14ac:dyDescent="0.25">
      <c r="A24" s="609" t="s">
        <v>17</v>
      </c>
      <c r="B24" s="610"/>
      <c r="C24" s="611"/>
      <c r="D24" s="152" t="s">
        <v>18</v>
      </c>
      <c r="E24" s="70"/>
      <c r="F24" s="76">
        <v>0</v>
      </c>
      <c r="G24" s="345">
        <v>11500</v>
      </c>
      <c r="H24" s="349">
        <f t="shared" si="0"/>
        <v>0</v>
      </c>
      <c r="I24" s="123"/>
      <c r="J24" s="124"/>
      <c r="K24" s="126"/>
      <c r="L24" s="153"/>
      <c r="M24" s="153"/>
    </row>
    <row r="25" spans="1:13" ht="30" customHeight="1" x14ac:dyDescent="0.25">
      <c r="A25" s="612" t="s">
        <v>44</v>
      </c>
      <c r="B25" s="613"/>
      <c r="C25" s="614"/>
      <c r="D25" s="40" t="s">
        <v>18</v>
      </c>
      <c r="E25" s="41" t="s">
        <v>16</v>
      </c>
      <c r="F25" s="42">
        <v>0</v>
      </c>
      <c r="G25" s="346">
        <v>11500</v>
      </c>
      <c r="H25" s="350">
        <f>G25*F25</f>
        <v>0</v>
      </c>
      <c r="I25" s="123"/>
      <c r="J25" s="124"/>
      <c r="K25" s="126"/>
      <c r="L25" s="153"/>
      <c r="M25" s="153"/>
    </row>
    <row r="26" spans="1:13" x14ac:dyDescent="0.25">
      <c r="A26" s="127" t="s">
        <v>19</v>
      </c>
      <c r="B26" s="128"/>
      <c r="C26" s="128"/>
      <c r="D26" s="129" t="s">
        <v>20</v>
      </c>
      <c r="E26" s="43" t="s">
        <v>16</v>
      </c>
      <c r="F26" s="77">
        <v>0</v>
      </c>
      <c r="G26" s="345">
        <v>11500</v>
      </c>
      <c r="H26" s="349">
        <f t="shared" si="0"/>
        <v>0</v>
      </c>
      <c r="I26" s="123"/>
      <c r="J26" s="124"/>
      <c r="K26" s="126"/>
      <c r="L26" s="153"/>
      <c r="M26" s="153"/>
    </row>
    <row r="27" spans="1:13" x14ac:dyDescent="0.25">
      <c r="A27" s="35" t="s">
        <v>81</v>
      </c>
      <c r="B27" s="36"/>
      <c r="C27" s="37"/>
      <c r="D27" s="125" t="s">
        <v>18</v>
      </c>
      <c r="E27" s="38" t="s">
        <v>33</v>
      </c>
      <c r="F27" s="78">
        <v>0</v>
      </c>
      <c r="G27" s="345">
        <v>11500</v>
      </c>
      <c r="H27" s="349">
        <f t="shared" si="0"/>
        <v>0</v>
      </c>
      <c r="I27" s="123"/>
      <c r="J27" s="124"/>
      <c r="K27" s="126"/>
      <c r="L27" s="153"/>
      <c r="M27" s="153"/>
    </row>
    <row r="28" spans="1:13" ht="15.75" thickBot="1" x14ac:dyDescent="0.3">
      <c r="A28" s="617" t="s">
        <v>31</v>
      </c>
      <c r="B28" s="618"/>
      <c r="C28" s="619"/>
      <c r="D28" s="247" t="s">
        <v>7</v>
      </c>
      <c r="E28" s="248"/>
      <c r="F28" s="249">
        <v>0</v>
      </c>
      <c r="G28" s="347">
        <v>1654</v>
      </c>
      <c r="H28" s="351">
        <f t="shared" si="0"/>
        <v>0</v>
      </c>
      <c r="I28" s="82"/>
      <c r="J28" s="124"/>
      <c r="K28" s="126"/>
      <c r="L28" s="153"/>
      <c r="M28" s="153"/>
    </row>
    <row r="29" spans="1:13" ht="15.75" thickBot="1" x14ac:dyDescent="0.3">
      <c r="A29" s="133"/>
      <c r="B29" s="134"/>
      <c r="C29" s="134"/>
      <c r="D29" s="88"/>
      <c r="E29" s="130"/>
      <c r="F29" s="130"/>
      <c r="G29" s="130" t="s">
        <v>21</v>
      </c>
      <c r="H29" s="89">
        <f>SUM(H23:H28)</f>
        <v>0</v>
      </c>
      <c r="I29" s="130"/>
      <c r="J29" s="131"/>
      <c r="K29" s="132"/>
      <c r="L29" s="153"/>
      <c r="M29" s="153"/>
    </row>
    <row r="30" spans="1:13" ht="15.75" thickBot="1" x14ac:dyDescent="0.3">
      <c r="A30" s="133"/>
      <c r="B30" s="134"/>
      <c r="C30" s="134"/>
      <c r="D30" s="134"/>
      <c r="E30" s="135"/>
      <c r="F30" s="130"/>
      <c r="G30" s="130"/>
      <c r="H30" s="130"/>
      <c r="I30" s="130"/>
      <c r="J30" s="131" t="s">
        <v>22</v>
      </c>
      <c r="K30" s="136" t="s">
        <v>23</v>
      </c>
      <c r="L30" s="153"/>
      <c r="M30" s="153"/>
    </row>
    <row r="31" spans="1:13" ht="15.75" thickBot="1" x14ac:dyDescent="0.3">
      <c r="A31" s="133"/>
      <c r="B31" s="134"/>
      <c r="C31" s="134"/>
      <c r="D31" s="134"/>
      <c r="E31" s="130"/>
      <c r="F31" s="130"/>
      <c r="G31" s="130"/>
      <c r="H31" s="130" t="s">
        <v>24</v>
      </c>
      <c r="I31" s="137" t="s">
        <v>13</v>
      </c>
      <c r="J31" s="138">
        <f>H29*0.2</f>
        <v>0</v>
      </c>
      <c r="K31" s="139">
        <f>H29*1.2</f>
        <v>0</v>
      </c>
      <c r="L31" s="153"/>
      <c r="M31" s="153"/>
    </row>
    <row r="32" spans="1:13" ht="15.75" thickBot="1" x14ac:dyDescent="0.3">
      <c r="A32" s="140"/>
      <c r="B32" s="141"/>
      <c r="C32" s="141"/>
      <c r="D32" s="141"/>
      <c r="E32" s="141"/>
      <c r="F32" s="142"/>
      <c r="G32" s="143"/>
      <c r="H32" s="143"/>
      <c r="I32" s="144"/>
      <c r="J32" s="145"/>
      <c r="K32" s="146"/>
      <c r="L32" s="153"/>
      <c r="M32" s="153"/>
    </row>
    <row r="33" spans="1:13" x14ac:dyDescent="0.25">
      <c r="A33" s="336"/>
      <c r="B33" s="153"/>
      <c r="C33" s="153"/>
      <c r="D33" s="153"/>
      <c r="E33" s="153"/>
      <c r="F33" s="97"/>
      <c r="G33" s="337"/>
      <c r="H33" s="338"/>
      <c r="I33" s="339"/>
      <c r="J33" s="338"/>
      <c r="K33" s="340"/>
      <c r="L33" s="153"/>
      <c r="M33" s="153"/>
    </row>
    <row r="34" spans="1:13" x14ac:dyDescent="0.25">
      <c r="A34" s="238" t="s">
        <v>25</v>
      </c>
      <c r="B34" s="239"/>
      <c r="C34" s="239"/>
      <c r="D34" s="239"/>
      <c r="E34" s="239"/>
      <c r="F34" s="239"/>
      <c r="G34" s="240"/>
      <c r="H34" s="240"/>
      <c r="I34" s="241"/>
      <c r="J34" s="240"/>
      <c r="K34" s="240"/>
      <c r="L34" s="96"/>
      <c r="M34" s="96"/>
    </row>
    <row r="35" spans="1:13" x14ac:dyDescent="0.25">
      <c r="A35" s="238" t="s">
        <v>26</v>
      </c>
      <c r="B35" s="239"/>
      <c r="C35" s="239"/>
      <c r="D35" s="239"/>
      <c r="E35" s="239"/>
      <c r="F35" s="239"/>
      <c r="G35" s="242"/>
      <c r="H35" s="242"/>
      <c r="I35" s="243"/>
      <c r="J35" s="341"/>
      <c r="K35" s="342"/>
      <c r="L35" s="96"/>
      <c r="M35" s="96"/>
    </row>
    <row r="36" spans="1:13" ht="15" customHeight="1" x14ac:dyDescent="0.25">
      <c r="A36" s="238" t="s">
        <v>27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</row>
    <row r="37" spans="1:13" x14ac:dyDescent="0.2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</row>
    <row r="38" spans="1:13" x14ac:dyDescent="0.25">
      <c r="A38" s="153"/>
      <c r="B38" s="153"/>
      <c r="C38" s="153"/>
      <c r="D38" s="153"/>
      <c r="E38" s="153"/>
      <c r="F38" s="97"/>
      <c r="G38" s="153"/>
      <c r="H38" s="97"/>
      <c r="I38" s="153"/>
      <c r="J38" s="97"/>
      <c r="K38" s="97"/>
      <c r="L38" s="153"/>
      <c r="M38" s="153"/>
    </row>
    <row r="39" spans="1:13" x14ac:dyDescent="0.25">
      <c r="A39" s="147"/>
      <c r="B39" s="147"/>
      <c r="C39" s="148"/>
      <c r="D39" s="149"/>
      <c r="E39" s="149"/>
      <c r="F39" s="149"/>
      <c r="G39" s="150" t="s">
        <v>28</v>
      </c>
      <c r="H39" s="150"/>
      <c r="I39" s="150"/>
      <c r="J39" s="97"/>
      <c r="K39" s="97"/>
      <c r="L39" s="153"/>
      <c r="M39" s="153"/>
    </row>
    <row r="40" spans="1:13" x14ac:dyDescent="0.25">
      <c r="A40" s="608" t="s">
        <v>29</v>
      </c>
      <c r="B40" s="608"/>
      <c r="C40" s="608"/>
      <c r="D40" s="151"/>
      <c r="E40" s="151"/>
      <c r="F40" s="148"/>
      <c r="G40" s="150" t="s">
        <v>30</v>
      </c>
      <c r="H40" s="150"/>
      <c r="I40" s="150"/>
      <c r="J40" s="97"/>
      <c r="K40" s="97"/>
      <c r="L40" s="153"/>
      <c r="M40" s="153"/>
    </row>
    <row r="41" spans="1:13" x14ac:dyDescent="0.25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</row>
  </sheetData>
  <mergeCells count="5">
    <mergeCell ref="A22:C22"/>
    <mergeCell ref="A40:C40"/>
    <mergeCell ref="A24:C24"/>
    <mergeCell ref="A25:C25"/>
    <mergeCell ref="A28:C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4B5C-6B70-41F1-856F-BFCD38CAAE4E}">
  <sheetPr>
    <tabColor theme="0"/>
    <pageSetUpPr fitToPage="1"/>
  </sheetPr>
  <dimension ref="A1:M42"/>
  <sheetViews>
    <sheetView topLeftCell="A4" workbookViewId="0">
      <selection activeCell="F33" sqref="F33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140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2.85546875" style="153" customWidth="1"/>
    <col min="12" max="16384" width="9.140625" style="153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1" x14ac:dyDescent="0.25">
      <c r="A11" s="394" t="s">
        <v>114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1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1" x14ac:dyDescent="0.25">
      <c r="A13" s="398" t="s">
        <v>5</v>
      </c>
      <c r="B13" s="399"/>
      <c r="C13" s="400"/>
      <c r="D13" s="400" t="s">
        <v>115</v>
      </c>
      <c r="E13" s="400"/>
      <c r="F13" s="340"/>
      <c r="G13" s="400"/>
      <c r="H13" s="340"/>
      <c r="I13" s="400"/>
      <c r="J13" s="340"/>
      <c r="K13" s="401"/>
    </row>
    <row r="14" spans="1:11" x14ac:dyDescent="0.25">
      <c r="A14" s="394" t="s">
        <v>114</v>
      </c>
      <c r="D14" s="402"/>
      <c r="F14" s="97"/>
      <c r="H14" s="402"/>
      <c r="I14" s="402"/>
      <c r="K14" s="403"/>
    </row>
    <row r="15" spans="1:11" ht="15.75" thickBot="1" x14ac:dyDescent="0.3">
      <c r="A15" s="404"/>
      <c r="F15" s="97"/>
      <c r="H15" s="405"/>
      <c r="I15" s="72"/>
      <c r="J15" s="406"/>
      <c r="K15" s="407"/>
    </row>
    <row r="16" spans="1:11" x14ac:dyDescent="0.25">
      <c r="A16" s="408" t="s">
        <v>6</v>
      </c>
      <c r="B16" s="560">
        <v>5572</v>
      </c>
      <c r="C16" s="153" t="s">
        <v>7</v>
      </c>
      <c r="F16" s="97"/>
      <c r="H16" s="405"/>
      <c r="I16" s="72"/>
      <c r="J16" s="406"/>
      <c r="K16" s="409"/>
    </row>
    <row r="17" spans="1:11" x14ac:dyDescent="0.25">
      <c r="A17" s="410" t="s">
        <v>58</v>
      </c>
      <c r="B17" s="561">
        <v>5.12</v>
      </c>
      <c r="C17" s="153" t="s">
        <v>7</v>
      </c>
      <c r="F17" s="97"/>
      <c r="H17" s="72"/>
      <c r="I17" s="72"/>
      <c r="J17" s="411"/>
      <c r="K17" s="407"/>
    </row>
    <row r="18" spans="1:11" ht="17.25" x14ac:dyDescent="0.25">
      <c r="A18" s="412" t="s">
        <v>9</v>
      </c>
      <c r="B18" s="562">
        <f>B16*B17+B19</f>
        <v>28888.639999999999</v>
      </c>
      <c r="C18" s="153" t="s">
        <v>35</v>
      </c>
      <c r="F18" s="97"/>
      <c r="H18" s="72"/>
      <c r="I18" s="72"/>
      <c r="J18" s="411"/>
      <c r="K18" s="407"/>
    </row>
    <row r="19" spans="1:11" ht="18" thickBot="1" x14ac:dyDescent="0.3">
      <c r="A19" s="413" t="s">
        <v>10</v>
      </c>
      <c r="B19" s="563">
        <v>360</v>
      </c>
      <c r="C19" s="153" t="s">
        <v>35</v>
      </c>
      <c r="D19" s="414"/>
      <c r="F19" s="97"/>
      <c r="H19" s="97"/>
      <c r="J19" s="415"/>
      <c r="K19" s="407"/>
    </row>
    <row r="20" spans="1:11" x14ac:dyDescent="0.25">
      <c r="A20" s="404"/>
      <c r="B20" s="416"/>
      <c r="F20" s="97"/>
      <c r="H20" s="97"/>
      <c r="J20" s="415"/>
      <c r="K20" s="407"/>
    </row>
    <row r="21" spans="1:1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11" x14ac:dyDescent="0.25">
      <c r="A23" s="509" t="s">
        <v>15</v>
      </c>
      <c r="B23" s="510"/>
      <c r="C23" s="511"/>
      <c r="D23" s="188" t="s">
        <v>7</v>
      </c>
      <c r="E23" s="189" t="s">
        <v>16</v>
      </c>
      <c r="F23" s="418">
        <v>0</v>
      </c>
      <c r="G23" s="479">
        <f>B17*2</f>
        <v>10.24</v>
      </c>
      <c r="H23" s="519">
        <f t="shared" ref="H23:H28" si="0">F23*G23</f>
        <v>0</v>
      </c>
      <c r="I23" s="417"/>
      <c r="J23" s="419"/>
      <c r="K23" s="420"/>
    </row>
    <row r="24" spans="1:11" x14ac:dyDescent="0.25">
      <c r="A24" s="633" t="s">
        <v>17</v>
      </c>
      <c r="B24" s="634"/>
      <c r="C24" s="634"/>
      <c r="D24" s="421" t="s">
        <v>18</v>
      </c>
      <c r="E24" s="422"/>
      <c r="F24" s="423">
        <v>0</v>
      </c>
      <c r="G24" s="481">
        <f>B18</f>
        <v>28888.639999999999</v>
      </c>
      <c r="H24" s="520">
        <f t="shared" si="0"/>
        <v>0</v>
      </c>
      <c r="I24" s="417"/>
      <c r="J24" s="419"/>
      <c r="K24" s="420"/>
    </row>
    <row r="25" spans="1:11" ht="30.6" customHeight="1" x14ac:dyDescent="0.25">
      <c r="A25" s="599" t="s">
        <v>116</v>
      </c>
      <c r="B25" s="600"/>
      <c r="C25" s="635"/>
      <c r="D25" s="424" t="s">
        <v>18</v>
      </c>
      <c r="E25" s="425" t="s">
        <v>16</v>
      </c>
      <c r="F25" s="426">
        <v>0</v>
      </c>
      <c r="G25" s="517">
        <v>2560</v>
      </c>
      <c r="H25" s="521">
        <f>G25*F25</f>
        <v>0</v>
      </c>
      <c r="I25" s="417"/>
      <c r="J25" s="419"/>
      <c r="K25" s="420"/>
    </row>
    <row r="26" spans="1:11" x14ac:dyDescent="0.25">
      <c r="A26" s="512" t="s">
        <v>151</v>
      </c>
      <c r="B26" s="513"/>
      <c r="C26" s="513"/>
      <c r="D26" s="427" t="s">
        <v>20</v>
      </c>
      <c r="E26" s="428" t="s">
        <v>16</v>
      </c>
      <c r="F26" s="429">
        <v>0</v>
      </c>
      <c r="G26" s="481">
        <f>B18</f>
        <v>28888.639999999999</v>
      </c>
      <c r="H26" s="520">
        <f t="shared" si="0"/>
        <v>0</v>
      </c>
      <c r="I26" s="417"/>
      <c r="J26" s="419"/>
      <c r="K26" s="420"/>
    </row>
    <row r="27" spans="1:11" x14ac:dyDescent="0.25">
      <c r="A27" s="514" t="s">
        <v>81</v>
      </c>
      <c r="B27" s="515"/>
      <c r="C27" s="516"/>
      <c r="D27" s="430" t="s">
        <v>18</v>
      </c>
      <c r="E27" s="431" t="s">
        <v>33</v>
      </c>
      <c r="F27" s="432">
        <v>0</v>
      </c>
      <c r="G27" s="481">
        <v>53969.78</v>
      </c>
      <c r="H27" s="520">
        <f t="shared" si="0"/>
        <v>0</v>
      </c>
      <c r="I27" s="417"/>
      <c r="J27" s="419"/>
      <c r="K27" s="420"/>
    </row>
    <row r="28" spans="1:11" x14ac:dyDescent="0.25">
      <c r="A28" s="636" t="s">
        <v>34</v>
      </c>
      <c r="B28" s="637"/>
      <c r="C28" s="638"/>
      <c r="D28" s="427" t="s">
        <v>20</v>
      </c>
      <c r="E28" s="428" t="s">
        <v>16</v>
      </c>
      <c r="F28" s="433">
        <v>0</v>
      </c>
      <c r="G28" s="481">
        <v>25968.639999999999</v>
      </c>
      <c r="H28" s="520">
        <f t="shared" si="0"/>
        <v>0</v>
      </c>
      <c r="I28" s="417"/>
      <c r="J28" s="419"/>
      <c r="K28" s="420"/>
    </row>
    <row r="29" spans="1:11" ht="15.75" customHeight="1" x14ac:dyDescent="0.25">
      <c r="A29" s="639" t="s">
        <v>31</v>
      </c>
      <c r="B29" s="640"/>
      <c r="C29" s="641"/>
      <c r="D29" s="421" t="s">
        <v>7</v>
      </c>
      <c r="E29" s="434"/>
      <c r="F29" s="435">
        <v>0</v>
      </c>
      <c r="G29" s="481">
        <v>5592.48</v>
      </c>
      <c r="H29" s="520">
        <f>F29*G29</f>
        <v>0</v>
      </c>
      <c r="I29" s="436"/>
      <c r="J29" s="419"/>
      <c r="K29" s="420"/>
    </row>
    <row r="30" spans="1:11" ht="15.75" customHeight="1" thickBot="1" x14ac:dyDescent="0.3">
      <c r="A30" s="593" t="s">
        <v>164</v>
      </c>
      <c r="B30" s="594"/>
      <c r="C30" s="594"/>
      <c r="D30" s="437" t="s">
        <v>41</v>
      </c>
      <c r="E30" s="438" t="s">
        <v>38</v>
      </c>
      <c r="F30" s="439">
        <v>0</v>
      </c>
      <c r="G30" s="518">
        <v>6900</v>
      </c>
      <c r="H30" s="522">
        <f>F30*G30</f>
        <v>0</v>
      </c>
      <c r="I30" s="440"/>
      <c r="J30" s="436"/>
      <c r="K30" s="441"/>
    </row>
    <row r="31" spans="1:11" ht="15.75" thickBot="1" x14ac:dyDescent="0.3">
      <c r="A31" s="442"/>
      <c r="B31" s="443"/>
      <c r="C31" s="443"/>
      <c r="D31" s="444"/>
      <c r="E31" s="445"/>
      <c r="F31" s="445"/>
      <c r="G31" s="445" t="s">
        <v>21</v>
      </c>
      <c r="H31" s="446">
        <f>SUM(H23:H30)</f>
        <v>0</v>
      </c>
      <c r="I31" s="445"/>
      <c r="J31" s="447"/>
      <c r="K31" s="448"/>
    </row>
    <row r="32" spans="1:11" ht="15.75" thickBot="1" x14ac:dyDescent="0.3">
      <c r="A32" s="442"/>
      <c r="B32" s="443"/>
      <c r="C32" s="443"/>
      <c r="D32" s="443"/>
      <c r="E32" s="449"/>
      <c r="F32" s="445"/>
      <c r="G32" s="445"/>
      <c r="H32" s="445"/>
      <c r="I32" s="445"/>
      <c r="J32" s="447" t="s">
        <v>22</v>
      </c>
      <c r="K32" s="450" t="s">
        <v>23</v>
      </c>
    </row>
    <row r="33" spans="1:13" ht="15.75" thickBot="1" x14ac:dyDescent="0.3">
      <c r="A33" s="442"/>
      <c r="B33" s="443"/>
      <c r="C33" s="443"/>
      <c r="D33" s="443"/>
      <c r="E33" s="445"/>
      <c r="F33" s="445"/>
      <c r="G33" s="445"/>
      <c r="H33" s="445" t="s">
        <v>24</v>
      </c>
      <c r="I33" s="451" t="s">
        <v>13</v>
      </c>
      <c r="J33" s="452">
        <f>H31*0.2</f>
        <v>0</v>
      </c>
      <c r="K33" s="139">
        <f>H31*1.2</f>
        <v>0</v>
      </c>
    </row>
    <row r="34" spans="1:13" ht="15.75" thickBot="1" x14ac:dyDescent="0.3">
      <c r="A34" s="453"/>
      <c r="B34" s="454"/>
      <c r="C34" s="454"/>
      <c r="D34" s="454"/>
      <c r="E34" s="454"/>
      <c r="F34" s="455"/>
      <c r="G34" s="456"/>
      <c r="H34" s="456"/>
      <c r="I34" s="457"/>
      <c r="J34" s="458"/>
      <c r="K34" s="459"/>
    </row>
    <row r="35" spans="1:13" x14ac:dyDescent="0.25">
      <c r="A35" s="336"/>
      <c r="F35" s="97"/>
      <c r="G35" s="337"/>
      <c r="H35" s="338"/>
      <c r="I35" s="339"/>
      <c r="J35" s="338"/>
      <c r="K35" s="340"/>
    </row>
    <row r="36" spans="1:13" x14ac:dyDescent="0.25">
      <c r="A36" s="238" t="s">
        <v>25</v>
      </c>
      <c r="B36" s="239"/>
      <c r="C36" s="239"/>
      <c r="D36" s="239"/>
      <c r="E36" s="239"/>
      <c r="F36" s="239"/>
      <c r="G36" s="240"/>
      <c r="H36" s="240"/>
      <c r="I36" s="241"/>
      <c r="J36" s="240"/>
      <c r="K36" s="240"/>
      <c r="L36" s="96"/>
      <c r="M36" s="96"/>
    </row>
    <row r="37" spans="1:13" x14ac:dyDescent="0.25">
      <c r="A37" s="238" t="s">
        <v>26</v>
      </c>
      <c r="B37" s="239"/>
      <c r="C37" s="239"/>
      <c r="D37" s="239"/>
      <c r="E37" s="239"/>
      <c r="F37" s="239"/>
      <c r="G37" s="242"/>
      <c r="H37" s="242"/>
      <c r="I37" s="243"/>
      <c r="J37" s="341"/>
      <c r="K37" s="342"/>
      <c r="L37" s="96"/>
      <c r="M37" s="96"/>
    </row>
    <row r="38" spans="1:13" ht="15" customHeight="1" x14ac:dyDescent="0.25">
      <c r="A38" s="238" t="s">
        <v>27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</row>
    <row r="39" spans="1:13" x14ac:dyDescent="0.25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</row>
    <row r="40" spans="1:13" x14ac:dyDescent="0.25">
      <c r="F40" s="97"/>
      <c r="H40" s="97"/>
      <c r="J40" s="97"/>
      <c r="K40" s="97"/>
    </row>
    <row r="41" spans="1:13" x14ac:dyDescent="0.25">
      <c r="A41" s="245"/>
      <c r="B41" s="245"/>
      <c r="C41" s="96"/>
      <c r="D41" s="96"/>
      <c r="E41" s="96"/>
      <c r="F41" s="96"/>
      <c r="G41" s="246" t="s">
        <v>28</v>
      </c>
      <c r="H41" s="246"/>
      <c r="I41" s="246"/>
      <c r="J41" s="97"/>
      <c r="K41" s="97"/>
    </row>
    <row r="42" spans="1:13" x14ac:dyDescent="0.25">
      <c r="A42" s="595" t="s">
        <v>29</v>
      </c>
      <c r="B42" s="595"/>
      <c r="C42" s="595"/>
      <c r="D42" s="95"/>
      <c r="E42" s="95"/>
      <c r="F42" s="96"/>
      <c r="G42" s="246" t="s">
        <v>30</v>
      </c>
      <c r="H42" s="246"/>
      <c r="I42" s="246"/>
      <c r="J42" s="97"/>
      <c r="K42" s="97"/>
    </row>
  </sheetData>
  <mergeCells count="7">
    <mergeCell ref="A42:C42"/>
    <mergeCell ref="A22:C22"/>
    <mergeCell ref="A24:C24"/>
    <mergeCell ref="A25:C25"/>
    <mergeCell ref="A28:C28"/>
    <mergeCell ref="A29:C29"/>
    <mergeCell ref="A30:C30"/>
  </mergeCells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6680-61C2-422F-8FF6-224DBAC89927}">
  <sheetPr>
    <tabColor theme="0"/>
    <pageSetUpPr fitToPage="1"/>
  </sheetPr>
  <dimension ref="A1:M43"/>
  <sheetViews>
    <sheetView topLeftCell="A10" workbookViewId="0">
      <selection activeCell="F33" sqref="F33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28515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3" style="153" customWidth="1"/>
    <col min="12" max="16384" width="9.140625" style="153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1" x14ac:dyDescent="0.25">
      <c r="A11" s="84" t="s">
        <v>105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1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1" x14ac:dyDescent="0.25">
      <c r="A13" s="398" t="s">
        <v>5</v>
      </c>
      <c r="B13" s="399"/>
      <c r="C13" s="400"/>
      <c r="D13" s="400" t="s">
        <v>141</v>
      </c>
      <c r="E13" s="400"/>
      <c r="F13" s="340"/>
      <c r="G13" s="400"/>
      <c r="H13" s="340"/>
      <c r="I13" s="400"/>
      <c r="J13" s="340"/>
      <c r="K13" s="401"/>
    </row>
    <row r="14" spans="1:11" x14ac:dyDescent="0.25">
      <c r="A14" s="461" t="s">
        <v>105</v>
      </c>
      <c r="F14" s="97"/>
      <c r="H14" s="402"/>
      <c r="I14" s="402"/>
      <c r="K14" s="403"/>
    </row>
    <row r="15" spans="1:11" ht="15.75" thickBot="1" x14ac:dyDescent="0.3">
      <c r="A15" s="404"/>
      <c r="F15" s="97"/>
      <c r="H15" s="405"/>
      <c r="I15" s="72"/>
      <c r="J15" s="406"/>
      <c r="K15" s="407"/>
    </row>
    <row r="16" spans="1:11" x14ac:dyDescent="0.25">
      <c r="A16" s="408" t="s">
        <v>6</v>
      </c>
      <c r="B16" s="560">
        <v>2000</v>
      </c>
      <c r="C16" s="153" t="s">
        <v>7</v>
      </c>
      <c r="F16" s="97"/>
      <c r="H16" s="405"/>
      <c r="I16" s="72"/>
      <c r="J16" s="406"/>
      <c r="K16" s="409"/>
    </row>
    <row r="17" spans="1:11" x14ac:dyDescent="0.25">
      <c r="A17" s="410" t="s">
        <v>8</v>
      </c>
      <c r="B17" s="561">
        <v>6</v>
      </c>
      <c r="C17" s="153" t="s">
        <v>7</v>
      </c>
      <c r="F17" s="97"/>
      <c r="H17" s="72"/>
      <c r="I17" s="72"/>
      <c r="J17" s="411"/>
      <c r="K17" s="407"/>
    </row>
    <row r="18" spans="1:11" ht="17.25" x14ac:dyDescent="0.25">
      <c r="A18" s="412" t="s">
        <v>9</v>
      </c>
      <c r="B18" s="562">
        <f>B16*B17</f>
        <v>12000</v>
      </c>
      <c r="C18" s="153" t="s">
        <v>35</v>
      </c>
      <c r="D18" s="414"/>
      <c r="E18" s="489" t="s">
        <v>142</v>
      </c>
      <c r="F18" s="490" t="s">
        <v>143</v>
      </c>
      <c r="G18" s="414"/>
      <c r="H18" s="72"/>
      <c r="I18" s="72"/>
      <c r="J18" s="411"/>
      <c r="K18" s="407"/>
    </row>
    <row r="19" spans="1:11" ht="18" thickBot="1" x14ac:dyDescent="0.3">
      <c r="A19" s="413" t="s">
        <v>10</v>
      </c>
      <c r="B19" s="563">
        <v>302</v>
      </c>
      <c r="C19" s="153" t="s">
        <v>35</v>
      </c>
      <c r="D19" s="414"/>
      <c r="E19" s="491">
        <v>82</v>
      </c>
      <c r="F19" s="491">
        <v>220</v>
      </c>
      <c r="G19" s="492">
        <f>SUM(E19:F19)</f>
        <v>302</v>
      </c>
      <c r="H19" s="97"/>
      <c r="J19" s="415"/>
      <c r="K19" s="407"/>
    </row>
    <row r="20" spans="1:11" x14ac:dyDescent="0.25">
      <c r="A20" s="404"/>
      <c r="B20" s="97">
        <f>SUM(B18:B19)</f>
        <v>12302</v>
      </c>
      <c r="F20" s="97"/>
      <c r="H20" s="97"/>
      <c r="J20" s="415"/>
      <c r="K20" s="407"/>
    </row>
    <row r="21" spans="1:1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11" x14ac:dyDescent="0.25">
      <c r="A23" s="539" t="s">
        <v>15</v>
      </c>
      <c r="B23" s="540"/>
      <c r="C23" s="541"/>
      <c r="D23" s="523" t="s">
        <v>7</v>
      </c>
      <c r="E23" s="524" t="s">
        <v>16</v>
      </c>
      <c r="F23" s="525">
        <v>0</v>
      </c>
      <c r="G23" s="535">
        <v>12</v>
      </c>
      <c r="H23" s="536">
        <f t="shared" ref="H23:H31" si="0">F23*G23</f>
        <v>0</v>
      </c>
      <c r="I23" s="417"/>
      <c r="J23" s="419"/>
      <c r="K23" s="420"/>
    </row>
    <row r="24" spans="1:11" x14ac:dyDescent="0.25">
      <c r="A24" s="642" t="s">
        <v>17</v>
      </c>
      <c r="B24" s="643"/>
      <c r="C24" s="643"/>
      <c r="D24" s="467" t="s">
        <v>18</v>
      </c>
      <c r="E24" s="526"/>
      <c r="F24" s="527">
        <v>0</v>
      </c>
      <c r="G24" s="483">
        <v>12302</v>
      </c>
      <c r="H24" s="537">
        <f t="shared" si="0"/>
        <v>0</v>
      </c>
      <c r="I24" s="417"/>
      <c r="J24" s="419"/>
      <c r="K24" s="420"/>
    </row>
    <row r="25" spans="1:11" ht="30.6" customHeight="1" x14ac:dyDescent="0.25">
      <c r="A25" s="599" t="s">
        <v>44</v>
      </c>
      <c r="B25" s="600"/>
      <c r="C25" s="635"/>
      <c r="D25" s="424" t="s">
        <v>18</v>
      </c>
      <c r="E25" s="425" t="s">
        <v>16</v>
      </c>
      <c r="F25" s="426">
        <v>0</v>
      </c>
      <c r="G25" s="517">
        <v>60</v>
      </c>
      <c r="H25" s="537">
        <f t="shared" si="0"/>
        <v>0</v>
      </c>
      <c r="I25" s="417"/>
      <c r="J25" s="419"/>
      <c r="K25" s="420"/>
    </row>
    <row r="26" spans="1:11" x14ac:dyDescent="0.25">
      <c r="A26" s="542" t="s">
        <v>151</v>
      </c>
      <c r="B26" s="543"/>
      <c r="C26" s="543"/>
      <c r="D26" s="528" t="s">
        <v>20</v>
      </c>
      <c r="E26" s="529" t="s">
        <v>16</v>
      </c>
      <c r="F26" s="530">
        <v>0</v>
      </c>
      <c r="G26" s="483">
        <v>12302</v>
      </c>
      <c r="H26" s="537">
        <f t="shared" si="0"/>
        <v>0</v>
      </c>
      <c r="I26" s="417"/>
      <c r="J26" s="419"/>
      <c r="K26" s="420"/>
    </row>
    <row r="27" spans="1:11" x14ac:dyDescent="0.25">
      <c r="A27" s="544" t="s">
        <v>81</v>
      </c>
      <c r="B27" s="545"/>
      <c r="C27" s="546"/>
      <c r="D27" s="531" t="s">
        <v>18</v>
      </c>
      <c r="E27" s="532" t="s">
        <v>33</v>
      </c>
      <c r="F27" s="533">
        <v>0</v>
      </c>
      <c r="G27" s="483">
        <v>12302</v>
      </c>
      <c r="H27" s="537">
        <f t="shared" si="0"/>
        <v>0</v>
      </c>
      <c r="I27" s="417"/>
      <c r="J27" s="419"/>
      <c r="K27" s="420"/>
    </row>
    <row r="28" spans="1:11" x14ac:dyDescent="0.25">
      <c r="A28" s="644" t="s">
        <v>34</v>
      </c>
      <c r="B28" s="645"/>
      <c r="C28" s="646"/>
      <c r="D28" s="528" t="s">
        <v>20</v>
      </c>
      <c r="E28" s="529" t="s">
        <v>16</v>
      </c>
      <c r="F28" s="504">
        <v>0</v>
      </c>
      <c r="G28" s="483">
        <v>12302</v>
      </c>
      <c r="H28" s="537">
        <f t="shared" si="0"/>
        <v>0</v>
      </c>
      <c r="I28" s="417"/>
      <c r="J28" s="419"/>
      <c r="K28" s="420"/>
    </row>
    <row r="29" spans="1:11" x14ac:dyDescent="0.25">
      <c r="A29" s="544" t="s">
        <v>81</v>
      </c>
      <c r="B29" s="545"/>
      <c r="C29" s="546"/>
      <c r="D29" s="531" t="s">
        <v>71</v>
      </c>
      <c r="E29" s="532" t="s">
        <v>123</v>
      </c>
      <c r="F29" s="533">
        <v>0</v>
      </c>
      <c r="G29" s="483">
        <v>12302</v>
      </c>
      <c r="H29" s="537">
        <f t="shared" si="0"/>
        <v>0</v>
      </c>
      <c r="I29" s="417"/>
      <c r="J29" s="419"/>
      <c r="K29" s="420"/>
    </row>
    <row r="30" spans="1:11" ht="15.75" customHeight="1" x14ac:dyDescent="0.25">
      <c r="A30" s="647" t="s">
        <v>31</v>
      </c>
      <c r="B30" s="648"/>
      <c r="C30" s="649"/>
      <c r="D30" s="467" t="s">
        <v>7</v>
      </c>
      <c r="E30" s="464"/>
      <c r="F30" s="465">
        <v>0</v>
      </c>
      <c r="G30" s="483">
        <v>2012</v>
      </c>
      <c r="H30" s="537">
        <f t="shared" si="0"/>
        <v>0</v>
      </c>
      <c r="I30" s="436"/>
      <c r="J30" s="419"/>
      <c r="K30" s="420"/>
    </row>
    <row r="31" spans="1:11" ht="15" customHeight="1" thickBot="1" x14ac:dyDescent="0.3">
      <c r="A31" s="593" t="s">
        <v>164</v>
      </c>
      <c r="B31" s="594"/>
      <c r="C31" s="594"/>
      <c r="D31" s="534" t="s">
        <v>41</v>
      </c>
      <c r="E31" s="438" t="s">
        <v>38</v>
      </c>
      <c r="F31" s="439">
        <v>0</v>
      </c>
      <c r="G31" s="518">
        <v>1900</v>
      </c>
      <c r="H31" s="538">
        <f t="shared" si="0"/>
        <v>0</v>
      </c>
      <c r="I31" s="440"/>
      <c r="J31" s="436"/>
      <c r="K31" s="441"/>
    </row>
    <row r="32" spans="1:11" ht="15.75" thickBot="1" x14ac:dyDescent="0.3">
      <c r="A32" s="442"/>
      <c r="B32" s="443"/>
      <c r="C32" s="443"/>
      <c r="D32" s="444"/>
      <c r="E32" s="445"/>
      <c r="F32" s="445"/>
      <c r="G32" s="445" t="s">
        <v>21</v>
      </c>
      <c r="H32" s="446">
        <f>SUM(H23:H31)</f>
        <v>0</v>
      </c>
      <c r="I32" s="445"/>
      <c r="J32" s="447"/>
      <c r="K32" s="448"/>
    </row>
    <row r="33" spans="1:13" ht="15.75" thickBot="1" x14ac:dyDescent="0.3">
      <c r="A33" s="442"/>
      <c r="B33" s="443"/>
      <c r="C33" s="443"/>
      <c r="D33" s="443"/>
      <c r="E33" s="449"/>
      <c r="F33" s="445"/>
      <c r="G33" s="445"/>
      <c r="H33" s="445"/>
      <c r="I33" s="445"/>
      <c r="J33" s="447" t="s">
        <v>22</v>
      </c>
      <c r="K33" s="450" t="s">
        <v>23</v>
      </c>
    </row>
    <row r="34" spans="1:13" ht="15.75" thickBot="1" x14ac:dyDescent="0.3">
      <c r="A34" s="442"/>
      <c r="B34" s="443"/>
      <c r="C34" s="443"/>
      <c r="D34" s="443"/>
      <c r="E34" s="445"/>
      <c r="F34" s="445"/>
      <c r="G34" s="445"/>
      <c r="H34" s="445" t="s">
        <v>24</v>
      </c>
      <c r="I34" s="451" t="s">
        <v>13</v>
      </c>
      <c r="J34" s="452">
        <f>H32*0.2</f>
        <v>0</v>
      </c>
      <c r="K34" s="139">
        <f>H32*1.2</f>
        <v>0</v>
      </c>
    </row>
    <row r="35" spans="1:13" ht="15.75" thickBot="1" x14ac:dyDescent="0.3">
      <c r="A35" s="453"/>
      <c r="B35" s="454"/>
      <c r="C35" s="454"/>
      <c r="D35" s="454"/>
      <c r="E35" s="454"/>
      <c r="F35" s="455"/>
      <c r="G35" s="456"/>
      <c r="H35" s="456"/>
      <c r="I35" s="457"/>
      <c r="J35" s="458"/>
      <c r="K35" s="459"/>
    </row>
    <row r="36" spans="1:13" x14ac:dyDescent="0.25">
      <c r="A36" s="336"/>
      <c r="F36" s="97"/>
      <c r="G36" s="337"/>
      <c r="H36" s="338"/>
      <c r="I36" s="339"/>
      <c r="J36" s="338"/>
      <c r="K36" s="340"/>
    </row>
    <row r="37" spans="1:13" x14ac:dyDescent="0.25">
      <c r="A37" s="238" t="s">
        <v>25</v>
      </c>
      <c r="B37" s="239"/>
      <c r="C37" s="239"/>
      <c r="D37" s="239"/>
      <c r="E37" s="239"/>
      <c r="F37" s="239"/>
      <c r="G37" s="240"/>
      <c r="H37" s="240"/>
      <c r="I37" s="241"/>
      <c r="J37" s="240"/>
      <c r="K37" s="240"/>
      <c r="L37" s="96"/>
      <c r="M37" s="96"/>
    </row>
    <row r="38" spans="1:13" x14ac:dyDescent="0.25">
      <c r="A38" s="238" t="s">
        <v>26</v>
      </c>
      <c r="B38" s="239"/>
      <c r="C38" s="239"/>
      <c r="D38" s="239"/>
      <c r="E38" s="239"/>
      <c r="F38" s="239"/>
      <c r="G38" s="242"/>
      <c r="H38" s="242"/>
      <c r="I38" s="243"/>
      <c r="J38" s="341"/>
      <c r="K38" s="342"/>
      <c r="L38" s="96"/>
      <c r="M38" s="96"/>
    </row>
    <row r="39" spans="1:13" ht="15" customHeight="1" x14ac:dyDescent="0.25">
      <c r="A39" s="238" t="s">
        <v>27</v>
      </c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</row>
    <row r="40" spans="1:13" x14ac:dyDescent="0.25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</row>
    <row r="41" spans="1:13" x14ac:dyDescent="0.25">
      <c r="F41" s="97"/>
      <c r="H41" s="97"/>
      <c r="J41" s="97"/>
      <c r="K41" s="97"/>
    </row>
    <row r="42" spans="1:13" x14ac:dyDescent="0.25">
      <c r="A42" s="245"/>
      <c r="B42" s="245"/>
      <c r="C42" s="96"/>
      <c r="D42" s="96"/>
      <c r="E42" s="96"/>
      <c r="F42" s="96"/>
      <c r="G42" s="246" t="s">
        <v>28</v>
      </c>
      <c r="H42" s="246"/>
      <c r="I42" s="246"/>
      <c r="J42" s="97"/>
      <c r="K42" s="97"/>
    </row>
    <row r="43" spans="1:13" x14ac:dyDescent="0.25">
      <c r="A43" s="595" t="s">
        <v>29</v>
      </c>
      <c r="B43" s="595"/>
      <c r="C43" s="595"/>
      <c r="D43" s="95"/>
      <c r="E43" s="95"/>
      <c r="F43" s="96"/>
      <c r="G43" s="246" t="s">
        <v>30</v>
      </c>
      <c r="H43" s="246"/>
      <c r="I43" s="246"/>
      <c r="J43" s="97"/>
      <c r="K43" s="97"/>
    </row>
  </sheetData>
  <mergeCells count="7">
    <mergeCell ref="A43:C43"/>
    <mergeCell ref="A22:C22"/>
    <mergeCell ref="A24:C24"/>
    <mergeCell ref="A25:C25"/>
    <mergeCell ref="A28:C28"/>
    <mergeCell ref="A30:C30"/>
    <mergeCell ref="A31:C31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3933-8E02-4FBB-AE9C-E6FDFEE1CB71}">
  <sheetPr>
    <tabColor theme="0"/>
    <pageSetUpPr fitToPage="1"/>
  </sheetPr>
  <dimension ref="A1:M43"/>
  <sheetViews>
    <sheetView topLeftCell="A10" workbookViewId="0">
      <selection activeCell="F33" sqref="F33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28515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2.85546875" style="153" customWidth="1"/>
    <col min="12" max="16384" width="9.140625" style="153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1" x14ac:dyDescent="0.25">
      <c r="A11" s="84" t="s">
        <v>107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1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1" x14ac:dyDescent="0.25">
      <c r="A13" s="398" t="s">
        <v>5</v>
      </c>
      <c r="B13" s="399"/>
      <c r="C13" s="400"/>
      <c r="D13" s="400" t="s">
        <v>137</v>
      </c>
      <c r="E13" s="400"/>
      <c r="F13" s="340"/>
      <c r="G13" s="400"/>
      <c r="H13" s="340"/>
      <c r="I13" s="400"/>
      <c r="J13" s="340"/>
      <c r="K13" s="401"/>
    </row>
    <row r="14" spans="1:11" x14ac:dyDescent="0.25">
      <c r="A14" s="461" t="s">
        <v>107</v>
      </c>
      <c r="D14" s="402"/>
      <c r="F14" s="97"/>
      <c r="H14" s="402"/>
      <c r="I14" s="402"/>
      <c r="K14" s="403"/>
    </row>
    <row r="15" spans="1:11" ht="15.75" thickBot="1" x14ac:dyDescent="0.3">
      <c r="A15" s="404"/>
      <c r="F15" s="97"/>
      <c r="H15" s="405"/>
      <c r="I15" s="72"/>
      <c r="J15" s="406"/>
      <c r="K15" s="407"/>
    </row>
    <row r="16" spans="1:11" x14ac:dyDescent="0.25">
      <c r="A16" s="408" t="s">
        <v>6</v>
      </c>
      <c r="B16" s="560">
        <v>175</v>
      </c>
      <c r="C16" s="153" t="s">
        <v>7</v>
      </c>
      <c r="F16" s="97"/>
      <c r="H16" s="405"/>
      <c r="I16" s="72"/>
      <c r="J16" s="406"/>
      <c r="K16" s="409"/>
    </row>
    <row r="17" spans="1:11" x14ac:dyDescent="0.25">
      <c r="A17" s="410" t="s">
        <v>8</v>
      </c>
      <c r="B17" s="561">
        <v>5.5</v>
      </c>
      <c r="C17" s="153" t="s">
        <v>7</v>
      </c>
      <c r="F17" s="97"/>
      <c r="H17" s="72"/>
      <c r="I17" s="72"/>
      <c r="J17" s="411"/>
      <c r="K17" s="407"/>
    </row>
    <row r="18" spans="1:11" ht="17.25" x14ac:dyDescent="0.25">
      <c r="A18" s="412" t="s">
        <v>9</v>
      </c>
      <c r="B18" s="562">
        <f>B16*B17</f>
        <v>962.5</v>
      </c>
      <c r="C18" s="153" t="s">
        <v>35</v>
      </c>
      <c r="F18" s="97"/>
      <c r="H18" s="72"/>
      <c r="I18" s="72"/>
      <c r="J18" s="411"/>
      <c r="K18" s="407"/>
    </row>
    <row r="19" spans="1:11" ht="18" thickBot="1" x14ac:dyDescent="0.3">
      <c r="A19" s="413" t="s">
        <v>10</v>
      </c>
      <c r="B19" s="563">
        <v>70</v>
      </c>
      <c r="C19" s="153" t="s">
        <v>35</v>
      </c>
      <c r="D19" s="414" t="s">
        <v>138</v>
      </c>
      <c r="E19" s="153" t="s">
        <v>139</v>
      </c>
      <c r="F19" s="97" t="s">
        <v>140</v>
      </c>
      <c r="H19" s="97"/>
      <c r="J19" s="415"/>
      <c r="K19" s="407"/>
    </row>
    <row r="20" spans="1:11" x14ac:dyDescent="0.25">
      <c r="A20" s="404"/>
      <c r="B20" s="97">
        <f>SUM(B18:B19)</f>
        <v>1032.5</v>
      </c>
      <c r="F20" s="97"/>
      <c r="H20" s="97"/>
      <c r="J20" s="415"/>
      <c r="K20" s="407"/>
    </row>
    <row r="21" spans="1:1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11" x14ac:dyDescent="0.25">
      <c r="A23" s="539" t="s">
        <v>15</v>
      </c>
      <c r="B23" s="540"/>
      <c r="C23" s="541"/>
      <c r="D23" s="523" t="s">
        <v>7</v>
      </c>
      <c r="E23" s="524" t="s">
        <v>16</v>
      </c>
      <c r="F23" s="525">
        <v>0</v>
      </c>
      <c r="G23" s="535">
        <v>42</v>
      </c>
      <c r="H23" s="536">
        <f t="shared" ref="H23:H31" si="0">F23*G23</f>
        <v>0</v>
      </c>
      <c r="I23" s="417"/>
      <c r="J23" s="419"/>
      <c r="K23" s="420"/>
    </row>
    <row r="24" spans="1:11" x14ac:dyDescent="0.25">
      <c r="A24" s="642" t="s">
        <v>17</v>
      </c>
      <c r="B24" s="643"/>
      <c r="C24" s="643"/>
      <c r="D24" s="467" t="s">
        <v>18</v>
      </c>
      <c r="E24" s="526"/>
      <c r="F24" s="527">
        <v>0</v>
      </c>
      <c r="G24" s="483">
        <v>1032.5</v>
      </c>
      <c r="H24" s="537">
        <f t="shared" si="0"/>
        <v>0</v>
      </c>
      <c r="I24" s="417"/>
      <c r="J24" s="419"/>
      <c r="K24" s="420"/>
    </row>
    <row r="25" spans="1:11" ht="30.6" customHeight="1" x14ac:dyDescent="0.25">
      <c r="A25" s="599" t="s">
        <v>44</v>
      </c>
      <c r="B25" s="600"/>
      <c r="C25" s="635"/>
      <c r="D25" s="424" t="s">
        <v>18</v>
      </c>
      <c r="E25" s="425" t="s">
        <v>16</v>
      </c>
      <c r="F25" s="426">
        <v>0</v>
      </c>
      <c r="G25" s="517">
        <v>36</v>
      </c>
      <c r="H25" s="537">
        <f t="shared" si="0"/>
        <v>0</v>
      </c>
      <c r="I25" s="417"/>
      <c r="J25" s="419"/>
      <c r="K25" s="420"/>
    </row>
    <row r="26" spans="1:11" x14ac:dyDescent="0.25">
      <c r="A26" s="542" t="s">
        <v>151</v>
      </c>
      <c r="B26" s="543"/>
      <c r="C26" s="543"/>
      <c r="D26" s="528" t="s">
        <v>20</v>
      </c>
      <c r="E26" s="529" t="s">
        <v>16</v>
      </c>
      <c r="F26" s="530">
        <v>0</v>
      </c>
      <c r="G26" s="483">
        <v>1032.5</v>
      </c>
      <c r="H26" s="537">
        <f t="shared" si="0"/>
        <v>0</v>
      </c>
      <c r="I26" s="417"/>
      <c r="J26" s="419"/>
      <c r="K26" s="420"/>
    </row>
    <row r="27" spans="1:11" x14ac:dyDescent="0.25">
      <c r="A27" s="544" t="s">
        <v>81</v>
      </c>
      <c r="B27" s="545"/>
      <c r="C27" s="546"/>
      <c r="D27" s="531" t="s">
        <v>18</v>
      </c>
      <c r="E27" s="532" t="s">
        <v>33</v>
      </c>
      <c r="F27" s="533">
        <v>0</v>
      </c>
      <c r="G27" s="483">
        <v>1032.5</v>
      </c>
      <c r="H27" s="537">
        <f t="shared" si="0"/>
        <v>0</v>
      </c>
      <c r="I27" s="417"/>
      <c r="J27" s="419"/>
      <c r="K27" s="420"/>
    </row>
    <row r="28" spans="1:11" x14ac:dyDescent="0.25">
      <c r="A28" s="644" t="s">
        <v>34</v>
      </c>
      <c r="B28" s="645"/>
      <c r="C28" s="646"/>
      <c r="D28" s="528" t="s">
        <v>20</v>
      </c>
      <c r="E28" s="529" t="s">
        <v>16</v>
      </c>
      <c r="F28" s="504">
        <v>0</v>
      </c>
      <c r="G28" s="483">
        <v>1019</v>
      </c>
      <c r="H28" s="537">
        <f t="shared" si="0"/>
        <v>0</v>
      </c>
      <c r="I28" s="417"/>
      <c r="J28" s="419"/>
      <c r="K28" s="420"/>
    </row>
    <row r="29" spans="1:11" x14ac:dyDescent="0.25">
      <c r="A29" s="544" t="s">
        <v>81</v>
      </c>
      <c r="B29" s="545"/>
      <c r="C29" s="546"/>
      <c r="D29" s="531" t="s">
        <v>71</v>
      </c>
      <c r="E29" s="532" t="s">
        <v>123</v>
      </c>
      <c r="F29" s="533">
        <v>0</v>
      </c>
      <c r="G29" s="483">
        <v>1019</v>
      </c>
      <c r="H29" s="537">
        <f t="shared" si="0"/>
        <v>0</v>
      </c>
      <c r="I29" s="417"/>
      <c r="J29" s="419"/>
      <c r="K29" s="420"/>
    </row>
    <row r="30" spans="1:11" ht="15.75" customHeight="1" x14ac:dyDescent="0.25">
      <c r="A30" s="647" t="s">
        <v>31</v>
      </c>
      <c r="B30" s="648"/>
      <c r="C30" s="649"/>
      <c r="D30" s="467" t="s">
        <v>7</v>
      </c>
      <c r="E30" s="464"/>
      <c r="F30" s="465">
        <v>0</v>
      </c>
      <c r="G30" s="483">
        <v>223</v>
      </c>
      <c r="H30" s="537">
        <f t="shared" si="0"/>
        <v>0</v>
      </c>
      <c r="I30" s="436"/>
      <c r="J30" s="419"/>
      <c r="K30" s="420"/>
    </row>
    <row r="31" spans="1:11" ht="15.75" customHeight="1" thickBot="1" x14ac:dyDescent="0.3">
      <c r="A31" s="593" t="s">
        <v>164</v>
      </c>
      <c r="B31" s="594"/>
      <c r="C31" s="594"/>
      <c r="D31" s="534" t="s">
        <v>41</v>
      </c>
      <c r="E31" s="438" t="s">
        <v>38</v>
      </c>
      <c r="F31" s="439">
        <v>0</v>
      </c>
      <c r="G31" s="518">
        <v>77</v>
      </c>
      <c r="H31" s="550">
        <f t="shared" si="0"/>
        <v>0</v>
      </c>
      <c r="I31" s="440"/>
      <c r="J31" s="436"/>
      <c r="K31" s="441"/>
    </row>
    <row r="32" spans="1:11" ht="15.75" thickBot="1" x14ac:dyDescent="0.3">
      <c r="A32" s="547"/>
      <c r="B32" s="548"/>
      <c r="C32" s="548"/>
      <c r="D32" s="549"/>
      <c r="E32" s="341"/>
      <c r="F32" s="341"/>
      <c r="G32" s="341" t="s">
        <v>21</v>
      </c>
      <c r="H32" s="551">
        <f>SUM(H23:H31)</f>
        <v>0</v>
      </c>
      <c r="I32" s="445"/>
      <c r="J32" s="447"/>
      <c r="K32" s="448"/>
    </row>
    <row r="33" spans="1:13" ht="15.75" thickBot="1" x14ac:dyDescent="0.3">
      <c r="A33" s="442"/>
      <c r="B33" s="443"/>
      <c r="C33" s="443"/>
      <c r="D33" s="443"/>
      <c r="E33" s="449"/>
      <c r="F33" s="445"/>
      <c r="G33" s="445"/>
      <c r="H33" s="445"/>
      <c r="I33" s="445"/>
      <c r="J33" s="447" t="s">
        <v>22</v>
      </c>
      <c r="K33" s="450" t="s">
        <v>23</v>
      </c>
    </row>
    <row r="34" spans="1:13" ht="15.75" thickBot="1" x14ac:dyDescent="0.3">
      <c r="A34" s="442"/>
      <c r="B34" s="443"/>
      <c r="C34" s="443"/>
      <c r="D34" s="443"/>
      <c r="E34" s="445"/>
      <c r="F34" s="445"/>
      <c r="G34" s="445"/>
      <c r="H34" s="445" t="s">
        <v>24</v>
      </c>
      <c r="I34" s="451" t="s">
        <v>13</v>
      </c>
      <c r="J34" s="452">
        <f>H32*0.2</f>
        <v>0</v>
      </c>
      <c r="K34" s="139">
        <f>H32*1.2</f>
        <v>0</v>
      </c>
    </row>
    <row r="35" spans="1:13" ht="15.75" thickBot="1" x14ac:dyDescent="0.3">
      <c r="A35" s="453"/>
      <c r="B35" s="454"/>
      <c r="C35" s="454"/>
      <c r="D35" s="454"/>
      <c r="E35" s="454"/>
      <c r="F35" s="455"/>
      <c r="G35" s="456"/>
      <c r="H35" s="456"/>
      <c r="I35" s="457"/>
      <c r="J35" s="458"/>
      <c r="K35" s="459"/>
    </row>
    <row r="36" spans="1:13" x14ac:dyDescent="0.25">
      <c r="A36" s="336"/>
      <c r="F36" s="97"/>
      <c r="G36" s="337"/>
      <c r="H36" s="338"/>
      <c r="I36" s="339"/>
      <c r="J36" s="338"/>
      <c r="K36" s="340"/>
    </row>
    <row r="37" spans="1:13" x14ac:dyDescent="0.25">
      <c r="A37" s="238" t="s">
        <v>25</v>
      </c>
      <c r="B37" s="239"/>
      <c r="C37" s="239"/>
      <c r="D37" s="239"/>
      <c r="E37" s="239"/>
      <c r="F37" s="239"/>
      <c r="G37" s="240"/>
      <c r="H37" s="240"/>
      <c r="I37" s="241"/>
      <c r="J37" s="240"/>
      <c r="K37" s="240"/>
      <c r="L37" s="96"/>
      <c r="M37" s="96"/>
    </row>
    <row r="38" spans="1:13" x14ac:dyDescent="0.25">
      <c r="A38" s="238" t="s">
        <v>26</v>
      </c>
      <c r="B38" s="239"/>
      <c r="C38" s="239"/>
      <c r="D38" s="239"/>
      <c r="E38" s="239"/>
      <c r="F38" s="239"/>
      <c r="G38" s="242"/>
      <c r="H38" s="242"/>
      <c r="I38" s="243"/>
      <c r="J38" s="341"/>
      <c r="K38" s="342"/>
      <c r="L38" s="96"/>
      <c r="M38" s="96"/>
    </row>
    <row r="39" spans="1:13" ht="15" customHeight="1" x14ac:dyDescent="0.25">
      <c r="A39" s="238" t="s">
        <v>27</v>
      </c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</row>
    <row r="40" spans="1:13" x14ac:dyDescent="0.25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</row>
    <row r="41" spans="1:13" x14ac:dyDescent="0.25">
      <c r="F41" s="97"/>
      <c r="H41" s="97"/>
      <c r="J41" s="97"/>
      <c r="K41" s="97"/>
    </row>
    <row r="42" spans="1:13" x14ac:dyDescent="0.25">
      <c r="A42" s="245"/>
      <c r="B42" s="245"/>
      <c r="C42" s="96"/>
      <c r="D42" s="96"/>
      <c r="E42" s="96"/>
      <c r="F42" s="96"/>
      <c r="G42" s="246" t="s">
        <v>28</v>
      </c>
      <c r="H42" s="246"/>
      <c r="I42" s="246"/>
      <c r="J42" s="97"/>
      <c r="K42" s="97"/>
    </row>
    <row r="43" spans="1:13" x14ac:dyDescent="0.25">
      <c r="A43" s="595" t="s">
        <v>29</v>
      </c>
      <c r="B43" s="595"/>
      <c r="C43" s="595"/>
      <c r="D43" s="95"/>
      <c r="E43" s="95"/>
      <c r="F43" s="96"/>
      <c r="G43" s="246" t="s">
        <v>30</v>
      </c>
      <c r="H43" s="246"/>
      <c r="I43" s="246"/>
      <c r="J43" s="97"/>
      <c r="K43" s="97"/>
    </row>
  </sheetData>
  <mergeCells count="7">
    <mergeCell ref="A43:C43"/>
    <mergeCell ref="A22:C22"/>
    <mergeCell ref="A24:C24"/>
    <mergeCell ref="A25:C25"/>
    <mergeCell ref="A28:C28"/>
    <mergeCell ref="A30:C30"/>
    <mergeCell ref="A31:C31"/>
  </mergeCells>
  <pageMargins left="0.7" right="0.7" top="0.75" bottom="0.75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55992-3399-4917-9B81-3AFC79E62182}">
  <sheetPr>
    <tabColor theme="0"/>
    <pageSetUpPr fitToPage="1"/>
  </sheetPr>
  <dimension ref="A1:Y46"/>
  <sheetViews>
    <sheetView zoomScale="70" zoomScaleNormal="70" workbookViewId="0">
      <selection activeCell="C35" sqref="C35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" style="153" customWidth="1"/>
    <col min="4" max="5" width="10.7109375" style="153" customWidth="1"/>
    <col min="6" max="6" width="12.28515625" style="153" customWidth="1"/>
    <col min="7" max="7" width="10.7109375" style="153" customWidth="1"/>
    <col min="8" max="8" width="13.7109375" style="153" customWidth="1"/>
    <col min="9" max="9" width="10.7109375" style="153" customWidth="1"/>
    <col min="10" max="10" width="13.5703125" style="153" customWidth="1"/>
    <col min="11" max="12" width="13.42578125" style="153" customWidth="1"/>
    <col min="13" max="16384" width="9.140625" style="153"/>
  </cols>
  <sheetData>
    <row r="1" spans="1:24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24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  <c r="L2" s="97"/>
    </row>
    <row r="3" spans="1:24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657"/>
      <c r="P3" s="493"/>
      <c r="R3" s="493"/>
      <c r="X3" s="493"/>
    </row>
    <row r="4" spans="1:24" x14ac:dyDescent="0.25">
      <c r="A4" s="96"/>
      <c r="B4" s="84" t="s">
        <v>144</v>
      </c>
      <c r="C4" s="95"/>
      <c r="D4" s="96"/>
      <c r="E4" s="96"/>
      <c r="F4" s="96"/>
      <c r="G4" s="96"/>
      <c r="H4" s="96"/>
      <c r="I4" s="96"/>
      <c r="J4" s="96"/>
      <c r="K4" s="97"/>
      <c r="L4" s="657"/>
      <c r="P4" s="493"/>
      <c r="R4" s="493"/>
      <c r="X4" s="493"/>
    </row>
    <row r="5" spans="1:24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  <c r="L5" s="657"/>
      <c r="P5" s="493"/>
      <c r="R5" s="493"/>
      <c r="X5" s="493"/>
    </row>
    <row r="6" spans="1:24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  <c r="L6" s="657"/>
      <c r="P6" s="493"/>
      <c r="R6" s="493"/>
      <c r="X6" s="493"/>
    </row>
    <row r="7" spans="1:24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  <c r="L7" s="657"/>
      <c r="P7" s="493"/>
      <c r="R7" s="493"/>
      <c r="X7" s="493"/>
    </row>
    <row r="8" spans="1:24" ht="15" customHeight="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  <c r="L8" s="419"/>
      <c r="P8" s="493"/>
      <c r="R8" s="493"/>
      <c r="X8" s="493"/>
    </row>
    <row r="9" spans="1:24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  <c r="L9" s="494"/>
      <c r="P9" s="493"/>
      <c r="R9" s="493"/>
      <c r="X9" s="493"/>
    </row>
    <row r="10" spans="1:24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  <c r="L10" s="97"/>
      <c r="P10" s="493"/>
      <c r="R10" s="493"/>
      <c r="X10" s="493"/>
    </row>
    <row r="11" spans="1:24" x14ac:dyDescent="0.25">
      <c r="A11" s="84" t="s">
        <v>145</v>
      </c>
      <c r="B11" s="495"/>
      <c r="C11" s="495"/>
      <c r="E11" s="396"/>
      <c r="F11" s="397"/>
      <c r="G11" s="80"/>
      <c r="H11" s="98"/>
      <c r="I11" s="98"/>
      <c r="J11" s="98"/>
      <c r="K11" s="97"/>
      <c r="L11" s="496"/>
      <c r="P11" s="493"/>
      <c r="R11" s="493"/>
      <c r="X11" s="493"/>
    </row>
    <row r="12" spans="1:24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  <c r="L12" s="97"/>
      <c r="P12" s="493"/>
      <c r="R12" s="493"/>
      <c r="X12" s="493"/>
    </row>
    <row r="13" spans="1:24" x14ac:dyDescent="0.25">
      <c r="A13" s="398" t="s">
        <v>5</v>
      </c>
      <c r="B13" s="399"/>
      <c r="C13" s="400"/>
      <c r="D13" s="400" t="s">
        <v>146</v>
      </c>
      <c r="E13" s="400"/>
      <c r="F13" s="340"/>
      <c r="G13" s="400">
        <v>1305</v>
      </c>
      <c r="H13" s="340"/>
      <c r="I13" s="400"/>
      <c r="J13" s="340"/>
      <c r="K13" s="401"/>
      <c r="L13" s="97"/>
      <c r="P13" s="493"/>
      <c r="R13" s="493"/>
      <c r="X13" s="493"/>
    </row>
    <row r="14" spans="1:24" x14ac:dyDescent="0.25">
      <c r="A14" s="461" t="s">
        <v>147</v>
      </c>
      <c r="D14" s="440"/>
      <c r="E14" s="440"/>
      <c r="F14" s="497"/>
      <c r="G14" s="440"/>
      <c r="H14" s="440"/>
      <c r="I14" s="402"/>
      <c r="K14" s="403"/>
      <c r="L14" s="97"/>
      <c r="P14" s="493"/>
      <c r="R14" s="493"/>
      <c r="T14" s="492"/>
      <c r="X14" s="493"/>
    </row>
    <row r="15" spans="1:24" ht="15.75" thickBot="1" x14ac:dyDescent="0.3">
      <c r="A15" s="404"/>
      <c r="J15" s="406"/>
      <c r="K15" s="407"/>
      <c r="L15" s="97"/>
      <c r="P15" s="493"/>
      <c r="R15" s="493"/>
      <c r="X15" s="493"/>
    </row>
    <row r="16" spans="1:24" x14ac:dyDescent="0.25">
      <c r="A16" s="408" t="s">
        <v>6</v>
      </c>
      <c r="B16" s="560">
        <v>1305</v>
      </c>
      <c r="C16" s="153" t="s">
        <v>7</v>
      </c>
      <c r="D16" s="477"/>
      <c r="E16" s="477"/>
      <c r="F16" s="477"/>
      <c r="G16" s="477"/>
      <c r="I16" s="477"/>
      <c r="J16" s="406"/>
      <c r="K16" s="409"/>
      <c r="L16" s="97"/>
      <c r="P16" s="493"/>
      <c r="R16" s="493"/>
      <c r="X16" s="493"/>
    </row>
    <row r="17" spans="1:25" x14ac:dyDescent="0.25">
      <c r="A17" s="410" t="s">
        <v>8</v>
      </c>
      <c r="B17" s="564">
        <f>B18/B16</f>
        <v>6.3961685823754788</v>
      </c>
      <c r="C17" s="153" t="s">
        <v>7</v>
      </c>
      <c r="E17" s="477"/>
      <c r="J17" s="411"/>
      <c r="K17" s="407"/>
      <c r="P17" s="493"/>
      <c r="R17" s="493"/>
      <c r="X17" s="493"/>
    </row>
    <row r="18" spans="1:25" ht="17.25" x14ac:dyDescent="0.25">
      <c r="A18" s="412" t="s">
        <v>9</v>
      </c>
      <c r="B18" s="562">
        <v>8347</v>
      </c>
      <c r="C18" s="153" t="s">
        <v>35</v>
      </c>
      <c r="E18" s="477"/>
      <c r="J18" s="411"/>
      <c r="K18" s="407"/>
      <c r="P18" s="493"/>
      <c r="R18" s="493"/>
      <c r="X18" s="493"/>
    </row>
    <row r="19" spans="1:25" ht="18" thickBot="1" x14ac:dyDescent="0.3">
      <c r="A19" s="413" t="s">
        <v>10</v>
      </c>
      <c r="B19" s="565">
        <v>703</v>
      </c>
      <c r="C19" s="153" t="s">
        <v>35</v>
      </c>
      <c r="D19" s="440"/>
      <c r="E19" s="440"/>
      <c r="F19" s="492"/>
      <c r="H19" s="97"/>
      <c r="J19" s="415"/>
      <c r="K19" s="407"/>
      <c r="P19" s="493"/>
      <c r="R19" s="493"/>
      <c r="X19" s="493"/>
    </row>
    <row r="20" spans="1:25" x14ac:dyDescent="0.25">
      <c r="A20" s="404"/>
      <c r="B20" s="97">
        <f>SUM(B18:B19)</f>
        <v>9050</v>
      </c>
      <c r="F20" s="97"/>
      <c r="H20" s="97"/>
      <c r="J20" s="415"/>
      <c r="K20" s="407"/>
      <c r="P20" s="493"/>
      <c r="R20" s="493"/>
      <c r="X20" s="493"/>
    </row>
    <row r="21" spans="1:25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25" ht="26.25" thickBot="1" x14ac:dyDescent="0.3">
      <c r="A22" s="591" t="s">
        <v>78</v>
      </c>
      <c r="B22" s="592"/>
      <c r="C22" s="592"/>
      <c r="D22" s="333" t="s">
        <v>11</v>
      </c>
      <c r="E22" s="333" t="s">
        <v>12</v>
      </c>
      <c r="F22" s="253" t="s">
        <v>79</v>
      </c>
      <c r="G22" s="334" t="s">
        <v>14</v>
      </c>
      <c r="H22" s="254" t="s">
        <v>80</v>
      </c>
      <c r="I22" s="290"/>
      <c r="J22" s="291"/>
      <c r="K22" s="114"/>
    </row>
    <row r="23" spans="1:25" x14ac:dyDescent="0.25">
      <c r="A23" s="509" t="s">
        <v>15</v>
      </c>
      <c r="B23" s="510"/>
      <c r="C23" s="511"/>
      <c r="D23" s="188" t="s">
        <v>7</v>
      </c>
      <c r="E23" s="189" t="s">
        <v>16</v>
      </c>
      <c r="F23" s="418">
        <v>0</v>
      </c>
      <c r="G23" s="479">
        <v>21</v>
      </c>
      <c r="H23" s="519">
        <f t="shared" ref="H23:H34" si="0">F23*G23</f>
        <v>0</v>
      </c>
      <c r="I23" s="417"/>
      <c r="J23" s="419"/>
      <c r="K23" s="420"/>
      <c r="L23" s="419"/>
    </row>
    <row r="24" spans="1:25" ht="15" customHeight="1" x14ac:dyDescent="0.25">
      <c r="A24" s="633" t="s">
        <v>17</v>
      </c>
      <c r="B24" s="634"/>
      <c r="C24" s="634"/>
      <c r="D24" s="421" t="s">
        <v>18</v>
      </c>
      <c r="E24" s="422"/>
      <c r="F24" s="423">
        <v>0</v>
      </c>
      <c r="G24" s="481">
        <v>9050</v>
      </c>
      <c r="H24" s="520">
        <f t="shared" si="0"/>
        <v>0</v>
      </c>
      <c r="I24" s="417"/>
      <c r="J24" s="419"/>
      <c r="K24" s="420"/>
      <c r="L24" s="498"/>
      <c r="P24" s="493"/>
      <c r="R24" s="493"/>
      <c r="S24" s="493"/>
      <c r="W24" s="493"/>
      <c r="X24" s="493"/>
    </row>
    <row r="25" spans="1:25" ht="30.6" customHeight="1" x14ac:dyDescent="0.25">
      <c r="A25" s="599" t="s">
        <v>44</v>
      </c>
      <c r="B25" s="600"/>
      <c r="C25" s="635"/>
      <c r="D25" s="424" t="s">
        <v>18</v>
      </c>
      <c r="E25" s="482" t="s">
        <v>16</v>
      </c>
      <c r="F25" s="465">
        <v>0</v>
      </c>
      <c r="G25" s="483">
        <v>2436</v>
      </c>
      <c r="H25" s="520">
        <f t="shared" si="0"/>
        <v>0</v>
      </c>
      <c r="I25" s="417"/>
      <c r="J25" s="499"/>
      <c r="K25" s="420"/>
      <c r="L25" s="498"/>
      <c r="P25" s="493"/>
      <c r="R25" s="493"/>
      <c r="S25" s="493"/>
      <c r="X25" s="493"/>
    </row>
    <row r="26" spans="1:25" ht="15" customHeight="1" x14ac:dyDescent="0.25">
      <c r="A26" s="553" t="s">
        <v>151</v>
      </c>
      <c r="B26" s="554"/>
      <c r="C26" s="554"/>
      <c r="D26" s="500" t="s">
        <v>20</v>
      </c>
      <c r="E26" s="501" t="s">
        <v>16</v>
      </c>
      <c r="F26" s="502">
        <v>0</v>
      </c>
      <c r="G26" s="555">
        <v>9050</v>
      </c>
      <c r="H26" s="556">
        <f t="shared" si="0"/>
        <v>0</v>
      </c>
      <c r="I26" s="417"/>
      <c r="J26" s="499"/>
      <c r="K26" s="420"/>
      <c r="L26" s="498"/>
      <c r="P26" s="493"/>
      <c r="R26" s="493"/>
      <c r="S26" s="493"/>
      <c r="X26" s="493"/>
    </row>
    <row r="27" spans="1:25" x14ac:dyDescent="0.25">
      <c r="A27" s="658" t="s">
        <v>81</v>
      </c>
      <c r="B27" s="659"/>
      <c r="C27" s="660"/>
      <c r="D27" s="430" t="s">
        <v>18</v>
      </c>
      <c r="E27" s="431" t="s">
        <v>33</v>
      </c>
      <c r="F27" s="432">
        <v>0</v>
      </c>
      <c r="G27" s="481">
        <v>9050</v>
      </c>
      <c r="H27" s="520">
        <f t="shared" si="0"/>
        <v>0</v>
      </c>
      <c r="I27" s="417"/>
      <c r="J27" s="419"/>
      <c r="K27" s="420"/>
      <c r="L27" s="498"/>
      <c r="P27" s="493"/>
      <c r="R27" s="493"/>
      <c r="S27" s="493"/>
      <c r="X27" s="493"/>
    </row>
    <row r="28" spans="1:25" x14ac:dyDescent="0.25">
      <c r="A28" s="636" t="s">
        <v>34</v>
      </c>
      <c r="B28" s="637"/>
      <c r="C28" s="638"/>
      <c r="D28" s="427" t="s">
        <v>20</v>
      </c>
      <c r="E28" s="428" t="s">
        <v>16</v>
      </c>
      <c r="F28" s="433">
        <v>0</v>
      </c>
      <c r="G28" s="485">
        <v>9050</v>
      </c>
      <c r="H28" s="520">
        <f t="shared" si="0"/>
        <v>0</v>
      </c>
      <c r="I28" s="417"/>
      <c r="J28" s="419"/>
      <c r="K28" s="420"/>
      <c r="L28" s="498"/>
      <c r="P28" s="493"/>
      <c r="R28" s="493"/>
      <c r="S28" s="493"/>
      <c r="U28" s="493"/>
      <c r="W28" s="493"/>
      <c r="X28" s="493"/>
      <c r="Y28" s="493"/>
    </row>
    <row r="29" spans="1:25" x14ac:dyDescent="0.25">
      <c r="A29" s="654" t="s">
        <v>81</v>
      </c>
      <c r="B29" s="655"/>
      <c r="C29" s="656"/>
      <c r="D29" s="427" t="s">
        <v>20</v>
      </c>
      <c r="E29" s="431" t="s">
        <v>148</v>
      </c>
      <c r="F29" s="432">
        <v>0</v>
      </c>
      <c r="G29" s="485">
        <v>9050</v>
      </c>
      <c r="H29" s="520">
        <f t="shared" si="0"/>
        <v>0</v>
      </c>
      <c r="I29" s="417"/>
      <c r="J29" s="419"/>
      <c r="K29" s="420"/>
      <c r="L29" s="498"/>
      <c r="P29" s="493"/>
      <c r="R29" s="493"/>
      <c r="X29" s="493"/>
    </row>
    <row r="30" spans="1:25" x14ac:dyDescent="0.25">
      <c r="A30" s="639" t="s">
        <v>45</v>
      </c>
      <c r="B30" s="640"/>
      <c r="C30" s="640"/>
      <c r="D30" s="503" t="s">
        <v>37</v>
      </c>
      <c r="E30" s="464"/>
      <c r="F30" s="504">
        <v>0</v>
      </c>
      <c r="G30" s="483">
        <v>11</v>
      </c>
      <c r="H30" s="520">
        <f t="shared" si="0"/>
        <v>0</v>
      </c>
      <c r="I30" s="417"/>
      <c r="J30" s="419"/>
      <c r="K30" s="420"/>
      <c r="L30" s="419"/>
      <c r="P30" s="493"/>
      <c r="R30" s="493"/>
      <c r="X30" s="493"/>
    </row>
    <row r="31" spans="1:25" ht="30.75" customHeight="1" x14ac:dyDescent="0.25">
      <c r="A31" s="636" t="s">
        <v>149</v>
      </c>
      <c r="B31" s="637"/>
      <c r="C31" s="650"/>
      <c r="D31" s="505" t="s">
        <v>7</v>
      </c>
      <c r="E31" s="464"/>
      <c r="F31" s="506">
        <v>0</v>
      </c>
      <c r="G31" s="483">
        <v>8</v>
      </c>
      <c r="H31" s="537">
        <f t="shared" si="0"/>
        <v>0</v>
      </c>
      <c r="I31" s="417"/>
      <c r="J31" s="419"/>
      <c r="K31" s="420"/>
      <c r="L31" s="419"/>
      <c r="P31" s="493"/>
      <c r="R31" s="493"/>
      <c r="X31" s="493"/>
    </row>
    <row r="32" spans="1:25" ht="15" customHeight="1" x14ac:dyDescent="0.25">
      <c r="A32" s="636" t="s">
        <v>150</v>
      </c>
      <c r="B32" s="637"/>
      <c r="C32" s="650"/>
      <c r="D32" s="503" t="s">
        <v>37</v>
      </c>
      <c r="E32" s="464"/>
      <c r="F32" s="506">
        <v>0</v>
      </c>
      <c r="G32" s="483">
        <v>1</v>
      </c>
      <c r="H32" s="520">
        <f t="shared" si="0"/>
        <v>0</v>
      </c>
      <c r="I32" s="417"/>
      <c r="J32" s="419"/>
      <c r="K32" s="420"/>
      <c r="L32" s="419"/>
      <c r="P32" s="493"/>
      <c r="R32" s="493"/>
      <c r="X32" s="493"/>
    </row>
    <row r="33" spans="1:24" ht="15.75" customHeight="1" x14ac:dyDescent="0.25">
      <c r="A33" s="651" t="s">
        <v>31</v>
      </c>
      <c r="B33" s="652"/>
      <c r="C33" s="653"/>
      <c r="D33" s="587" t="s">
        <v>7</v>
      </c>
      <c r="E33" s="588"/>
      <c r="F33" s="589">
        <v>0</v>
      </c>
      <c r="G33" s="590">
        <v>1326</v>
      </c>
      <c r="H33" s="520">
        <f t="shared" si="0"/>
        <v>0</v>
      </c>
      <c r="I33" s="436"/>
      <c r="J33" s="419"/>
      <c r="K33" s="420"/>
      <c r="L33" s="419"/>
      <c r="P33" s="493"/>
      <c r="R33" s="493"/>
      <c r="X33" s="493"/>
    </row>
    <row r="34" spans="1:24" ht="15.75" customHeight="1" thickBot="1" x14ac:dyDescent="0.3">
      <c r="A34" s="593" t="s">
        <v>164</v>
      </c>
      <c r="B34" s="594"/>
      <c r="C34" s="594"/>
      <c r="D34" s="437" t="s">
        <v>41</v>
      </c>
      <c r="E34" s="438" t="s">
        <v>38</v>
      </c>
      <c r="F34" s="439">
        <v>0</v>
      </c>
      <c r="G34" s="518">
        <v>476.5</v>
      </c>
      <c r="H34" s="522">
        <f t="shared" si="0"/>
        <v>0</v>
      </c>
      <c r="I34" s="440"/>
      <c r="J34" s="436"/>
      <c r="K34" s="441"/>
      <c r="L34" s="507"/>
      <c r="P34" s="493"/>
      <c r="R34" s="493"/>
      <c r="X34" s="493"/>
    </row>
    <row r="35" spans="1:24" ht="15.75" thickBot="1" x14ac:dyDescent="0.3">
      <c r="A35" s="442"/>
      <c r="B35" s="443"/>
      <c r="C35" s="443"/>
      <c r="D35" s="444"/>
      <c r="E35" s="445"/>
      <c r="F35" s="445"/>
      <c r="G35" s="445" t="s">
        <v>21</v>
      </c>
      <c r="H35" s="446">
        <f>SUM(H23:H34)</f>
        <v>0</v>
      </c>
      <c r="I35" s="445"/>
      <c r="J35" s="447"/>
      <c r="K35" s="448"/>
      <c r="L35" s="419"/>
      <c r="P35" s="493"/>
      <c r="R35" s="493"/>
      <c r="X35" s="493"/>
    </row>
    <row r="36" spans="1:24" ht="15.75" thickBot="1" x14ac:dyDescent="0.3">
      <c r="A36" s="442"/>
      <c r="B36" s="443"/>
      <c r="C36" s="443"/>
      <c r="D36" s="443"/>
      <c r="E36" s="449"/>
      <c r="F36" s="445"/>
      <c r="G36" s="445"/>
      <c r="H36" s="445"/>
      <c r="I36" s="445"/>
      <c r="J36" s="447" t="s">
        <v>22</v>
      </c>
      <c r="K36" s="450" t="s">
        <v>23</v>
      </c>
      <c r="L36" s="447"/>
    </row>
    <row r="37" spans="1:24" ht="15.75" thickBot="1" x14ac:dyDescent="0.3">
      <c r="A37" s="442"/>
      <c r="B37" s="443"/>
      <c r="C37" s="443"/>
      <c r="D37" s="443"/>
      <c r="E37" s="445"/>
      <c r="F37" s="445"/>
      <c r="G37" s="445"/>
      <c r="H37" s="445" t="s">
        <v>24</v>
      </c>
      <c r="I37" s="451" t="s">
        <v>13</v>
      </c>
      <c r="J37" s="452">
        <f>H35*0.2</f>
        <v>0</v>
      </c>
      <c r="K37" s="139">
        <f>H35*1.2</f>
        <v>0</v>
      </c>
      <c r="L37" s="445"/>
      <c r="P37" s="493"/>
      <c r="R37" s="493"/>
      <c r="X37" s="493"/>
    </row>
    <row r="38" spans="1:24" ht="15.75" thickBot="1" x14ac:dyDescent="0.3">
      <c r="A38" s="453"/>
      <c r="B38" s="454"/>
      <c r="C38" s="454"/>
      <c r="D38" s="454"/>
      <c r="E38" s="454"/>
      <c r="F38" s="455"/>
      <c r="G38" s="456"/>
      <c r="H38" s="456"/>
      <c r="I38" s="457"/>
      <c r="J38" s="458"/>
      <c r="K38" s="459"/>
      <c r="L38" s="508"/>
    </row>
    <row r="39" spans="1:24" x14ac:dyDescent="0.25">
      <c r="A39" s="336"/>
      <c r="F39" s="97"/>
      <c r="G39" s="337"/>
      <c r="H39" s="338"/>
      <c r="I39" s="339"/>
      <c r="J39" s="338"/>
      <c r="K39" s="340"/>
    </row>
    <row r="40" spans="1:24" x14ac:dyDescent="0.25">
      <c r="A40" s="238" t="s">
        <v>25</v>
      </c>
      <c r="B40" s="239"/>
      <c r="C40" s="239"/>
      <c r="D40" s="239"/>
      <c r="E40" s="239"/>
      <c r="F40" s="239"/>
      <c r="G40" s="240"/>
      <c r="H40" s="240"/>
      <c r="I40" s="241"/>
      <c r="J40" s="240"/>
      <c r="K40" s="240"/>
      <c r="L40" s="96"/>
      <c r="M40" s="96"/>
    </row>
    <row r="41" spans="1:24" x14ac:dyDescent="0.25">
      <c r="A41" s="238" t="s">
        <v>26</v>
      </c>
      <c r="B41" s="239"/>
      <c r="C41" s="239"/>
      <c r="D41" s="239"/>
      <c r="E41" s="239"/>
      <c r="F41" s="239"/>
      <c r="G41" s="242"/>
      <c r="H41" s="242"/>
      <c r="I41" s="243"/>
      <c r="J41" s="341"/>
      <c r="K41" s="342"/>
      <c r="L41" s="96"/>
      <c r="M41" s="96"/>
    </row>
    <row r="42" spans="1:24" ht="15" customHeight="1" x14ac:dyDescent="0.25">
      <c r="A42" s="238" t="s">
        <v>27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</row>
    <row r="43" spans="1:24" x14ac:dyDescent="0.25">
      <c r="A43" s="244"/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</row>
    <row r="44" spans="1:24" x14ac:dyDescent="0.25">
      <c r="F44" s="97"/>
      <c r="H44" s="97"/>
      <c r="J44" s="97"/>
      <c r="K44" s="97"/>
      <c r="L44" s="97"/>
    </row>
    <row r="45" spans="1:24" x14ac:dyDescent="0.25">
      <c r="A45" s="245"/>
      <c r="B45" s="245"/>
      <c r="C45" s="96"/>
      <c r="D45" s="96"/>
      <c r="E45" s="96"/>
      <c r="F45" s="96"/>
      <c r="G45" s="246" t="s">
        <v>28</v>
      </c>
      <c r="H45" s="246"/>
      <c r="I45" s="246"/>
      <c r="J45" s="97"/>
      <c r="K45" s="97"/>
      <c r="L45" s="97"/>
    </row>
    <row r="46" spans="1:24" x14ac:dyDescent="0.25">
      <c r="A46" s="595" t="s">
        <v>29</v>
      </c>
      <c r="B46" s="595"/>
      <c r="C46" s="595"/>
      <c r="D46" s="95"/>
      <c r="E46" s="95"/>
      <c r="F46" s="96"/>
      <c r="G46" s="246" t="s">
        <v>30</v>
      </c>
      <c r="H46" s="246"/>
      <c r="I46" s="246"/>
      <c r="J46" s="97"/>
      <c r="K46" s="97"/>
      <c r="L46" s="97"/>
    </row>
  </sheetData>
  <mergeCells count="13">
    <mergeCell ref="L3:L7"/>
    <mergeCell ref="A24:C24"/>
    <mergeCell ref="A25:C25"/>
    <mergeCell ref="A27:C27"/>
    <mergeCell ref="A28:C28"/>
    <mergeCell ref="A46:C46"/>
    <mergeCell ref="A22:C22"/>
    <mergeCell ref="A30:C30"/>
    <mergeCell ref="A31:C31"/>
    <mergeCell ref="A32:C32"/>
    <mergeCell ref="A33:C33"/>
    <mergeCell ref="A34:C34"/>
    <mergeCell ref="A29:C2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III2463</vt:lpstr>
      <vt:lpstr>III2690</vt:lpstr>
      <vt:lpstr>III 2715 Málinec - Polianky DT</vt:lpstr>
      <vt:lpstr>II526 - II</vt:lpstr>
      <vt:lpstr>II526 - III</vt:lpstr>
      <vt:lpstr>III2569</vt:lpstr>
      <vt:lpstr>44 - 2566 Hrušov</vt:lpstr>
      <vt:lpstr>48 - 2588 Pôtor</vt:lpstr>
      <vt:lpstr>46 - 2605 Čebovce  </vt:lpstr>
      <vt:lpstr>47 - 2610 Muľa - Bušince</vt:lpstr>
      <vt:lpstr>45 - 527 Sucháň</vt:lpstr>
      <vt:lpstr>okres DT+KA+VK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Polubňáková Daniela</cp:lastModifiedBy>
  <cp:lastPrinted>2021-08-05T11:58:03Z</cp:lastPrinted>
  <dcterms:created xsi:type="dcterms:W3CDTF">2018-05-11T08:20:24Z</dcterms:created>
  <dcterms:modified xsi:type="dcterms:W3CDTF">2022-03-10T09:37:37Z</dcterms:modified>
</cp:coreProperties>
</file>