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RI\INVESTICE\Investice 2022\Parkoviště Vsetínská\Parkoviště Vsetínská_VŘ\Parkoviště Vsetínská_VŘ_výkaz výměr\"/>
    </mc:Choice>
  </mc:AlternateContent>
  <xr:revisionPtr revIDLastSave="0" documentId="13_ncr:1_{B4D676FD-E825-4710-854A-3584F20BB0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Pol'!$A$1:$U$218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" i="1" l="1"/>
  <c r="AC208" i="12"/>
  <c r="G9" i="12"/>
  <c r="M9" i="12" s="1"/>
  <c r="I9" i="12"/>
  <c r="K9" i="12"/>
  <c r="O9" i="12"/>
  <c r="Q9" i="12"/>
  <c r="U9" i="12"/>
  <c r="G12" i="12"/>
  <c r="I12" i="12"/>
  <c r="K12" i="12"/>
  <c r="M12" i="12"/>
  <c r="O12" i="12"/>
  <c r="Q12" i="12"/>
  <c r="U12" i="12"/>
  <c r="G15" i="12"/>
  <c r="M15" i="12" s="1"/>
  <c r="I15" i="12"/>
  <c r="K15" i="12"/>
  <c r="O15" i="12"/>
  <c r="Q15" i="12"/>
  <c r="U15" i="12"/>
  <c r="G20" i="12"/>
  <c r="I20" i="12"/>
  <c r="K20" i="12"/>
  <c r="O20" i="12"/>
  <c r="Q20" i="12"/>
  <c r="U20" i="12"/>
  <c r="G25" i="12"/>
  <c r="I25" i="12"/>
  <c r="K25" i="12"/>
  <c r="M25" i="12"/>
  <c r="O25" i="12"/>
  <c r="Q25" i="12"/>
  <c r="U25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9" i="12"/>
  <c r="M49" i="12" s="1"/>
  <c r="I49" i="12"/>
  <c r="K49" i="12"/>
  <c r="O49" i="12"/>
  <c r="Q49" i="12"/>
  <c r="U49" i="12"/>
  <c r="G58" i="12"/>
  <c r="M58" i="12" s="1"/>
  <c r="I58" i="12"/>
  <c r="K58" i="12"/>
  <c r="O58" i="12"/>
  <c r="Q58" i="12"/>
  <c r="U58" i="12"/>
  <c r="G68" i="12"/>
  <c r="M68" i="12" s="1"/>
  <c r="I68" i="12"/>
  <c r="K68" i="12"/>
  <c r="O68" i="12"/>
  <c r="Q68" i="12"/>
  <c r="U68" i="12"/>
  <c r="G77" i="12"/>
  <c r="I77" i="12"/>
  <c r="K77" i="12"/>
  <c r="M77" i="12"/>
  <c r="O77" i="12"/>
  <c r="Q77" i="12"/>
  <c r="U77" i="12"/>
  <c r="G80" i="12"/>
  <c r="M80" i="12" s="1"/>
  <c r="I80" i="12"/>
  <c r="K80" i="12"/>
  <c r="O80" i="12"/>
  <c r="Q80" i="12"/>
  <c r="U80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5" i="12"/>
  <c r="M105" i="12" s="1"/>
  <c r="I105" i="12"/>
  <c r="K105" i="12"/>
  <c r="O105" i="12"/>
  <c r="Q105" i="12"/>
  <c r="U105" i="12"/>
  <c r="G113" i="12"/>
  <c r="M113" i="12" s="1"/>
  <c r="I113" i="12"/>
  <c r="K113" i="12"/>
  <c r="O113" i="12"/>
  <c r="Q113" i="12"/>
  <c r="U113" i="12"/>
  <c r="G117" i="12"/>
  <c r="M117" i="12" s="1"/>
  <c r="I117" i="12"/>
  <c r="K117" i="12"/>
  <c r="O117" i="12"/>
  <c r="Q117" i="12"/>
  <c r="U117" i="12"/>
  <c r="G123" i="12"/>
  <c r="M123" i="12" s="1"/>
  <c r="I123" i="12"/>
  <c r="K123" i="12"/>
  <c r="O123" i="12"/>
  <c r="Q123" i="12"/>
  <c r="U123" i="12"/>
  <c r="G129" i="12"/>
  <c r="M129" i="12" s="1"/>
  <c r="I129" i="12"/>
  <c r="K129" i="12"/>
  <c r="O129" i="12"/>
  <c r="Q129" i="12"/>
  <c r="U129" i="12"/>
  <c r="G135" i="12"/>
  <c r="M135" i="12" s="1"/>
  <c r="I135" i="12"/>
  <c r="K135" i="12"/>
  <c r="O135" i="12"/>
  <c r="Q135" i="12"/>
  <c r="U135" i="12"/>
  <c r="G143" i="12"/>
  <c r="I143" i="12"/>
  <c r="K143" i="12"/>
  <c r="M143" i="12"/>
  <c r="O143" i="12"/>
  <c r="Q143" i="12"/>
  <c r="U143" i="12"/>
  <c r="G149" i="12"/>
  <c r="M149" i="12" s="1"/>
  <c r="I149" i="12"/>
  <c r="K149" i="12"/>
  <c r="O149" i="12"/>
  <c r="Q149" i="12"/>
  <c r="U149" i="12"/>
  <c r="G155" i="12"/>
  <c r="M155" i="12" s="1"/>
  <c r="I155" i="12"/>
  <c r="K155" i="12"/>
  <c r="O155" i="12"/>
  <c r="Q155" i="12"/>
  <c r="U155" i="12"/>
  <c r="G161" i="12"/>
  <c r="M161" i="12" s="1"/>
  <c r="I161" i="12"/>
  <c r="K161" i="12"/>
  <c r="O161" i="12"/>
  <c r="Q161" i="12"/>
  <c r="U161" i="12"/>
  <c r="G168" i="12"/>
  <c r="M168" i="12" s="1"/>
  <c r="I168" i="12"/>
  <c r="I167" i="12" s="1"/>
  <c r="K168" i="12"/>
  <c r="O168" i="12"/>
  <c r="Q168" i="12"/>
  <c r="U168" i="12"/>
  <c r="U167" i="12" s="1"/>
  <c r="G172" i="12"/>
  <c r="I172" i="12"/>
  <c r="K172" i="12"/>
  <c r="M172" i="12"/>
  <c r="O172" i="12"/>
  <c r="Q172" i="12"/>
  <c r="U172" i="12"/>
  <c r="G175" i="12"/>
  <c r="M175" i="12" s="1"/>
  <c r="I175" i="12"/>
  <c r="K175" i="12"/>
  <c r="O175" i="12"/>
  <c r="Q175" i="12"/>
  <c r="U175" i="12"/>
  <c r="G179" i="12"/>
  <c r="M179" i="12" s="1"/>
  <c r="I179" i="12"/>
  <c r="K179" i="12"/>
  <c r="O179" i="12"/>
  <c r="Q179" i="12"/>
  <c r="U179" i="12"/>
  <c r="G184" i="12"/>
  <c r="M184" i="12" s="1"/>
  <c r="I184" i="12"/>
  <c r="K184" i="12"/>
  <c r="O184" i="12"/>
  <c r="Q184" i="12"/>
  <c r="U184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G192" i="12"/>
  <c r="M192" i="12" s="1"/>
  <c r="I192" i="12"/>
  <c r="K192" i="12"/>
  <c r="O192" i="12"/>
  <c r="Q192" i="12"/>
  <c r="U192" i="12"/>
  <c r="G195" i="12"/>
  <c r="M195" i="12" s="1"/>
  <c r="I195" i="12"/>
  <c r="K195" i="12"/>
  <c r="O195" i="12"/>
  <c r="Q195" i="12"/>
  <c r="U195" i="12"/>
  <c r="O198" i="12"/>
  <c r="G199" i="12"/>
  <c r="M199" i="12" s="1"/>
  <c r="M198" i="12" s="1"/>
  <c r="I199" i="12"/>
  <c r="I198" i="12" s="1"/>
  <c r="K199" i="12"/>
  <c r="K198" i="12" s="1"/>
  <c r="O199" i="12"/>
  <c r="Q199" i="12"/>
  <c r="Q198" i="12" s="1"/>
  <c r="U199" i="12"/>
  <c r="U198" i="12" s="1"/>
  <c r="I20" i="1"/>
  <c r="I19" i="1"/>
  <c r="I18" i="1"/>
  <c r="I17" i="1"/>
  <c r="AZ43" i="1"/>
  <c r="G27" i="1"/>
  <c r="F40" i="1"/>
  <c r="G23" i="1" s="1"/>
  <c r="J28" i="1"/>
  <c r="J26" i="1"/>
  <c r="G38" i="1"/>
  <c r="F38" i="1"/>
  <c r="J23" i="1"/>
  <c r="J24" i="1"/>
  <c r="J25" i="1"/>
  <c r="J27" i="1"/>
  <c r="E24" i="1"/>
  <c r="E26" i="1"/>
  <c r="K178" i="12" l="1"/>
  <c r="U8" i="12"/>
  <c r="I8" i="12"/>
  <c r="U178" i="12"/>
  <c r="I178" i="12"/>
  <c r="Q167" i="12"/>
  <c r="M167" i="12"/>
  <c r="K104" i="12"/>
  <c r="Q104" i="12"/>
  <c r="I104" i="12"/>
  <c r="G8" i="12"/>
  <c r="Q8" i="12"/>
  <c r="G198" i="12"/>
  <c r="I53" i="1" s="1"/>
  <c r="Q178" i="12"/>
  <c r="O167" i="12"/>
  <c r="U104" i="12"/>
  <c r="O8" i="12"/>
  <c r="AD208" i="12"/>
  <c r="G39" i="1" s="1"/>
  <c r="G40" i="1" s="1"/>
  <c r="G25" i="1" s="1"/>
  <c r="G26" i="1" s="1"/>
  <c r="O178" i="12"/>
  <c r="K167" i="12"/>
  <c r="O104" i="12"/>
  <c r="K8" i="12"/>
  <c r="G24" i="1"/>
  <c r="G29" i="1" s="1"/>
  <c r="M178" i="12"/>
  <c r="M104" i="12"/>
  <c r="M8" i="12"/>
  <c r="G178" i="12"/>
  <c r="I52" i="1" s="1"/>
  <c r="G167" i="12"/>
  <c r="I51" i="1" s="1"/>
  <c r="M20" i="12"/>
  <c r="G104" i="12"/>
  <c r="I50" i="1" s="1"/>
  <c r="G28" i="1" l="1"/>
  <c r="I49" i="1"/>
  <c r="G208" i="12"/>
  <c r="H39" i="1"/>
  <c r="H40" i="1" s="1"/>
  <c r="I16" i="1" l="1"/>
  <c r="I21" i="1" s="1"/>
  <c r="I54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<sst xmlns="http://schemas.openxmlformats.org/spreadsheetml/2006/main" count="621" uniqueCount="269">
  <si>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</si>
  <si>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</si>
  <si>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</si>
  <si>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</si>
  <si>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</si>
  <si>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</si>
  <si>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</si>
  <si>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</si>
  <si>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</si>
  <si>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</si>
  <si>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</si>
  <si>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</si>
  <si>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</si>
  <si>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</si>
  <si>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</si>
  <si>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</si>
  <si>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</si>
  <si>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</si>
  <si>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</si>
  <si>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</si>
  <si>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</si>
  <si>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</si>
  <si>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</si>
  <si>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</si>
  <si>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</si>
  <si>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</si>
  <si>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</si>
  <si>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</si>
  <si>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</si>
  <si>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</si>
  <si>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</si>
  <si>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</si>
  <si>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</si>
  <si>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</si>
  <si>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</si>
  <si>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</si>
  <si>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</si>
  <si>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</si>
  <si>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</si>
  <si>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</si>
  <si>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</si>
  <si>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</si>
  <si>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</si>
  <si>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</si>
  <si>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Město Bystřice pod Hostýnem</t>
  </si>
  <si>
    <t>Celkem za stavbu</t>
  </si>
  <si>
    <t>CZK</t>
  </si>
  <si>
    <t xml:space="preserve">Popis rozpočtu:  - </t>
  </si>
  <si>
    <t>Parkovací stání.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</si>
  <si>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</si>
  <si>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</si>
  <si>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</si>
  <si>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</si>
  <si>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</si>
  <si>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</si>
  <si>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</si>
  <si>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</si>
  <si>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</si>
  <si>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</si>
  <si>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</si>
  <si>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</si>
  <si>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</si>
  <si>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</si>
  <si>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</si>
  <si>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</si>
  <si>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</si>
  <si>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</si>
  <si>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</si>
  <si>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</si>
  <si>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</si>
  <si>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</si>
  <si>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</si>
  <si>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</si>
  <si>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</si>
  <si>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</si>
  <si>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</si>
  <si>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</si>
  <si>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</si>
  <si>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</si>
  <si>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</si>
  <si>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</si>
  <si>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</si>
  <si>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</si>
  <si>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</si>
  <si>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</si>
  <si>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</si>
  <si>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</si>
  <si>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</si>
  <si>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</si>
  <si>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</si>
  <si>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113108415R00</t>
  </si>
  <si>
    <t>Odstranění podkladu pl. nad 50 m2, živice tl.15 cm</t>
  </si>
  <si>
    <t>m2</t>
  </si>
  <si>
    <t>POL1_0</t>
  </si>
  <si>
    <t xml:space="preserve">odečteno z el.PD: : </t>
  </si>
  <si>
    <t>VV</t>
  </si>
  <si>
    <t>129,35</t>
  </si>
  <si>
    <t>113107620R00</t>
  </si>
  <si>
    <t>Odstranění podkladu nad 50 m2,kam.drcené tl.20 cm</t>
  </si>
  <si>
    <t>113202111R00</t>
  </si>
  <si>
    <t>Vytrhání obrub obrubníků silničních</t>
  </si>
  <si>
    <t>m</t>
  </si>
  <si>
    <t xml:space="preserve">odečteno z el. PD: : </t>
  </si>
  <si>
    <t>56,65</t>
  </si>
  <si>
    <t>25,7</t>
  </si>
  <si>
    <t>27,5</t>
  </si>
  <si>
    <t>120001101R00</t>
  </si>
  <si>
    <t>Příplatek za ztížení vykopávky v blízkosti vedení</t>
  </si>
  <si>
    <t>m3</t>
  </si>
  <si>
    <t xml:space="preserve">podél plynovodu: : </t>
  </si>
  <si>
    <t>55,25*0,5*0,5</t>
  </si>
  <si>
    <t xml:space="preserve">podél sdělovacího vedení: : </t>
  </si>
  <si>
    <t>46*0,5*0,5</t>
  </si>
  <si>
    <t>122201101R00</t>
  </si>
  <si>
    <t>Odkopávky nezapažené v hor. 3 do 100 m3</t>
  </si>
  <si>
    <t xml:space="preserve">pr. hloubky 0,6m: : </t>
  </si>
  <si>
    <t>250,26*0,6</t>
  </si>
  <si>
    <t xml:space="preserve">rozšíření pod obruby: : </t>
  </si>
  <si>
    <t>63,55*0,5*0,6</t>
  </si>
  <si>
    <t xml:space="preserve">odpočet bouraných ploch: : </t>
  </si>
  <si>
    <t>-129,35*(0,15+0,2)</t>
  </si>
  <si>
    <t>122201109R00</t>
  </si>
  <si>
    <t>Příplatek za lepivost - odkopávky v hor. 3</t>
  </si>
  <si>
    <t xml:space="preserve">50%: : </t>
  </si>
  <si>
    <t>123,9485*0,5</t>
  </si>
  <si>
    <t>Odkopávky nezapažené v hor. 3 do 100 m3, (sanace v případě neúnosného podloží)</t>
  </si>
  <si>
    <t xml:space="preserve">sanace v případě neúnosného podloží, dle výsledků zkoušky: : </t>
  </si>
  <si>
    <t xml:space="preserve">hl. 0,3 m: : </t>
  </si>
  <si>
    <t>250,26*0,3</t>
  </si>
  <si>
    <t>63,55*0,5*0,3</t>
  </si>
  <si>
    <t>84,6105*0,5</t>
  </si>
  <si>
    <t>162301102R00</t>
  </si>
  <si>
    <t>Vodorovné přemístění výkopku z hor.1-4 do 1000 m</t>
  </si>
  <si>
    <t xml:space="preserve">na mezideponii pro zpětný zásyp a zpět: : </t>
  </si>
  <si>
    <t>9,5325</t>
  </si>
  <si>
    <t>162701105R00</t>
  </si>
  <si>
    <t>Vodorovné přemístění výkopku z hor.1-4 do 10000 m</t>
  </si>
  <si>
    <t xml:space="preserve">výkopek: : </t>
  </si>
  <si>
    <t>123,9485</t>
  </si>
  <si>
    <t xml:space="preserve">odpočet, zpětný zásyp: : </t>
  </si>
  <si>
    <t>-9,5325</t>
  </si>
  <si>
    <t>Mezisoučet</t>
  </si>
  <si>
    <t xml:space="preserve">výkopek v případě sanace podloží: : </t>
  </si>
  <si>
    <t>84,6105</t>
  </si>
  <si>
    <t>162701109R00</t>
  </si>
  <si>
    <t>Příplatek k vod. přemístění hor.1-4 za další 1 km</t>
  </si>
  <si>
    <t xml:space="preserve">do 25 km: : </t>
  </si>
  <si>
    <t>123,9485*15</t>
  </si>
  <si>
    <t>-9,5325*15</t>
  </si>
  <si>
    <t>84,6105*15</t>
  </si>
  <si>
    <t>162702199R00</t>
  </si>
  <si>
    <t>Poplatek za skládku zeminy</t>
  </si>
  <si>
    <t>167101101R00</t>
  </si>
  <si>
    <t>Nakládání výkopku z hor.1-4 v množství do 100 m3</t>
  </si>
  <si>
    <t xml:space="preserve">pro zpětný zásyp z mezideponie: : </t>
  </si>
  <si>
    <t>171201201R00</t>
  </si>
  <si>
    <t>Uložení sypaniny na skl.-modelace na výšku přes 2m</t>
  </si>
  <si>
    <t>174101102R00</t>
  </si>
  <si>
    <t>Zásyp ruční se zhutněním</t>
  </si>
  <si>
    <t xml:space="preserve">zpětný zásyp za obrubou: : </t>
  </si>
  <si>
    <t>0,5*0,3*63,55</t>
  </si>
  <si>
    <t>181101102R00</t>
  </si>
  <si>
    <t>Úprava pláně v zářezech v hor. 1-4, se zhutněním</t>
  </si>
  <si>
    <t>250,26</t>
  </si>
  <si>
    <t>63,55*0,5</t>
  </si>
  <si>
    <t>181300010RAE</t>
  </si>
  <si>
    <t>Rozprostření ornice v rovině tloušťka 15 cm, dovoz ornice ze vzdálenosti 15km</t>
  </si>
  <si>
    <t>POL2_0</t>
  </si>
  <si>
    <t>63,55*1</t>
  </si>
  <si>
    <t>180402111R00</t>
  </si>
  <si>
    <t>Založení trávníku parkového výsevem v rovině</t>
  </si>
  <si>
    <t>63,55</t>
  </si>
  <si>
    <t>00572400R</t>
  </si>
  <si>
    <t>Směs travní parková</t>
  </si>
  <si>
    <t>kg</t>
  </si>
  <si>
    <t>POL3_0</t>
  </si>
  <si>
    <t xml:space="preserve">8kg/100m2: : </t>
  </si>
  <si>
    <t>63,55/100*8</t>
  </si>
  <si>
    <t>185803111R00</t>
  </si>
  <si>
    <t>Ošetření trávníku v rovině</t>
  </si>
  <si>
    <t>185851111R00</t>
  </si>
  <si>
    <t>Dovoz vody pro zálivku rostlin do 6 km</t>
  </si>
  <si>
    <t xml:space="preserve">1m3/100m2: : </t>
  </si>
  <si>
    <t>63,55/100</t>
  </si>
  <si>
    <t>564782111R00</t>
  </si>
  <si>
    <t>Podklad z kam.drceného 0-63, 30 cm,  (sanace neúnosného podloží)</t>
  </si>
  <si>
    <t xml:space="preserve">min. Edef2=45MPa: : </t>
  </si>
  <si>
    <t xml:space="preserve">ŠD 0/63: : </t>
  </si>
  <si>
    <t>564851111R00</t>
  </si>
  <si>
    <t>Podklad ze štěrkodrti po zhutnění tloušťky 15 cm</t>
  </si>
  <si>
    <t xml:space="preserve">ŠD 0/32: : </t>
  </si>
  <si>
    <t>564861111R00</t>
  </si>
  <si>
    <t>Podklad ze štěrkodrti po zhutnění tloušťky 20 cm</t>
  </si>
  <si>
    <t>596215041R00</t>
  </si>
  <si>
    <t>Kladení zámkové dlažby tl. 8 cm do drtě tl. 5 cm</t>
  </si>
  <si>
    <t xml:space="preserve">dlažba vsakovací: : </t>
  </si>
  <si>
    <t>232,66</t>
  </si>
  <si>
    <t xml:space="preserve">dlažba BF: : </t>
  </si>
  <si>
    <t>17,6</t>
  </si>
  <si>
    <t>5924511915R</t>
  </si>
  <si>
    <t>Dlažba BF 20x20x8 cm přírodní</t>
  </si>
  <si>
    <t xml:space="preserve">ztratné 1%: : </t>
  </si>
  <si>
    <t>0,01*17,6</t>
  </si>
  <si>
    <t>592452570R</t>
  </si>
  <si>
    <t>Dlažba zatravňovací, přírodní 20x20x8cm</t>
  </si>
  <si>
    <t xml:space="preserve">odpočet dlažby 100/200: : </t>
  </si>
  <si>
    <t>-9,215</t>
  </si>
  <si>
    <t>0,01*223,445</t>
  </si>
  <si>
    <t>592451176R</t>
  </si>
  <si>
    <t>Dlažba 20x10x8 cm červená, skladba</t>
  </si>
  <si>
    <t xml:space="preserve">oddělení stání, V10b: : </t>
  </si>
  <si>
    <t>4,85*0,1*19</t>
  </si>
  <si>
    <t>0,01*9,215</t>
  </si>
  <si>
    <t>917862111R00</t>
  </si>
  <si>
    <t>Osazení stojat. obrub. bet. s opěrou,lože z C25/30</t>
  </si>
  <si>
    <t xml:space="preserve">15025/100: : </t>
  </si>
  <si>
    <t xml:space="preserve">15/15/100: : </t>
  </si>
  <si>
    <t>55,25</t>
  </si>
  <si>
    <t>59217460</t>
  </si>
  <si>
    <t>Obrubník silniční 100x15x25cm</t>
  </si>
  <si>
    <t>kus</t>
  </si>
  <si>
    <t>0,01*63,55</t>
  </si>
  <si>
    <t>59217461</t>
  </si>
  <si>
    <t>Obrubník silniční nízký, 100x15x15cm</t>
  </si>
  <si>
    <t>0,01*55,25</t>
  </si>
  <si>
    <t>914001121RT6</t>
  </si>
  <si>
    <t>Osaz.sloupku dopr.značky vč. bet.základu+Al patka, včetně dodávky sloupku a značky</t>
  </si>
  <si>
    <t xml:space="preserve">SDZ: : </t>
  </si>
  <si>
    <t xml:space="preserve">IP12 s označením O1: : </t>
  </si>
  <si>
    <t>915721121R00</t>
  </si>
  <si>
    <t>Vodorovné značení stopčar,zeber atd.plastem,nehluč</t>
  </si>
  <si>
    <t xml:space="preserve">vyznačení místa ZTP, V10f: : </t>
  </si>
  <si>
    <t>915791112R00</t>
  </si>
  <si>
    <t>Předznačení pro značení stopčáry, zebry, nápisů</t>
  </si>
  <si>
    <t>979 08-2213.R0</t>
  </si>
  <si>
    <t>Vodorovná doprava suti po suchu do 1 km</t>
  </si>
  <si>
    <t>t</t>
  </si>
  <si>
    <t xml:space="preserve">na skládku do 25 km: : </t>
  </si>
  <si>
    <t>pol. 1: :  42,6855</t>
  </si>
  <si>
    <t>pol. 2: :  56,914</t>
  </si>
  <si>
    <t>pol. 3: :  29,595</t>
  </si>
  <si>
    <t>979 08-2219.R0</t>
  </si>
  <si>
    <t>Příplatek za dopravu suti po suchu za další 1 km</t>
  </si>
  <si>
    <t>24*129,1945</t>
  </si>
  <si>
    <t>979 08-7212.R0</t>
  </si>
  <si>
    <t>Nakládání suti na dopravní prostředky</t>
  </si>
  <si>
    <t>129,1945</t>
  </si>
  <si>
    <t>979990101R00</t>
  </si>
  <si>
    <t>Poplatek za skládku suti - směs kameniva a zeminy</t>
  </si>
  <si>
    <t>979990104R00</t>
  </si>
  <si>
    <t>Poplatek za skládku suti - beton</t>
  </si>
  <si>
    <t>979990113R00</t>
  </si>
  <si>
    <t>Poplatek za skládku suti - obalovaný asfalt</t>
  </si>
  <si>
    <t>998223011R00</t>
  </si>
  <si>
    <t>Přesun hmot, pozemní komunikace, kryt dlážděný</t>
  </si>
  <si>
    <t xml:space="preserve">díl 5: :  </t>
  </si>
  <si>
    <t>291,73434</t>
  </si>
  <si>
    <t xml:space="preserve">sanace: : </t>
  </si>
  <si>
    <t>202,06116</t>
  </si>
  <si>
    <t>díl 91: : 0,1213</t>
  </si>
  <si>
    <t/>
  </si>
  <si>
    <t>SUM</t>
  </si>
  <si>
    <t>POPUZIV</t>
  </si>
  <si>
    <t>END</t>
  </si>
  <si>
    <t>Soupis prací</t>
  </si>
  <si>
    <t>Masarykovo nám. 137, 768 61 Bystřice pod Hostýnem</t>
  </si>
  <si>
    <t>287113</t>
  </si>
  <si>
    <t>CZ00287113</t>
  </si>
  <si>
    <t>Vybudování parkovacích míst na ulici Vsetínská - ZRN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</si>
</sst>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9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38" xfId="0" applyNumberFormat="1" applyFont="1" applyBorder="1" applyAlignment="1">
      <alignment horizontal="center" vertical="top" wrapText="1" shrinkToFit="1"/>
    </xf>
    <xf numFmtId="164" fontId="19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49" fontId="8" fillId="0" borderId="40" xfId="0" applyNumberFormat="1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47" xfId="0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2" t="s">
        <v>39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7"/>
  <sheetViews>
    <sheetView showGridLines="0" tabSelected="1" topLeftCell="B1" zoomScaleNormal="100" zoomScaleSheetLayoutView="75" workbookViewId="0">
      <selection activeCell="N13" sqref="N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8" t="s">
        <v>264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 t="s">
        <v>268</v>
      </c>
      <c r="E2" s="83"/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277" t="s">
        <v>44</v>
      </c>
      <c r="E5" s="26"/>
      <c r="F5" s="26"/>
      <c r="G5" s="26"/>
      <c r="H5" s="28" t="s">
        <v>33</v>
      </c>
      <c r="I5" s="277" t="s">
        <v>266</v>
      </c>
      <c r="J5" s="11"/>
    </row>
    <row r="6" spans="1:15" ht="15.75" customHeight="1" x14ac:dyDescent="0.2">
      <c r="A6" s="4"/>
      <c r="B6" s="41"/>
      <c r="C6" s="26"/>
      <c r="D6" s="278" t="s">
        <v>265</v>
      </c>
      <c r="E6" s="26"/>
      <c r="F6" s="26"/>
      <c r="G6" s="26"/>
      <c r="H6" s="28" t="s">
        <v>34</v>
      </c>
      <c r="I6" s="277" t="s">
        <v>267</v>
      </c>
      <c r="J6" s="11"/>
    </row>
    <row r="7" spans="1:15" ht="15.75" customHeight="1" x14ac:dyDescent="0.2">
      <c r="A7" s="4"/>
      <c r="B7" s="42"/>
      <c r="C7" s="98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1"/>
      <c r="E11" s="231"/>
      <c r="F11" s="231"/>
      <c r="G11" s="231"/>
      <c r="H11" s="28" t="s">
        <v>33</v>
      </c>
      <c r="I11" s="100"/>
      <c r="J11" s="11"/>
    </row>
    <row r="12" spans="1:15" ht="15.75" customHeight="1" x14ac:dyDescent="0.2">
      <c r="A12" s="4"/>
      <c r="B12" s="41"/>
      <c r="C12" s="26"/>
      <c r="D12" s="236"/>
      <c r="E12" s="236"/>
      <c r="F12" s="236"/>
      <c r="G12" s="236"/>
      <c r="H12" s="28" t="s">
        <v>34</v>
      </c>
      <c r="I12" s="100"/>
      <c r="J12" s="11"/>
    </row>
    <row r="13" spans="1:15" ht="15.75" customHeight="1" x14ac:dyDescent="0.2">
      <c r="A13" s="4"/>
      <c r="B13" s="42"/>
      <c r="C13" s="99"/>
      <c r="D13" s="237"/>
      <c r="E13" s="237"/>
      <c r="F13" s="237"/>
      <c r="G13" s="23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0"/>
      <c r="F15" s="230"/>
      <c r="G15" s="232"/>
      <c r="H15" s="232"/>
      <c r="I15" s="232" t="s">
        <v>28</v>
      </c>
      <c r="J15" s="233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34"/>
      <c r="F16" s="235"/>
      <c r="G16" s="234"/>
      <c r="H16" s="235"/>
      <c r="I16" s="234">
        <f>SUMIF(F49:F53,A16,I49:I53)+SUMIF(F49:F53,"PSU",I49:I53)</f>
        <v>0</v>
      </c>
      <c r="J16" s="247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34"/>
      <c r="F17" s="235"/>
      <c r="G17" s="234"/>
      <c r="H17" s="235"/>
      <c r="I17" s="234">
        <f>SUMIF(F49:F53,A17,I49:I53)</f>
        <v>0</v>
      </c>
      <c r="J17" s="247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34"/>
      <c r="F18" s="235"/>
      <c r="G18" s="234"/>
      <c r="H18" s="235"/>
      <c r="I18" s="234">
        <f>SUMIF(F49:F53,A18,I49:I53)</f>
        <v>0</v>
      </c>
      <c r="J18" s="247"/>
    </row>
    <row r="19" spans="1:10" ht="23.25" customHeight="1" x14ac:dyDescent="0.2">
      <c r="A19" s="148" t="s">
        <v>61</v>
      </c>
      <c r="B19" s="149" t="s">
        <v>26</v>
      </c>
      <c r="C19" s="58"/>
      <c r="D19" s="59"/>
      <c r="E19" s="234"/>
      <c r="F19" s="235"/>
      <c r="G19" s="234"/>
      <c r="H19" s="235"/>
      <c r="I19" s="234">
        <f>SUMIF(F49:F53,A19,I49:I53)</f>
        <v>0</v>
      </c>
      <c r="J19" s="247"/>
    </row>
    <row r="20" spans="1:10" ht="23.25" customHeight="1" x14ac:dyDescent="0.2">
      <c r="A20" s="148" t="s">
        <v>62</v>
      </c>
      <c r="B20" s="149" t="s">
        <v>27</v>
      </c>
      <c r="C20" s="58"/>
      <c r="D20" s="59"/>
      <c r="E20" s="234"/>
      <c r="F20" s="235"/>
      <c r="G20" s="234"/>
      <c r="H20" s="235"/>
      <c r="I20" s="234">
        <f>SUMIF(F49:F53,A20,I49:I53)</f>
        <v>0</v>
      </c>
      <c r="J20" s="247"/>
    </row>
    <row r="21" spans="1:10" ht="23.25" customHeight="1" x14ac:dyDescent="0.2">
      <c r="A21" s="4"/>
      <c r="B21" s="74" t="s">
        <v>28</v>
      </c>
      <c r="C21" s="75"/>
      <c r="D21" s="76"/>
      <c r="E21" s="248"/>
      <c r="F21" s="249"/>
      <c r="G21" s="248"/>
      <c r="H21" s="249"/>
      <c r="I21" s="248">
        <f>SUM(I16:J20)</f>
        <v>0</v>
      </c>
      <c r="J21" s="25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45">
        <f>ZakladDPHSniVypocet</f>
        <v>0</v>
      </c>
      <c r="H23" s="246"/>
      <c r="I23" s="24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2">
        <f>ZakladDPHSni*SazbaDPH1/100</f>
        <v>0</v>
      </c>
      <c r="H24" s="253"/>
      <c r="I24" s="25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45">
        <f>ZakladDPHZaklVypocet</f>
        <v>0</v>
      </c>
      <c r="H25" s="246"/>
      <c r="I25" s="24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50">
        <f>ZakladDPHSniVypocet+ZakladDPHZaklVypocet</f>
        <v>0</v>
      </c>
      <c r="H28" s="250"/>
      <c r="I28" s="250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4">
        <f>ZakladDPHSni+DPHSni+ZakladDPHZakl+DPHZakl+Zaokrouhleni</f>
        <v>0</v>
      </c>
      <c r="H29" s="244"/>
      <c r="I29" s="244"/>
      <c r="J29" s="125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51" t="s">
        <v>2</v>
      </c>
      <c r="E35" s="251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52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52" ht="25.5" hidden="1" customHeight="1" x14ac:dyDescent="0.2">
      <c r="A39" s="103">
        <v>1</v>
      </c>
      <c r="B39" s="109"/>
      <c r="C39" s="220"/>
      <c r="D39" s="221"/>
      <c r="E39" s="221"/>
      <c r="F39" s="114">
        <f>' Pol'!AC208</f>
        <v>0</v>
      </c>
      <c r="G39" s="115">
        <f>' Pol'!AD208</f>
        <v>0</v>
      </c>
      <c r="H39" s="116">
        <f>(F39*SazbaDPH1/100)+(G39*SazbaDPH2/100)</f>
        <v>0</v>
      </c>
      <c r="I39" s="116">
        <f>F39+G39+H39</f>
        <v>0</v>
      </c>
      <c r="J39" s="110" t="str">
        <f>IF(CenaCelkemVypocet=0,"",I39/CenaCelkemVypocet*100)</f>
        <v/>
      </c>
    </row>
    <row r="40" spans="1:52" ht="25.5" hidden="1" customHeight="1" x14ac:dyDescent="0.2">
      <c r="A40" s="103"/>
      <c r="B40" s="222" t="s">
        <v>45</v>
      </c>
      <c r="C40" s="223"/>
      <c r="D40" s="223"/>
      <c r="E40" s="224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2" spans="1:52" x14ac:dyDescent="0.2">
      <c r="B42" t="s">
        <v>47</v>
      </c>
    </row>
    <row r="43" spans="1:52" x14ac:dyDescent="0.2">
      <c r="B43" s="225" t="s">
        <v>48</v>
      </c>
      <c r="C43" s="225"/>
      <c r="D43" s="225"/>
      <c r="E43" s="225"/>
      <c r="F43" s="225"/>
      <c r="G43" s="225"/>
      <c r="H43" s="225"/>
      <c r="I43" s="225"/>
      <c r="J43" s="225"/>
      <c r="AZ43" s="126" t="str">
        <f>B43</f>
        <v>Parkovací stání.</v>
      </c>
    </row>
    <row r="46" spans="1:52" ht="15.75" x14ac:dyDescent="0.25">
      <c r="B46" s="127" t="s">
        <v>49</v>
      </c>
    </row>
    <row r="48" spans="1:52" ht="25.5" customHeight="1" x14ac:dyDescent="0.2">
      <c r="A48" s="128"/>
      <c r="B48" s="132" t="s">
        <v>16</v>
      </c>
      <c r="C48" s="132" t="s">
        <v>5</v>
      </c>
      <c r="D48" s="133"/>
      <c r="E48" s="133"/>
      <c r="F48" s="136" t="s">
        <v>50</v>
      </c>
      <c r="G48" s="136"/>
      <c r="H48" s="136"/>
      <c r="I48" s="226" t="s">
        <v>28</v>
      </c>
      <c r="J48" s="226"/>
    </row>
    <row r="49" spans="1:10" ht="25.5" customHeight="1" x14ac:dyDescent="0.2">
      <c r="A49" s="129"/>
      <c r="B49" s="137" t="s">
        <v>51</v>
      </c>
      <c r="C49" s="228" t="s">
        <v>52</v>
      </c>
      <c r="D49" s="229"/>
      <c r="E49" s="229"/>
      <c r="F49" s="139" t="s">
        <v>23</v>
      </c>
      <c r="G49" s="140"/>
      <c r="H49" s="140"/>
      <c r="I49" s="227">
        <f>' Pol'!G8</f>
        <v>0</v>
      </c>
      <c r="J49" s="227"/>
    </row>
    <row r="50" spans="1:10" ht="25.5" customHeight="1" x14ac:dyDescent="0.2">
      <c r="A50" s="129"/>
      <c r="B50" s="131" t="s">
        <v>53</v>
      </c>
      <c r="C50" s="218" t="s">
        <v>54</v>
      </c>
      <c r="D50" s="219"/>
      <c r="E50" s="219"/>
      <c r="F50" s="141" t="s">
        <v>23</v>
      </c>
      <c r="G50" s="142"/>
      <c r="H50" s="142"/>
      <c r="I50" s="217">
        <f>' Pol'!G104</f>
        <v>0</v>
      </c>
      <c r="J50" s="217"/>
    </row>
    <row r="51" spans="1:10" ht="25.5" customHeight="1" x14ac:dyDescent="0.2">
      <c r="A51" s="129"/>
      <c r="B51" s="131" t="s">
        <v>55</v>
      </c>
      <c r="C51" s="218" t="s">
        <v>56</v>
      </c>
      <c r="D51" s="219"/>
      <c r="E51" s="219"/>
      <c r="F51" s="141" t="s">
        <v>23</v>
      </c>
      <c r="G51" s="142"/>
      <c r="H51" s="142"/>
      <c r="I51" s="217">
        <f>' Pol'!G167</f>
        <v>0</v>
      </c>
      <c r="J51" s="217"/>
    </row>
    <row r="52" spans="1:10" ht="25.5" customHeight="1" x14ac:dyDescent="0.2">
      <c r="A52" s="129"/>
      <c r="B52" s="131" t="s">
        <v>57</v>
      </c>
      <c r="C52" s="218" t="s">
        <v>58</v>
      </c>
      <c r="D52" s="219"/>
      <c r="E52" s="219"/>
      <c r="F52" s="141" t="s">
        <v>23</v>
      </c>
      <c r="G52" s="142"/>
      <c r="H52" s="142"/>
      <c r="I52" s="217">
        <f>' Pol'!G178</f>
        <v>0</v>
      </c>
      <c r="J52" s="217"/>
    </row>
    <row r="53" spans="1:10" ht="25.5" customHeight="1" x14ac:dyDescent="0.2">
      <c r="A53" s="129"/>
      <c r="B53" s="138" t="s">
        <v>59</v>
      </c>
      <c r="C53" s="214" t="s">
        <v>60</v>
      </c>
      <c r="D53" s="215"/>
      <c r="E53" s="215"/>
      <c r="F53" s="143" t="s">
        <v>23</v>
      </c>
      <c r="G53" s="144"/>
      <c r="H53" s="144"/>
      <c r="I53" s="213">
        <f>' Pol'!G198</f>
        <v>0</v>
      </c>
      <c r="J53" s="213"/>
    </row>
    <row r="54" spans="1:10" ht="25.5" customHeight="1" x14ac:dyDescent="0.2">
      <c r="A54" s="130"/>
      <c r="B54" s="134" t="s">
        <v>1</v>
      </c>
      <c r="C54" s="134"/>
      <c r="D54" s="135"/>
      <c r="E54" s="135"/>
      <c r="F54" s="145"/>
      <c r="G54" s="146"/>
      <c r="H54" s="146"/>
      <c r="I54" s="216">
        <f>SUM(I49:I53)</f>
        <v>0</v>
      </c>
      <c r="J54" s="216"/>
    </row>
    <row r="55" spans="1:10" x14ac:dyDescent="0.2">
      <c r="F55" s="147"/>
      <c r="G55" s="102"/>
      <c r="H55" s="147"/>
      <c r="I55" s="102"/>
      <c r="J55" s="102"/>
    </row>
    <row r="56" spans="1:10" x14ac:dyDescent="0.2">
      <c r="F56" s="147"/>
      <c r="G56" s="102"/>
      <c r="H56" s="147"/>
      <c r="I56" s="102"/>
      <c r="J56" s="102"/>
    </row>
    <row r="57" spans="1:10" x14ac:dyDescent="0.2">
      <c r="F57" s="147"/>
      <c r="G57" s="102"/>
      <c r="H57" s="147"/>
      <c r="I57" s="102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39:E39"/>
    <mergeCell ref="B40:E40"/>
    <mergeCell ref="B43:J43"/>
    <mergeCell ref="I48:J48"/>
    <mergeCell ref="I49:J49"/>
    <mergeCell ref="C49:E49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opLeftCell="A42" workbookViewId="0">
      <selection activeCell="AA15" sqref="AA15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9" t="s">
        <v>264</v>
      </c>
      <c r="B1" s="259"/>
      <c r="C1" s="259"/>
      <c r="D1" s="259"/>
      <c r="E1" s="259"/>
      <c r="F1" s="259"/>
      <c r="G1" s="259"/>
      <c r="AE1" t="s">
        <v>64</v>
      </c>
    </row>
    <row r="2" spans="1:60" ht="24.95" customHeight="1" x14ac:dyDescent="0.2">
      <c r="A2" s="153" t="s">
        <v>63</v>
      </c>
      <c r="B2" s="151"/>
      <c r="C2" s="279" t="s">
        <v>268</v>
      </c>
      <c r="D2" s="280"/>
      <c r="E2" s="280"/>
      <c r="F2" s="280"/>
      <c r="G2" s="281"/>
      <c r="AE2" t="s">
        <v>65</v>
      </c>
    </row>
    <row r="3" spans="1:60" ht="24.95" hidden="1" customHeight="1" x14ac:dyDescent="0.2">
      <c r="A3" s="154" t="s">
        <v>7</v>
      </c>
      <c r="B3" s="152"/>
      <c r="C3" s="260"/>
      <c r="D3" s="260"/>
      <c r="E3" s="260"/>
      <c r="F3" s="260"/>
      <c r="G3" s="261"/>
      <c r="AE3" t="s">
        <v>66</v>
      </c>
    </row>
    <row r="4" spans="1:60" ht="24.95" hidden="1" customHeight="1" x14ac:dyDescent="0.2">
      <c r="A4" s="154" t="s">
        <v>8</v>
      </c>
      <c r="B4" s="152"/>
      <c r="C4" s="262"/>
      <c r="D4" s="260"/>
      <c r="E4" s="260"/>
      <c r="F4" s="260"/>
      <c r="G4" s="261"/>
      <c r="AE4" t="s">
        <v>67</v>
      </c>
    </row>
    <row r="5" spans="1:60" hidden="1" x14ac:dyDescent="0.2">
      <c r="A5" s="155" t="s">
        <v>68</v>
      </c>
      <c r="B5" s="156"/>
      <c r="C5" s="157"/>
      <c r="D5" s="158"/>
      <c r="E5" s="159"/>
      <c r="F5" s="159"/>
      <c r="G5" s="160"/>
      <c r="AE5" t="s">
        <v>69</v>
      </c>
    </row>
    <row r="6" spans="1:60" x14ac:dyDescent="0.2">
      <c r="D6" s="150"/>
    </row>
    <row r="7" spans="1:60" ht="38.25" x14ac:dyDescent="0.2">
      <c r="A7" s="165" t="s">
        <v>70</v>
      </c>
      <c r="B7" s="166" t="s">
        <v>71</v>
      </c>
      <c r="C7" s="166" t="s">
        <v>72</v>
      </c>
      <c r="D7" s="184" t="s">
        <v>73</v>
      </c>
      <c r="E7" s="165" t="s">
        <v>74</v>
      </c>
      <c r="F7" s="161" t="s">
        <v>75</v>
      </c>
      <c r="G7" s="185" t="s">
        <v>28</v>
      </c>
      <c r="H7" s="186" t="s">
        <v>29</v>
      </c>
      <c r="I7" s="186" t="s">
        <v>76</v>
      </c>
      <c r="J7" s="186" t="s">
        <v>30</v>
      </c>
      <c r="K7" s="186" t="s">
        <v>77</v>
      </c>
      <c r="L7" s="186" t="s">
        <v>78</v>
      </c>
      <c r="M7" s="186" t="s">
        <v>79</v>
      </c>
      <c r="N7" s="186" t="s">
        <v>80</v>
      </c>
      <c r="O7" s="186" t="s">
        <v>81</v>
      </c>
      <c r="P7" s="186" t="s">
        <v>82</v>
      </c>
      <c r="Q7" s="186" t="s">
        <v>83</v>
      </c>
      <c r="R7" s="186" t="s">
        <v>84</v>
      </c>
      <c r="S7" s="186" t="s">
        <v>85</v>
      </c>
      <c r="T7" s="186" t="s">
        <v>86</v>
      </c>
      <c r="U7" s="167" t="s">
        <v>87</v>
      </c>
    </row>
    <row r="8" spans="1:60" x14ac:dyDescent="0.2">
      <c r="A8" s="187" t="s">
        <v>88</v>
      </c>
      <c r="B8" s="188" t="s">
        <v>51</v>
      </c>
      <c r="C8" s="189" t="s">
        <v>52</v>
      </c>
      <c r="D8" s="190"/>
      <c r="E8" s="191"/>
      <c r="F8" s="178"/>
      <c r="G8" s="178">
        <f>SUMIF(AE9:AE103,"&lt;&gt;NOR",G9:G103)</f>
        <v>0</v>
      </c>
      <c r="H8" s="178"/>
      <c r="I8" s="178">
        <f>SUM(I9:I103)</f>
        <v>0</v>
      </c>
      <c r="J8" s="178"/>
      <c r="K8" s="178">
        <f>SUM(K9:K103)</f>
        <v>0</v>
      </c>
      <c r="L8" s="178"/>
      <c r="M8" s="178">
        <f>SUM(M9:M103)</f>
        <v>0</v>
      </c>
      <c r="N8" s="178"/>
      <c r="O8" s="178">
        <f>SUM(O9:O103)</f>
        <v>0.01</v>
      </c>
      <c r="P8" s="178"/>
      <c r="Q8" s="178">
        <f>SUM(Q9:Q103)</f>
        <v>129.26</v>
      </c>
      <c r="R8" s="178"/>
      <c r="S8" s="178"/>
      <c r="T8" s="192"/>
      <c r="U8" s="178">
        <f>SUM(U9:U103)</f>
        <v>209.19999999999996</v>
      </c>
      <c r="AE8" t="s">
        <v>89</v>
      </c>
    </row>
    <row r="9" spans="1:60" outlineLevel="1" x14ac:dyDescent="0.2">
      <c r="A9" s="163">
        <v>1</v>
      </c>
      <c r="B9" s="168" t="s">
        <v>90</v>
      </c>
      <c r="C9" s="204" t="s">
        <v>91</v>
      </c>
      <c r="D9" s="170" t="s">
        <v>92</v>
      </c>
      <c r="E9" s="174">
        <v>129.35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0.33</v>
      </c>
      <c r="Q9" s="180">
        <f>ROUND(E9*P9,2)</f>
        <v>42.69</v>
      </c>
      <c r="R9" s="180"/>
      <c r="S9" s="180"/>
      <c r="T9" s="181">
        <v>0.113</v>
      </c>
      <c r="U9" s="180">
        <f>ROUND(E9*T9,2)</f>
        <v>14.62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93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8"/>
      <c r="C10" s="205" t="s">
        <v>94</v>
      </c>
      <c r="D10" s="171"/>
      <c r="E10" s="175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  <c r="U10" s="180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95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/>
      <c r="B11" s="168"/>
      <c r="C11" s="205" t="s">
        <v>96</v>
      </c>
      <c r="D11" s="171"/>
      <c r="E11" s="175">
        <v>129.35</v>
      </c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1"/>
      <c r="U11" s="180"/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95</v>
      </c>
      <c r="AF11" s="162">
        <v>0</v>
      </c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2</v>
      </c>
      <c r="B12" s="168" t="s">
        <v>97</v>
      </c>
      <c r="C12" s="204" t="s">
        <v>98</v>
      </c>
      <c r="D12" s="170" t="s">
        <v>92</v>
      </c>
      <c r="E12" s="174">
        <v>129.35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0.44</v>
      </c>
      <c r="Q12" s="180">
        <f>ROUND(E12*P12,2)</f>
        <v>56.91</v>
      </c>
      <c r="R12" s="180"/>
      <c r="S12" s="180"/>
      <c r="T12" s="181">
        <v>7.2999999999999995E-2</v>
      </c>
      <c r="U12" s="180">
        <f>ROUND(E12*T12,2)</f>
        <v>9.44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93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/>
      <c r="B13" s="168"/>
      <c r="C13" s="205" t="s">
        <v>94</v>
      </c>
      <c r="D13" s="171"/>
      <c r="E13" s="175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1"/>
      <c r="U13" s="180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95</v>
      </c>
      <c r="AF13" s="162">
        <v>0</v>
      </c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68"/>
      <c r="C14" s="205" t="s">
        <v>96</v>
      </c>
      <c r="D14" s="171"/>
      <c r="E14" s="175">
        <v>129.35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180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95</v>
      </c>
      <c r="AF14" s="162"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3</v>
      </c>
      <c r="B15" s="168" t="s">
        <v>99</v>
      </c>
      <c r="C15" s="204" t="s">
        <v>100</v>
      </c>
      <c r="D15" s="170" t="s">
        <v>101</v>
      </c>
      <c r="E15" s="174">
        <v>109.85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0.27</v>
      </c>
      <c r="Q15" s="180">
        <f>ROUND(E15*P15,2)</f>
        <v>29.66</v>
      </c>
      <c r="R15" s="180"/>
      <c r="S15" s="180"/>
      <c r="T15" s="181">
        <v>0.123</v>
      </c>
      <c r="U15" s="180">
        <f>ROUND(E15*T15,2)</f>
        <v>13.51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93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68"/>
      <c r="C16" s="205" t="s">
        <v>102</v>
      </c>
      <c r="D16" s="171"/>
      <c r="E16" s="175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1"/>
      <c r="U16" s="180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95</v>
      </c>
      <c r="AF16" s="162">
        <v>0</v>
      </c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8"/>
      <c r="C17" s="205" t="s">
        <v>103</v>
      </c>
      <c r="D17" s="171"/>
      <c r="E17" s="175">
        <v>56.65</v>
      </c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  <c r="U17" s="180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95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8"/>
      <c r="C18" s="205" t="s">
        <v>104</v>
      </c>
      <c r="D18" s="171"/>
      <c r="E18" s="175">
        <v>25.7</v>
      </c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1"/>
      <c r="U18" s="180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95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68"/>
      <c r="C19" s="205" t="s">
        <v>105</v>
      </c>
      <c r="D19" s="171"/>
      <c r="E19" s="175">
        <v>27.5</v>
      </c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1"/>
      <c r="U19" s="180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95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4</v>
      </c>
      <c r="B20" s="168" t="s">
        <v>106</v>
      </c>
      <c r="C20" s="204" t="s">
        <v>107</v>
      </c>
      <c r="D20" s="170" t="s">
        <v>108</v>
      </c>
      <c r="E20" s="174">
        <v>25.3125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0</v>
      </c>
      <c r="O20" s="180">
        <f>ROUND(E20*N20,2)</f>
        <v>0</v>
      </c>
      <c r="P20" s="180">
        <v>0</v>
      </c>
      <c r="Q20" s="180">
        <f>ROUND(E20*P20,2)</f>
        <v>0</v>
      </c>
      <c r="R20" s="180"/>
      <c r="S20" s="180"/>
      <c r="T20" s="181">
        <v>1.548</v>
      </c>
      <c r="U20" s="180">
        <f>ROUND(E20*T20,2)</f>
        <v>39.18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93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/>
      <c r="B21" s="168"/>
      <c r="C21" s="205" t="s">
        <v>109</v>
      </c>
      <c r="D21" s="171"/>
      <c r="E21" s="175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95</v>
      </c>
      <c r="AF21" s="162">
        <v>0</v>
      </c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/>
      <c r="B22" s="168"/>
      <c r="C22" s="205" t="s">
        <v>110</v>
      </c>
      <c r="D22" s="171"/>
      <c r="E22" s="175">
        <v>13.8125</v>
      </c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1"/>
      <c r="U22" s="180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95</v>
      </c>
      <c r="AF22" s="162">
        <v>0</v>
      </c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68"/>
      <c r="C23" s="205" t="s">
        <v>111</v>
      </c>
      <c r="D23" s="171"/>
      <c r="E23" s="175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95</v>
      </c>
      <c r="AF23" s="162">
        <v>0</v>
      </c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/>
      <c r="B24" s="168"/>
      <c r="C24" s="205" t="s">
        <v>112</v>
      </c>
      <c r="D24" s="171"/>
      <c r="E24" s="175">
        <v>11.5</v>
      </c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1"/>
      <c r="U24" s="180"/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95</v>
      </c>
      <c r="AF24" s="162">
        <v>0</v>
      </c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5</v>
      </c>
      <c r="B25" s="168" t="s">
        <v>113</v>
      </c>
      <c r="C25" s="204" t="s">
        <v>114</v>
      </c>
      <c r="D25" s="170" t="s">
        <v>108</v>
      </c>
      <c r="E25" s="174">
        <v>123.9485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/>
      <c r="T25" s="181">
        <v>0.37</v>
      </c>
      <c r="U25" s="180">
        <f>ROUND(E25*T25,2)</f>
        <v>45.86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93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/>
      <c r="B26" s="168"/>
      <c r="C26" s="205" t="s">
        <v>102</v>
      </c>
      <c r="D26" s="171"/>
      <c r="E26" s="175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1"/>
      <c r="U26" s="180"/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95</v>
      </c>
      <c r="AF26" s="162">
        <v>0</v>
      </c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8"/>
      <c r="C27" s="205" t="s">
        <v>115</v>
      </c>
      <c r="D27" s="171"/>
      <c r="E27" s="175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1"/>
      <c r="U27" s="180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95</v>
      </c>
      <c r="AF27" s="162">
        <v>0</v>
      </c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8"/>
      <c r="C28" s="205" t="s">
        <v>116</v>
      </c>
      <c r="D28" s="171"/>
      <c r="E28" s="175">
        <v>150.15600000000001</v>
      </c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1"/>
      <c r="U28" s="180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95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/>
      <c r="B29" s="168"/>
      <c r="C29" s="205" t="s">
        <v>117</v>
      </c>
      <c r="D29" s="171"/>
      <c r="E29" s="175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1"/>
      <c r="U29" s="180"/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95</v>
      </c>
      <c r="AF29" s="162">
        <v>0</v>
      </c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68"/>
      <c r="C30" s="205" t="s">
        <v>118</v>
      </c>
      <c r="D30" s="171"/>
      <c r="E30" s="175">
        <v>19.065000000000001</v>
      </c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1"/>
      <c r="U30" s="180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95</v>
      </c>
      <c r="AF30" s="162">
        <v>0</v>
      </c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/>
      <c r="B31" s="168"/>
      <c r="C31" s="205" t="s">
        <v>119</v>
      </c>
      <c r="D31" s="171"/>
      <c r="E31" s="175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1"/>
      <c r="U31" s="180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95</v>
      </c>
      <c r="AF31" s="162">
        <v>0</v>
      </c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68"/>
      <c r="C32" s="205" t="s">
        <v>120</v>
      </c>
      <c r="D32" s="171"/>
      <c r="E32" s="175">
        <v>-45.272500000000001</v>
      </c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1"/>
      <c r="U32" s="180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95</v>
      </c>
      <c r="AF32" s="162">
        <v>0</v>
      </c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6</v>
      </c>
      <c r="B33" s="168" t="s">
        <v>121</v>
      </c>
      <c r="C33" s="204" t="s">
        <v>122</v>
      </c>
      <c r="D33" s="170" t="s">
        <v>108</v>
      </c>
      <c r="E33" s="174">
        <v>61.974299999999999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/>
      <c r="T33" s="181">
        <v>0.06</v>
      </c>
      <c r="U33" s="180">
        <f>ROUND(E33*T33,2)</f>
        <v>3.72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93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/>
      <c r="B34" s="168"/>
      <c r="C34" s="205" t="s">
        <v>123</v>
      </c>
      <c r="D34" s="171"/>
      <c r="E34" s="175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1"/>
      <c r="U34" s="180"/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95</v>
      </c>
      <c r="AF34" s="162">
        <v>0</v>
      </c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68"/>
      <c r="C35" s="205" t="s">
        <v>124</v>
      </c>
      <c r="D35" s="171"/>
      <c r="E35" s="175">
        <v>61.974299999999999</v>
      </c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1"/>
      <c r="U35" s="180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95</v>
      </c>
      <c r="AF35" s="162">
        <v>0</v>
      </c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ht="22.5" outlineLevel="1" x14ac:dyDescent="0.2">
      <c r="A36" s="163">
        <v>7</v>
      </c>
      <c r="B36" s="168" t="s">
        <v>113</v>
      </c>
      <c r="C36" s="204" t="s">
        <v>125</v>
      </c>
      <c r="D36" s="170" t="s">
        <v>108</v>
      </c>
      <c r="E36" s="174">
        <v>84.610500000000002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/>
      <c r="T36" s="181">
        <v>0.36799999999999999</v>
      </c>
      <c r="U36" s="180">
        <f>ROUND(E36*T36,2)</f>
        <v>31.14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93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ht="22.5" outlineLevel="1" x14ac:dyDescent="0.2">
      <c r="A37" s="163"/>
      <c r="B37" s="168"/>
      <c r="C37" s="205" t="s">
        <v>126</v>
      </c>
      <c r="D37" s="171"/>
      <c r="E37" s="175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1"/>
      <c r="U37" s="180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95</v>
      </c>
      <c r="AF37" s="162">
        <v>0</v>
      </c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/>
      <c r="B38" s="168"/>
      <c r="C38" s="205" t="s">
        <v>127</v>
      </c>
      <c r="D38" s="171"/>
      <c r="E38" s="175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  <c r="U38" s="180"/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95</v>
      </c>
      <c r="AF38" s="162">
        <v>0</v>
      </c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68"/>
      <c r="C39" s="205" t="s">
        <v>102</v>
      </c>
      <c r="D39" s="171"/>
      <c r="E39" s="175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1"/>
      <c r="U39" s="180"/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95</v>
      </c>
      <c r="AF39" s="162">
        <v>0</v>
      </c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68"/>
      <c r="C40" s="205" t="s">
        <v>128</v>
      </c>
      <c r="D40" s="171"/>
      <c r="E40" s="175">
        <v>75.078000000000003</v>
      </c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1"/>
      <c r="U40" s="180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95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68"/>
      <c r="C41" s="205" t="s">
        <v>117</v>
      </c>
      <c r="D41" s="171"/>
      <c r="E41" s="175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1"/>
      <c r="U41" s="180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95</v>
      </c>
      <c r="AF41" s="162">
        <v>0</v>
      </c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/>
      <c r="B42" s="168"/>
      <c r="C42" s="205" t="s">
        <v>129</v>
      </c>
      <c r="D42" s="171"/>
      <c r="E42" s="175">
        <v>9.5325000000000006</v>
      </c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1"/>
      <c r="U42" s="180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95</v>
      </c>
      <c r="AF42" s="162">
        <v>0</v>
      </c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8</v>
      </c>
      <c r="B43" s="168" t="s">
        <v>121</v>
      </c>
      <c r="C43" s="204" t="s">
        <v>122</v>
      </c>
      <c r="D43" s="170" t="s">
        <v>108</v>
      </c>
      <c r="E43" s="174">
        <v>42.305300000000003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/>
      <c r="T43" s="181">
        <v>5.8000000000000003E-2</v>
      </c>
      <c r="U43" s="180">
        <f>ROUND(E43*T43,2)</f>
        <v>2.4500000000000002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93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68"/>
      <c r="C44" s="205" t="s">
        <v>123</v>
      </c>
      <c r="D44" s="171"/>
      <c r="E44" s="175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1"/>
      <c r="U44" s="180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95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68"/>
      <c r="C45" s="205" t="s">
        <v>130</v>
      </c>
      <c r="D45" s="171"/>
      <c r="E45" s="175">
        <v>42.305300000000003</v>
      </c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1"/>
      <c r="U45" s="180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95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9</v>
      </c>
      <c r="B46" s="168" t="s">
        <v>131</v>
      </c>
      <c r="C46" s="204" t="s">
        <v>132</v>
      </c>
      <c r="D46" s="170" t="s">
        <v>108</v>
      </c>
      <c r="E46" s="174">
        <v>9.5325000000000006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/>
      <c r="T46" s="181">
        <v>1.0999999999999999E-2</v>
      </c>
      <c r="U46" s="180">
        <f>ROUND(E46*T46,2)</f>
        <v>0.1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93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/>
      <c r="B47" s="168"/>
      <c r="C47" s="205" t="s">
        <v>133</v>
      </c>
      <c r="D47" s="171"/>
      <c r="E47" s="175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95</v>
      </c>
      <c r="AF47" s="162">
        <v>0</v>
      </c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/>
      <c r="B48" s="168"/>
      <c r="C48" s="205" t="s">
        <v>134</v>
      </c>
      <c r="D48" s="171"/>
      <c r="E48" s="175">
        <v>9.5325000000000006</v>
      </c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1"/>
      <c r="U48" s="180"/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95</v>
      </c>
      <c r="AF48" s="162">
        <v>0</v>
      </c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ht="22.5" outlineLevel="1" x14ac:dyDescent="0.2">
      <c r="A49" s="163">
        <v>10</v>
      </c>
      <c r="B49" s="168" t="s">
        <v>135</v>
      </c>
      <c r="C49" s="204" t="s">
        <v>136</v>
      </c>
      <c r="D49" s="170" t="s">
        <v>108</v>
      </c>
      <c r="E49" s="174">
        <v>199.0265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0</v>
      </c>
      <c r="O49" s="180">
        <f>ROUND(E49*N49,2)</f>
        <v>0</v>
      </c>
      <c r="P49" s="180">
        <v>0</v>
      </c>
      <c r="Q49" s="180">
        <f>ROUND(E49*P49,2)</f>
        <v>0</v>
      </c>
      <c r="R49" s="180"/>
      <c r="S49" s="180"/>
      <c r="T49" s="181">
        <v>0.01</v>
      </c>
      <c r="U49" s="180">
        <f>ROUND(E49*T49,2)</f>
        <v>1.99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93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68"/>
      <c r="C50" s="205" t="s">
        <v>137</v>
      </c>
      <c r="D50" s="171"/>
      <c r="E50" s="175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1"/>
      <c r="U50" s="180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95</v>
      </c>
      <c r="AF50" s="162">
        <v>0</v>
      </c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68"/>
      <c r="C51" s="205" t="s">
        <v>138</v>
      </c>
      <c r="D51" s="171"/>
      <c r="E51" s="175">
        <v>123.9485</v>
      </c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1"/>
      <c r="U51" s="180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95</v>
      </c>
      <c r="AF51" s="162">
        <v>0</v>
      </c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/>
      <c r="B52" s="168"/>
      <c r="C52" s="205" t="s">
        <v>139</v>
      </c>
      <c r="D52" s="171"/>
      <c r="E52" s="175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1"/>
      <c r="U52" s="180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95</v>
      </c>
      <c r="AF52" s="162">
        <v>0</v>
      </c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68"/>
      <c r="C53" s="205" t="s">
        <v>140</v>
      </c>
      <c r="D53" s="171"/>
      <c r="E53" s="175">
        <v>-9.5325000000000006</v>
      </c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1"/>
      <c r="U53" s="180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95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/>
      <c r="B54" s="168"/>
      <c r="C54" s="206" t="s">
        <v>141</v>
      </c>
      <c r="D54" s="172"/>
      <c r="E54" s="176">
        <v>114.416</v>
      </c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1"/>
      <c r="U54" s="180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95</v>
      </c>
      <c r="AF54" s="162">
        <v>1</v>
      </c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/>
      <c r="B55" s="168"/>
      <c r="C55" s="205" t="s">
        <v>142</v>
      </c>
      <c r="D55" s="171"/>
      <c r="E55" s="175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1"/>
      <c r="U55" s="180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95</v>
      </c>
      <c r="AF55" s="162">
        <v>0</v>
      </c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/>
      <c r="B56" s="168"/>
      <c r="C56" s="205" t="s">
        <v>143</v>
      </c>
      <c r="D56" s="171"/>
      <c r="E56" s="175">
        <v>84.610500000000002</v>
      </c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1"/>
      <c r="U56" s="180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95</v>
      </c>
      <c r="AF56" s="162">
        <v>0</v>
      </c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/>
      <c r="B57" s="168"/>
      <c r="C57" s="206" t="s">
        <v>141</v>
      </c>
      <c r="D57" s="172"/>
      <c r="E57" s="176">
        <v>84.610500000000002</v>
      </c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1"/>
      <c r="U57" s="180"/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95</v>
      </c>
      <c r="AF57" s="162">
        <v>1</v>
      </c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11</v>
      </c>
      <c r="B58" s="168" t="s">
        <v>144</v>
      </c>
      <c r="C58" s="204" t="s">
        <v>145</v>
      </c>
      <c r="D58" s="170" t="s">
        <v>108</v>
      </c>
      <c r="E58" s="174">
        <v>2985.3975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/>
      <c r="T58" s="181">
        <v>0</v>
      </c>
      <c r="U58" s="180">
        <f>ROUND(E58*T58,2)</f>
        <v>0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93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/>
      <c r="B59" s="168"/>
      <c r="C59" s="205" t="s">
        <v>146</v>
      </c>
      <c r="D59" s="171"/>
      <c r="E59" s="175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1"/>
      <c r="U59" s="180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95</v>
      </c>
      <c r="AF59" s="162">
        <v>0</v>
      </c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/>
      <c r="B60" s="168"/>
      <c r="C60" s="205" t="s">
        <v>137</v>
      </c>
      <c r="D60" s="171"/>
      <c r="E60" s="175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1"/>
      <c r="U60" s="180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95</v>
      </c>
      <c r="AF60" s="162">
        <v>0</v>
      </c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/>
      <c r="B61" s="168"/>
      <c r="C61" s="205" t="s">
        <v>147</v>
      </c>
      <c r="D61" s="171"/>
      <c r="E61" s="175">
        <v>1859.2275</v>
      </c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1"/>
      <c r="U61" s="180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95</v>
      </c>
      <c r="AF61" s="162">
        <v>0</v>
      </c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/>
      <c r="B62" s="168"/>
      <c r="C62" s="205" t="s">
        <v>139</v>
      </c>
      <c r="D62" s="171"/>
      <c r="E62" s="175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1"/>
      <c r="U62" s="180"/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95</v>
      </c>
      <c r="AF62" s="162">
        <v>0</v>
      </c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/>
      <c r="B63" s="168"/>
      <c r="C63" s="205" t="s">
        <v>148</v>
      </c>
      <c r="D63" s="171"/>
      <c r="E63" s="175">
        <v>-142.98750000000001</v>
      </c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1"/>
      <c r="U63" s="180"/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95</v>
      </c>
      <c r="AF63" s="162">
        <v>0</v>
      </c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/>
      <c r="B64" s="168"/>
      <c r="C64" s="206" t="s">
        <v>141</v>
      </c>
      <c r="D64" s="172"/>
      <c r="E64" s="176">
        <v>1716.24</v>
      </c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0"/>
      <c r="Q64" s="180"/>
      <c r="R64" s="180"/>
      <c r="S64" s="180"/>
      <c r="T64" s="181"/>
      <c r="U64" s="180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95</v>
      </c>
      <c r="AF64" s="162">
        <v>1</v>
      </c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/>
      <c r="B65" s="168"/>
      <c r="C65" s="205" t="s">
        <v>142</v>
      </c>
      <c r="D65" s="171"/>
      <c r="E65" s="175"/>
      <c r="F65" s="180"/>
      <c r="G65" s="180"/>
      <c r="H65" s="180"/>
      <c r="I65" s="180"/>
      <c r="J65" s="180"/>
      <c r="K65" s="180"/>
      <c r="L65" s="180"/>
      <c r="M65" s="180"/>
      <c r="N65" s="180"/>
      <c r="O65" s="180"/>
      <c r="P65" s="180"/>
      <c r="Q65" s="180"/>
      <c r="R65" s="180"/>
      <c r="S65" s="180"/>
      <c r="T65" s="181"/>
      <c r="U65" s="180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95</v>
      </c>
      <c r="AF65" s="162">
        <v>0</v>
      </c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/>
      <c r="B66" s="168"/>
      <c r="C66" s="205" t="s">
        <v>149</v>
      </c>
      <c r="D66" s="171"/>
      <c r="E66" s="175">
        <v>1269.1575</v>
      </c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1"/>
      <c r="U66" s="180"/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95</v>
      </c>
      <c r="AF66" s="162">
        <v>0</v>
      </c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163"/>
      <c r="B67" s="168"/>
      <c r="C67" s="206" t="s">
        <v>141</v>
      </c>
      <c r="D67" s="172"/>
      <c r="E67" s="176">
        <v>1269.1575</v>
      </c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1"/>
      <c r="U67" s="180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95</v>
      </c>
      <c r="AF67" s="162">
        <v>1</v>
      </c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>
        <v>12</v>
      </c>
      <c r="B68" s="168" t="s">
        <v>150</v>
      </c>
      <c r="C68" s="204" t="s">
        <v>151</v>
      </c>
      <c r="D68" s="170" t="s">
        <v>108</v>
      </c>
      <c r="E68" s="174">
        <v>199.0265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0"/>
      <c r="S68" s="180"/>
      <c r="T68" s="181">
        <v>0</v>
      </c>
      <c r="U68" s="180">
        <f>ROUND(E68*T68,2)</f>
        <v>0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93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/>
      <c r="B69" s="168"/>
      <c r="C69" s="205" t="s">
        <v>137</v>
      </c>
      <c r="D69" s="171"/>
      <c r="E69" s="175"/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1"/>
      <c r="U69" s="180"/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95</v>
      </c>
      <c r="AF69" s="162">
        <v>0</v>
      </c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/>
      <c r="B70" s="168"/>
      <c r="C70" s="205" t="s">
        <v>138</v>
      </c>
      <c r="D70" s="171"/>
      <c r="E70" s="175">
        <v>123.9485</v>
      </c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1"/>
      <c r="U70" s="180"/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95</v>
      </c>
      <c r="AF70" s="162">
        <v>0</v>
      </c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/>
      <c r="B71" s="168"/>
      <c r="C71" s="205" t="s">
        <v>139</v>
      </c>
      <c r="D71" s="171"/>
      <c r="E71" s="175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0"/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95</v>
      </c>
      <c r="AF71" s="162">
        <v>0</v>
      </c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/>
      <c r="B72" s="168"/>
      <c r="C72" s="205" t="s">
        <v>140</v>
      </c>
      <c r="D72" s="171"/>
      <c r="E72" s="175">
        <v>-9.5325000000000006</v>
      </c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1"/>
      <c r="U72" s="180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95</v>
      </c>
      <c r="AF72" s="162">
        <v>0</v>
      </c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/>
      <c r="B73" s="168"/>
      <c r="C73" s="206" t="s">
        <v>141</v>
      </c>
      <c r="D73" s="172"/>
      <c r="E73" s="176">
        <v>114.416</v>
      </c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1"/>
      <c r="U73" s="180"/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95</v>
      </c>
      <c r="AF73" s="162">
        <v>1</v>
      </c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/>
      <c r="B74" s="168"/>
      <c r="C74" s="205" t="s">
        <v>142</v>
      </c>
      <c r="D74" s="171"/>
      <c r="E74" s="175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1"/>
      <c r="U74" s="180"/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95</v>
      </c>
      <c r="AF74" s="162">
        <v>0</v>
      </c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/>
      <c r="B75" s="168"/>
      <c r="C75" s="205" t="s">
        <v>143</v>
      </c>
      <c r="D75" s="171"/>
      <c r="E75" s="175">
        <v>84.610500000000002</v>
      </c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0"/>
      <c r="S75" s="180"/>
      <c r="T75" s="181"/>
      <c r="U75" s="180"/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95</v>
      </c>
      <c r="AF75" s="162">
        <v>0</v>
      </c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/>
      <c r="B76" s="168"/>
      <c r="C76" s="206" t="s">
        <v>141</v>
      </c>
      <c r="D76" s="172"/>
      <c r="E76" s="176">
        <v>84.610500000000002</v>
      </c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1"/>
      <c r="U76" s="180"/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95</v>
      </c>
      <c r="AF76" s="162">
        <v>1</v>
      </c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>
        <v>13</v>
      </c>
      <c r="B77" s="168" t="s">
        <v>152</v>
      </c>
      <c r="C77" s="204" t="s">
        <v>153</v>
      </c>
      <c r="D77" s="170" t="s">
        <v>108</v>
      </c>
      <c r="E77" s="174">
        <v>9.5325000000000006</v>
      </c>
      <c r="F77" s="179"/>
      <c r="G77" s="180">
        <f>ROUND(E77*F77,2)</f>
        <v>0</v>
      </c>
      <c r="H77" s="179"/>
      <c r="I77" s="180">
        <f>ROUND(E77*H77,2)</f>
        <v>0</v>
      </c>
      <c r="J77" s="179"/>
      <c r="K77" s="180">
        <f>ROUND(E77*J77,2)</f>
        <v>0</v>
      </c>
      <c r="L77" s="180">
        <v>21</v>
      </c>
      <c r="M77" s="180">
        <f>G77*(1+L77/100)</f>
        <v>0</v>
      </c>
      <c r="N77" s="180">
        <v>0</v>
      </c>
      <c r="O77" s="180">
        <f>ROUND(E77*N77,2)</f>
        <v>0</v>
      </c>
      <c r="P77" s="180">
        <v>0</v>
      </c>
      <c r="Q77" s="180">
        <f>ROUND(E77*P77,2)</f>
        <v>0</v>
      </c>
      <c r="R77" s="180"/>
      <c r="S77" s="180"/>
      <c r="T77" s="181">
        <v>0.65</v>
      </c>
      <c r="U77" s="180">
        <f>ROUND(E77*T77,2)</f>
        <v>6.2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93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/>
      <c r="B78" s="168"/>
      <c r="C78" s="205" t="s">
        <v>154</v>
      </c>
      <c r="D78" s="171"/>
      <c r="E78" s="175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1"/>
      <c r="U78" s="180"/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95</v>
      </c>
      <c r="AF78" s="162">
        <v>0</v>
      </c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/>
      <c r="B79" s="168"/>
      <c r="C79" s="205" t="s">
        <v>134</v>
      </c>
      <c r="D79" s="171"/>
      <c r="E79" s="175">
        <v>9.5325000000000006</v>
      </c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1"/>
      <c r="U79" s="180"/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95</v>
      </c>
      <c r="AF79" s="162">
        <v>0</v>
      </c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ht="22.5" outlineLevel="1" x14ac:dyDescent="0.2">
      <c r="A80" s="163">
        <v>14</v>
      </c>
      <c r="B80" s="168" t="s">
        <v>155</v>
      </c>
      <c r="C80" s="204" t="s">
        <v>156</v>
      </c>
      <c r="D80" s="170" t="s">
        <v>108</v>
      </c>
      <c r="E80" s="174">
        <v>208.559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/>
      <c r="T80" s="181">
        <v>0.01</v>
      </c>
      <c r="U80" s="180">
        <f>ROUND(E80*T80,2)</f>
        <v>2.09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93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/>
      <c r="B81" s="168"/>
      <c r="C81" s="205" t="s">
        <v>137</v>
      </c>
      <c r="D81" s="171"/>
      <c r="E81" s="175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1"/>
      <c r="U81" s="180"/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95</v>
      </c>
      <c r="AF81" s="162">
        <v>0</v>
      </c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/>
      <c r="B82" s="168"/>
      <c r="C82" s="205" t="s">
        <v>138</v>
      </c>
      <c r="D82" s="171"/>
      <c r="E82" s="175">
        <v>123.9485</v>
      </c>
      <c r="F82" s="180"/>
      <c r="G82" s="180"/>
      <c r="H82" s="180"/>
      <c r="I82" s="180"/>
      <c r="J82" s="180"/>
      <c r="K82" s="180"/>
      <c r="L82" s="180"/>
      <c r="M82" s="180"/>
      <c r="N82" s="180"/>
      <c r="O82" s="180"/>
      <c r="P82" s="180"/>
      <c r="Q82" s="180"/>
      <c r="R82" s="180"/>
      <c r="S82" s="180"/>
      <c r="T82" s="181"/>
      <c r="U82" s="180"/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95</v>
      </c>
      <c r="AF82" s="162">
        <v>0</v>
      </c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/>
      <c r="B83" s="168"/>
      <c r="C83" s="205" t="s">
        <v>142</v>
      </c>
      <c r="D83" s="171"/>
      <c r="E83" s="175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1"/>
      <c r="U83" s="180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95</v>
      </c>
      <c r="AF83" s="162">
        <v>0</v>
      </c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/>
      <c r="B84" s="168"/>
      <c r="C84" s="205" t="s">
        <v>143</v>
      </c>
      <c r="D84" s="171"/>
      <c r="E84" s="175">
        <v>84.610500000000002</v>
      </c>
      <c r="F84" s="180"/>
      <c r="G84" s="180"/>
      <c r="H84" s="180"/>
      <c r="I84" s="180"/>
      <c r="J84" s="180"/>
      <c r="K84" s="180"/>
      <c r="L84" s="180"/>
      <c r="M84" s="180"/>
      <c r="N84" s="180"/>
      <c r="O84" s="180"/>
      <c r="P84" s="180"/>
      <c r="Q84" s="180"/>
      <c r="R84" s="180"/>
      <c r="S84" s="180"/>
      <c r="T84" s="181"/>
      <c r="U84" s="180"/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95</v>
      </c>
      <c r="AF84" s="162">
        <v>0</v>
      </c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>
        <v>15</v>
      </c>
      <c r="B85" s="168" t="s">
        <v>157</v>
      </c>
      <c r="C85" s="204" t="s">
        <v>158</v>
      </c>
      <c r="D85" s="170" t="s">
        <v>108</v>
      </c>
      <c r="E85" s="174">
        <v>9.5325000000000006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/>
      <c r="T85" s="181">
        <v>1.24</v>
      </c>
      <c r="U85" s="180">
        <f>ROUND(E85*T85,2)</f>
        <v>11.82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93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/>
      <c r="B86" s="168"/>
      <c r="C86" s="205" t="s">
        <v>159</v>
      </c>
      <c r="D86" s="171"/>
      <c r="E86" s="175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1"/>
      <c r="U86" s="180"/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95</v>
      </c>
      <c r="AF86" s="162">
        <v>0</v>
      </c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">
      <c r="A87" s="163"/>
      <c r="B87" s="168"/>
      <c r="C87" s="205" t="s">
        <v>160</v>
      </c>
      <c r="D87" s="171"/>
      <c r="E87" s="175">
        <v>9.5325000000000006</v>
      </c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1"/>
      <c r="U87" s="180"/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95</v>
      </c>
      <c r="AF87" s="162">
        <v>0</v>
      </c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outlineLevel="1" x14ac:dyDescent="0.2">
      <c r="A88" s="163">
        <v>16</v>
      </c>
      <c r="B88" s="168" t="s">
        <v>161</v>
      </c>
      <c r="C88" s="204" t="s">
        <v>162</v>
      </c>
      <c r="D88" s="170" t="s">
        <v>92</v>
      </c>
      <c r="E88" s="174">
        <v>282.03500000000003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</v>
      </c>
      <c r="Q88" s="180">
        <f>ROUND(E88*P88,2)</f>
        <v>0</v>
      </c>
      <c r="R88" s="180"/>
      <c r="S88" s="180"/>
      <c r="T88" s="181">
        <v>0.02</v>
      </c>
      <c r="U88" s="180">
        <f>ROUND(E88*T88,2)</f>
        <v>5.64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93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/>
      <c r="B89" s="168"/>
      <c r="C89" s="205" t="s">
        <v>163</v>
      </c>
      <c r="D89" s="171"/>
      <c r="E89" s="175">
        <v>250.26</v>
      </c>
      <c r="F89" s="180"/>
      <c r="G89" s="180"/>
      <c r="H89" s="180"/>
      <c r="I89" s="180"/>
      <c r="J89" s="180"/>
      <c r="K89" s="180"/>
      <c r="L89" s="180"/>
      <c r="M89" s="180"/>
      <c r="N89" s="180"/>
      <c r="O89" s="180"/>
      <c r="P89" s="180"/>
      <c r="Q89" s="180"/>
      <c r="R89" s="180"/>
      <c r="S89" s="180"/>
      <c r="T89" s="181"/>
      <c r="U89" s="180"/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95</v>
      </c>
      <c r="AF89" s="162">
        <v>0</v>
      </c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/>
      <c r="B90" s="168"/>
      <c r="C90" s="205" t="s">
        <v>117</v>
      </c>
      <c r="D90" s="171"/>
      <c r="E90" s="175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1"/>
      <c r="U90" s="180"/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95</v>
      </c>
      <c r="AF90" s="162">
        <v>0</v>
      </c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/>
      <c r="B91" s="168"/>
      <c r="C91" s="205" t="s">
        <v>164</v>
      </c>
      <c r="D91" s="171"/>
      <c r="E91" s="175">
        <v>31.774999999999999</v>
      </c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0"/>
      <c r="Q91" s="180"/>
      <c r="R91" s="180"/>
      <c r="S91" s="180"/>
      <c r="T91" s="181"/>
      <c r="U91" s="180"/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95</v>
      </c>
      <c r="AF91" s="162">
        <v>0</v>
      </c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ht="22.5" outlineLevel="1" x14ac:dyDescent="0.2">
      <c r="A92" s="163">
        <v>17</v>
      </c>
      <c r="B92" s="168" t="s">
        <v>165</v>
      </c>
      <c r="C92" s="204" t="s">
        <v>166</v>
      </c>
      <c r="D92" s="170" t="s">
        <v>92</v>
      </c>
      <c r="E92" s="174">
        <v>63.55</v>
      </c>
      <c r="F92" s="179"/>
      <c r="G92" s="180">
        <f>ROUND(E92*F92,2)</f>
        <v>0</v>
      </c>
      <c r="H92" s="179"/>
      <c r="I92" s="180">
        <f>ROUND(E92*H92,2)</f>
        <v>0</v>
      </c>
      <c r="J92" s="179"/>
      <c r="K92" s="180">
        <f>ROUND(E92*J92,2)</f>
        <v>0</v>
      </c>
      <c r="L92" s="180">
        <v>21</v>
      </c>
      <c r="M92" s="180">
        <f>G92*(1+L92/100)</f>
        <v>0</v>
      </c>
      <c r="N92" s="180">
        <v>3.0000000000000001E-5</v>
      </c>
      <c r="O92" s="180">
        <f>ROUND(E92*N92,2)</f>
        <v>0</v>
      </c>
      <c r="P92" s="180">
        <v>0</v>
      </c>
      <c r="Q92" s="180">
        <f>ROUND(E92*P92,2)</f>
        <v>0</v>
      </c>
      <c r="R92" s="180"/>
      <c r="S92" s="180"/>
      <c r="T92" s="181">
        <v>0.25752000000000003</v>
      </c>
      <c r="U92" s="180">
        <f>ROUND(E92*T92,2)</f>
        <v>16.37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167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">
      <c r="A93" s="163"/>
      <c r="B93" s="168"/>
      <c r="C93" s="205" t="s">
        <v>168</v>
      </c>
      <c r="D93" s="171"/>
      <c r="E93" s="175">
        <v>63.55</v>
      </c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  <c r="Q93" s="180"/>
      <c r="R93" s="180"/>
      <c r="S93" s="180"/>
      <c r="T93" s="181"/>
      <c r="U93" s="180"/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95</v>
      </c>
      <c r="AF93" s="162">
        <v>0</v>
      </c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">
      <c r="A94" s="163">
        <v>18</v>
      </c>
      <c r="B94" s="168" t="s">
        <v>169</v>
      </c>
      <c r="C94" s="204" t="s">
        <v>170</v>
      </c>
      <c r="D94" s="170" t="s">
        <v>92</v>
      </c>
      <c r="E94" s="174">
        <v>63.55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0</v>
      </c>
      <c r="O94" s="180">
        <f>ROUND(E94*N94,2)</f>
        <v>0</v>
      </c>
      <c r="P94" s="180">
        <v>0</v>
      </c>
      <c r="Q94" s="180">
        <f>ROUND(E94*P94,2)</f>
        <v>0</v>
      </c>
      <c r="R94" s="180"/>
      <c r="S94" s="180"/>
      <c r="T94" s="181">
        <v>0.06</v>
      </c>
      <c r="U94" s="180">
        <f>ROUND(E94*T94,2)</f>
        <v>3.81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93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163"/>
      <c r="B95" s="168"/>
      <c r="C95" s="205" t="s">
        <v>171</v>
      </c>
      <c r="D95" s="171"/>
      <c r="E95" s="175">
        <v>63.55</v>
      </c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1"/>
      <c r="U95" s="180"/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95</v>
      </c>
      <c r="AF95" s="162">
        <v>0</v>
      </c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163">
        <v>19</v>
      </c>
      <c r="B96" s="168" t="s">
        <v>172</v>
      </c>
      <c r="C96" s="204" t="s">
        <v>173</v>
      </c>
      <c r="D96" s="170" t="s">
        <v>174</v>
      </c>
      <c r="E96" s="174">
        <v>5.0839999999999996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80">
        <v>1E-3</v>
      </c>
      <c r="O96" s="180">
        <f>ROUND(E96*N96,2)</f>
        <v>0.01</v>
      </c>
      <c r="P96" s="180">
        <v>0</v>
      </c>
      <c r="Q96" s="180">
        <f>ROUND(E96*P96,2)</f>
        <v>0</v>
      </c>
      <c r="R96" s="180"/>
      <c r="S96" s="180"/>
      <c r="T96" s="181">
        <v>0</v>
      </c>
      <c r="U96" s="180">
        <f>ROUND(E96*T96,2)</f>
        <v>0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175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">
      <c r="A97" s="163"/>
      <c r="B97" s="168"/>
      <c r="C97" s="205" t="s">
        <v>176</v>
      </c>
      <c r="D97" s="171"/>
      <c r="E97" s="175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1"/>
      <c r="U97" s="180"/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95</v>
      </c>
      <c r="AF97" s="162">
        <v>0</v>
      </c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outlineLevel="1" x14ac:dyDescent="0.2">
      <c r="A98" s="163"/>
      <c r="B98" s="168"/>
      <c r="C98" s="205" t="s">
        <v>177</v>
      </c>
      <c r="D98" s="171"/>
      <c r="E98" s="175">
        <v>5.0839999999999996</v>
      </c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1"/>
      <c r="U98" s="180"/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95</v>
      </c>
      <c r="AF98" s="162">
        <v>0</v>
      </c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>
        <v>20</v>
      </c>
      <c r="B99" s="168" t="s">
        <v>178</v>
      </c>
      <c r="C99" s="204" t="s">
        <v>179</v>
      </c>
      <c r="D99" s="170" t="s">
        <v>92</v>
      </c>
      <c r="E99" s="174">
        <v>63.55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/>
      <c r="T99" s="181">
        <v>1.0999999999999999E-2</v>
      </c>
      <c r="U99" s="180">
        <f>ROUND(E99*T99,2)</f>
        <v>0.7</v>
      </c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93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/>
      <c r="B100" s="168"/>
      <c r="C100" s="205" t="s">
        <v>171</v>
      </c>
      <c r="D100" s="171"/>
      <c r="E100" s="175">
        <v>63.55</v>
      </c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0"/>
      <c r="Q100" s="180"/>
      <c r="R100" s="180"/>
      <c r="S100" s="180"/>
      <c r="T100" s="181"/>
      <c r="U100" s="180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95</v>
      </c>
      <c r="AF100" s="162">
        <v>0</v>
      </c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163">
        <v>21</v>
      </c>
      <c r="B101" s="168" t="s">
        <v>180</v>
      </c>
      <c r="C101" s="204" t="s">
        <v>181</v>
      </c>
      <c r="D101" s="170" t="s">
        <v>108</v>
      </c>
      <c r="E101" s="174">
        <v>0.63549999999999995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0"/>
      <c r="S101" s="180"/>
      <c r="T101" s="181">
        <v>0.88400000000000001</v>
      </c>
      <c r="U101" s="180">
        <f>ROUND(E101*T101,2)</f>
        <v>0.56000000000000005</v>
      </c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93</v>
      </c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163"/>
      <c r="B102" s="168"/>
      <c r="C102" s="205" t="s">
        <v>182</v>
      </c>
      <c r="D102" s="171"/>
      <c r="E102" s="175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1"/>
      <c r="U102" s="180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95</v>
      </c>
      <c r="AF102" s="162">
        <v>0</v>
      </c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/>
      <c r="B103" s="168"/>
      <c r="C103" s="205" t="s">
        <v>183</v>
      </c>
      <c r="D103" s="171"/>
      <c r="E103" s="175">
        <v>0.63549999999999995</v>
      </c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1"/>
      <c r="U103" s="180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95</v>
      </c>
      <c r="AF103" s="162">
        <v>0</v>
      </c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x14ac:dyDescent="0.2">
      <c r="A104" s="164" t="s">
        <v>88</v>
      </c>
      <c r="B104" s="169" t="s">
        <v>53</v>
      </c>
      <c r="C104" s="207" t="s">
        <v>54</v>
      </c>
      <c r="D104" s="173"/>
      <c r="E104" s="177"/>
      <c r="F104" s="182"/>
      <c r="G104" s="182">
        <f>SUMIF(AE105:AE166,"&lt;&gt;NOR",G105:G166)</f>
        <v>0</v>
      </c>
      <c r="H104" s="182"/>
      <c r="I104" s="182">
        <f>SUM(I105:I166)</f>
        <v>0</v>
      </c>
      <c r="J104" s="182"/>
      <c r="K104" s="182">
        <f>SUM(K105:K166)</f>
        <v>0</v>
      </c>
      <c r="L104" s="182"/>
      <c r="M104" s="182">
        <f>SUM(M105:M166)</f>
        <v>0</v>
      </c>
      <c r="N104" s="182"/>
      <c r="O104" s="182">
        <f>SUM(O105:O166)</f>
        <v>493.78999999999996</v>
      </c>
      <c r="P104" s="182"/>
      <c r="Q104" s="182">
        <f>SUM(Q105:Q166)</f>
        <v>0</v>
      </c>
      <c r="R104" s="182"/>
      <c r="S104" s="182"/>
      <c r="T104" s="183"/>
      <c r="U104" s="182">
        <f>SUM(U105:U166)</f>
        <v>181.04000000000002</v>
      </c>
      <c r="AE104" t="s">
        <v>89</v>
      </c>
    </row>
    <row r="105" spans="1:60" ht="22.5" outlineLevel="1" x14ac:dyDescent="0.2">
      <c r="A105" s="163">
        <v>22</v>
      </c>
      <c r="B105" s="168" t="s">
        <v>184</v>
      </c>
      <c r="C105" s="204" t="s">
        <v>185</v>
      </c>
      <c r="D105" s="170" t="s">
        <v>92</v>
      </c>
      <c r="E105" s="174">
        <v>282.03500000000003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0.71643999999999997</v>
      </c>
      <c r="O105" s="180">
        <f>ROUND(E105*N105,2)</f>
        <v>202.06</v>
      </c>
      <c r="P105" s="180">
        <v>0</v>
      </c>
      <c r="Q105" s="180">
        <f>ROUND(E105*P105,2)</f>
        <v>0</v>
      </c>
      <c r="R105" s="180"/>
      <c r="S105" s="180"/>
      <c r="T105" s="181">
        <v>7.2999999999999995E-2</v>
      </c>
      <c r="U105" s="180">
        <f>ROUND(E105*T105,2)</f>
        <v>20.59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93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ht="22.5" outlineLevel="1" x14ac:dyDescent="0.2">
      <c r="A106" s="163"/>
      <c r="B106" s="168"/>
      <c r="C106" s="205" t="s">
        <v>126</v>
      </c>
      <c r="D106" s="171"/>
      <c r="E106" s="175"/>
      <c r="F106" s="180"/>
      <c r="G106" s="180"/>
      <c r="H106" s="180"/>
      <c r="I106" s="180"/>
      <c r="J106" s="180"/>
      <c r="K106" s="180"/>
      <c r="L106" s="180"/>
      <c r="M106" s="180"/>
      <c r="N106" s="180"/>
      <c r="O106" s="180"/>
      <c r="P106" s="180"/>
      <c r="Q106" s="180"/>
      <c r="R106" s="180"/>
      <c r="S106" s="180"/>
      <c r="T106" s="181"/>
      <c r="U106" s="180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95</v>
      </c>
      <c r="AF106" s="162">
        <v>0</v>
      </c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">
      <c r="A107" s="163"/>
      <c r="B107" s="168"/>
      <c r="C107" s="205" t="s">
        <v>186</v>
      </c>
      <c r="D107" s="171"/>
      <c r="E107" s="175"/>
      <c r="F107" s="180"/>
      <c r="G107" s="180"/>
      <c r="H107" s="180"/>
      <c r="I107" s="180"/>
      <c r="J107" s="180"/>
      <c r="K107" s="180"/>
      <c r="L107" s="180"/>
      <c r="M107" s="180"/>
      <c r="N107" s="180"/>
      <c r="O107" s="180"/>
      <c r="P107" s="180"/>
      <c r="Q107" s="180"/>
      <c r="R107" s="180"/>
      <c r="S107" s="180"/>
      <c r="T107" s="181"/>
      <c r="U107" s="180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95</v>
      </c>
      <c r="AF107" s="162">
        <v>0</v>
      </c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">
      <c r="A108" s="163"/>
      <c r="B108" s="168"/>
      <c r="C108" s="205" t="s">
        <v>102</v>
      </c>
      <c r="D108" s="171"/>
      <c r="E108" s="175"/>
      <c r="F108" s="180"/>
      <c r="G108" s="180"/>
      <c r="H108" s="180"/>
      <c r="I108" s="180"/>
      <c r="J108" s="180"/>
      <c r="K108" s="180"/>
      <c r="L108" s="180"/>
      <c r="M108" s="180"/>
      <c r="N108" s="180"/>
      <c r="O108" s="180"/>
      <c r="P108" s="180"/>
      <c r="Q108" s="180"/>
      <c r="R108" s="180"/>
      <c r="S108" s="180"/>
      <c r="T108" s="181"/>
      <c r="U108" s="180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95</v>
      </c>
      <c r="AF108" s="162">
        <v>0</v>
      </c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outlineLevel="1" x14ac:dyDescent="0.2">
      <c r="A109" s="163"/>
      <c r="B109" s="168"/>
      <c r="C109" s="205" t="s">
        <v>187</v>
      </c>
      <c r="D109" s="171"/>
      <c r="E109" s="175"/>
      <c r="F109" s="180"/>
      <c r="G109" s="180"/>
      <c r="H109" s="180"/>
      <c r="I109" s="180"/>
      <c r="J109" s="180"/>
      <c r="K109" s="180"/>
      <c r="L109" s="180"/>
      <c r="M109" s="180"/>
      <c r="N109" s="180"/>
      <c r="O109" s="180"/>
      <c r="P109" s="180"/>
      <c r="Q109" s="180"/>
      <c r="R109" s="180"/>
      <c r="S109" s="180"/>
      <c r="T109" s="181"/>
      <c r="U109" s="180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 t="s">
        <v>95</v>
      </c>
      <c r="AF109" s="162">
        <v>0</v>
      </c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</row>
    <row r="110" spans="1:60" outlineLevel="1" x14ac:dyDescent="0.2">
      <c r="A110" s="163"/>
      <c r="B110" s="168"/>
      <c r="C110" s="205" t="s">
        <v>163</v>
      </c>
      <c r="D110" s="171"/>
      <c r="E110" s="175">
        <v>250.26</v>
      </c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1"/>
      <c r="U110" s="180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95</v>
      </c>
      <c r="AF110" s="162">
        <v>0</v>
      </c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/>
      <c r="B111" s="168"/>
      <c r="C111" s="205" t="s">
        <v>117</v>
      </c>
      <c r="D111" s="171"/>
      <c r="E111" s="175"/>
      <c r="F111" s="180"/>
      <c r="G111" s="180"/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  <c r="S111" s="180"/>
      <c r="T111" s="181"/>
      <c r="U111" s="180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95</v>
      </c>
      <c r="AF111" s="162">
        <v>0</v>
      </c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/>
      <c r="B112" s="168"/>
      <c r="C112" s="205" t="s">
        <v>164</v>
      </c>
      <c r="D112" s="171"/>
      <c r="E112" s="175">
        <v>31.774999999999999</v>
      </c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1"/>
      <c r="U112" s="180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95</v>
      </c>
      <c r="AF112" s="162">
        <v>0</v>
      </c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23</v>
      </c>
      <c r="B113" s="168" t="s">
        <v>188</v>
      </c>
      <c r="C113" s="204" t="s">
        <v>189</v>
      </c>
      <c r="D113" s="170" t="s">
        <v>92</v>
      </c>
      <c r="E113" s="174">
        <v>250.26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21</v>
      </c>
      <c r="M113" s="180">
        <f>G113*(1+L113/100)</f>
        <v>0</v>
      </c>
      <c r="N113" s="180">
        <v>0.33074999999999999</v>
      </c>
      <c r="O113" s="180">
        <f>ROUND(E113*N113,2)</f>
        <v>82.77</v>
      </c>
      <c r="P113" s="180">
        <v>0</v>
      </c>
      <c r="Q113" s="180">
        <f>ROUND(E113*P113,2)</f>
        <v>0</v>
      </c>
      <c r="R113" s="180"/>
      <c r="S113" s="180"/>
      <c r="T113" s="181">
        <v>2.5999999999999999E-2</v>
      </c>
      <c r="U113" s="180">
        <f>ROUND(E113*T113,2)</f>
        <v>6.51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93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/>
      <c r="B114" s="168"/>
      <c r="C114" s="205" t="s">
        <v>102</v>
      </c>
      <c r="D114" s="171"/>
      <c r="E114" s="175"/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1"/>
      <c r="U114" s="180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95</v>
      </c>
      <c r="AF114" s="162">
        <v>0</v>
      </c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">
      <c r="A115" s="163"/>
      <c r="B115" s="168"/>
      <c r="C115" s="205" t="s">
        <v>190</v>
      </c>
      <c r="D115" s="171"/>
      <c r="E115" s="175"/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  <c r="S115" s="180"/>
      <c r="T115" s="181"/>
      <c r="U115" s="180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95</v>
      </c>
      <c r="AF115" s="162">
        <v>0</v>
      </c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">
      <c r="A116" s="163"/>
      <c r="B116" s="168"/>
      <c r="C116" s="205" t="s">
        <v>163</v>
      </c>
      <c r="D116" s="171"/>
      <c r="E116" s="175">
        <v>250.26</v>
      </c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1"/>
      <c r="U116" s="180"/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95</v>
      </c>
      <c r="AF116" s="162">
        <v>0</v>
      </c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outlineLevel="1" x14ac:dyDescent="0.2">
      <c r="A117" s="163">
        <v>24</v>
      </c>
      <c r="B117" s="168" t="s">
        <v>191</v>
      </c>
      <c r="C117" s="204" t="s">
        <v>192</v>
      </c>
      <c r="D117" s="170" t="s">
        <v>92</v>
      </c>
      <c r="E117" s="174">
        <v>282.03500000000003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0.441</v>
      </c>
      <c r="O117" s="180">
        <f>ROUND(E117*N117,2)</f>
        <v>124.38</v>
      </c>
      <c r="P117" s="180">
        <v>0</v>
      </c>
      <c r="Q117" s="180">
        <f>ROUND(E117*P117,2)</f>
        <v>0</v>
      </c>
      <c r="R117" s="180"/>
      <c r="S117" s="180"/>
      <c r="T117" s="181">
        <v>2.9000000000000001E-2</v>
      </c>
      <c r="U117" s="180">
        <f>ROUND(E117*T117,2)</f>
        <v>8.18</v>
      </c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 t="s">
        <v>93</v>
      </c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2"/>
      <c r="AZ117" s="162"/>
      <c r="BA117" s="162"/>
      <c r="BB117" s="162"/>
      <c r="BC117" s="162"/>
      <c r="BD117" s="162"/>
      <c r="BE117" s="162"/>
      <c r="BF117" s="162"/>
      <c r="BG117" s="162"/>
      <c r="BH117" s="162"/>
    </row>
    <row r="118" spans="1:60" outlineLevel="1" x14ac:dyDescent="0.2">
      <c r="A118" s="163"/>
      <c r="B118" s="168"/>
      <c r="C118" s="205" t="s">
        <v>102</v>
      </c>
      <c r="D118" s="171"/>
      <c r="E118" s="175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1"/>
      <c r="U118" s="180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95</v>
      </c>
      <c r="AF118" s="162">
        <v>0</v>
      </c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outlineLevel="1" x14ac:dyDescent="0.2">
      <c r="A119" s="163"/>
      <c r="B119" s="168"/>
      <c r="C119" s="205" t="s">
        <v>187</v>
      </c>
      <c r="D119" s="171"/>
      <c r="E119" s="175"/>
      <c r="F119" s="180"/>
      <c r="G119" s="180"/>
      <c r="H119" s="180"/>
      <c r="I119" s="180"/>
      <c r="J119" s="180"/>
      <c r="K119" s="180"/>
      <c r="L119" s="180"/>
      <c r="M119" s="180"/>
      <c r="N119" s="180"/>
      <c r="O119" s="180"/>
      <c r="P119" s="180"/>
      <c r="Q119" s="180"/>
      <c r="R119" s="180"/>
      <c r="S119" s="180"/>
      <c r="T119" s="181"/>
      <c r="U119" s="180"/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 t="s">
        <v>95</v>
      </c>
      <c r="AF119" s="162">
        <v>0</v>
      </c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outlineLevel="1" x14ac:dyDescent="0.2">
      <c r="A120" s="163"/>
      <c r="B120" s="168"/>
      <c r="C120" s="205" t="s">
        <v>163</v>
      </c>
      <c r="D120" s="171"/>
      <c r="E120" s="175">
        <v>250.26</v>
      </c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1"/>
      <c r="U120" s="180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 t="s">
        <v>95</v>
      </c>
      <c r="AF120" s="162">
        <v>0</v>
      </c>
      <c r="AG120" s="162"/>
      <c r="AH120" s="162"/>
      <c r="AI120" s="162"/>
      <c r="AJ120" s="162"/>
      <c r="AK120" s="162"/>
      <c r="AL120" s="162"/>
      <c r="AM120" s="162"/>
      <c r="AN120" s="162"/>
      <c r="AO120" s="162"/>
      <c r="AP120" s="162"/>
      <c r="AQ120" s="162"/>
      <c r="AR120" s="162"/>
      <c r="AS120" s="162"/>
      <c r="AT120" s="162"/>
      <c r="AU120" s="162"/>
      <c r="AV120" s="162"/>
      <c r="AW120" s="162"/>
      <c r="AX120" s="162"/>
      <c r="AY120" s="162"/>
      <c r="AZ120" s="162"/>
      <c r="BA120" s="162"/>
      <c r="BB120" s="162"/>
      <c r="BC120" s="162"/>
      <c r="BD120" s="162"/>
      <c r="BE120" s="162"/>
      <c r="BF120" s="162"/>
      <c r="BG120" s="162"/>
      <c r="BH120" s="162"/>
    </row>
    <row r="121" spans="1:60" outlineLevel="1" x14ac:dyDescent="0.2">
      <c r="A121" s="163"/>
      <c r="B121" s="168"/>
      <c r="C121" s="205" t="s">
        <v>117</v>
      </c>
      <c r="D121" s="171"/>
      <c r="E121" s="175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1"/>
      <c r="U121" s="180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95</v>
      </c>
      <c r="AF121" s="162">
        <v>0</v>
      </c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outlineLevel="1" x14ac:dyDescent="0.2">
      <c r="A122" s="163"/>
      <c r="B122" s="168"/>
      <c r="C122" s="205" t="s">
        <v>164</v>
      </c>
      <c r="D122" s="171"/>
      <c r="E122" s="175">
        <v>31.774999999999999</v>
      </c>
      <c r="F122" s="180"/>
      <c r="G122" s="180"/>
      <c r="H122" s="180"/>
      <c r="I122" s="180"/>
      <c r="J122" s="180"/>
      <c r="K122" s="180"/>
      <c r="L122" s="180"/>
      <c r="M122" s="180"/>
      <c r="N122" s="180"/>
      <c r="O122" s="180"/>
      <c r="P122" s="180"/>
      <c r="Q122" s="180"/>
      <c r="R122" s="180"/>
      <c r="S122" s="180"/>
      <c r="T122" s="181"/>
      <c r="U122" s="180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95</v>
      </c>
      <c r="AF122" s="162">
        <v>0</v>
      </c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outlineLevel="1" x14ac:dyDescent="0.2">
      <c r="A123" s="163">
        <v>25</v>
      </c>
      <c r="B123" s="168" t="s">
        <v>193</v>
      </c>
      <c r="C123" s="204" t="s">
        <v>194</v>
      </c>
      <c r="D123" s="170" t="s">
        <v>92</v>
      </c>
      <c r="E123" s="174">
        <v>250.26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9.2799999999999994E-2</v>
      </c>
      <c r="O123" s="180">
        <f>ROUND(E123*N123,2)</f>
        <v>23.22</v>
      </c>
      <c r="P123" s="180">
        <v>0</v>
      </c>
      <c r="Q123" s="180">
        <f>ROUND(E123*P123,2)</f>
        <v>0</v>
      </c>
      <c r="R123" s="180"/>
      <c r="S123" s="180"/>
      <c r="T123" s="181">
        <v>0.47799999999999998</v>
      </c>
      <c r="U123" s="180">
        <f>ROUND(E123*T123,2)</f>
        <v>119.62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93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outlineLevel="1" x14ac:dyDescent="0.2">
      <c r="A124" s="163"/>
      <c r="B124" s="168"/>
      <c r="C124" s="205" t="s">
        <v>102</v>
      </c>
      <c r="D124" s="171"/>
      <c r="E124" s="175"/>
      <c r="F124" s="180"/>
      <c r="G124" s="180"/>
      <c r="H124" s="180"/>
      <c r="I124" s="180"/>
      <c r="J124" s="180"/>
      <c r="K124" s="180"/>
      <c r="L124" s="180"/>
      <c r="M124" s="180"/>
      <c r="N124" s="180"/>
      <c r="O124" s="180"/>
      <c r="P124" s="180"/>
      <c r="Q124" s="180"/>
      <c r="R124" s="180"/>
      <c r="S124" s="180"/>
      <c r="T124" s="181"/>
      <c r="U124" s="180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95</v>
      </c>
      <c r="AF124" s="162">
        <v>0</v>
      </c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outlineLevel="1" x14ac:dyDescent="0.2">
      <c r="A125" s="163"/>
      <c r="B125" s="168"/>
      <c r="C125" s="205" t="s">
        <v>195</v>
      </c>
      <c r="D125" s="171"/>
      <c r="E125" s="175"/>
      <c r="F125" s="180"/>
      <c r="G125" s="180"/>
      <c r="H125" s="180"/>
      <c r="I125" s="180"/>
      <c r="J125" s="180"/>
      <c r="K125" s="180"/>
      <c r="L125" s="180"/>
      <c r="M125" s="180"/>
      <c r="N125" s="180"/>
      <c r="O125" s="180"/>
      <c r="P125" s="180"/>
      <c r="Q125" s="180"/>
      <c r="R125" s="180"/>
      <c r="S125" s="180"/>
      <c r="T125" s="181"/>
      <c r="U125" s="180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 t="s">
        <v>95</v>
      </c>
      <c r="AF125" s="162">
        <v>0</v>
      </c>
      <c r="AG125" s="162"/>
      <c r="AH125" s="162"/>
      <c r="AI125" s="162"/>
      <c r="AJ125" s="162"/>
      <c r="AK125" s="162"/>
      <c r="AL125" s="162"/>
      <c r="AM125" s="162"/>
      <c r="AN125" s="162"/>
      <c r="AO125" s="162"/>
      <c r="AP125" s="162"/>
      <c r="AQ125" s="162"/>
      <c r="AR125" s="162"/>
      <c r="AS125" s="162"/>
      <c r="AT125" s="162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</row>
    <row r="126" spans="1:60" outlineLevel="1" x14ac:dyDescent="0.2">
      <c r="A126" s="163"/>
      <c r="B126" s="168"/>
      <c r="C126" s="205" t="s">
        <v>196</v>
      </c>
      <c r="D126" s="171"/>
      <c r="E126" s="175">
        <v>232.66</v>
      </c>
      <c r="F126" s="180"/>
      <c r="G126" s="180"/>
      <c r="H126" s="180"/>
      <c r="I126" s="180"/>
      <c r="J126" s="180"/>
      <c r="K126" s="180"/>
      <c r="L126" s="180"/>
      <c r="M126" s="180"/>
      <c r="N126" s="180"/>
      <c r="O126" s="180"/>
      <c r="P126" s="180"/>
      <c r="Q126" s="180"/>
      <c r="R126" s="180"/>
      <c r="S126" s="180"/>
      <c r="T126" s="181"/>
      <c r="U126" s="180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95</v>
      </c>
      <c r="AF126" s="162">
        <v>0</v>
      </c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">
      <c r="A127" s="163"/>
      <c r="B127" s="168"/>
      <c r="C127" s="205" t="s">
        <v>197</v>
      </c>
      <c r="D127" s="171"/>
      <c r="E127" s="175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  <c r="S127" s="180"/>
      <c r="T127" s="181"/>
      <c r="U127" s="180"/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95</v>
      </c>
      <c r="AF127" s="162">
        <v>0</v>
      </c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/>
      <c r="B128" s="168"/>
      <c r="C128" s="205" t="s">
        <v>198</v>
      </c>
      <c r="D128" s="171"/>
      <c r="E128" s="175">
        <v>17.600000000000001</v>
      </c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  <c r="S128" s="180"/>
      <c r="T128" s="181"/>
      <c r="U128" s="180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95</v>
      </c>
      <c r="AF128" s="162">
        <v>0</v>
      </c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>
        <v>26</v>
      </c>
      <c r="B129" s="168" t="s">
        <v>199</v>
      </c>
      <c r="C129" s="204" t="s">
        <v>200</v>
      </c>
      <c r="D129" s="170" t="s">
        <v>92</v>
      </c>
      <c r="E129" s="174">
        <v>17.776</v>
      </c>
      <c r="F129" s="179"/>
      <c r="G129" s="180">
        <f>ROUND(E129*F129,2)</f>
        <v>0</v>
      </c>
      <c r="H129" s="179"/>
      <c r="I129" s="180">
        <f>ROUND(E129*H129,2)</f>
        <v>0</v>
      </c>
      <c r="J129" s="179"/>
      <c r="K129" s="180">
        <f>ROUND(E129*J129,2)</f>
        <v>0</v>
      </c>
      <c r="L129" s="180">
        <v>21</v>
      </c>
      <c r="M129" s="180">
        <f>G129*(1+L129/100)</f>
        <v>0</v>
      </c>
      <c r="N129" s="180">
        <v>0.17499999999999999</v>
      </c>
      <c r="O129" s="180">
        <f>ROUND(E129*N129,2)</f>
        <v>3.11</v>
      </c>
      <c r="P129" s="180">
        <v>0</v>
      </c>
      <c r="Q129" s="180">
        <f>ROUND(E129*P129,2)</f>
        <v>0</v>
      </c>
      <c r="R129" s="180"/>
      <c r="S129" s="180"/>
      <c r="T129" s="181">
        <v>0</v>
      </c>
      <c r="U129" s="180">
        <f>ROUND(E129*T129,2)</f>
        <v>0</v>
      </c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175</v>
      </c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outlineLevel="1" x14ac:dyDescent="0.2">
      <c r="A130" s="163"/>
      <c r="B130" s="168"/>
      <c r="C130" s="205" t="s">
        <v>195</v>
      </c>
      <c r="D130" s="171"/>
      <c r="E130" s="175"/>
      <c r="F130" s="180"/>
      <c r="G130" s="180"/>
      <c r="H130" s="180"/>
      <c r="I130" s="180"/>
      <c r="J130" s="180"/>
      <c r="K130" s="180"/>
      <c r="L130" s="180"/>
      <c r="M130" s="180"/>
      <c r="N130" s="180"/>
      <c r="O130" s="180"/>
      <c r="P130" s="180"/>
      <c r="Q130" s="180"/>
      <c r="R130" s="180"/>
      <c r="S130" s="180"/>
      <c r="T130" s="181"/>
      <c r="U130" s="180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 t="s">
        <v>95</v>
      </c>
      <c r="AF130" s="162">
        <v>0</v>
      </c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</row>
    <row r="131" spans="1:60" outlineLevel="1" x14ac:dyDescent="0.2">
      <c r="A131" s="163"/>
      <c r="B131" s="168"/>
      <c r="C131" s="205" t="s">
        <v>197</v>
      </c>
      <c r="D131" s="171"/>
      <c r="E131" s="175"/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  <c r="S131" s="180"/>
      <c r="T131" s="181"/>
      <c r="U131" s="180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95</v>
      </c>
      <c r="AF131" s="162">
        <v>0</v>
      </c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outlineLevel="1" x14ac:dyDescent="0.2">
      <c r="A132" s="163"/>
      <c r="B132" s="168"/>
      <c r="C132" s="205" t="s">
        <v>198</v>
      </c>
      <c r="D132" s="171"/>
      <c r="E132" s="175">
        <v>17.600000000000001</v>
      </c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  <c r="R132" s="180"/>
      <c r="S132" s="180"/>
      <c r="T132" s="181"/>
      <c r="U132" s="180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 t="s">
        <v>95</v>
      </c>
      <c r="AF132" s="162">
        <v>0</v>
      </c>
      <c r="AG132" s="162"/>
      <c r="AH132" s="162"/>
      <c r="AI132" s="162"/>
      <c r="AJ132" s="162"/>
      <c r="AK132" s="162"/>
      <c r="AL132" s="162"/>
      <c r="AM132" s="162"/>
      <c r="AN132" s="162"/>
      <c r="AO132" s="162"/>
      <c r="AP132" s="162"/>
      <c r="AQ132" s="162"/>
      <c r="AR132" s="162"/>
      <c r="AS132" s="162"/>
      <c r="AT132" s="162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</row>
    <row r="133" spans="1:60" outlineLevel="1" x14ac:dyDescent="0.2">
      <c r="A133" s="163"/>
      <c r="B133" s="168"/>
      <c r="C133" s="205" t="s">
        <v>201</v>
      </c>
      <c r="D133" s="171"/>
      <c r="E133" s="175"/>
      <c r="F133" s="180"/>
      <c r="G133" s="180"/>
      <c r="H133" s="180"/>
      <c r="I133" s="180"/>
      <c r="J133" s="180"/>
      <c r="K133" s="180"/>
      <c r="L133" s="180"/>
      <c r="M133" s="180"/>
      <c r="N133" s="180"/>
      <c r="O133" s="180"/>
      <c r="P133" s="180"/>
      <c r="Q133" s="180"/>
      <c r="R133" s="180"/>
      <c r="S133" s="180"/>
      <c r="T133" s="181"/>
      <c r="U133" s="180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95</v>
      </c>
      <c r="AF133" s="162">
        <v>0</v>
      </c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outlineLevel="1" x14ac:dyDescent="0.2">
      <c r="A134" s="163"/>
      <c r="B134" s="168"/>
      <c r="C134" s="205" t="s">
        <v>202</v>
      </c>
      <c r="D134" s="171"/>
      <c r="E134" s="175">
        <v>0.17599999999999999</v>
      </c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80"/>
      <c r="T134" s="181"/>
      <c r="U134" s="180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 t="s">
        <v>95</v>
      </c>
      <c r="AF134" s="162">
        <v>0</v>
      </c>
      <c r="AG134" s="162"/>
      <c r="AH134" s="162"/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outlineLevel="1" x14ac:dyDescent="0.2">
      <c r="A135" s="163">
        <v>27</v>
      </c>
      <c r="B135" s="168" t="s">
        <v>203</v>
      </c>
      <c r="C135" s="204" t="s">
        <v>204</v>
      </c>
      <c r="D135" s="170" t="s">
        <v>92</v>
      </c>
      <c r="E135" s="174">
        <v>225.67949999999999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0.13627</v>
      </c>
      <c r="O135" s="180">
        <f>ROUND(E135*N135,2)</f>
        <v>30.75</v>
      </c>
      <c r="P135" s="180">
        <v>0</v>
      </c>
      <c r="Q135" s="180">
        <f>ROUND(E135*P135,2)</f>
        <v>0</v>
      </c>
      <c r="R135" s="180"/>
      <c r="S135" s="180"/>
      <c r="T135" s="181">
        <v>0</v>
      </c>
      <c r="U135" s="180">
        <f>ROUND(E135*T135,2)</f>
        <v>0</v>
      </c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 t="s">
        <v>175</v>
      </c>
      <c r="AF135" s="162"/>
      <c r="AG135" s="162"/>
      <c r="AH135" s="162"/>
      <c r="AI135" s="162"/>
      <c r="AJ135" s="162"/>
      <c r="AK135" s="162"/>
      <c r="AL135" s="162"/>
      <c r="AM135" s="162"/>
      <c r="AN135" s="162"/>
      <c r="AO135" s="162"/>
      <c r="AP135" s="162"/>
      <c r="AQ135" s="162"/>
      <c r="AR135" s="162"/>
      <c r="AS135" s="162"/>
      <c r="AT135" s="162"/>
      <c r="AU135" s="162"/>
      <c r="AV135" s="162"/>
      <c r="AW135" s="162"/>
      <c r="AX135" s="162"/>
      <c r="AY135" s="162"/>
      <c r="AZ135" s="162"/>
      <c r="BA135" s="162"/>
      <c r="BB135" s="162"/>
      <c r="BC135" s="162"/>
      <c r="BD135" s="162"/>
      <c r="BE135" s="162"/>
      <c r="BF135" s="162"/>
      <c r="BG135" s="162"/>
      <c r="BH135" s="162"/>
    </row>
    <row r="136" spans="1:60" outlineLevel="1" x14ac:dyDescent="0.2">
      <c r="A136" s="163"/>
      <c r="B136" s="168"/>
      <c r="C136" s="205" t="s">
        <v>195</v>
      </c>
      <c r="D136" s="171"/>
      <c r="E136" s="175"/>
      <c r="F136" s="180"/>
      <c r="G136" s="180"/>
      <c r="H136" s="180"/>
      <c r="I136" s="180"/>
      <c r="J136" s="180"/>
      <c r="K136" s="180"/>
      <c r="L136" s="180"/>
      <c r="M136" s="180"/>
      <c r="N136" s="180"/>
      <c r="O136" s="180"/>
      <c r="P136" s="180"/>
      <c r="Q136" s="180"/>
      <c r="R136" s="180"/>
      <c r="S136" s="180"/>
      <c r="T136" s="181"/>
      <c r="U136" s="180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 t="s">
        <v>95</v>
      </c>
      <c r="AF136" s="162">
        <v>0</v>
      </c>
      <c r="AG136" s="162"/>
      <c r="AH136" s="162"/>
      <c r="AI136" s="162"/>
      <c r="AJ136" s="162"/>
      <c r="AK136" s="162"/>
      <c r="AL136" s="162"/>
      <c r="AM136" s="162"/>
      <c r="AN136" s="162"/>
      <c r="AO136" s="162"/>
      <c r="AP136" s="162"/>
      <c r="AQ136" s="162"/>
      <c r="AR136" s="162"/>
      <c r="AS136" s="162"/>
      <c r="AT136" s="162"/>
      <c r="AU136" s="162"/>
      <c r="AV136" s="162"/>
      <c r="AW136" s="162"/>
      <c r="AX136" s="162"/>
      <c r="AY136" s="162"/>
      <c r="AZ136" s="162"/>
      <c r="BA136" s="162"/>
      <c r="BB136" s="162"/>
      <c r="BC136" s="162"/>
      <c r="BD136" s="162"/>
      <c r="BE136" s="162"/>
      <c r="BF136" s="162"/>
      <c r="BG136" s="162"/>
      <c r="BH136" s="162"/>
    </row>
    <row r="137" spans="1:60" outlineLevel="1" x14ac:dyDescent="0.2">
      <c r="A137" s="163"/>
      <c r="B137" s="168"/>
      <c r="C137" s="205" t="s">
        <v>196</v>
      </c>
      <c r="D137" s="171"/>
      <c r="E137" s="175">
        <v>232.66</v>
      </c>
      <c r="F137" s="180"/>
      <c r="G137" s="180"/>
      <c r="H137" s="180"/>
      <c r="I137" s="180"/>
      <c r="J137" s="180"/>
      <c r="K137" s="180"/>
      <c r="L137" s="180"/>
      <c r="M137" s="180"/>
      <c r="N137" s="180"/>
      <c r="O137" s="180"/>
      <c r="P137" s="180"/>
      <c r="Q137" s="180"/>
      <c r="R137" s="180"/>
      <c r="S137" s="180"/>
      <c r="T137" s="181"/>
      <c r="U137" s="180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 t="s">
        <v>95</v>
      </c>
      <c r="AF137" s="162">
        <v>0</v>
      </c>
      <c r="AG137" s="162"/>
      <c r="AH137" s="162"/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outlineLevel="1" x14ac:dyDescent="0.2">
      <c r="A138" s="163"/>
      <c r="B138" s="168"/>
      <c r="C138" s="205" t="s">
        <v>205</v>
      </c>
      <c r="D138" s="171"/>
      <c r="E138" s="175"/>
      <c r="F138" s="180"/>
      <c r="G138" s="180"/>
      <c r="H138" s="180"/>
      <c r="I138" s="180"/>
      <c r="J138" s="180"/>
      <c r="K138" s="180"/>
      <c r="L138" s="180"/>
      <c r="M138" s="180"/>
      <c r="N138" s="180"/>
      <c r="O138" s="180"/>
      <c r="P138" s="180"/>
      <c r="Q138" s="180"/>
      <c r="R138" s="180"/>
      <c r="S138" s="180"/>
      <c r="T138" s="181"/>
      <c r="U138" s="180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 t="s">
        <v>95</v>
      </c>
      <c r="AF138" s="162">
        <v>0</v>
      </c>
      <c r="AG138" s="162"/>
      <c r="AH138" s="162"/>
      <c r="AI138" s="162"/>
      <c r="AJ138" s="162"/>
      <c r="AK138" s="162"/>
      <c r="AL138" s="162"/>
      <c r="AM138" s="162"/>
      <c r="AN138" s="162"/>
      <c r="AO138" s="162"/>
      <c r="AP138" s="162"/>
      <c r="AQ138" s="162"/>
      <c r="AR138" s="162"/>
      <c r="AS138" s="162"/>
      <c r="AT138" s="162"/>
      <c r="AU138" s="162"/>
      <c r="AV138" s="162"/>
      <c r="AW138" s="162"/>
      <c r="AX138" s="162"/>
      <c r="AY138" s="162"/>
      <c r="AZ138" s="162"/>
      <c r="BA138" s="162"/>
      <c r="BB138" s="162"/>
      <c r="BC138" s="162"/>
      <c r="BD138" s="162"/>
      <c r="BE138" s="162"/>
      <c r="BF138" s="162"/>
      <c r="BG138" s="162"/>
      <c r="BH138" s="162"/>
    </row>
    <row r="139" spans="1:60" outlineLevel="1" x14ac:dyDescent="0.2">
      <c r="A139" s="163"/>
      <c r="B139" s="168"/>
      <c r="C139" s="205" t="s">
        <v>206</v>
      </c>
      <c r="D139" s="171"/>
      <c r="E139" s="175">
        <v>-9.2149999999999999</v>
      </c>
      <c r="F139" s="180"/>
      <c r="G139" s="180"/>
      <c r="H139" s="180"/>
      <c r="I139" s="180"/>
      <c r="J139" s="180"/>
      <c r="K139" s="180"/>
      <c r="L139" s="180"/>
      <c r="M139" s="180"/>
      <c r="N139" s="180"/>
      <c r="O139" s="180"/>
      <c r="P139" s="180"/>
      <c r="Q139" s="180"/>
      <c r="R139" s="180"/>
      <c r="S139" s="180"/>
      <c r="T139" s="181"/>
      <c r="U139" s="180"/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 t="s">
        <v>95</v>
      </c>
      <c r="AF139" s="162">
        <v>0</v>
      </c>
      <c r="AG139" s="162"/>
      <c r="AH139" s="162"/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outlineLevel="1" x14ac:dyDescent="0.2">
      <c r="A140" s="163"/>
      <c r="B140" s="168"/>
      <c r="C140" s="206" t="s">
        <v>141</v>
      </c>
      <c r="D140" s="172"/>
      <c r="E140" s="176">
        <v>223.44499999999999</v>
      </c>
      <c r="F140" s="180"/>
      <c r="G140" s="180"/>
      <c r="H140" s="180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  <c r="S140" s="180"/>
      <c r="T140" s="181"/>
      <c r="U140" s="180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 t="s">
        <v>95</v>
      </c>
      <c r="AF140" s="162">
        <v>1</v>
      </c>
      <c r="AG140" s="162"/>
      <c r="AH140" s="162"/>
      <c r="AI140" s="162"/>
      <c r="AJ140" s="162"/>
      <c r="AK140" s="162"/>
      <c r="AL140" s="162"/>
      <c r="AM140" s="162"/>
      <c r="AN140" s="162"/>
      <c r="AO140" s="162"/>
      <c r="AP140" s="162"/>
      <c r="AQ140" s="162"/>
      <c r="AR140" s="162"/>
      <c r="AS140" s="162"/>
      <c r="AT140" s="162"/>
      <c r="AU140" s="162"/>
      <c r="AV140" s="162"/>
      <c r="AW140" s="162"/>
      <c r="AX140" s="162"/>
      <c r="AY140" s="162"/>
      <c r="AZ140" s="162"/>
      <c r="BA140" s="162"/>
      <c r="BB140" s="162"/>
      <c r="BC140" s="162"/>
      <c r="BD140" s="162"/>
      <c r="BE140" s="162"/>
      <c r="BF140" s="162"/>
      <c r="BG140" s="162"/>
      <c r="BH140" s="162"/>
    </row>
    <row r="141" spans="1:60" outlineLevel="1" x14ac:dyDescent="0.2">
      <c r="A141" s="163"/>
      <c r="B141" s="168"/>
      <c r="C141" s="205" t="s">
        <v>201</v>
      </c>
      <c r="D141" s="171"/>
      <c r="E141" s="175"/>
      <c r="F141" s="180"/>
      <c r="G141" s="180"/>
      <c r="H141" s="180"/>
      <c r="I141" s="180"/>
      <c r="J141" s="180"/>
      <c r="K141" s="180"/>
      <c r="L141" s="180"/>
      <c r="M141" s="180"/>
      <c r="N141" s="180"/>
      <c r="O141" s="180"/>
      <c r="P141" s="180"/>
      <c r="Q141" s="180"/>
      <c r="R141" s="180"/>
      <c r="S141" s="180"/>
      <c r="T141" s="181"/>
      <c r="U141" s="180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 t="s">
        <v>95</v>
      </c>
      <c r="AF141" s="162">
        <v>0</v>
      </c>
      <c r="AG141" s="162"/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outlineLevel="1" x14ac:dyDescent="0.2">
      <c r="A142" s="163"/>
      <c r="B142" s="168"/>
      <c r="C142" s="205" t="s">
        <v>207</v>
      </c>
      <c r="D142" s="171"/>
      <c r="E142" s="175">
        <v>2.2345000000000002</v>
      </c>
      <c r="F142" s="180"/>
      <c r="G142" s="180"/>
      <c r="H142" s="180"/>
      <c r="I142" s="180"/>
      <c r="J142" s="180"/>
      <c r="K142" s="180"/>
      <c r="L142" s="180"/>
      <c r="M142" s="180"/>
      <c r="N142" s="180"/>
      <c r="O142" s="180"/>
      <c r="P142" s="180"/>
      <c r="Q142" s="180"/>
      <c r="R142" s="180"/>
      <c r="S142" s="180"/>
      <c r="T142" s="181"/>
      <c r="U142" s="180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 t="s">
        <v>95</v>
      </c>
      <c r="AF142" s="162">
        <v>0</v>
      </c>
      <c r="AG142" s="162"/>
      <c r="AH142" s="162"/>
      <c r="AI142" s="162"/>
      <c r="AJ142" s="162"/>
      <c r="AK142" s="162"/>
      <c r="AL142" s="162"/>
      <c r="AM142" s="162"/>
      <c r="AN142" s="162"/>
      <c r="AO142" s="162"/>
      <c r="AP142" s="162"/>
      <c r="AQ142" s="162"/>
      <c r="AR142" s="162"/>
      <c r="AS142" s="162"/>
      <c r="AT142" s="162"/>
      <c r="AU142" s="162"/>
      <c r="AV142" s="162"/>
      <c r="AW142" s="162"/>
      <c r="AX142" s="162"/>
      <c r="AY142" s="162"/>
      <c r="AZ142" s="162"/>
      <c r="BA142" s="162"/>
      <c r="BB142" s="162"/>
      <c r="BC142" s="162"/>
      <c r="BD142" s="162"/>
      <c r="BE142" s="162"/>
      <c r="BF142" s="162"/>
      <c r="BG142" s="162"/>
      <c r="BH142" s="162"/>
    </row>
    <row r="143" spans="1:60" outlineLevel="1" x14ac:dyDescent="0.2">
      <c r="A143" s="163">
        <v>28</v>
      </c>
      <c r="B143" s="168" t="s">
        <v>208</v>
      </c>
      <c r="C143" s="204" t="s">
        <v>209</v>
      </c>
      <c r="D143" s="170" t="s">
        <v>92</v>
      </c>
      <c r="E143" s="174">
        <v>9.3071999999999999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0.17244999999999999</v>
      </c>
      <c r="O143" s="180">
        <f>ROUND(E143*N143,2)</f>
        <v>1.61</v>
      </c>
      <c r="P143" s="180">
        <v>0</v>
      </c>
      <c r="Q143" s="180">
        <f>ROUND(E143*P143,2)</f>
        <v>0</v>
      </c>
      <c r="R143" s="180"/>
      <c r="S143" s="180"/>
      <c r="T143" s="181">
        <v>0</v>
      </c>
      <c r="U143" s="180">
        <f>ROUND(E143*T143,2)</f>
        <v>0</v>
      </c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 t="s">
        <v>175</v>
      </c>
      <c r="AF143" s="162"/>
      <c r="AG143" s="162"/>
      <c r="AH143" s="162"/>
      <c r="AI143" s="162"/>
      <c r="AJ143" s="162"/>
      <c r="AK143" s="162"/>
      <c r="AL143" s="162"/>
      <c r="AM143" s="162"/>
      <c r="AN143" s="162"/>
      <c r="AO143" s="162"/>
      <c r="AP143" s="162"/>
      <c r="AQ143" s="162"/>
      <c r="AR143" s="162"/>
      <c r="AS143" s="162"/>
      <c r="AT143" s="162"/>
      <c r="AU143" s="162"/>
      <c r="AV143" s="162"/>
      <c r="AW143" s="162"/>
      <c r="AX143" s="162"/>
      <c r="AY143" s="162"/>
      <c r="AZ143" s="162"/>
      <c r="BA143" s="162"/>
      <c r="BB143" s="162"/>
      <c r="BC143" s="162"/>
      <c r="BD143" s="162"/>
      <c r="BE143" s="162"/>
      <c r="BF143" s="162"/>
      <c r="BG143" s="162"/>
      <c r="BH143" s="162"/>
    </row>
    <row r="144" spans="1:60" outlineLevel="1" x14ac:dyDescent="0.2">
      <c r="A144" s="163"/>
      <c r="B144" s="168"/>
      <c r="C144" s="205" t="s">
        <v>102</v>
      </c>
      <c r="D144" s="171"/>
      <c r="E144" s="175"/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  <c r="S144" s="180"/>
      <c r="T144" s="181"/>
      <c r="U144" s="180"/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 t="s">
        <v>95</v>
      </c>
      <c r="AF144" s="162">
        <v>0</v>
      </c>
      <c r="AG144" s="162"/>
      <c r="AH144" s="162"/>
      <c r="AI144" s="162"/>
      <c r="AJ144" s="162"/>
      <c r="AK144" s="162"/>
      <c r="AL144" s="162"/>
      <c r="AM144" s="162"/>
      <c r="AN144" s="162"/>
      <c r="AO144" s="162"/>
      <c r="AP144" s="162"/>
      <c r="AQ144" s="162"/>
      <c r="AR144" s="162"/>
      <c r="AS144" s="162"/>
      <c r="AT144" s="162"/>
      <c r="AU144" s="162"/>
      <c r="AV144" s="162"/>
      <c r="AW144" s="162"/>
      <c r="AX144" s="162"/>
      <c r="AY144" s="162"/>
      <c r="AZ144" s="162"/>
      <c r="BA144" s="162"/>
      <c r="BB144" s="162"/>
      <c r="BC144" s="162"/>
      <c r="BD144" s="162"/>
      <c r="BE144" s="162"/>
      <c r="BF144" s="162"/>
      <c r="BG144" s="162"/>
      <c r="BH144" s="162"/>
    </row>
    <row r="145" spans="1:60" outlineLevel="1" x14ac:dyDescent="0.2">
      <c r="A145" s="163"/>
      <c r="B145" s="168"/>
      <c r="C145" s="205" t="s">
        <v>210</v>
      </c>
      <c r="D145" s="171"/>
      <c r="E145" s="175"/>
      <c r="F145" s="180"/>
      <c r="G145" s="180"/>
      <c r="H145" s="180"/>
      <c r="I145" s="180"/>
      <c r="J145" s="180"/>
      <c r="K145" s="180"/>
      <c r="L145" s="180"/>
      <c r="M145" s="180"/>
      <c r="N145" s="180"/>
      <c r="O145" s="180"/>
      <c r="P145" s="180"/>
      <c r="Q145" s="180"/>
      <c r="R145" s="180"/>
      <c r="S145" s="180"/>
      <c r="T145" s="181"/>
      <c r="U145" s="180"/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 t="s">
        <v>95</v>
      </c>
      <c r="AF145" s="162">
        <v>0</v>
      </c>
      <c r="AG145" s="162"/>
      <c r="AH145" s="162"/>
      <c r="AI145" s="162"/>
      <c r="AJ145" s="162"/>
      <c r="AK145" s="162"/>
      <c r="AL145" s="162"/>
      <c r="AM145" s="162"/>
      <c r="AN145" s="162"/>
      <c r="AO145" s="162"/>
      <c r="AP145" s="162"/>
      <c r="AQ145" s="162"/>
      <c r="AR145" s="162"/>
      <c r="AS145" s="162"/>
      <c r="AT145" s="162"/>
      <c r="AU145" s="162"/>
      <c r="AV145" s="162"/>
      <c r="AW145" s="162"/>
      <c r="AX145" s="162"/>
      <c r="AY145" s="162"/>
      <c r="AZ145" s="162"/>
      <c r="BA145" s="162"/>
      <c r="BB145" s="162"/>
      <c r="BC145" s="162"/>
      <c r="BD145" s="162"/>
      <c r="BE145" s="162"/>
      <c r="BF145" s="162"/>
      <c r="BG145" s="162"/>
      <c r="BH145" s="162"/>
    </row>
    <row r="146" spans="1:60" outlineLevel="1" x14ac:dyDescent="0.2">
      <c r="A146" s="163"/>
      <c r="B146" s="168"/>
      <c r="C146" s="205" t="s">
        <v>211</v>
      </c>
      <c r="D146" s="171"/>
      <c r="E146" s="175">
        <v>9.2149999999999999</v>
      </c>
      <c r="F146" s="180"/>
      <c r="G146" s="180"/>
      <c r="H146" s="180"/>
      <c r="I146" s="180"/>
      <c r="J146" s="180"/>
      <c r="K146" s="180"/>
      <c r="L146" s="180"/>
      <c r="M146" s="180"/>
      <c r="N146" s="180"/>
      <c r="O146" s="180"/>
      <c r="P146" s="180"/>
      <c r="Q146" s="180"/>
      <c r="R146" s="180"/>
      <c r="S146" s="180"/>
      <c r="T146" s="181"/>
      <c r="U146" s="180"/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 t="s">
        <v>95</v>
      </c>
      <c r="AF146" s="162">
        <v>0</v>
      </c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2"/>
      <c r="BH146" s="162"/>
    </row>
    <row r="147" spans="1:60" outlineLevel="1" x14ac:dyDescent="0.2">
      <c r="A147" s="163"/>
      <c r="B147" s="168"/>
      <c r="C147" s="205" t="s">
        <v>201</v>
      </c>
      <c r="D147" s="171"/>
      <c r="E147" s="175"/>
      <c r="F147" s="180"/>
      <c r="G147" s="180"/>
      <c r="H147" s="180"/>
      <c r="I147" s="180"/>
      <c r="J147" s="180"/>
      <c r="K147" s="180"/>
      <c r="L147" s="180"/>
      <c r="M147" s="180"/>
      <c r="N147" s="180"/>
      <c r="O147" s="180"/>
      <c r="P147" s="180"/>
      <c r="Q147" s="180"/>
      <c r="R147" s="180"/>
      <c r="S147" s="180"/>
      <c r="T147" s="181"/>
      <c r="U147" s="180"/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 t="s">
        <v>95</v>
      </c>
      <c r="AF147" s="162">
        <v>0</v>
      </c>
      <c r="AG147" s="162"/>
      <c r="AH147" s="162"/>
      <c r="AI147" s="162"/>
      <c r="AJ147" s="162"/>
      <c r="AK147" s="162"/>
      <c r="AL147" s="162"/>
      <c r="AM147" s="162"/>
      <c r="AN147" s="162"/>
      <c r="AO147" s="162"/>
      <c r="AP147" s="162"/>
      <c r="AQ147" s="162"/>
      <c r="AR147" s="162"/>
      <c r="AS147" s="162"/>
      <c r="AT147" s="162"/>
      <c r="AU147" s="162"/>
      <c r="AV147" s="162"/>
      <c r="AW147" s="162"/>
      <c r="AX147" s="162"/>
      <c r="AY147" s="162"/>
      <c r="AZ147" s="162"/>
      <c r="BA147" s="162"/>
      <c r="BB147" s="162"/>
      <c r="BC147" s="162"/>
      <c r="BD147" s="162"/>
      <c r="BE147" s="162"/>
      <c r="BF147" s="162"/>
      <c r="BG147" s="162"/>
      <c r="BH147" s="162"/>
    </row>
    <row r="148" spans="1:60" outlineLevel="1" x14ac:dyDescent="0.2">
      <c r="A148" s="163"/>
      <c r="B148" s="168"/>
      <c r="C148" s="205" t="s">
        <v>212</v>
      </c>
      <c r="D148" s="171"/>
      <c r="E148" s="175">
        <v>9.2200000000000004E-2</v>
      </c>
      <c r="F148" s="180"/>
      <c r="G148" s="180"/>
      <c r="H148" s="180"/>
      <c r="I148" s="180"/>
      <c r="J148" s="180"/>
      <c r="K148" s="180"/>
      <c r="L148" s="180"/>
      <c r="M148" s="180"/>
      <c r="N148" s="180"/>
      <c r="O148" s="180"/>
      <c r="P148" s="180"/>
      <c r="Q148" s="180"/>
      <c r="R148" s="180"/>
      <c r="S148" s="180"/>
      <c r="T148" s="181"/>
      <c r="U148" s="180"/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 t="s">
        <v>95</v>
      </c>
      <c r="AF148" s="162">
        <v>0</v>
      </c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2"/>
      <c r="AY148" s="162"/>
      <c r="AZ148" s="162"/>
      <c r="BA148" s="162"/>
      <c r="BB148" s="162"/>
      <c r="BC148" s="162"/>
      <c r="BD148" s="162"/>
      <c r="BE148" s="162"/>
      <c r="BF148" s="162"/>
      <c r="BG148" s="162"/>
      <c r="BH148" s="162"/>
    </row>
    <row r="149" spans="1:60" outlineLevel="1" x14ac:dyDescent="0.2">
      <c r="A149" s="163">
        <v>29</v>
      </c>
      <c r="B149" s="168" t="s">
        <v>213</v>
      </c>
      <c r="C149" s="204" t="s">
        <v>214</v>
      </c>
      <c r="D149" s="170" t="s">
        <v>101</v>
      </c>
      <c r="E149" s="174">
        <v>118.8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0.13611999999999999</v>
      </c>
      <c r="O149" s="180">
        <f>ROUND(E149*N149,2)</f>
        <v>16.170000000000002</v>
      </c>
      <c r="P149" s="180">
        <v>0</v>
      </c>
      <c r="Q149" s="180">
        <f>ROUND(E149*P149,2)</f>
        <v>0</v>
      </c>
      <c r="R149" s="180"/>
      <c r="S149" s="180"/>
      <c r="T149" s="181">
        <v>0.22</v>
      </c>
      <c r="U149" s="180">
        <f>ROUND(E149*T149,2)</f>
        <v>26.14</v>
      </c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 t="s">
        <v>93</v>
      </c>
      <c r="AF149" s="162"/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2"/>
      <c r="BH149" s="162"/>
    </row>
    <row r="150" spans="1:60" outlineLevel="1" x14ac:dyDescent="0.2">
      <c r="A150" s="163"/>
      <c r="B150" s="168"/>
      <c r="C150" s="205" t="s">
        <v>102</v>
      </c>
      <c r="D150" s="171"/>
      <c r="E150" s="175"/>
      <c r="F150" s="180"/>
      <c r="G150" s="180"/>
      <c r="H150" s="180"/>
      <c r="I150" s="180"/>
      <c r="J150" s="180"/>
      <c r="K150" s="180"/>
      <c r="L150" s="180"/>
      <c r="M150" s="180"/>
      <c r="N150" s="180"/>
      <c r="O150" s="180"/>
      <c r="P150" s="180"/>
      <c r="Q150" s="180"/>
      <c r="R150" s="180"/>
      <c r="S150" s="180"/>
      <c r="T150" s="181"/>
      <c r="U150" s="180"/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 t="s">
        <v>95</v>
      </c>
      <c r="AF150" s="162">
        <v>0</v>
      </c>
      <c r="AG150" s="162"/>
      <c r="AH150" s="162"/>
      <c r="AI150" s="162"/>
      <c r="AJ150" s="162"/>
      <c r="AK150" s="162"/>
      <c r="AL150" s="162"/>
      <c r="AM150" s="162"/>
      <c r="AN150" s="162"/>
      <c r="AO150" s="162"/>
      <c r="AP150" s="162"/>
      <c r="AQ150" s="162"/>
      <c r="AR150" s="162"/>
      <c r="AS150" s="162"/>
      <c r="AT150" s="162"/>
      <c r="AU150" s="162"/>
      <c r="AV150" s="162"/>
      <c r="AW150" s="162"/>
      <c r="AX150" s="162"/>
      <c r="AY150" s="162"/>
      <c r="AZ150" s="162"/>
      <c r="BA150" s="162"/>
      <c r="BB150" s="162"/>
      <c r="BC150" s="162"/>
      <c r="BD150" s="162"/>
      <c r="BE150" s="162"/>
      <c r="BF150" s="162"/>
      <c r="BG150" s="162"/>
      <c r="BH150" s="162"/>
    </row>
    <row r="151" spans="1:60" outlineLevel="1" x14ac:dyDescent="0.2">
      <c r="A151" s="163"/>
      <c r="B151" s="168"/>
      <c r="C151" s="205" t="s">
        <v>215</v>
      </c>
      <c r="D151" s="171"/>
      <c r="E151" s="175"/>
      <c r="F151" s="180"/>
      <c r="G151" s="180"/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  <c r="S151" s="180"/>
      <c r="T151" s="181"/>
      <c r="U151" s="180"/>
      <c r="V151" s="162"/>
      <c r="W151" s="162"/>
      <c r="X151" s="162"/>
      <c r="Y151" s="162"/>
      <c r="Z151" s="162"/>
      <c r="AA151" s="162"/>
      <c r="AB151" s="162"/>
      <c r="AC151" s="162"/>
      <c r="AD151" s="162"/>
      <c r="AE151" s="162" t="s">
        <v>95</v>
      </c>
      <c r="AF151" s="162">
        <v>0</v>
      </c>
      <c r="AG151" s="162"/>
      <c r="AH151" s="162"/>
      <c r="AI151" s="162"/>
      <c r="AJ151" s="162"/>
      <c r="AK151" s="162"/>
      <c r="AL151" s="162"/>
      <c r="AM151" s="162"/>
      <c r="AN151" s="162"/>
      <c r="AO151" s="162"/>
      <c r="AP151" s="162"/>
      <c r="AQ151" s="162"/>
      <c r="AR151" s="162"/>
      <c r="AS151" s="162"/>
      <c r="AT151" s="162"/>
      <c r="AU151" s="162"/>
      <c r="AV151" s="162"/>
      <c r="AW151" s="162"/>
      <c r="AX151" s="162"/>
      <c r="AY151" s="162"/>
      <c r="AZ151" s="162"/>
      <c r="BA151" s="162"/>
      <c r="BB151" s="162"/>
      <c r="BC151" s="162"/>
      <c r="BD151" s="162"/>
      <c r="BE151" s="162"/>
      <c r="BF151" s="162"/>
      <c r="BG151" s="162"/>
      <c r="BH151" s="162"/>
    </row>
    <row r="152" spans="1:60" outlineLevel="1" x14ac:dyDescent="0.2">
      <c r="A152" s="163"/>
      <c r="B152" s="168"/>
      <c r="C152" s="205" t="s">
        <v>171</v>
      </c>
      <c r="D152" s="171"/>
      <c r="E152" s="175">
        <v>63.55</v>
      </c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0"/>
      <c r="Q152" s="180"/>
      <c r="R152" s="180"/>
      <c r="S152" s="180"/>
      <c r="T152" s="181"/>
      <c r="U152" s="180"/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 t="s">
        <v>95</v>
      </c>
      <c r="AF152" s="162">
        <v>0</v>
      </c>
      <c r="AG152" s="162"/>
      <c r="AH152" s="162"/>
      <c r="AI152" s="162"/>
      <c r="AJ152" s="162"/>
      <c r="AK152" s="162"/>
      <c r="AL152" s="162"/>
      <c r="AM152" s="162"/>
      <c r="AN152" s="162"/>
      <c r="AO152" s="162"/>
      <c r="AP152" s="162"/>
      <c r="AQ152" s="162"/>
      <c r="AR152" s="162"/>
      <c r="AS152" s="162"/>
      <c r="AT152" s="162"/>
      <c r="AU152" s="162"/>
      <c r="AV152" s="162"/>
      <c r="AW152" s="162"/>
      <c r="AX152" s="162"/>
      <c r="AY152" s="162"/>
      <c r="AZ152" s="162"/>
      <c r="BA152" s="162"/>
      <c r="BB152" s="162"/>
      <c r="BC152" s="162"/>
      <c r="BD152" s="162"/>
      <c r="BE152" s="162"/>
      <c r="BF152" s="162"/>
      <c r="BG152" s="162"/>
      <c r="BH152" s="162"/>
    </row>
    <row r="153" spans="1:60" outlineLevel="1" x14ac:dyDescent="0.2">
      <c r="A153" s="163"/>
      <c r="B153" s="168"/>
      <c r="C153" s="205" t="s">
        <v>216</v>
      </c>
      <c r="D153" s="171"/>
      <c r="E153" s="175"/>
      <c r="F153" s="180"/>
      <c r="G153" s="180"/>
      <c r="H153" s="180"/>
      <c r="I153" s="180"/>
      <c r="J153" s="180"/>
      <c r="K153" s="180"/>
      <c r="L153" s="180"/>
      <c r="M153" s="180"/>
      <c r="N153" s="180"/>
      <c r="O153" s="180"/>
      <c r="P153" s="180"/>
      <c r="Q153" s="180"/>
      <c r="R153" s="180"/>
      <c r="S153" s="180"/>
      <c r="T153" s="181"/>
      <c r="U153" s="180"/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 t="s">
        <v>95</v>
      </c>
      <c r="AF153" s="162">
        <v>0</v>
      </c>
      <c r="AG153" s="162"/>
      <c r="AH153" s="162"/>
      <c r="AI153" s="162"/>
      <c r="AJ153" s="162"/>
      <c r="AK153" s="162"/>
      <c r="AL153" s="162"/>
      <c r="AM153" s="162"/>
      <c r="AN153" s="162"/>
      <c r="AO153" s="162"/>
      <c r="AP153" s="162"/>
      <c r="AQ153" s="162"/>
      <c r="AR153" s="162"/>
      <c r="AS153" s="162"/>
      <c r="AT153" s="162"/>
      <c r="AU153" s="162"/>
      <c r="AV153" s="162"/>
      <c r="AW153" s="162"/>
      <c r="AX153" s="162"/>
      <c r="AY153" s="162"/>
      <c r="AZ153" s="162"/>
      <c r="BA153" s="162"/>
      <c r="BB153" s="162"/>
      <c r="BC153" s="162"/>
      <c r="BD153" s="162"/>
      <c r="BE153" s="162"/>
      <c r="BF153" s="162"/>
      <c r="BG153" s="162"/>
      <c r="BH153" s="162"/>
    </row>
    <row r="154" spans="1:60" outlineLevel="1" x14ac:dyDescent="0.2">
      <c r="A154" s="163"/>
      <c r="B154" s="168"/>
      <c r="C154" s="205" t="s">
        <v>217</v>
      </c>
      <c r="D154" s="171"/>
      <c r="E154" s="175">
        <v>55.25</v>
      </c>
      <c r="F154" s="180"/>
      <c r="G154" s="180"/>
      <c r="H154" s="180"/>
      <c r="I154" s="180"/>
      <c r="J154" s="180"/>
      <c r="K154" s="180"/>
      <c r="L154" s="180"/>
      <c r="M154" s="180"/>
      <c r="N154" s="180"/>
      <c r="O154" s="180"/>
      <c r="P154" s="180"/>
      <c r="Q154" s="180"/>
      <c r="R154" s="180"/>
      <c r="S154" s="180"/>
      <c r="T154" s="181"/>
      <c r="U154" s="180"/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 t="s">
        <v>95</v>
      </c>
      <c r="AF154" s="162">
        <v>0</v>
      </c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62"/>
      <c r="AU154" s="162"/>
      <c r="AV154" s="162"/>
      <c r="AW154" s="162"/>
      <c r="AX154" s="162"/>
      <c r="AY154" s="162"/>
      <c r="AZ154" s="162"/>
      <c r="BA154" s="162"/>
      <c r="BB154" s="162"/>
      <c r="BC154" s="162"/>
      <c r="BD154" s="162"/>
      <c r="BE154" s="162"/>
      <c r="BF154" s="162"/>
      <c r="BG154" s="162"/>
      <c r="BH154" s="162"/>
    </row>
    <row r="155" spans="1:60" outlineLevel="1" x14ac:dyDescent="0.2">
      <c r="A155" s="163">
        <v>30</v>
      </c>
      <c r="B155" s="168" t="s">
        <v>218</v>
      </c>
      <c r="C155" s="204" t="s">
        <v>219</v>
      </c>
      <c r="D155" s="170" t="s">
        <v>220</v>
      </c>
      <c r="E155" s="174">
        <v>64.185500000000005</v>
      </c>
      <c r="F155" s="179"/>
      <c r="G155" s="180">
        <f>ROUND(E155*F155,2)</f>
        <v>0</v>
      </c>
      <c r="H155" s="179"/>
      <c r="I155" s="180">
        <f>ROUND(E155*H155,2)</f>
        <v>0</v>
      </c>
      <c r="J155" s="179"/>
      <c r="K155" s="180">
        <f>ROUND(E155*J155,2)</f>
        <v>0</v>
      </c>
      <c r="L155" s="180">
        <v>21</v>
      </c>
      <c r="M155" s="180">
        <f>G155*(1+L155/100)</f>
        <v>0</v>
      </c>
      <c r="N155" s="180">
        <v>8.1000000000000003E-2</v>
      </c>
      <c r="O155" s="180">
        <f>ROUND(E155*N155,2)</f>
        <v>5.2</v>
      </c>
      <c r="P155" s="180">
        <v>0</v>
      </c>
      <c r="Q155" s="180">
        <f>ROUND(E155*P155,2)</f>
        <v>0</v>
      </c>
      <c r="R155" s="180"/>
      <c r="S155" s="180"/>
      <c r="T155" s="181">
        <v>0</v>
      </c>
      <c r="U155" s="180">
        <f>ROUND(E155*T155,2)</f>
        <v>0</v>
      </c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 t="s">
        <v>175</v>
      </c>
      <c r="AF155" s="162"/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62"/>
      <c r="AU155" s="162"/>
      <c r="AV155" s="162"/>
      <c r="AW155" s="162"/>
      <c r="AX155" s="162"/>
      <c r="AY155" s="162"/>
      <c r="AZ155" s="162"/>
      <c r="BA155" s="162"/>
      <c r="BB155" s="162"/>
      <c r="BC155" s="162"/>
      <c r="BD155" s="162"/>
      <c r="BE155" s="162"/>
      <c r="BF155" s="162"/>
      <c r="BG155" s="162"/>
      <c r="BH155" s="162"/>
    </row>
    <row r="156" spans="1:60" outlineLevel="1" x14ac:dyDescent="0.2">
      <c r="A156" s="163"/>
      <c r="B156" s="168"/>
      <c r="C156" s="205" t="s">
        <v>102</v>
      </c>
      <c r="D156" s="171"/>
      <c r="E156" s="175"/>
      <c r="F156" s="180"/>
      <c r="G156" s="180"/>
      <c r="H156" s="180"/>
      <c r="I156" s="180"/>
      <c r="J156" s="180"/>
      <c r="K156" s="180"/>
      <c r="L156" s="180"/>
      <c r="M156" s="180"/>
      <c r="N156" s="180"/>
      <c r="O156" s="180"/>
      <c r="P156" s="180"/>
      <c r="Q156" s="180"/>
      <c r="R156" s="180"/>
      <c r="S156" s="180"/>
      <c r="T156" s="181"/>
      <c r="U156" s="180"/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 t="s">
        <v>95</v>
      </c>
      <c r="AF156" s="162">
        <v>0</v>
      </c>
      <c r="AG156" s="162"/>
      <c r="AH156" s="162"/>
      <c r="AI156" s="162"/>
      <c r="AJ156" s="162"/>
      <c r="AK156" s="162"/>
      <c r="AL156" s="162"/>
      <c r="AM156" s="162"/>
      <c r="AN156" s="162"/>
      <c r="AO156" s="162"/>
      <c r="AP156" s="162"/>
      <c r="AQ156" s="162"/>
      <c r="AR156" s="162"/>
      <c r="AS156" s="162"/>
      <c r="AT156" s="162"/>
      <c r="AU156" s="162"/>
      <c r="AV156" s="162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</row>
    <row r="157" spans="1:60" outlineLevel="1" x14ac:dyDescent="0.2">
      <c r="A157" s="163"/>
      <c r="B157" s="168"/>
      <c r="C157" s="205" t="s">
        <v>215</v>
      </c>
      <c r="D157" s="171"/>
      <c r="E157" s="175"/>
      <c r="F157" s="180"/>
      <c r="G157" s="180"/>
      <c r="H157" s="180"/>
      <c r="I157" s="180"/>
      <c r="J157" s="180"/>
      <c r="K157" s="180"/>
      <c r="L157" s="180"/>
      <c r="M157" s="180"/>
      <c r="N157" s="180"/>
      <c r="O157" s="180"/>
      <c r="P157" s="180"/>
      <c r="Q157" s="180"/>
      <c r="R157" s="180"/>
      <c r="S157" s="180"/>
      <c r="T157" s="181"/>
      <c r="U157" s="180"/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 t="s">
        <v>95</v>
      </c>
      <c r="AF157" s="162">
        <v>0</v>
      </c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</row>
    <row r="158" spans="1:60" outlineLevel="1" x14ac:dyDescent="0.2">
      <c r="A158" s="163"/>
      <c r="B158" s="168"/>
      <c r="C158" s="205" t="s">
        <v>171</v>
      </c>
      <c r="D158" s="171"/>
      <c r="E158" s="175">
        <v>63.55</v>
      </c>
      <c r="F158" s="180"/>
      <c r="G158" s="180"/>
      <c r="H158" s="180"/>
      <c r="I158" s="180"/>
      <c r="J158" s="180"/>
      <c r="K158" s="180"/>
      <c r="L158" s="180"/>
      <c r="M158" s="180"/>
      <c r="N158" s="180"/>
      <c r="O158" s="180"/>
      <c r="P158" s="180"/>
      <c r="Q158" s="180"/>
      <c r="R158" s="180"/>
      <c r="S158" s="180"/>
      <c r="T158" s="181"/>
      <c r="U158" s="180"/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 t="s">
        <v>95</v>
      </c>
      <c r="AF158" s="162">
        <v>0</v>
      </c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</row>
    <row r="159" spans="1:60" outlineLevel="1" x14ac:dyDescent="0.2">
      <c r="A159" s="163"/>
      <c r="B159" s="168"/>
      <c r="C159" s="205" t="s">
        <v>201</v>
      </c>
      <c r="D159" s="171"/>
      <c r="E159" s="175"/>
      <c r="F159" s="180"/>
      <c r="G159" s="180"/>
      <c r="H159" s="180"/>
      <c r="I159" s="180"/>
      <c r="J159" s="180"/>
      <c r="K159" s="180"/>
      <c r="L159" s="180"/>
      <c r="M159" s="180"/>
      <c r="N159" s="180"/>
      <c r="O159" s="180"/>
      <c r="P159" s="180"/>
      <c r="Q159" s="180"/>
      <c r="R159" s="180"/>
      <c r="S159" s="180"/>
      <c r="T159" s="181"/>
      <c r="U159" s="180"/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 t="s">
        <v>95</v>
      </c>
      <c r="AF159" s="162">
        <v>0</v>
      </c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62"/>
      <c r="AU159" s="162"/>
      <c r="AV159" s="162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</row>
    <row r="160" spans="1:60" outlineLevel="1" x14ac:dyDescent="0.2">
      <c r="A160" s="163"/>
      <c r="B160" s="168"/>
      <c r="C160" s="205" t="s">
        <v>221</v>
      </c>
      <c r="D160" s="171"/>
      <c r="E160" s="175">
        <v>0.63549999999999995</v>
      </c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0"/>
      <c r="Q160" s="180"/>
      <c r="R160" s="180"/>
      <c r="S160" s="180"/>
      <c r="T160" s="181"/>
      <c r="U160" s="180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 t="s">
        <v>95</v>
      </c>
      <c r="AF160" s="162">
        <v>0</v>
      </c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</row>
    <row r="161" spans="1:60" outlineLevel="1" x14ac:dyDescent="0.2">
      <c r="A161" s="163">
        <v>31</v>
      </c>
      <c r="B161" s="168" t="s">
        <v>222</v>
      </c>
      <c r="C161" s="204" t="s">
        <v>223</v>
      </c>
      <c r="D161" s="170" t="s">
        <v>220</v>
      </c>
      <c r="E161" s="174">
        <v>55.802500000000002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8.1000000000000003E-2</v>
      </c>
      <c r="O161" s="180">
        <f>ROUND(E161*N161,2)</f>
        <v>4.5199999999999996</v>
      </c>
      <c r="P161" s="180">
        <v>0</v>
      </c>
      <c r="Q161" s="180">
        <f>ROUND(E161*P161,2)</f>
        <v>0</v>
      </c>
      <c r="R161" s="180"/>
      <c r="S161" s="180"/>
      <c r="T161" s="181">
        <v>0</v>
      </c>
      <c r="U161" s="180">
        <f>ROUND(E161*T161,2)</f>
        <v>0</v>
      </c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 t="s">
        <v>175</v>
      </c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</row>
    <row r="162" spans="1:60" outlineLevel="1" x14ac:dyDescent="0.2">
      <c r="A162" s="163"/>
      <c r="B162" s="168"/>
      <c r="C162" s="205" t="s">
        <v>102</v>
      </c>
      <c r="D162" s="171"/>
      <c r="E162" s="175"/>
      <c r="F162" s="180"/>
      <c r="G162" s="180"/>
      <c r="H162" s="180"/>
      <c r="I162" s="180"/>
      <c r="J162" s="180"/>
      <c r="K162" s="180"/>
      <c r="L162" s="180"/>
      <c r="M162" s="180"/>
      <c r="N162" s="180"/>
      <c r="O162" s="180"/>
      <c r="P162" s="180"/>
      <c r="Q162" s="180"/>
      <c r="R162" s="180"/>
      <c r="S162" s="180"/>
      <c r="T162" s="181"/>
      <c r="U162" s="180"/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 t="s">
        <v>95</v>
      </c>
      <c r="AF162" s="162">
        <v>0</v>
      </c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</row>
    <row r="163" spans="1:60" outlineLevel="1" x14ac:dyDescent="0.2">
      <c r="A163" s="163"/>
      <c r="B163" s="168"/>
      <c r="C163" s="205" t="s">
        <v>216</v>
      </c>
      <c r="D163" s="171"/>
      <c r="E163" s="175"/>
      <c r="F163" s="180"/>
      <c r="G163" s="180"/>
      <c r="H163" s="180"/>
      <c r="I163" s="180"/>
      <c r="J163" s="180"/>
      <c r="K163" s="180"/>
      <c r="L163" s="180"/>
      <c r="M163" s="180"/>
      <c r="N163" s="180"/>
      <c r="O163" s="180"/>
      <c r="P163" s="180"/>
      <c r="Q163" s="180"/>
      <c r="R163" s="180"/>
      <c r="S163" s="180"/>
      <c r="T163" s="181"/>
      <c r="U163" s="180"/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 t="s">
        <v>95</v>
      </c>
      <c r="AF163" s="162">
        <v>0</v>
      </c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62"/>
      <c r="AU163" s="162"/>
      <c r="AV163" s="162"/>
      <c r="AW163" s="162"/>
      <c r="AX163" s="162"/>
      <c r="AY163" s="162"/>
      <c r="AZ163" s="162"/>
      <c r="BA163" s="162"/>
      <c r="BB163" s="162"/>
      <c r="BC163" s="162"/>
      <c r="BD163" s="162"/>
      <c r="BE163" s="162"/>
      <c r="BF163" s="162"/>
      <c r="BG163" s="162"/>
      <c r="BH163" s="162"/>
    </row>
    <row r="164" spans="1:60" outlineLevel="1" x14ac:dyDescent="0.2">
      <c r="A164" s="163"/>
      <c r="B164" s="168"/>
      <c r="C164" s="205" t="s">
        <v>217</v>
      </c>
      <c r="D164" s="171"/>
      <c r="E164" s="175">
        <v>55.25</v>
      </c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  <c r="S164" s="180"/>
      <c r="T164" s="181"/>
      <c r="U164" s="180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 t="s">
        <v>95</v>
      </c>
      <c r="AF164" s="162">
        <v>0</v>
      </c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</row>
    <row r="165" spans="1:60" outlineLevel="1" x14ac:dyDescent="0.2">
      <c r="A165" s="163"/>
      <c r="B165" s="168"/>
      <c r="C165" s="205" t="s">
        <v>201</v>
      </c>
      <c r="D165" s="171"/>
      <c r="E165" s="175"/>
      <c r="F165" s="180"/>
      <c r="G165" s="180"/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  <c r="S165" s="180"/>
      <c r="T165" s="181"/>
      <c r="U165" s="180"/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 t="s">
        <v>95</v>
      </c>
      <c r="AF165" s="162">
        <v>0</v>
      </c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</row>
    <row r="166" spans="1:60" outlineLevel="1" x14ac:dyDescent="0.2">
      <c r="A166" s="163"/>
      <c r="B166" s="168"/>
      <c r="C166" s="205" t="s">
        <v>224</v>
      </c>
      <c r="D166" s="171"/>
      <c r="E166" s="175">
        <v>0.55249999999999999</v>
      </c>
      <c r="F166" s="180"/>
      <c r="G166" s="180"/>
      <c r="H166" s="180"/>
      <c r="I166" s="180"/>
      <c r="J166" s="180"/>
      <c r="K166" s="180"/>
      <c r="L166" s="180"/>
      <c r="M166" s="180"/>
      <c r="N166" s="180"/>
      <c r="O166" s="180"/>
      <c r="P166" s="180"/>
      <c r="Q166" s="180"/>
      <c r="R166" s="180"/>
      <c r="S166" s="180"/>
      <c r="T166" s="181"/>
      <c r="U166" s="180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 t="s">
        <v>95</v>
      </c>
      <c r="AF166" s="162">
        <v>0</v>
      </c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</row>
    <row r="167" spans="1:60" x14ac:dyDescent="0.2">
      <c r="A167" s="164" t="s">
        <v>88</v>
      </c>
      <c r="B167" s="169" t="s">
        <v>55</v>
      </c>
      <c r="C167" s="207" t="s">
        <v>56</v>
      </c>
      <c r="D167" s="173"/>
      <c r="E167" s="177"/>
      <c r="F167" s="182"/>
      <c r="G167" s="182">
        <f>SUMIF(AE168:AE177,"&lt;&gt;NOR",G168:G177)</f>
        <v>0</v>
      </c>
      <c r="H167" s="182"/>
      <c r="I167" s="182">
        <f>SUM(I168:I177)</f>
        <v>0</v>
      </c>
      <c r="J167" s="182"/>
      <c r="K167" s="182">
        <f>SUM(K168:K177)</f>
        <v>0</v>
      </c>
      <c r="L167" s="182"/>
      <c r="M167" s="182">
        <f>SUM(M168:M177)</f>
        <v>0</v>
      </c>
      <c r="N167" s="182"/>
      <c r="O167" s="182">
        <f>SUM(O168:O177)</f>
        <v>0.12</v>
      </c>
      <c r="P167" s="182"/>
      <c r="Q167" s="182">
        <f>SUM(Q168:Q177)</f>
        <v>0</v>
      </c>
      <c r="R167" s="182"/>
      <c r="S167" s="182"/>
      <c r="T167" s="183"/>
      <c r="U167" s="182">
        <f>SUM(U168:U177)</f>
        <v>1.4100000000000001</v>
      </c>
      <c r="AE167" t="s">
        <v>89</v>
      </c>
    </row>
    <row r="168" spans="1:60" ht="22.5" outlineLevel="1" x14ac:dyDescent="0.2">
      <c r="A168" s="163">
        <v>32</v>
      </c>
      <c r="B168" s="168" t="s">
        <v>225</v>
      </c>
      <c r="C168" s="204" t="s">
        <v>226</v>
      </c>
      <c r="D168" s="170" t="s">
        <v>220</v>
      </c>
      <c r="E168" s="174">
        <v>1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80">
        <v>0.1176</v>
      </c>
      <c r="O168" s="180">
        <f>ROUND(E168*N168,2)</f>
        <v>0.12</v>
      </c>
      <c r="P168" s="180">
        <v>0</v>
      </c>
      <c r="Q168" s="180">
        <f>ROUND(E168*P168,2)</f>
        <v>0</v>
      </c>
      <c r="R168" s="180"/>
      <c r="S168" s="180"/>
      <c r="T168" s="181">
        <v>0.91800000000000004</v>
      </c>
      <c r="U168" s="180">
        <f>ROUND(E168*T168,2)</f>
        <v>0.92</v>
      </c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 t="s">
        <v>93</v>
      </c>
      <c r="AF168" s="162"/>
      <c r="AG168" s="162"/>
      <c r="AH168" s="162"/>
      <c r="AI168" s="162"/>
      <c r="AJ168" s="162"/>
      <c r="AK168" s="162"/>
      <c r="AL168" s="162"/>
      <c r="AM168" s="162"/>
      <c r="AN168" s="162"/>
      <c r="AO168" s="162"/>
      <c r="AP168" s="162"/>
      <c r="AQ168" s="162"/>
      <c r="AR168" s="162"/>
      <c r="AS168" s="162"/>
      <c r="AT168" s="162"/>
      <c r="AU168" s="162"/>
      <c r="AV168" s="162"/>
      <c r="AW168" s="162"/>
      <c r="AX168" s="162"/>
      <c r="AY168" s="162"/>
      <c r="AZ168" s="162"/>
      <c r="BA168" s="162"/>
      <c r="BB168" s="162"/>
      <c r="BC168" s="162"/>
      <c r="BD168" s="162"/>
      <c r="BE168" s="162"/>
      <c r="BF168" s="162"/>
      <c r="BG168" s="162"/>
      <c r="BH168" s="162"/>
    </row>
    <row r="169" spans="1:60" outlineLevel="1" x14ac:dyDescent="0.2">
      <c r="A169" s="163"/>
      <c r="B169" s="168"/>
      <c r="C169" s="205" t="s">
        <v>227</v>
      </c>
      <c r="D169" s="171"/>
      <c r="E169" s="175"/>
      <c r="F169" s="180"/>
      <c r="G169" s="180"/>
      <c r="H169" s="180"/>
      <c r="I169" s="180"/>
      <c r="J169" s="180"/>
      <c r="K169" s="180"/>
      <c r="L169" s="180"/>
      <c r="M169" s="180"/>
      <c r="N169" s="180"/>
      <c r="O169" s="180"/>
      <c r="P169" s="180"/>
      <c r="Q169" s="180"/>
      <c r="R169" s="180"/>
      <c r="S169" s="180"/>
      <c r="T169" s="181"/>
      <c r="U169" s="180"/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 t="s">
        <v>95</v>
      </c>
      <c r="AF169" s="162">
        <v>0</v>
      </c>
      <c r="AG169" s="162"/>
      <c r="AH169" s="162"/>
      <c r="AI169" s="162"/>
      <c r="AJ169" s="162"/>
      <c r="AK169" s="162"/>
      <c r="AL169" s="162"/>
      <c r="AM169" s="162"/>
      <c r="AN169" s="162"/>
      <c r="AO169" s="162"/>
      <c r="AP169" s="162"/>
      <c r="AQ169" s="162"/>
      <c r="AR169" s="162"/>
      <c r="AS169" s="162"/>
      <c r="AT169" s="162"/>
      <c r="AU169" s="162"/>
      <c r="AV169" s="162"/>
      <c r="AW169" s="162"/>
      <c r="AX169" s="162"/>
      <c r="AY169" s="162"/>
      <c r="AZ169" s="162"/>
      <c r="BA169" s="162"/>
      <c r="BB169" s="162"/>
      <c r="BC169" s="162"/>
      <c r="BD169" s="162"/>
      <c r="BE169" s="162"/>
      <c r="BF169" s="162"/>
      <c r="BG169" s="162"/>
      <c r="BH169" s="162"/>
    </row>
    <row r="170" spans="1:60" outlineLevel="1" x14ac:dyDescent="0.2">
      <c r="A170" s="163"/>
      <c r="B170" s="168"/>
      <c r="C170" s="205" t="s">
        <v>228</v>
      </c>
      <c r="D170" s="171"/>
      <c r="E170" s="175"/>
      <c r="F170" s="180"/>
      <c r="G170" s="180"/>
      <c r="H170" s="180"/>
      <c r="I170" s="180"/>
      <c r="J170" s="180"/>
      <c r="K170" s="180"/>
      <c r="L170" s="180"/>
      <c r="M170" s="180"/>
      <c r="N170" s="180"/>
      <c r="O170" s="180"/>
      <c r="P170" s="180"/>
      <c r="Q170" s="180"/>
      <c r="R170" s="180"/>
      <c r="S170" s="180"/>
      <c r="T170" s="181"/>
      <c r="U170" s="180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 t="s">
        <v>95</v>
      </c>
      <c r="AF170" s="162">
        <v>0</v>
      </c>
      <c r="AG170" s="162"/>
      <c r="AH170" s="162"/>
      <c r="AI170" s="162"/>
      <c r="AJ170" s="162"/>
      <c r="AK170" s="162"/>
      <c r="AL170" s="162"/>
      <c r="AM170" s="162"/>
      <c r="AN170" s="162"/>
      <c r="AO170" s="162"/>
      <c r="AP170" s="162"/>
      <c r="AQ170" s="162"/>
      <c r="AR170" s="162"/>
      <c r="AS170" s="162"/>
      <c r="AT170" s="162"/>
      <c r="AU170" s="162"/>
      <c r="AV170" s="162"/>
      <c r="AW170" s="162"/>
      <c r="AX170" s="162"/>
      <c r="AY170" s="162"/>
      <c r="AZ170" s="162"/>
      <c r="BA170" s="162"/>
      <c r="BB170" s="162"/>
      <c r="BC170" s="162"/>
      <c r="BD170" s="162"/>
      <c r="BE170" s="162"/>
      <c r="BF170" s="162"/>
      <c r="BG170" s="162"/>
      <c r="BH170" s="162"/>
    </row>
    <row r="171" spans="1:60" outlineLevel="1" x14ac:dyDescent="0.2">
      <c r="A171" s="163"/>
      <c r="B171" s="168"/>
      <c r="C171" s="205" t="s">
        <v>51</v>
      </c>
      <c r="D171" s="171"/>
      <c r="E171" s="175">
        <v>1</v>
      </c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1"/>
      <c r="U171" s="180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 t="s">
        <v>95</v>
      </c>
      <c r="AF171" s="162">
        <v>0</v>
      </c>
      <c r="AG171" s="162"/>
      <c r="AH171" s="162"/>
      <c r="AI171" s="162"/>
      <c r="AJ171" s="162"/>
      <c r="AK171" s="162"/>
      <c r="AL171" s="162"/>
      <c r="AM171" s="162"/>
      <c r="AN171" s="162"/>
      <c r="AO171" s="162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</row>
    <row r="172" spans="1:60" ht="22.5" outlineLevel="1" x14ac:dyDescent="0.2">
      <c r="A172" s="163">
        <v>33</v>
      </c>
      <c r="B172" s="168" t="s">
        <v>229</v>
      </c>
      <c r="C172" s="204" t="s">
        <v>230</v>
      </c>
      <c r="D172" s="170" t="s">
        <v>92</v>
      </c>
      <c r="E172" s="174">
        <v>1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80">
        <v>3.7000000000000002E-3</v>
      </c>
      <c r="O172" s="180">
        <f>ROUND(E172*N172,2)</f>
        <v>0</v>
      </c>
      <c r="P172" s="180">
        <v>0</v>
      </c>
      <c r="Q172" s="180">
        <f>ROUND(E172*P172,2)</f>
        <v>0</v>
      </c>
      <c r="R172" s="180"/>
      <c r="S172" s="180"/>
      <c r="T172" s="181">
        <v>0.36099999999999999</v>
      </c>
      <c r="U172" s="180">
        <f>ROUND(E172*T172,2)</f>
        <v>0.36</v>
      </c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 t="s">
        <v>93</v>
      </c>
      <c r="AF172" s="162"/>
      <c r="AG172" s="162"/>
      <c r="AH172" s="162"/>
      <c r="AI172" s="162"/>
      <c r="AJ172" s="162"/>
      <c r="AK172" s="162"/>
      <c r="AL172" s="162"/>
      <c r="AM172" s="162"/>
      <c r="AN172" s="162"/>
      <c r="AO172" s="162"/>
      <c r="AP172" s="162"/>
      <c r="AQ172" s="162"/>
      <c r="AR172" s="162"/>
      <c r="AS172" s="162"/>
      <c r="AT172" s="162"/>
      <c r="AU172" s="162"/>
      <c r="AV172" s="162"/>
      <c r="AW172" s="162"/>
      <c r="AX172" s="162"/>
      <c r="AY172" s="162"/>
      <c r="AZ172" s="162"/>
      <c r="BA172" s="162"/>
      <c r="BB172" s="162"/>
      <c r="BC172" s="162"/>
      <c r="BD172" s="162"/>
      <c r="BE172" s="162"/>
      <c r="BF172" s="162"/>
      <c r="BG172" s="162"/>
      <c r="BH172" s="162"/>
    </row>
    <row r="173" spans="1:60" outlineLevel="1" x14ac:dyDescent="0.2">
      <c r="A173" s="163"/>
      <c r="B173" s="168"/>
      <c r="C173" s="205" t="s">
        <v>231</v>
      </c>
      <c r="D173" s="171"/>
      <c r="E173" s="175"/>
      <c r="F173" s="180"/>
      <c r="G173" s="180"/>
      <c r="H173" s="180"/>
      <c r="I173" s="180"/>
      <c r="J173" s="180"/>
      <c r="K173" s="180"/>
      <c r="L173" s="180"/>
      <c r="M173" s="180"/>
      <c r="N173" s="180"/>
      <c r="O173" s="180"/>
      <c r="P173" s="180"/>
      <c r="Q173" s="180"/>
      <c r="R173" s="180"/>
      <c r="S173" s="180"/>
      <c r="T173" s="181"/>
      <c r="U173" s="180"/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 t="s">
        <v>95</v>
      </c>
      <c r="AF173" s="162">
        <v>0</v>
      </c>
      <c r="AG173" s="162"/>
      <c r="AH173" s="162"/>
      <c r="AI173" s="162"/>
      <c r="AJ173" s="162"/>
      <c r="AK173" s="162"/>
      <c r="AL173" s="162"/>
      <c r="AM173" s="162"/>
      <c r="AN173" s="162"/>
      <c r="AO173" s="162"/>
      <c r="AP173" s="162"/>
      <c r="AQ173" s="162"/>
      <c r="AR173" s="162"/>
      <c r="AS173" s="162"/>
      <c r="AT173" s="162"/>
      <c r="AU173" s="162"/>
      <c r="AV173" s="162"/>
      <c r="AW173" s="162"/>
      <c r="AX173" s="162"/>
      <c r="AY173" s="162"/>
      <c r="AZ173" s="162"/>
      <c r="BA173" s="162"/>
      <c r="BB173" s="162"/>
      <c r="BC173" s="162"/>
      <c r="BD173" s="162"/>
      <c r="BE173" s="162"/>
      <c r="BF173" s="162"/>
      <c r="BG173" s="162"/>
      <c r="BH173" s="162"/>
    </row>
    <row r="174" spans="1:60" outlineLevel="1" x14ac:dyDescent="0.2">
      <c r="A174" s="163"/>
      <c r="B174" s="168"/>
      <c r="C174" s="205" t="s">
        <v>51</v>
      </c>
      <c r="D174" s="171"/>
      <c r="E174" s="175">
        <v>1</v>
      </c>
      <c r="F174" s="180"/>
      <c r="G174" s="180"/>
      <c r="H174" s="180"/>
      <c r="I174" s="180"/>
      <c r="J174" s="180"/>
      <c r="K174" s="180"/>
      <c r="L174" s="180"/>
      <c r="M174" s="180"/>
      <c r="N174" s="180"/>
      <c r="O174" s="180"/>
      <c r="P174" s="180"/>
      <c r="Q174" s="180"/>
      <c r="R174" s="180"/>
      <c r="S174" s="180"/>
      <c r="T174" s="181"/>
      <c r="U174" s="180"/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 t="s">
        <v>95</v>
      </c>
      <c r="AF174" s="162">
        <v>0</v>
      </c>
      <c r="AG174" s="162"/>
      <c r="AH174" s="162"/>
      <c r="AI174" s="162"/>
      <c r="AJ174" s="162"/>
      <c r="AK174" s="162"/>
      <c r="AL174" s="162"/>
      <c r="AM174" s="162"/>
      <c r="AN174" s="162"/>
      <c r="AO174" s="162"/>
      <c r="AP174" s="162"/>
      <c r="AQ174" s="162"/>
      <c r="AR174" s="162"/>
      <c r="AS174" s="162"/>
      <c r="AT174" s="162"/>
      <c r="AU174" s="162"/>
      <c r="AV174" s="162"/>
      <c r="AW174" s="162"/>
      <c r="AX174" s="162"/>
      <c r="AY174" s="162"/>
      <c r="AZ174" s="162"/>
      <c r="BA174" s="162"/>
      <c r="BB174" s="162"/>
      <c r="BC174" s="162"/>
      <c r="BD174" s="162"/>
      <c r="BE174" s="162"/>
      <c r="BF174" s="162"/>
      <c r="BG174" s="162"/>
      <c r="BH174" s="162"/>
    </row>
    <row r="175" spans="1:60" outlineLevel="1" x14ac:dyDescent="0.2">
      <c r="A175" s="163">
        <v>34</v>
      </c>
      <c r="B175" s="168" t="s">
        <v>232</v>
      </c>
      <c r="C175" s="204" t="s">
        <v>233</v>
      </c>
      <c r="D175" s="170" t="s">
        <v>92</v>
      </c>
      <c r="E175" s="174">
        <v>1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80">
        <v>0</v>
      </c>
      <c r="O175" s="180">
        <f>ROUND(E175*N175,2)</f>
        <v>0</v>
      </c>
      <c r="P175" s="180">
        <v>0</v>
      </c>
      <c r="Q175" s="180">
        <f>ROUND(E175*P175,2)</f>
        <v>0</v>
      </c>
      <c r="R175" s="180"/>
      <c r="S175" s="180"/>
      <c r="T175" s="181">
        <v>0.125</v>
      </c>
      <c r="U175" s="180">
        <f>ROUND(E175*T175,2)</f>
        <v>0.13</v>
      </c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 t="s">
        <v>93</v>
      </c>
      <c r="AF175" s="162"/>
      <c r="AG175" s="162"/>
      <c r="AH175" s="162"/>
      <c r="AI175" s="162"/>
      <c r="AJ175" s="162"/>
      <c r="AK175" s="162"/>
      <c r="AL175" s="162"/>
      <c r="AM175" s="162"/>
      <c r="AN175" s="162"/>
      <c r="AO175" s="162"/>
      <c r="AP175" s="162"/>
      <c r="AQ175" s="162"/>
      <c r="AR175" s="162"/>
      <c r="AS175" s="162"/>
      <c r="AT175" s="162"/>
      <c r="AU175" s="162"/>
      <c r="AV175" s="162"/>
      <c r="AW175" s="162"/>
      <c r="AX175" s="162"/>
      <c r="AY175" s="162"/>
      <c r="AZ175" s="162"/>
      <c r="BA175" s="162"/>
      <c r="BB175" s="162"/>
      <c r="BC175" s="162"/>
      <c r="BD175" s="162"/>
      <c r="BE175" s="162"/>
      <c r="BF175" s="162"/>
      <c r="BG175" s="162"/>
      <c r="BH175" s="162"/>
    </row>
    <row r="176" spans="1:60" outlineLevel="1" x14ac:dyDescent="0.2">
      <c r="A176" s="163"/>
      <c r="B176" s="168"/>
      <c r="C176" s="205" t="s">
        <v>231</v>
      </c>
      <c r="D176" s="171"/>
      <c r="E176" s="175"/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1"/>
      <c r="U176" s="180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 t="s">
        <v>95</v>
      </c>
      <c r="AF176" s="162">
        <v>0</v>
      </c>
      <c r="AG176" s="162"/>
      <c r="AH176" s="162"/>
      <c r="AI176" s="162"/>
      <c r="AJ176" s="162"/>
      <c r="AK176" s="162"/>
      <c r="AL176" s="162"/>
      <c r="AM176" s="162"/>
      <c r="AN176" s="162"/>
      <c r="AO176" s="162"/>
      <c r="AP176" s="162"/>
      <c r="AQ176" s="162"/>
      <c r="AR176" s="162"/>
      <c r="AS176" s="162"/>
      <c r="AT176" s="162"/>
      <c r="AU176" s="162"/>
      <c r="AV176" s="162"/>
      <c r="AW176" s="162"/>
      <c r="AX176" s="162"/>
      <c r="AY176" s="162"/>
      <c r="AZ176" s="162"/>
      <c r="BA176" s="162"/>
      <c r="BB176" s="162"/>
      <c r="BC176" s="162"/>
      <c r="BD176" s="162"/>
      <c r="BE176" s="162"/>
      <c r="BF176" s="162"/>
      <c r="BG176" s="162"/>
      <c r="BH176" s="162"/>
    </row>
    <row r="177" spans="1:60" outlineLevel="1" x14ac:dyDescent="0.2">
      <c r="A177" s="163"/>
      <c r="B177" s="168"/>
      <c r="C177" s="205" t="s">
        <v>51</v>
      </c>
      <c r="D177" s="171"/>
      <c r="E177" s="175">
        <v>1</v>
      </c>
      <c r="F177" s="180"/>
      <c r="G177" s="180"/>
      <c r="H177" s="180"/>
      <c r="I177" s="180"/>
      <c r="J177" s="180"/>
      <c r="K177" s="180"/>
      <c r="L177" s="180"/>
      <c r="M177" s="180"/>
      <c r="N177" s="180"/>
      <c r="O177" s="180"/>
      <c r="P177" s="180"/>
      <c r="Q177" s="180"/>
      <c r="R177" s="180"/>
      <c r="S177" s="180"/>
      <c r="T177" s="181"/>
      <c r="U177" s="180"/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 t="s">
        <v>95</v>
      </c>
      <c r="AF177" s="162">
        <v>0</v>
      </c>
      <c r="AG177" s="162"/>
      <c r="AH177" s="162"/>
      <c r="AI177" s="162"/>
      <c r="AJ177" s="162"/>
      <c r="AK177" s="162"/>
      <c r="AL177" s="162"/>
      <c r="AM177" s="162"/>
      <c r="AN177" s="162"/>
      <c r="AO177" s="162"/>
      <c r="AP177" s="162"/>
      <c r="AQ177" s="162"/>
      <c r="AR177" s="162"/>
      <c r="AS177" s="162"/>
      <c r="AT177" s="162"/>
      <c r="AU177" s="162"/>
      <c r="AV177" s="162"/>
      <c r="AW177" s="162"/>
      <c r="AX177" s="162"/>
      <c r="AY177" s="162"/>
      <c r="AZ177" s="162"/>
      <c r="BA177" s="162"/>
      <c r="BB177" s="162"/>
      <c r="BC177" s="162"/>
      <c r="BD177" s="162"/>
      <c r="BE177" s="162"/>
      <c r="BF177" s="162"/>
      <c r="BG177" s="162"/>
      <c r="BH177" s="162"/>
    </row>
    <row r="178" spans="1:60" x14ac:dyDescent="0.2">
      <c r="A178" s="164" t="s">
        <v>88</v>
      </c>
      <c r="B178" s="169" t="s">
        <v>57</v>
      </c>
      <c r="C178" s="207" t="s">
        <v>58</v>
      </c>
      <c r="D178" s="173"/>
      <c r="E178" s="177"/>
      <c r="F178" s="182"/>
      <c r="G178" s="182">
        <f>SUMIF(AE179:AE197,"&lt;&gt;NOR",G179:G197)</f>
        <v>0</v>
      </c>
      <c r="H178" s="182"/>
      <c r="I178" s="182">
        <f>SUM(I179:I197)</f>
        <v>0</v>
      </c>
      <c r="J178" s="182"/>
      <c r="K178" s="182">
        <f>SUM(K179:K197)</f>
        <v>0</v>
      </c>
      <c r="L178" s="182"/>
      <c r="M178" s="182">
        <f>SUM(M179:M197)</f>
        <v>0</v>
      </c>
      <c r="N178" s="182"/>
      <c r="O178" s="182">
        <f>SUM(O179:O197)</f>
        <v>0</v>
      </c>
      <c r="P178" s="182"/>
      <c r="Q178" s="182">
        <f>SUM(Q179:Q197)</f>
        <v>0</v>
      </c>
      <c r="R178" s="182"/>
      <c r="S178" s="182"/>
      <c r="T178" s="183"/>
      <c r="U178" s="182">
        <f>SUM(U179:U197)</f>
        <v>0</v>
      </c>
      <c r="AE178" t="s">
        <v>89</v>
      </c>
    </row>
    <row r="179" spans="1:60" outlineLevel="1" x14ac:dyDescent="0.2">
      <c r="A179" s="163">
        <v>35</v>
      </c>
      <c r="B179" s="168" t="s">
        <v>234</v>
      </c>
      <c r="C179" s="204" t="s">
        <v>235</v>
      </c>
      <c r="D179" s="170" t="s">
        <v>236</v>
      </c>
      <c r="E179" s="174">
        <v>129.19450000000001</v>
      </c>
      <c r="F179" s="179"/>
      <c r="G179" s="180">
        <f>ROUND(E179*F179,2)</f>
        <v>0</v>
      </c>
      <c r="H179" s="179"/>
      <c r="I179" s="180">
        <f>ROUND(E179*H179,2)</f>
        <v>0</v>
      </c>
      <c r="J179" s="179"/>
      <c r="K179" s="180">
        <f>ROUND(E179*J179,2)</f>
        <v>0</v>
      </c>
      <c r="L179" s="180">
        <v>21</v>
      </c>
      <c r="M179" s="180">
        <f>G179*(1+L179/100)</f>
        <v>0</v>
      </c>
      <c r="N179" s="180">
        <v>0</v>
      </c>
      <c r="O179" s="180">
        <f>ROUND(E179*N179,2)</f>
        <v>0</v>
      </c>
      <c r="P179" s="180">
        <v>0</v>
      </c>
      <c r="Q179" s="180">
        <f>ROUND(E179*P179,2)</f>
        <v>0</v>
      </c>
      <c r="R179" s="180"/>
      <c r="S179" s="180"/>
      <c r="T179" s="181">
        <v>0</v>
      </c>
      <c r="U179" s="180">
        <f>ROUND(E179*T179,2)</f>
        <v>0</v>
      </c>
      <c r="V179" s="162"/>
      <c r="W179" s="162"/>
      <c r="X179" s="162"/>
      <c r="Y179" s="162"/>
      <c r="Z179" s="162"/>
      <c r="AA179" s="162"/>
      <c r="AB179" s="162"/>
      <c r="AC179" s="162"/>
      <c r="AD179" s="162"/>
      <c r="AE179" s="162" t="s">
        <v>175</v>
      </c>
      <c r="AF179" s="162"/>
      <c r="AG179" s="162"/>
      <c r="AH179" s="162"/>
      <c r="AI179" s="162"/>
      <c r="AJ179" s="162"/>
      <c r="AK179" s="162"/>
      <c r="AL179" s="162"/>
      <c r="AM179" s="162"/>
      <c r="AN179" s="162"/>
      <c r="AO179" s="162"/>
      <c r="AP179" s="162"/>
      <c r="AQ179" s="162"/>
      <c r="AR179" s="162"/>
      <c r="AS179" s="162"/>
      <c r="AT179" s="162"/>
      <c r="AU179" s="162"/>
      <c r="AV179" s="162"/>
      <c r="AW179" s="162"/>
      <c r="AX179" s="162"/>
      <c r="AY179" s="162"/>
      <c r="AZ179" s="162"/>
      <c r="BA179" s="162"/>
      <c r="BB179" s="162"/>
      <c r="BC179" s="162"/>
      <c r="BD179" s="162"/>
      <c r="BE179" s="162"/>
      <c r="BF179" s="162"/>
      <c r="BG179" s="162"/>
      <c r="BH179" s="162"/>
    </row>
    <row r="180" spans="1:60" outlineLevel="1" x14ac:dyDescent="0.2">
      <c r="A180" s="163"/>
      <c r="B180" s="168"/>
      <c r="C180" s="205" t="s">
        <v>237</v>
      </c>
      <c r="D180" s="171"/>
      <c r="E180" s="175"/>
      <c r="F180" s="180"/>
      <c r="G180" s="180"/>
      <c r="H180" s="180"/>
      <c r="I180" s="180"/>
      <c r="J180" s="180"/>
      <c r="K180" s="180"/>
      <c r="L180" s="180"/>
      <c r="M180" s="180"/>
      <c r="N180" s="180"/>
      <c r="O180" s="180"/>
      <c r="P180" s="180"/>
      <c r="Q180" s="180"/>
      <c r="R180" s="180"/>
      <c r="S180" s="180"/>
      <c r="T180" s="181"/>
      <c r="U180" s="180"/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 t="s">
        <v>95</v>
      </c>
      <c r="AF180" s="162">
        <v>0</v>
      </c>
      <c r="AG180" s="162"/>
      <c r="AH180" s="162"/>
      <c r="AI180" s="162"/>
      <c r="AJ180" s="162"/>
      <c r="AK180" s="162"/>
      <c r="AL180" s="162"/>
      <c r="AM180" s="162"/>
      <c r="AN180" s="162"/>
      <c r="AO180" s="162"/>
      <c r="AP180" s="162"/>
      <c r="AQ180" s="162"/>
      <c r="AR180" s="162"/>
      <c r="AS180" s="162"/>
      <c r="AT180" s="162"/>
      <c r="AU180" s="162"/>
      <c r="AV180" s="162"/>
      <c r="AW180" s="162"/>
      <c r="AX180" s="162"/>
      <c r="AY180" s="162"/>
      <c r="AZ180" s="162"/>
      <c r="BA180" s="162"/>
      <c r="BB180" s="162"/>
      <c r="BC180" s="162"/>
      <c r="BD180" s="162"/>
      <c r="BE180" s="162"/>
      <c r="BF180" s="162"/>
      <c r="BG180" s="162"/>
      <c r="BH180" s="162"/>
    </row>
    <row r="181" spans="1:60" outlineLevel="1" x14ac:dyDescent="0.2">
      <c r="A181" s="163"/>
      <c r="B181" s="168"/>
      <c r="C181" s="205" t="s">
        <v>238</v>
      </c>
      <c r="D181" s="171"/>
      <c r="E181" s="175">
        <v>42.685499999999998</v>
      </c>
      <c r="F181" s="180"/>
      <c r="G181" s="180"/>
      <c r="H181" s="180"/>
      <c r="I181" s="180"/>
      <c r="J181" s="180"/>
      <c r="K181" s="180"/>
      <c r="L181" s="180"/>
      <c r="M181" s="180"/>
      <c r="N181" s="180"/>
      <c r="O181" s="180"/>
      <c r="P181" s="180"/>
      <c r="Q181" s="180"/>
      <c r="R181" s="180"/>
      <c r="S181" s="180"/>
      <c r="T181" s="181"/>
      <c r="U181" s="180"/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 t="s">
        <v>95</v>
      </c>
      <c r="AF181" s="162">
        <v>0</v>
      </c>
      <c r="AG181" s="162"/>
      <c r="AH181" s="162"/>
      <c r="AI181" s="162"/>
      <c r="AJ181" s="162"/>
      <c r="AK181" s="162"/>
      <c r="AL181" s="162"/>
      <c r="AM181" s="162"/>
      <c r="AN181" s="162"/>
      <c r="AO181" s="162"/>
      <c r="AP181" s="162"/>
      <c r="AQ181" s="162"/>
      <c r="AR181" s="162"/>
      <c r="AS181" s="162"/>
      <c r="AT181" s="162"/>
      <c r="AU181" s="162"/>
      <c r="AV181" s="162"/>
      <c r="AW181" s="162"/>
      <c r="AX181" s="162"/>
      <c r="AY181" s="162"/>
      <c r="AZ181" s="162"/>
      <c r="BA181" s="162"/>
      <c r="BB181" s="162"/>
      <c r="BC181" s="162"/>
      <c r="BD181" s="162"/>
      <c r="BE181" s="162"/>
      <c r="BF181" s="162"/>
      <c r="BG181" s="162"/>
      <c r="BH181" s="162"/>
    </row>
    <row r="182" spans="1:60" outlineLevel="1" x14ac:dyDescent="0.2">
      <c r="A182" s="163"/>
      <c r="B182" s="168"/>
      <c r="C182" s="205" t="s">
        <v>239</v>
      </c>
      <c r="D182" s="171"/>
      <c r="E182" s="175">
        <v>56.914000000000001</v>
      </c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  <c r="S182" s="180"/>
      <c r="T182" s="181"/>
      <c r="U182" s="180"/>
      <c r="V182" s="162"/>
      <c r="W182" s="162"/>
      <c r="X182" s="162"/>
      <c r="Y182" s="162"/>
      <c r="Z182" s="162"/>
      <c r="AA182" s="162"/>
      <c r="AB182" s="162"/>
      <c r="AC182" s="162"/>
      <c r="AD182" s="162"/>
      <c r="AE182" s="162" t="s">
        <v>95</v>
      </c>
      <c r="AF182" s="162">
        <v>0</v>
      </c>
      <c r="AG182" s="162"/>
      <c r="AH182" s="162"/>
      <c r="AI182" s="162"/>
      <c r="AJ182" s="162"/>
      <c r="AK182" s="162"/>
      <c r="AL182" s="162"/>
      <c r="AM182" s="162"/>
      <c r="AN182" s="162"/>
      <c r="AO182" s="162"/>
      <c r="AP182" s="162"/>
      <c r="AQ182" s="162"/>
      <c r="AR182" s="162"/>
      <c r="AS182" s="162"/>
      <c r="AT182" s="162"/>
      <c r="AU182" s="162"/>
      <c r="AV182" s="162"/>
      <c r="AW182" s="162"/>
      <c r="AX182" s="162"/>
      <c r="AY182" s="162"/>
      <c r="AZ182" s="162"/>
      <c r="BA182" s="162"/>
      <c r="BB182" s="162"/>
      <c r="BC182" s="162"/>
      <c r="BD182" s="162"/>
      <c r="BE182" s="162"/>
      <c r="BF182" s="162"/>
      <c r="BG182" s="162"/>
      <c r="BH182" s="162"/>
    </row>
    <row r="183" spans="1:60" outlineLevel="1" x14ac:dyDescent="0.2">
      <c r="A183" s="163"/>
      <c r="B183" s="168"/>
      <c r="C183" s="205" t="s">
        <v>240</v>
      </c>
      <c r="D183" s="171"/>
      <c r="E183" s="175">
        <v>29.594999999999999</v>
      </c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  <c r="S183" s="180"/>
      <c r="T183" s="181"/>
      <c r="U183" s="180"/>
      <c r="V183" s="162"/>
      <c r="W183" s="162"/>
      <c r="X183" s="162"/>
      <c r="Y183" s="162"/>
      <c r="Z183" s="162"/>
      <c r="AA183" s="162"/>
      <c r="AB183" s="162"/>
      <c r="AC183" s="162"/>
      <c r="AD183" s="162"/>
      <c r="AE183" s="162" t="s">
        <v>95</v>
      </c>
      <c r="AF183" s="162">
        <v>0</v>
      </c>
      <c r="AG183" s="162"/>
      <c r="AH183" s="162"/>
      <c r="AI183" s="162"/>
      <c r="AJ183" s="162"/>
      <c r="AK183" s="162"/>
      <c r="AL183" s="162"/>
      <c r="AM183" s="162"/>
      <c r="AN183" s="162"/>
      <c r="AO183" s="162"/>
      <c r="AP183" s="162"/>
      <c r="AQ183" s="162"/>
      <c r="AR183" s="162"/>
      <c r="AS183" s="162"/>
      <c r="AT183" s="162"/>
      <c r="AU183" s="162"/>
      <c r="AV183" s="162"/>
      <c r="AW183" s="162"/>
      <c r="AX183" s="162"/>
      <c r="AY183" s="162"/>
      <c r="AZ183" s="162"/>
      <c r="BA183" s="162"/>
      <c r="BB183" s="162"/>
      <c r="BC183" s="162"/>
      <c r="BD183" s="162"/>
      <c r="BE183" s="162"/>
      <c r="BF183" s="162"/>
      <c r="BG183" s="162"/>
      <c r="BH183" s="162"/>
    </row>
    <row r="184" spans="1:60" outlineLevel="1" x14ac:dyDescent="0.2">
      <c r="A184" s="163">
        <v>36</v>
      </c>
      <c r="B184" s="168" t="s">
        <v>241</v>
      </c>
      <c r="C184" s="204" t="s">
        <v>242</v>
      </c>
      <c r="D184" s="170" t="s">
        <v>236</v>
      </c>
      <c r="E184" s="174">
        <v>3100.6680000000001</v>
      </c>
      <c r="F184" s="179"/>
      <c r="G184" s="180">
        <f>ROUND(E184*F184,2)</f>
        <v>0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0</v>
      </c>
      <c r="N184" s="180">
        <v>0</v>
      </c>
      <c r="O184" s="180">
        <f>ROUND(E184*N184,2)</f>
        <v>0</v>
      </c>
      <c r="P184" s="180">
        <v>0</v>
      </c>
      <c r="Q184" s="180">
        <f>ROUND(E184*P184,2)</f>
        <v>0</v>
      </c>
      <c r="R184" s="180"/>
      <c r="S184" s="180"/>
      <c r="T184" s="181">
        <v>0</v>
      </c>
      <c r="U184" s="180">
        <f>ROUND(E184*T184,2)</f>
        <v>0</v>
      </c>
      <c r="V184" s="162"/>
      <c r="W184" s="162"/>
      <c r="X184" s="162"/>
      <c r="Y184" s="162"/>
      <c r="Z184" s="162"/>
      <c r="AA184" s="162"/>
      <c r="AB184" s="162"/>
      <c r="AC184" s="162"/>
      <c r="AD184" s="162"/>
      <c r="AE184" s="162" t="s">
        <v>175</v>
      </c>
      <c r="AF184" s="162"/>
      <c r="AG184" s="162"/>
      <c r="AH184" s="162"/>
      <c r="AI184" s="162"/>
      <c r="AJ184" s="162"/>
      <c r="AK184" s="162"/>
      <c r="AL184" s="162"/>
      <c r="AM184" s="162"/>
      <c r="AN184" s="162"/>
      <c r="AO184" s="162"/>
      <c r="AP184" s="162"/>
      <c r="AQ184" s="162"/>
      <c r="AR184" s="162"/>
      <c r="AS184" s="162"/>
      <c r="AT184" s="162"/>
      <c r="AU184" s="162"/>
      <c r="AV184" s="162"/>
      <c r="AW184" s="162"/>
      <c r="AX184" s="162"/>
      <c r="AY184" s="162"/>
      <c r="AZ184" s="162"/>
      <c r="BA184" s="162"/>
      <c r="BB184" s="162"/>
      <c r="BC184" s="162"/>
      <c r="BD184" s="162"/>
      <c r="BE184" s="162"/>
      <c r="BF184" s="162"/>
      <c r="BG184" s="162"/>
      <c r="BH184" s="162"/>
    </row>
    <row r="185" spans="1:60" outlineLevel="1" x14ac:dyDescent="0.2">
      <c r="A185" s="163"/>
      <c r="B185" s="168"/>
      <c r="C185" s="205" t="s">
        <v>237</v>
      </c>
      <c r="D185" s="171"/>
      <c r="E185" s="175"/>
      <c r="F185" s="180"/>
      <c r="G185" s="180"/>
      <c r="H185" s="180"/>
      <c r="I185" s="180"/>
      <c r="J185" s="180"/>
      <c r="K185" s="180"/>
      <c r="L185" s="180"/>
      <c r="M185" s="180"/>
      <c r="N185" s="180"/>
      <c r="O185" s="180"/>
      <c r="P185" s="180"/>
      <c r="Q185" s="180"/>
      <c r="R185" s="180"/>
      <c r="S185" s="180"/>
      <c r="T185" s="181"/>
      <c r="U185" s="180"/>
      <c r="V185" s="162"/>
      <c r="W185" s="162"/>
      <c r="X185" s="162"/>
      <c r="Y185" s="162"/>
      <c r="Z185" s="162"/>
      <c r="AA185" s="162"/>
      <c r="AB185" s="162"/>
      <c r="AC185" s="162"/>
      <c r="AD185" s="162"/>
      <c r="AE185" s="162" t="s">
        <v>95</v>
      </c>
      <c r="AF185" s="162">
        <v>0</v>
      </c>
      <c r="AG185" s="162"/>
      <c r="AH185" s="162"/>
      <c r="AI185" s="162"/>
      <c r="AJ185" s="162"/>
      <c r="AK185" s="162"/>
      <c r="AL185" s="162"/>
      <c r="AM185" s="162"/>
      <c r="AN185" s="162"/>
      <c r="AO185" s="162"/>
      <c r="AP185" s="162"/>
      <c r="AQ185" s="162"/>
      <c r="AR185" s="162"/>
      <c r="AS185" s="162"/>
      <c r="AT185" s="162"/>
      <c r="AU185" s="162"/>
      <c r="AV185" s="162"/>
      <c r="AW185" s="162"/>
      <c r="AX185" s="162"/>
      <c r="AY185" s="162"/>
      <c r="AZ185" s="162"/>
      <c r="BA185" s="162"/>
      <c r="BB185" s="162"/>
      <c r="BC185" s="162"/>
      <c r="BD185" s="162"/>
      <c r="BE185" s="162"/>
      <c r="BF185" s="162"/>
      <c r="BG185" s="162"/>
      <c r="BH185" s="162"/>
    </row>
    <row r="186" spans="1:60" outlineLevel="1" x14ac:dyDescent="0.2">
      <c r="A186" s="163"/>
      <c r="B186" s="168"/>
      <c r="C186" s="205" t="s">
        <v>243</v>
      </c>
      <c r="D186" s="171"/>
      <c r="E186" s="175">
        <v>3100.6680000000001</v>
      </c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  <c r="S186" s="180"/>
      <c r="T186" s="181"/>
      <c r="U186" s="180"/>
      <c r="V186" s="162"/>
      <c r="W186" s="162"/>
      <c r="X186" s="162"/>
      <c r="Y186" s="162"/>
      <c r="Z186" s="162"/>
      <c r="AA186" s="162"/>
      <c r="AB186" s="162"/>
      <c r="AC186" s="162"/>
      <c r="AD186" s="162"/>
      <c r="AE186" s="162" t="s">
        <v>95</v>
      </c>
      <c r="AF186" s="162">
        <v>0</v>
      </c>
      <c r="AG186" s="162"/>
      <c r="AH186" s="162"/>
      <c r="AI186" s="162"/>
      <c r="AJ186" s="162"/>
      <c r="AK186" s="162"/>
      <c r="AL186" s="162"/>
      <c r="AM186" s="162"/>
      <c r="AN186" s="162"/>
      <c r="AO186" s="162"/>
      <c r="AP186" s="162"/>
      <c r="AQ186" s="162"/>
      <c r="AR186" s="162"/>
      <c r="AS186" s="162"/>
      <c r="AT186" s="162"/>
      <c r="AU186" s="162"/>
      <c r="AV186" s="162"/>
      <c r="AW186" s="162"/>
      <c r="AX186" s="162"/>
      <c r="AY186" s="162"/>
      <c r="AZ186" s="162"/>
      <c r="BA186" s="162"/>
      <c r="BB186" s="162"/>
      <c r="BC186" s="162"/>
      <c r="BD186" s="162"/>
      <c r="BE186" s="162"/>
      <c r="BF186" s="162"/>
      <c r="BG186" s="162"/>
      <c r="BH186" s="162"/>
    </row>
    <row r="187" spans="1:60" outlineLevel="1" x14ac:dyDescent="0.2">
      <c r="A187" s="163">
        <v>37</v>
      </c>
      <c r="B187" s="168" t="s">
        <v>244</v>
      </c>
      <c r="C187" s="204" t="s">
        <v>245</v>
      </c>
      <c r="D187" s="170" t="s">
        <v>236</v>
      </c>
      <c r="E187" s="174">
        <v>129.19450000000001</v>
      </c>
      <c r="F187" s="179"/>
      <c r="G187" s="180">
        <f>ROUND(E187*F187,2)</f>
        <v>0</v>
      </c>
      <c r="H187" s="179"/>
      <c r="I187" s="180">
        <f>ROUND(E187*H187,2)</f>
        <v>0</v>
      </c>
      <c r="J187" s="179"/>
      <c r="K187" s="180">
        <f>ROUND(E187*J187,2)</f>
        <v>0</v>
      </c>
      <c r="L187" s="180">
        <v>21</v>
      </c>
      <c r="M187" s="180">
        <f>G187*(1+L187/100)</f>
        <v>0</v>
      </c>
      <c r="N187" s="180">
        <v>0</v>
      </c>
      <c r="O187" s="180">
        <f>ROUND(E187*N187,2)</f>
        <v>0</v>
      </c>
      <c r="P187" s="180">
        <v>0</v>
      </c>
      <c r="Q187" s="180">
        <f>ROUND(E187*P187,2)</f>
        <v>0</v>
      </c>
      <c r="R187" s="180"/>
      <c r="S187" s="180"/>
      <c r="T187" s="181">
        <v>0</v>
      </c>
      <c r="U187" s="180">
        <f>ROUND(E187*T187,2)</f>
        <v>0</v>
      </c>
      <c r="V187" s="162"/>
      <c r="W187" s="162"/>
      <c r="X187" s="162"/>
      <c r="Y187" s="162"/>
      <c r="Z187" s="162"/>
      <c r="AA187" s="162"/>
      <c r="AB187" s="162"/>
      <c r="AC187" s="162"/>
      <c r="AD187" s="162"/>
      <c r="AE187" s="162" t="s">
        <v>175</v>
      </c>
      <c r="AF187" s="162"/>
      <c r="AG187" s="162"/>
      <c r="AH187" s="162"/>
      <c r="AI187" s="162"/>
      <c r="AJ187" s="162"/>
      <c r="AK187" s="162"/>
      <c r="AL187" s="162"/>
      <c r="AM187" s="162"/>
      <c r="AN187" s="162"/>
      <c r="AO187" s="162"/>
      <c r="AP187" s="162"/>
      <c r="AQ187" s="162"/>
      <c r="AR187" s="162"/>
      <c r="AS187" s="162"/>
      <c r="AT187" s="162"/>
      <c r="AU187" s="162"/>
      <c r="AV187" s="162"/>
      <c r="AW187" s="162"/>
      <c r="AX187" s="162"/>
      <c r="AY187" s="162"/>
      <c r="AZ187" s="162"/>
      <c r="BA187" s="162"/>
      <c r="BB187" s="162"/>
      <c r="BC187" s="162"/>
      <c r="BD187" s="162"/>
      <c r="BE187" s="162"/>
      <c r="BF187" s="162"/>
      <c r="BG187" s="162"/>
      <c r="BH187" s="162"/>
    </row>
    <row r="188" spans="1:60" outlineLevel="1" x14ac:dyDescent="0.2">
      <c r="A188" s="163"/>
      <c r="B188" s="168"/>
      <c r="C188" s="205" t="s">
        <v>246</v>
      </c>
      <c r="D188" s="171"/>
      <c r="E188" s="175">
        <v>129.19450000000001</v>
      </c>
      <c r="F188" s="180"/>
      <c r="G188" s="180"/>
      <c r="H188" s="180"/>
      <c r="I188" s="180"/>
      <c r="J188" s="180"/>
      <c r="K188" s="180"/>
      <c r="L188" s="180"/>
      <c r="M188" s="180"/>
      <c r="N188" s="180"/>
      <c r="O188" s="180"/>
      <c r="P188" s="180"/>
      <c r="Q188" s="180"/>
      <c r="R188" s="180"/>
      <c r="S188" s="180"/>
      <c r="T188" s="181"/>
      <c r="U188" s="180"/>
      <c r="V188" s="162"/>
      <c r="W188" s="162"/>
      <c r="X188" s="162"/>
      <c r="Y188" s="162"/>
      <c r="Z188" s="162"/>
      <c r="AA188" s="162"/>
      <c r="AB188" s="162"/>
      <c r="AC188" s="162"/>
      <c r="AD188" s="162"/>
      <c r="AE188" s="162" t="s">
        <v>95</v>
      </c>
      <c r="AF188" s="162">
        <v>0</v>
      </c>
      <c r="AG188" s="162"/>
      <c r="AH188" s="162"/>
      <c r="AI188" s="162"/>
      <c r="AJ188" s="162"/>
      <c r="AK188" s="162"/>
      <c r="AL188" s="162"/>
      <c r="AM188" s="162"/>
      <c r="AN188" s="162"/>
      <c r="AO188" s="162"/>
      <c r="AP188" s="162"/>
      <c r="AQ188" s="162"/>
      <c r="AR188" s="162"/>
      <c r="AS188" s="162"/>
      <c r="AT188" s="162"/>
      <c r="AU188" s="162"/>
      <c r="AV188" s="162"/>
      <c r="AW188" s="162"/>
      <c r="AX188" s="162"/>
      <c r="AY188" s="162"/>
      <c r="AZ188" s="162"/>
      <c r="BA188" s="162"/>
      <c r="BB188" s="162"/>
      <c r="BC188" s="162"/>
      <c r="BD188" s="162"/>
      <c r="BE188" s="162"/>
      <c r="BF188" s="162"/>
      <c r="BG188" s="162"/>
      <c r="BH188" s="162"/>
    </row>
    <row r="189" spans="1:60" outlineLevel="1" x14ac:dyDescent="0.2">
      <c r="A189" s="163">
        <v>38</v>
      </c>
      <c r="B189" s="168" t="s">
        <v>247</v>
      </c>
      <c r="C189" s="204" t="s">
        <v>248</v>
      </c>
      <c r="D189" s="170" t="s">
        <v>236</v>
      </c>
      <c r="E189" s="174">
        <v>56.914000000000001</v>
      </c>
      <c r="F189" s="179"/>
      <c r="G189" s="180">
        <f>ROUND(E189*F189,2)</f>
        <v>0</v>
      </c>
      <c r="H189" s="179"/>
      <c r="I189" s="180">
        <f>ROUND(E189*H189,2)</f>
        <v>0</v>
      </c>
      <c r="J189" s="179"/>
      <c r="K189" s="180">
        <f>ROUND(E189*J189,2)</f>
        <v>0</v>
      </c>
      <c r="L189" s="180">
        <v>21</v>
      </c>
      <c r="M189" s="180">
        <f>G189*(1+L189/100)</f>
        <v>0</v>
      </c>
      <c r="N189" s="180">
        <v>0</v>
      </c>
      <c r="O189" s="180">
        <f>ROUND(E189*N189,2)</f>
        <v>0</v>
      </c>
      <c r="P189" s="180">
        <v>0</v>
      </c>
      <c r="Q189" s="180">
        <f>ROUND(E189*P189,2)</f>
        <v>0</v>
      </c>
      <c r="R189" s="180"/>
      <c r="S189" s="180"/>
      <c r="T189" s="181">
        <v>0</v>
      </c>
      <c r="U189" s="180">
        <f>ROUND(E189*T189,2)</f>
        <v>0</v>
      </c>
      <c r="V189" s="162"/>
      <c r="W189" s="162"/>
      <c r="X189" s="162"/>
      <c r="Y189" s="162"/>
      <c r="Z189" s="162"/>
      <c r="AA189" s="162"/>
      <c r="AB189" s="162"/>
      <c r="AC189" s="162"/>
      <c r="AD189" s="162"/>
      <c r="AE189" s="162" t="s">
        <v>93</v>
      </c>
      <c r="AF189" s="162"/>
      <c r="AG189" s="162"/>
      <c r="AH189" s="162"/>
      <c r="AI189" s="162"/>
      <c r="AJ189" s="162"/>
      <c r="AK189" s="162"/>
      <c r="AL189" s="162"/>
      <c r="AM189" s="162"/>
      <c r="AN189" s="162"/>
      <c r="AO189" s="162"/>
      <c r="AP189" s="162"/>
      <c r="AQ189" s="162"/>
      <c r="AR189" s="162"/>
      <c r="AS189" s="162"/>
      <c r="AT189" s="162"/>
      <c r="AU189" s="162"/>
      <c r="AV189" s="162"/>
      <c r="AW189" s="162"/>
      <c r="AX189" s="162"/>
      <c r="AY189" s="162"/>
      <c r="AZ189" s="162"/>
      <c r="BA189" s="162"/>
      <c r="BB189" s="162"/>
      <c r="BC189" s="162"/>
      <c r="BD189" s="162"/>
      <c r="BE189" s="162"/>
      <c r="BF189" s="162"/>
      <c r="BG189" s="162"/>
      <c r="BH189" s="162"/>
    </row>
    <row r="190" spans="1:60" outlineLevel="1" x14ac:dyDescent="0.2">
      <c r="A190" s="163"/>
      <c r="B190" s="168"/>
      <c r="C190" s="205" t="s">
        <v>237</v>
      </c>
      <c r="D190" s="171"/>
      <c r="E190" s="175"/>
      <c r="F190" s="180"/>
      <c r="G190" s="180"/>
      <c r="H190" s="180"/>
      <c r="I190" s="180"/>
      <c r="J190" s="180"/>
      <c r="K190" s="180"/>
      <c r="L190" s="180"/>
      <c r="M190" s="180"/>
      <c r="N190" s="180"/>
      <c r="O190" s="180"/>
      <c r="P190" s="180"/>
      <c r="Q190" s="180"/>
      <c r="R190" s="180"/>
      <c r="S190" s="180"/>
      <c r="T190" s="181"/>
      <c r="U190" s="180"/>
      <c r="V190" s="162"/>
      <c r="W190" s="162"/>
      <c r="X190" s="162"/>
      <c r="Y190" s="162"/>
      <c r="Z190" s="162"/>
      <c r="AA190" s="162"/>
      <c r="AB190" s="162"/>
      <c r="AC190" s="162"/>
      <c r="AD190" s="162"/>
      <c r="AE190" s="162" t="s">
        <v>95</v>
      </c>
      <c r="AF190" s="162">
        <v>0</v>
      </c>
      <c r="AG190" s="162"/>
      <c r="AH190" s="162"/>
      <c r="AI190" s="162"/>
      <c r="AJ190" s="162"/>
      <c r="AK190" s="162"/>
      <c r="AL190" s="162"/>
      <c r="AM190" s="162"/>
      <c r="AN190" s="162"/>
      <c r="AO190" s="162"/>
      <c r="AP190" s="162"/>
      <c r="AQ190" s="162"/>
      <c r="AR190" s="162"/>
      <c r="AS190" s="162"/>
      <c r="AT190" s="162"/>
      <c r="AU190" s="162"/>
      <c r="AV190" s="162"/>
      <c r="AW190" s="162"/>
      <c r="AX190" s="162"/>
      <c r="AY190" s="162"/>
      <c r="AZ190" s="162"/>
      <c r="BA190" s="162"/>
      <c r="BB190" s="162"/>
      <c r="BC190" s="162"/>
      <c r="BD190" s="162"/>
      <c r="BE190" s="162"/>
      <c r="BF190" s="162"/>
      <c r="BG190" s="162"/>
      <c r="BH190" s="162"/>
    </row>
    <row r="191" spans="1:60" outlineLevel="1" x14ac:dyDescent="0.2">
      <c r="A191" s="163"/>
      <c r="B191" s="168"/>
      <c r="C191" s="205" t="s">
        <v>239</v>
      </c>
      <c r="D191" s="171"/>
      <c r="E191" s="175">
        <v>56.914000000000001</v>
      </c>
      <c r="F191" s="180"/>
      <c r="G191" s="180"/>
      <c r="H191" s="180"/>
      <c r="I191" s="180"/>
      <c r="J191" s="180"/>
      <c r="K191" s="180"/>
      <c r="L191" s="180"/>
      <c r="M191" s="180"/>
      <c r="N191" s="180"/>
      <c r="O191" s="180"/>
      <c r="P191" s="180"/>
      <c r="Q191" s="180"/>
      <c r="R191" s="180"/>
      <c r="S191" s="180"/>
      <c r="T191" s="181"/>
      <c r="U191" s="180"/>
      <c r="V191" s="162"/>
      <c r="W191" s="162"/>
      <c r="X191" s="162"/>
      <c r="Y191" s="162"/>
      <c r="Z191" s="162"/>
      <c r="AA191" s="162"/>
      <c r="AB191" s="162"/>
      <c r="AC191" s="162"/>
      <c r="AD191" s="162"/>
      <c r="AE191" s="162" t="s">
        <v>95</v>
      </c>
      <c r="AF191" s="162">
        <v>0</v>
      </c>
      <c r="AG191" s="162"/>
      <c r="AH191" s="162"/>
      <c r="AI191" s="162"/>
      <c r="AJ191" s="162"/>
      <c r="AK191" s="162"/>
      <c r="AL191" s="162"/>
      <c r="AM191" s="162"/>
      <c r="AN191" s="162"/>
      <c r="AO191" s="162"/>
      <c r="AP191" s="162"/>
      <c r="AQ191" s="162"/>
      <c r="AR191" s="162"/>
      <c r="AS191" s="162"/>
      <c r="AT191" s="162"/>
      <c r="AU191" s="162"/>
      <c r="AV191" s="162"/>
      <c r="AW191" s="162"/>
      <c r="AX191" s="162"/>
      <c r="AY191" s="162"/>
      <c r="AZ191" s="162"/>
      <c r="BA191" s="162"/>
      <c r="BB191" s="162"/>
      <c r="BC191" s="162"/>
      <c r="BD191" s="162"/>
      <c r="BE191" s="162"/>
      <c r="BF191" s="162"/>
      <c r="BG191" s="162"/>
      <c r="BH191" s="162"/>
    </row>
    <row r="192" spans="1:60" outlineLevel="1" x14ac:dyDescent="0.2">
      <c r="A192" s="163">
        <v>39</v>
      </c>
      <c r="B192" s="168" t="s">
        <v>249</v>
      </c>
      <c r="C192" s="204" t="s">
        <v>250</v>
      </c>
      <c r="D192" s="170" t="s">
        <v>236</v>
      </c>
      <c r="E192" s="174">
        <v>29.594999999999999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80">
        <v>0</v>
      </c>
      <c r="O192" s="180">
        <f>ROUND(E192*N192,2)</f>
        <v>0</v>
      </c>
      <c r="P192" s="180">
        <v>0</v>
      </c>
      <c r="Q192" s="180">
        <f>ROUND(E192*P192,2)</f>
        <v>0</v>
      </c>
      <c r="R192" s="180"/>
      <c r="S192" s="180"/>
      <c r="T192" s="181">
        <v>0</v>
      </c>
      <c r="U192" s="180">
        <f>ROUND(E192*T192,2)</f>
        <v>0</v>
      </c>
      <c r="V192" s="162"/>
      <c r="W192" s="162"/>
      <c r="X192" s="162"/>
      <c r="Y192" s="162"/>
      <c r="Z192" s="162"/>
      <c r="AA192" s="162"/>
      <c r="AB192" s="162"/>
      <c r="AC192" s="162"/>
      <c r="AD192" s="162"/>
      <c r="AE192" s="162" t="s">
        <v>93</v>
      </c>
      <c r="AF192" s="162"/>
      <c r="AG192" s="162"/>
      <c r="AH192" s="162"/>
      <c r="AI192" s="162"/>
      <c r="AJ192" s="162"/>
      <c r="AK192" s="162"/>
      <c r="AL192" s="162"/>
      <c r="AM192" s="162"/>
      <c r="AN192" s="162"/>
      <c r="AO192" s="162"/>
      <c r="AP192" s="162"/>
      <c r="AQ192" s="162"/>
      <c r="AR192" s="162"/>
      <c r="AS192" s="162"/>
      <c r="AT192" s="162"/>
      <c r="AU192" s="162"/>
      <c r="AV192" s="162"/>
      <c r="AW192" s="162"/>
      <c r="AX192" s="162"/>
      <c r="AY192" s="162"/>
      <c r="AZ192" s="162"/>
      <c r="BA192" s="162"/>
      <c r="BB192" s="162"/>
      <c r="BC192" s="162"/>
      <c r="BD192" s="162"/>
      <c r="BE192" s="162"/>
      <c r="BF192" s="162"/>
      <c r="BG192" s="162"/>
      <c r="BH192" s="162"/>
    </row>
    <row r="193" spans="1:60" outlineLevel="1" x14ac:dyDescent="0.2">
      <c r="A193" s="163"/>
      <c r="B193" s="168"/>
      <c r="C193" s="205" t="s">
        <v>237</v>
      </c>
      <c r="D193" s="171"/>
      <c r="E193" s="175"/>
      <c r="F193" s="180"/>
      <c r="G193" s="180"/>
      <c r="H193" s="180"/>
      <c r="I193" s="180"/>
      <c r="J193" s="180"/>
      <c r="K193" s="180"/>
      <c r="L193" s="180"/>
      <c r="M193" s="180"/>
      <c r="N193" s="180"/>
      <c r="O193" s="180"/>
      <c r="P193" s="180"/>
      <c r="Q193" s="180"/>
      <c r="R193" s="180"/>
      <c r="S193" s="180"/>
      <c r="T193" s="181"/>
      <c r="U193" s="180"/>
      <c r="V193" s="162"/>
      <c r="W193" s="162"/>
      <c r="X193" s="162"/>
      <c r="Y193" s="162"/>
      <c r="Z193" s="162"/>
      <c r="AA193" s="162"/>
      <c r="AB193" s="162"/>
      <c r="AC193" s="162"/>
      <c r="AD193" s="162"/>
      <c r="AE193" s="162" t="s">
        <v>95</v>
      </c>
      <c r="AF193" s="162">
        <v>0</v>
      </c>
      <c r="AG193" s="162"/>
      <c r="AH193" s="162"/>
      <c r="AI193" s="162"/>
      <c r="AJ193" s="162"/>
      <c r="AK193" s="162"/>
      <c r="AL193" s="162"/>
      <c r="AM193" s="162"/>
      <c r="AN193" s="162"/>
      <c r="AO193" s="162"/>
      <c r="AP193" s="162"/>
      <c r="AQ193" s="162"/>
      <c r="AR193" s="162"/>
      <c r="AS193" s="162"/>
      <c r="AT193" s="162"/>
      <c r="AU193" s="162"/>
      <c r="AV193" s="162"/>
      <c r="AW193" s="162"/>
      <c r="AX193" s="162"/>
      <c r="AY193" s="162"/>
      <c r="AZ193" s="162"/>
      <c r="BA193" s="162"/>
      <c r="BB193" s="162"/>
      <c r="BC193" s="162"/>
      <c r="BD193" s="162"/>
      <c r="BE193" s="162"/>
      <c r="BF193" s="162"/>
      <c r="BG193" s="162"/>
      <c r="BH193" s="162"/>
    </row>
    <row r="194" spans="1:60" outlineLevel="1" x14ac:dyDescent="0.2">
      <c r="A194" s="163"/>
      <c r="B194" s="168"/>
      <c r="C194" s="205" t="s">
        <v>240</v>
      </c>
      <c r="D194" s="171"/>
      <c r="E194" s="175">
        <v>29.594999999999999</v>
      </c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0"/>
      <c r="Q194" s="180"/>
      <c r="R194" s="180"/>
      <c r="S194" s="180"/>
      <c r="T194" s="181"/>
      <c r="U194" s="180"/>
      <c r="V194" s="162"/>
      <c r="W194" s="162"/>
      <c r="X194" s="162"/>
      <c r="Y194" s="162"/>
      <c r="Z194" s="162"/>
      <c r="AA194" s="162"/>
      <c r="AB194" s="162"/>
      <c r="AC194" s="162"/>
      <c r="AD194" s="162"/>
      <c r="AE194" s="162" t="s">
        <v>95</v>
      </c>
      <c r="AF194" s="162">
        <v>0</v>
      </c>
      <c r="AG194" s="162"/>
      <c r="AH194" s="162"/>
      <c r="AI194" s="162"/>
      <c r="AJ194" s="162"/>
      <c r="AK194" s="162"/>
      <c r="AL194" s="162"/>
      <c r="AM194" s="162"/>
      <c r="AN194" s="162"/>
      <c r="AO194" s="162"/>
      <c r="AP194" s="162"/>
      <c r="AQ194" s="162"/>
      <c r="AR194" s="162"/>
      <c r="AS194" s="162"/>
      <c r="AT194" s="162"/>
      <c r="AU194" s="162"/>
      <c r="AV194" s="162"/>
      <c r="AW194" s="162"/>
      <c r="AX194" s="162"/>
      <c r="AY194" s="162"/>
      <c r="AZ194" s="162"/>
      <c r="BA194" s="162"/>
      <c r="BB194" s="162"/>
      <c r="BC194" s="162"/>
      <c r="BD194" s="162"/>
      <c r="BE194" s="162"/>
      <c r="BF194" s="162"/>
      <c r="BG194" s="162"/>
      <c r="BH194" s="162"/>
    </row>
    <row r="195" spans="1:60" outlineLevel="1" x14ac:dyDescent="0.2">
      <c r="A195" s="163">
        <v>40</v>
      </c>
      <c r="B195" s="168" t="s">
        <v>251</v>
      </c>
      <c r="C195" s="204" t="s">
        <v>252</v>
      </c>
      <c r="D195" s="170" t="s">
        <v>236</v>
      </c>
      <c r="E195" s="174">
        <v>42.685499999999998</v>
      </c>
      <c r="F195" s="179"/>
      <c r="G195" s="180">
        <f>ROUND(E195*F195,2)</f>
        <v>0</v>
      </c>
      <c r="H195" s="179"/>
      <c r="I195" s="180">
        <f>ROUND(E195*H195,2)</f>
        <v>0</v>
      </c>
      <c r="J195" s="179"/>
      <c r="K195" s="180">
        <f>ROUND(E195*J195,2)</f>
        <v>0</v>
      </c>
      <c r="L195" s="180">
        <v>21</v>
      </c>
      <c r="M195" s="180">
        <f>G195*(1+L195/100)</f>
        <v>0</v>
      </c>
      <c r="N195" s="180">
        <v>0</v>
      </c>
      <c r="O195" s="180">
        <f>ROUND(E195*N195,2)</f>
        <v>0</v>
      </c>
      <c r="P195" s="180">
        <v>0</v>
      </c>
      <c r="Q195" s="180">
        <f>ROUND(E195*P195,2)</f>
        <v>0</v>
      </c>
      <c r="R195" s="180"/>
      <c r="S195" s="180"/>
      <c r="T195" s="181">
        <v>0</v>
      </c>
      <c r="U195" s="180">
        <f>ROUND(E195*T195,2)</f>
        <v>0</v>
      </c>
      <c r="V195" s="162"/>
      <c r="W195" s="162"/>
      <c r="X195" s="162"/>
      <c r="Y195" s="162"/>
      <c r="Z195" s="162"/>
      <c r="AA195" s="162"/>
      <c r="AB195" s="162"/>
      <c r="AC195" s="162"/>
      <c r="AD195" s="162"/>
      <c r="AE195" s="162" t="s">
        <v>93</v>
      </c>
      <c r="AF195" s="162"/>
      <c r="AG195" s="162"/>
      <c r="AH195" s="162"/>
      <c r="AI195" s="162"/>
      <c r="AJ195" s="162"/>
      <c r="AK195" s="162"/>
      <c r="AL195" s="162"/>
      <c r="AM195" s="162"/>
      <c r="AN195" s="162"/>
      <c r="AO195" s="162"/>
      <c r="AP195" s="162"/>
      <c r="AQ195" s="162"/>
      <c r="AR195" s="162"/>
      <c r="AS195" s="162"/>
      <c r="AT195" s="162"/>
      <c r="AU195" s="162"/>
      <c r="AV195" s="162"/>
      <c r="AW195" s="162"/>
      <c r="AX195" s="162"/>
      <c r="AY195" s="162"/>
      <c r="AZ195" s="162"/>
      <c r="BA195" s="162"/>
      <c r="BB195" s="162"/>
      <c r="BC195" s="162"/>
      <c r="BD195" s="162"/>
      <c r="BE195" s="162"/>
      <c r="BF195" s="162"/>
      <c r="BG195" s="162"/>
      <c r="BH195" s="162"/>
    </row>
    <row r="196" spans="1:60" outlineLevel="1" x14ac:dyDescent="0.2">
      <c r="A196" s="163"/>
      <c r="B196" s="168"/>
      <c r="C196" s="205" t="s">
        <v>237</v>
      </c>
      <c r="D196" s="171"/>
      <c r="E196" s="175"/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0"/>
      <c r="Q196" s="180"/>
      <c r="R196" s="180"/>
      <c r="S196" s="180"/>
      <c r="T196" s="181"/>
      <c r="U196" s="180"/>
      <c r="V196" s="162"/>
      <c r="W196" s="162"/>
      <c r="X196" s="162"/>
      <c r="Y196" s="162"/>
      <c r="Z196" s="162"/>
      <c r="AA196" s="162"/>
      <c r="AB196" s="162"/>
      <c r="AC196" s="162"/>
      <c r="AD196" s="162"/>
      <c r="AE196" s="162" t="s">
        <v>95</v>
      </c>
      <c r="AF196" s="162">
        <v>0</v>
      </c>
      <c r="AG196" s="162"/>
      <c r="AH196" s="162"/>
      <c r="AI196" s="162"/>
      <c r="AJ196" s="162"/>
      <c r="AK196" s="162"/>
      <c r="AL196" s="162"/>
      <c r="AM196" s="162"/>
      <c r="AN196" s="162"/>
      <c r="AO196" s="162"/>
      <c r="AP196" s="162"/>
      <c r="AQ196" s="162"/>
      <c r="AR196" s="162"/>
      <c r="AS196" s="162"/>
      <c r="AT196" s="162"/>
      <c r="AU196" s="162"/>
      <c r="AV196" s="162"/>
      <c r="AW196" s="162"/>
      <c r="AX196" s="162"/>
      <c r="AY196" s="162"/>
      <c r="AZ196" s="162"/>
      <c r="BA196" s="162"/>
      <c r="BB196" s="162"/>
      <c r="BC196" s="162"/>
      <c r="BD196" s="162"/>
      <c r="BE196" s="162"/>
      <c r="BF196" s="162"/>
      <c r="BG196" s="162"/>
      <c r="BH196" s="162"/>
    </row>
    <row r="197" spans="1:60" outlineLevel="1" x14ac:dyDescent="0.2">
      <c r="A197" s="163"/>
      <c r="B197" s="168"/>
      <c r="C197" s="205" t="s">
        <v>238</v>
      </c>
      <c r="D197" s="171"/>
      <c r="E197" s="175">
        <v>42.685499999999998</v>
      </c>
      <c r="F197" s="180"/>
      <c r="G197" s="180"/>
      <c r="H197" s="180"/>
      <c r="I197" s="180"/>
      <c r="J197" s="180"/>
      <c r="K197" s="180"/>
      <c r="L197" s="180"/>
      <c r="M197" s="180"/>
      <c r="N197" s="180"/>
      <c r="O197" s="180"/>
      <c r="P197" s="180"/>
      <c r="Q197" s="180"/>
      <c r="R197" s="180"/>
      <c r="S197" s="180"/>
      <c r="T197" s="181"/>
      <c r="U197" s="180"/>
      <c r="V197" s="162"/>
      <c r="W197" s="162"/>
      <c r="X197" s="162"/>
      <c r="Y197" s="162"/>
      <c r="Z197" s="162"/>
      <c r="AA197" s="162"/>
      <c r="AB197" s="162"/>
      <c r="AC197" s="162"/>
      <c r="AD197" s="162"/>
      <c r="AE197" s="162" t="s">
        <v>95</v>
      </c>
      <c r="AF197" s="162">
        <v>0</v>
      </c>
      <c r="AG197" s="162"/>
      <c r="AH197" s="162"/>
      <c r="AI197" s="162"/>
      <c r="AJ197" s="162"/>
      <c r="AK197" s="162"/>
      <c r="AL197" s="162"/>
      <c r="AM197" s="162"/>
      <c r="AN197" s="162"/>
      <c r="AO197" s="162"/>
      <c r="AP197" s="162"/>
      <c r="AQ197" s="162"/>
      <c r="AR197" s="162"/>
      <c r="AS197" s="162"/>
      <c r="AT197" s="162"/>
      <c r="AU197" s="162"/>
      <c r="AV197" s="162"/>
      <c r="AW197" s="162"/>
      <c r="AX197" s="162"/>
      <c r="AY197" s="162"/>
      <c r="AZ197" s="162"/>
      <c r="BA197" s="162"/>
      <c r="BB197" s="162"/>
      <c r="BC197" s="162"/>
      <c r="BD197" s="162"/>
      <c r="BE197" s="162"/>
      <c r="BF197" s="162"/>
      <c r="BG197" s="162"/>
      <c r="BH197" s="162"/>
    </row>
    <row r="198" spans="1:60" x14ac:dyDescent="0.2">
      <c r="A198" s="164" t="s">
        <v>88</v>
      </c>
      <c r="B198" s="169" t="s">
        <v>59</v>
      </c>
      <c r="C198" s="207" t="s">
        <v>60</v>
      </c>
      <c r="D198" s="173"/>
      <c r="E198" s="177"/>
      <c r="F198" s="182"/>
      <c r="G198" s="182">
        <f>SUMIF(AE199:AE206,"&lt;&gt;NOR",G199:G206)</f>
        <v>0</v>
      </c>
      <c r="H198" s="182"/>
      <c r="I198" s="182">
        <f>SUM(I199:I206)</f>
        <v>0</v>
      </c>
      <c r="J198" s="182"/>
      <c r="K198" s="182">
        <f>SUM(K199:K206)</f>
        <v>0</v>
      </c>
      <c r="L198" s="182"/>
      <c r="M198" s="182">
        <f>SUM(M199:M206)</f>
        <v>0</v>
      </c>
      <c r="N198" s="182"/>
      <c r="O198" s="182">
        <f>SUM(O199:O206)</f>
        <v>0</v>
      </c>
      <c r="P198" s="182"/>
      <c r="Q198" s="182">
        <f>SUM(Q199:Q206)</f>
        <v>0</v>
      </c>
      <c r="R198" s="182"/>
      <c r="S198" s="182"/>
      <c r="T198" s="183"/>
      <c r="U198" s="182">
        <f>SUM(U199:U206)</f>
        <v>192.63</v>
      </c>
      <c r="AE198" t="s">
        <v>89</v>
      </c>
    </row>
    <row r="199" spans="1:60" outlineLevel="1" x14ac:dyDescent="0.2">
      <c r="A199" s="163">
        <v>41</v>
      </c>
      <c r="B199" s="168" t="s">
        <v>253</v>
      </c>
      <c r="C199" s="204" t="s">
        <v>254</v>
      </c>
      <c r="D199" s="170" t="s">
        <v>236</v>
      </c>
      <c r="E199" s="174">
        <v>493.91680000000002</v>
      </c>
      <c r="F199" s="179"/>
      <c r="G199" s="180">
        <f>ROUND(E199*F199,2)</f>
        <v>0</v>
      </c>
      <c r="H199" s="179"/>
      <c r="I199" s="180">
        <f>ROUND(E199*H199,2)</f>
        <v>0</v>
      </c>
      <c r="J199" s="179"/>
      <c r="K199" s="180">
        <f>ROUND(E199*J199,2)</f>
        <v>0</v>
      </c>
      <c r="L199" s="180">
        <v>21</v>
      </c>
      <c r="M199" s="180">
        <f>G199*(1+L199/100)</f>
        <v>0</v>
      </c>
      <c r="N199" s="180">
        <v>0</v>
      </c>
      <c r="O199" s="180">
        <f>ROUND(E199*N199,2)</f>
        <v>0</v>
      </c>
      <c r="P199" s="180">
        <v>0</v>
      </c>
      <c r="Q199" s="180">
        <f>ROUND(E199*P199,2)</f>
        <v>0</v>
      </c>
      <c r="R199" s="180"/>
      <c r="S199" s="180"/>
      <c r="T199" s="181">
        <v>0.39</v>
      </c>
      <c r="U199" s="180">
        <f>ROUND(E199*T199,2)</f>
        <v>192.63</v>
      </c>
      <c r="V199" s="162"/>
      <c r="W199" s="162"/>
      <c r="X199" s="162"/>
      <c r="Y199" s="162"/>
      <c r="Z199" s="162"/>
      <c r="AA199" s="162"/>
      <c r="AB199" s="162"/>
      <c r="AC199" s="162"/>
      <c r="AD199" s="162"/>
      <c r="AE199" s="162" t="s">
        <v>93</v>
      </c>
      <c r="AF199" s="162"/>
      <c r="AG199" s="162"/>
      <c r="AH199" s="162"/>
      <c r="AI199" s="162"/>
      <c r="AJ199" s="162"/>
      <c r="AK199" s="162"/>
      <c r="AL199" s="162"/>
      <c r="AM199" s="162"/>
      <c r="AN199" s="162"/>
      <c r="AO199" s="162"/>
      <c r="AP199" s="162"/>
      <c r="AQ199" s="162"/>
      <c r="AR199" s="162"/>
      <c r="AS199" s="162"/>
      <c r="AT199" s="162"/>
      <c r="AU199" s="162"/>
      <c r="AV199" s="162"/>
      <c r="AW199" s="162"/>
      <c r="AX199" s="162"/>
      <c r="AY199" s="162"/>
      <c r="AZ199" s="162"/>
      <c r="BA199" s="162"/>
      <c r="BB199" s="162"/>
      <c r="BC199" s="162"/>
      <c r="BD199" s="162"/>
      <c r="BE199" s="162"/>
      <c r="BF199" s="162"/>
      <c r="BG199" s="162"/>
      <c r="BH199" s="162"/>
    </row>
    <row r="200" spans="1:60" outlineLevel="1" x14ac:dyDescent="0.2">
      <c r="A200" s="163"/>
      <c r="B200" s="168"/>
      <c r="C200" s="205" t="s">
        <v>255</v>
      </c>
      <c r="D200" s="171"/>
      <c r="E200" s="175"/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0"/>
      <c r="Q200" s="180"/>
      <c r="R200" s="180"/>
      <c r="S200" s="180"/>
      <c r="T200" s="181"/>
      <c r="U200" s="180"/>
      <c r="V200" s="162"/>
      <c r="W200" s="162"/>
      <c r="X200" s="162"/>
      <c r="Y200" s="162"/>
      <c r="Z200" s="162"/>
      <c r="AA200" s="162"/>
      <c r="AB200" s="162"/>
      <c r="AC200" s="162"/>
      <c r="AD200" s="162"/>
      <c r="AE200" s="162" t="s">
        <v>95</v>
      </c>
      <c r="AF200" s="162">
        <v>0</v>
      </c>
      <c r="AG200" s="162"/>
      <c r="AH200" s="162"/>
      <c r="AI200" s="162"/>
      <c r="AJ200" s="162"/>
      <c r="AK200" s="162"/>
      <c r="AL200" s="162"/>
      <c r="AM200" s="162"/>
      <c r="AN200" s="162"/>
      <c r="AO200" s="162"/>
      <c r="AP200" s="162"/>
      <c r="AQ200" s="162"/>
      <c r="AR200" s="162"/>
      <c r="AS200" s="162"/>
      <c r="AT200" s="162"/>
      <c r="AU200" s="162"/>
      <c r="AV200" s="162"/>
      <c r="AW200" s="162"/>
      <c r="AX200" s="162"/>
      <c r="AY200" s="162"/>
      <c r="AZ200" s="162"/>
      <c r="BA200" s="162"/>
      <c r="BB200" s="162"/>
      <c r="BC200" s="162"/>
      <c r="BD200" s="162"/>
      <c r="BE200" s="162"/>
      <c r="BF200" s="162"/>
      <c r="BG200" s="162"/>
      <c r="BH200" s="162"/>
    </row>
    <row r="201" spans="1:60" outlineLevel="1" x14ac:dyDescent="0.2">
      <c r="A201" s="163"/>
      <c r="B201" s="168"/>
      <c r="C201" s="205" t="s">
        <v>256</v>
      </c>
      <c r="D201" s="171"/>
      <c r="E201" s="175">
        <v>291.73430000000002</v>
      </c>
      <c r="F201" s="180"/>
      <c r="G201" s="180"/>
      <c r="H201" s="180"/>
      <c r="I201" s="180"/>
      <c r="J201" s="180"/>
      <c r="K201" s="180"/>
      <c r="L201" s="180"/>
      <c r="M201" s="180"/>
      <c r="N201" s="180"/>
      <c r="O201" s="180"/>
      <c r="P201" s="180"/>
      <c r="Q201" s="180"/>
      <c r="R201" s="180"/>
      <c r="S201" s="180"/>
      <c r="T201" s="181"/>
      <c r="U201" s="180"/>
      <c r="V201" s="162"/>
      <c r="W201" s="162"/>
      <c r="X201" s="162"/>
      <c r="Y201" s="162"/>
      <c r="Z201" s="162"/>
      <c r="AA201" s="162"/>
      <c r="AB201" s="162"/>
      <c r="AC201" s="162"/>
      <c r="AD201" s="162"/>
      <c r="AE201" s="162" t="s">
        <v>95</v>
      </c>
      <c r="AF201" s="162">
        <v>0</v>
      </c>
      <c r="AG201" s="162"/>
      <c r="AH201" s="162"/>
      <c r="AI201" s="162"/>
      <c r="AJ201" s="162"/>
      <c r="AK201" s="162"/>
      <c r="AL201" s="162"/>
      <c r="AM201" s="162"/>
      <c r="AN201" s="162"/>
      <c r="AO201" s="162"/>
      <c r="AP201" s="162"/>
      <c r="AQ201" s="162"/>
      <c r="AR201" s="162"/>
      <c r="AS201" s="162"/>
      <c r="AT201" s="162"/>
      <c r="AU201" s="162"/>
      <c r="AV201" s="162"/>
      <c r="AW201" s="162"/>
      <c r="AX201" s="162"/>
      <c r="AY201" s="162"/>
      <c r="AZ201" s="162"/>
      <c r="BA201" s="162"/>
      <c r="BB201" s="162"/>
      <c r="BC201" s="162"/>
      <c r="BD201" s="162"/>
      <c r="BE201" s="162"/>
      <c r="BF201" s="162"/>
      <c r="BG201" s="162"/>
      <c r="BH201" s="162"/>
    </row>
    <row r="202" spans="1:60" outlineLevel="1" x14ac:dyDescent="0.2">
      <c r="A202" s="163"/>
      <c r="B202" s="168"/>
      <c r="C202" s="205" t="s">
        <v>257</v>
      </c>
      <c r="D202" s="171"/>
      <c r="E202" s="175"/>
      <c r="F202" s="180"/>
      <c r="G202" s="180"/>
      <c r="H202" s="180"/>
      <c r="I202" s="180"/>
      <c r="J202" s="180"/>
      <c r="K202" s="180"/>
      <c r="L202" s="180"/>
      <c r="M202" s="180"/>
      <c r="N202" s="180"/>
      <c r="O202" s="180"/>
      <c r="P202" s="180"/>
      <c r="Q202" s="180"/>
      <c r="R202" s="180"/>
      <c r="S202" s="180"/>
      <c r="T202" s="181"/>
      <c r="U202" s="180"/>
      <c r="V202" s="162"/>
      <c r="W202" s="162"/>
      <c r="X202" s="162"/>
      <c r="Y202" s="162"/>
      <c r="Z202" s="162"/>
      <c r="AA202" s="162"/>
      <c r="AB202" s="162"/>
      <c r="AC202" s="162"/>
      <c r="AD202" s="162"/>
      <c r="AE202" s="162" t="s">
        <v>95</v>
      </c>
      <c r="AF202" s="162">
        <v>0</v>
      </c>
      <c r="AG202" s="162"/>
      <c r="AH202" s="162"/>
      <c r="AI202" s="162"/>
      <c r="AJ202" s="162"/>
      <c r="AK202" s="162"/>
      <c r="AL202" s="162"/>
      <c r="AM202" s="162"/>
      <c r="AN202" s="162"/>
      <c r="AO202" s="162"/>
      <c r="AP202" s="162"/>
      <c r="AQ202" s="162"/>
      <c r="AR202" s="162"/>
      <c r="AS202" s="162"/>
      <c r="AT202" s="162"/>
      <c r="AU202" s="162"/>
      <c r="AV202" s="162"/>
      <c r="AW202" s="162"/>
      <c r="AX202" s="162"/>
      <c r="AY202" s="162"/>
      <c r="AZ202" s="162"/>
      <c r="BA202" s="162"/>
      <c r="BB202" s="162"/>
      <c r="BC202" s="162"/>
      <c r="BD202" s="162"/>
      <c r="BE202" s="162"/>
      <c r="BF202" s="162"/>
      <c r="BG202" s="162"/>
      <c r="BH202" s="162"/>
    </row>
    <row r="203" spans="1:60" outlineLevel="1" x14ac:dyDescent="0.2">
      <c r="A203" s="163"/>
      <c r="B203" s="168"/>
      <c r="C203" s="205" t="s">
        <v>258</v>
      </c>
      <c r="D203" s="171"/>
      <c r="E203" s="175">
        <v>202.06120000000001</v>
      </c>
      <c r="F203" s="180"/>
      <c r="G203" s="180"/>
      <c r="H203" s="180"/>
      <c r="I203" s="180"/>
      <c r="J203" s="180"/>
      <c r="K203" s="180"/>
      <c r="L203" s="180"/>
      <c r="M203" s="180"/>
      <c r="N203" s="180"/>
      <c r="O203" s="180"/>
      <c r="P203" s="180"/>
      <c r="Q203" s="180"/>
      <c r="R203" s="180"/>
      <c r="S203" s="180"/>
      <c r="T203" s="181"/>
      <c r="U203" s="180"/>
      <c r="V203" s="162"/>
      <c r="W203" s="162"/>
      <c r="X203" s="162"/>
      <c r="Y203" s="162"/>
      <c r="Z203" s="162"/>
      <c r="AA203" s="162"/>
      <c r="AB203" s="162"/>
      <c r="AC203" s="162"/>
      <c r="AD203" s="162"/>
      <c r="AE203" s="162" t="s">
        <v>95</v>
      </c>
      <c r="AF203" s="162">
        <v>0</v>
      </c>
      <c r="AG203" s="162"/>
      <c r="AH203" s="162"/>
      <c r="AI203" s="162"/>
      <c r="AJ203" s="162"/>
      <c r="AK203" s="162"/>
      <c r="AL203" s="162"/>
      <c r="AM203" s="162"/>
      <c r="AN203" s="162"/>
      <c r="AO203" s="162"/>
      <c r="AP203" s="162"/>
      <c r="AQ203" s="162"/>
      <c r="AR203" s="162"/>
      <c r="AS203" s="162"/>
      <c r="AT203" s="162"/>
      <c r="AU203" s="162"/>
      <c r="AV203" s="162"/>
      <c r="AW203" s="162"/>
      <c r="AX203" s="162"/>
      <c r="AY203" s="162"/>
      <c r="AZ203" s="162"/>
      <c r="BA203" s="162"/>
      <c r="BB203" s="162"/>
      <c r="BC203" s="162"/>
      <c r="BD203" s="162"/>
      <c r="BE203" s="162"/>
      <c r="BF203" s="162"/>
      <c r="BG203" s="162"/>
      <c r="BH203" s="162"/>
    </row>
    <row r="204" spans="1:60" outlineLevel="1" x14ac:dyDescent="0.2">
      <c r="A204" s="163"/>
      <c r="B204" s="168"/>
      <c r="C204" s="206" t="s">
        <v>141</v>
      </c>
      <c r="D204" s="172"/>
      <c r="E204" s="176">
        <v>493.7955</v>
      </c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0"/>
      <c r="Q204" s="180"/>
      <c r="R204" s="180"/>
      <c r="S204" s="180"/>
      <c r="T204" s="181"/>
      <c r="U204" s="180"/>
      <c r="V204" s="162"/>
      <c r="W204" s="162"/>
      <c r="X204" s="162"/>
      <c r="Y204" s="162"/>
      <c r="Z204" s="162"/>
      <c r="AA204" s="162"/>
      <c r="AB204" s="162"/>
      <c r="AC204" s="162"/>
      <c r="AD204" s="162"/>
      <c r="AE204" s="162" t="s">
        <v>95</v>
      </c>
      <c r="AF204" s="162">
        <v>1</v>
      </c>
      <c r="AG204" s="162"/>
      <c r="AH204" s="162"/>
      <c r="AI204" s="162"/>
      <c r="AJ204" s="162"/>
      <c r="AK204" s="162"/>
      <c r="AL204" s="162"/>
      <c r="AM204" s="162"/>
      <c r="AN204" s="162"/>
      <c r="AO204" s="162"/>
      <c r="AP204" s="162"/>
      <c r="AQ204" s="162"/>
      <c r="AR204" s="162"/>
      <c r="AS204" s="162"/>
      <c r="AT204" s="162"/>
      <c r="AU204" s="162"/>
      <c r="AV204" s="162"/>
      <c r="AW204" s="162"/>
      <c r="AX204" s="162"/>
      <c r="AY204" s="162"/>
      <c r="AZ204" s="162"/>
      <c r="BA204" s="162"/>
      <c r="BB204" s="162"/>
      <c r="BC204" s="162"/>
      <c r="BD204" s="162"/>
      <c r="BE204" s="162"/>
      <c r="BF204" s="162"/>
      <c r="BG204" s="162"/>
      <c r="BH204" s="162"/>
    </row>
    <row r="205" spans="1:60" outlineLevel="1" x14ac:dyDescent="0.2">
      <c r="A205" s="163"/>
      <c r="B205" s="168"/>
      <c r="C205" s="205" t="s">
        <v>259</v>
      </c>
      <c r="D205" s="171"/>
      <c r="E205" s="175">
        <v>0.12130000000000001</v>
      </c>
      <c r="F205" s="180"/>
      <c r="G205" s="180"/>
      <c r="H205" s="180"/>
      <c r="I205" s="180"/>
      <c r="J205" s="180"/>
      <c r="K205" s="180"/>
      <c r="L205" s="180"/>
      <c r="M205" s="180"/>
      <c r="N205" s="180"/>
      <c r="O205" s="180"/>
      <c r="P205" s="180"/>
      <c r="Q205" s="180"/>
      <c r="R205" s="180"/>
      <c r="S205" s="180"/>
      <c r="T205" s="181"/>
      <c r="U205" s="180"/>
      <c r="V205" s="162"/>
      <c r="W205" s="162"/>
      <c r="X205" s="162"/>
      <c r="Y205" s="162"/>
      <c r="Z205" s="162"/>
      <c r="AA205" s="162"/>
      <c r="AB205" s="162"/>
      <c r="AC205" s="162"/>
      <c r="AD205" s="162"/>
      <c r="AE205" s="162" t="s">
        <v>95</v>
      </c>
      <c r="AF205" s="162">
        <v>0</v>
      </c>
      <c r="AG205" s="162"/>
      <c r="AH205" s="162"/>
      <c r="AI205" s="162"/>
      <c r="AJ205" s="162"/>
      <c r="AK205" s="162"/>
      <c r="AL205" s="162"/>
      <c r="AM205" s="162"/>
      <c r="AN205" s="162"/>
      <c r="AO205" s="162"/>
      <c r="AP205" s="162"/>
      <c r="AQ205" s="162"/>
      <c r="AR205" s="162"/>
      <c r="AS205" s="162"/>
      <c r="AT205" s="162"/>
      <c r="AU205" s="162"/>
      <c r="AV205" s="162"/>
      <c r="AW205" s="162"/>
      <c r="AX205" s="162"/>
      <c r="AY205" s="162"/>
      <c r="AZ205" s="162"/>
      <c r="BA205" s="162"/>
      <c r="BB205" s="162"/>
      <c r="BC205" s="162"/>
      <c r="BD205" s="162"/>
      <c r="BE205" s="162"/>
      <c r="BF205" s="162"/>
      <c r="BG205" s="162"/>
      <c r="BH205" s="162"/>
    </row>
    <row r="206" spans="1:60" outlineLevel="1" x14ac:dyDescent="0.2">
      <c r="A206" s="193"/>
      <c r="B206" s="194"/>
      <c r="C206" s="208" t="s">
        <v>141</v>
      </c>
      <c r="D206" s="195"/>
      <c r="E206" s="196">
        <v>0.12130000000000001</v>
      </c>
      <c r="F206" s="197"/>
      <c r="G206" s="197"/>
      <c r="H206" s="197"/>
      <c r="I206" s="197"/>
      <c r="J206" s="197"/>
      <c r="K206" s="197"/>
      <c r="L206" s="197"/>
      <c r="M206" s="197"/>
      <c r="N206" s="197"/>
      <c r="O206" s="197"/>
      <c r="P206" s="197"/>
      <c r="Q206" s="197"/>
      <c r="R206" s="197"/>
      <c r="S206" s="197"/>
      <c r="T206" s="198"/>
      <c r="U206" s="197"/>
      <c r="V206" s="162"/>
      <c r="W206" s="162"/>
      <c r="X206" s="162"/>
      <c r="Y206" s="162"/>
      <c r="Z206" s="162"/>
      <c r="AA206" s="162"/>
      <c r="AB206" s="162"/>
      <c r="AC206" s="162"/>
      <c r="AD206" s="162"/>
      <c r="AE206" s="162" t="s">
        <v>95</v>
      </c>
      <c r="AF206" s="162">
        <v>1</v>
      </c>
      <c r="AG206" s="162"/>
      <c r="AH206" s="162"/>
      <c r="AI206" s="162"/>
      <c r="AJ206" s="162"/>
      <c r="AK206" s="162"/>
      <c r="AL206" s="162"/>
      <c r="AM206" s="162"/>
      <c r="AN206" s="162"/>
      <c r="AO206" s="162"/>
      <c r="AP206" s="162"/>
      <c r="AQ206" s="162"/>
      <c r="AR206" s="162"/>
      <c r="AS206" s="162"/>
      <c r="AT206" s="162"/>
      <c r="AU206" s="162"/>
      <c r="AV206" s="162"/>
      <c r="AW206" s="162"/>
      <c r="AX206" s="162"/>
      <c r="AY206" s="162"/>
      <c r="AZ206" s="162"/>
      <c r="BA206" s="162"/>
      <c r="BB206" s="162"/>
      <c r="BC206" s="162"/>
      <c r="BD206" s="162"/>
      <c r="BE206" s="162"/>
      <c r="BF206" s="162"/>
      <c r="BG206" s="162"/>
      <c r="BH206" s="162"/>
    </row>
    <row r="207" spans="1:60" x14ac:dyDescent="0.2">
      <c r="A207" s="6"/>
      <c r="B207" s="7" t="s">
        <v>260</v>
      </c>
      <c r="C207" s="209" t="s">
        <v>260</v>
      </c>
      <c r="D207" s="9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AC207">
        <v>15</v>
      </c>
      <c r="AD207">
        <v>21</v>
      </c>
    </row>
    <row r="208" spans="1:60" x14ac:dyDescent="0.2">
      <c r="A208" s="199"/>
      <c r="B208" s="200">
        <v>26</v>
      </c>
      <c r="C208" s="210" t="s">
        <v>260</v>
      </c>
      <c r="D208" s="201"/>
      <c r="E208" s="202"/>
      <c r="F208" s="202"/>
      <c r="G208" s="203">
        <f>G8+G104+G167+G178+G198</f>
        <v>0</v>
      </c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AC208">
        <f>SUMIF(L7:L206,AC207,G7:G206)</f>
        <v>0</v>
      </c>
      <c r="AD208">
        <f>SUMIF(L7:L206,AD207,G7:G206)</f>
        <v>0</v>
      </c>
      <c r="AE208" t="s">
        <v>261</v>
      </c>
    </row>
    <row r="209" spans="1:31" x14ac:dyDescent="0.2">
      <c r="A209" s="6"/>
      <c r="B209" s="7" t="s">
        <v>260</v>
      </c>
      <c r="C209" s="209" t="s">
        <v>260</v>
      </c>
      <c r="D209" s="9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6"/>
      <c r="B210" s="7" t="s">
        <v>260</v>
      </c>
      <c r="C210" s="209" t="s">
        <v>260</v>
      </c>
      <c r="D210" s="9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31" x14ac:dyDescent="0.2">
      <c r="A211" s="263">
        <v>33</v>
      </c>
      <c r="B211" s="263"/>
      <c r="C211" s="264"/>
      <c r="D211" s="9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</row>
    <row r="212" spans="1:31" x14ac:dyDescent="0.2">
      <c r="A212" s="265"/>
      <c r="B212" s="266"/>
      <c r="C212" s="267"/>
      <c r="D212" s="266"/>
      <c r="E212" s="266"/>
      <c r="F212" s="266"/>
      <c r="G212" s="268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AE212" t="s">
        <v>262</v>
      </c>
    </row>
    <row r="213" spans="1:31" x14ac:dyDescent="0.2">
      <c r="A213" s="269"/>
      <c r="B213" s="270"/>
      <c r="C213" s="271"/>
      <c r="D213" s="270"/>
      <c r="E213" s="270"/>
      <c r="F213" s="270"/>
      <c r="G213" s="272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31" x14ac:dyDescent="0.2">
      <c r="A214" s="269"/>
      <c r="B214" s="270"/>
      <c r="C214" s="271"/>
      <c r="D214" s="270"/>
      <c r="E214" s="270"/>
      <c r="F214" s="270"/>
      <c r="G214" s="272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31" x14ac:dyDescent="0.2">
      <c r="A215" s="269"/>
      <c r="B215" s="270"/>
      <c r="C215" s="271"/>
      <c r="D215" s="270"/>
      <c r="E215" s="270"/>
      <c r="F215" s="270"/>
      <c r="G215" s="272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31" x14ac:dyDescent="0.2">
      <c r="A216" s="273"/>
      <c r="B216" s="274"/>
      <c r="C216" s="275"/>
      <c r="D216" s="274"/>
      <c r="E216" s="274"/>
      <c r="F216" s="274"/>
      <c r="G216" s="27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31" x14ac:dyDescent="0.2">
      <c r="A217" s="6"/>
      <c r="B217" s="7" t="s">
        <v>260</v>
      </c>
      <c r="C217" s="209" t="s">
        <v>260</v>
      </c>
      <c r="D217" s="9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31" x14ac:dyDescent="0.2">
      <c r="C218" s="211"/>
      <c r="D218" s="150"/>
      <c r="AE218" t="s">
        <v>263</v>
      </c>
    </row>
    <row r="219" spans="1:31" x14ac:dyDescent="0.2">
      <c r="D219" s="150"/>
    </row>
    <row r="220" spans="1:31" x14ac:dyDescent="0.2">
      <c r="D220" s="150"/>
    </row>
    <row r="221" spans="1:31" x14ac:dyDescent="0.2">
      <c r="D221" s="150"/>
    </row>
    <row r="222" spans="1:31" x14ac:dyDescent="0.2">
      <c r="D222" s="150"/>
    </row>
    <row r="223" spans="1:31" x14ac:dyDescent="0.2">
      <c r="D223" s="150"/>
    </row>
    <row r="224" spans="1:31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212:G216"/>
    <mergeCell ref="A1:G1"/>
    <mergeCell ref="C2:G2"/>
    <mergeCell ref="C3:G3"/>
    <mergeCell ref="C4:G4"/>
    <mergeCell ref="A211:C211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Kateřina Škarpichová</cp:lastModifiedBy>
  <cp:lastPrinted>2014-02-28T09:52:57Z</cp:lastPrinted>
  <dcterms:created xsi:type="dcterms:W3CDTF">2009-04-08T07:15:50Z</dcterms:created>
  <dcterms:modified xsi:type="dcterms:W3CDTF">2022-02-17T13:36:04Z</dcterms:modified>
</cp:coreProperties>
</file>