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media/image3.png" ContentType="image/png"/>
  <Override PartName="/xl/media/image4.png" ContentType="image/png"/>
  <Override PartName="/xl/media/image5.png" ContentType="image/png"/>
  <Override PartName="/xl/media/image6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drawings/_rels/drawing6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kapitulace stavby" sheetId="1" state="visible" r:id="rId2"/>
    <sheet name="01 - 2.NP - sociální zaří..." sheetId="2" state="visible" r:id="rId3"/>
    <sheet name="02 - 1.NP - denní místnos..." sheetId="3" state="visible" r:id="rId4"/>
    <sheet name="03 - Střecha" sheetId="4" state="visible" r:id="rId5"/>
    <sheet name="04 - Elektroinstalace a b..." sheetId="5" state="visible" r:id="rId6"/>
    <sheet name="05 - Zdravotechnika a vyt..." sheetId="6" state="visible" r:id="rId7"/>
  </sheets>
  <definedNames>
    <definedName function="false" hidden="false" localSheetId="1" name="_xlnm.Print_Area" vbProcedure="false">'01 - 2.NP - sociální zaří...'!$C$4:$J$74,'01 - 2.NP - sociální zaří...'!$C$80:$J$110,'01 - 2.NP - sociální zaří...'!$C$116:$J$291</definedName>
    <definedName function="false" hidden="false" localSheetId="1" name="_xlnm.Print_Titles" vbProcedure="false">'01 - 2.NP - sociální zaří...'!$128:$128</definedName>
    <definedName function="false" hidden="true" localSheetId="1" name="_xlnm._FilterDatabase" vbProcedure="false">'01 - 2.NP - sociální zaří...'!$C$128:$K$291</definedName>
    <definedName function="false" hidden="false" localSheetId="2" name="_xlnm.Print_Area" vbProcedure="false">'02 - 1.NP - denní místnos...'!$C$4:$J$74,'02 - 1.NP - denní místnos...'!$C$80:$J$111,'02 - 1.NP - denní místnos...'!$C$117:$J$349</definedName>
    <definedName function="false" hidden="false" localSheetId="2" name="_xlnm.Print_Titles" vbProcedure="false">'02 - 1.NP - denní místnos...'!$129:$129</definedName>
    <definedName function="false" hidden="true" localSheetId="2" name="_xlnm._FilterDatabase" vbProcedure="false">'02 - 1.NP - denní místnos...'!$C$129:$K$349</definedName>
    <definedName function="false" hidden="false" localSheetId="3" name="_xlnm.Print_Area" vbProcedure="false">'03 - Střecha'!$C$4:$J$74,'03 - Střecha'!$C$80:$J$108,'03 - Střecha'!$C$114:$J$234</definedName>
    <definedName function="false" hidden="false" localSheetId="3" name="_xlnm.Print_Titles" vbProcedure="false">'03 - Střecha'!$126:$126</definedName>
    <definedName function="false" hidden="true" localSheetId="3" name="_xlnm._FilterDatabase" vbProcedure="false">'03 - Střecha'!$C$126:$K$234</definedName>
    <definedName function="false" hidden="false" localSheetId="4" name="_xlnm.Print_Area" vbProcedure="false">'04 - Elektroinstalace a b...'!$C$4:$J$74,'04 - Elektroinstalace a b...'!$C$80:$J$99,'04 - Elektroinstalace a b...'!$C$105:$J$162</definedName>
    <definedName function="false" hidden="false" localSheetId="4" name="_xlnm.Print_Titles" vbProcedure="false">'04 - Elektroinstalace a b...'!$117:$117</definedName>
    <definedName function="false" hidden="true" localSheetId="4" name="_xlnm._FilterDatabase" vbProcedure="false">'04 - Elektroinstalace a b...'!$C$117:$K$162</definedName>
    <definedName function="false" hidden="false" localSheetId="5" name="_xlnm.Print_Area" vbProcedure="false">'05 - Zdravotechnika a vyt...'!$C$4:$J$74,'05 - Zdravotechnika a vyt...'!$C$80:$J$103,'05 - Zdravotechnika a vyt...'!$C$109:$J$137</definedName>
    <definedName function="false" hidden="false" localSheetId="5" name="_xlnm.Print_Titles" vbProcedure="false">'05 - Zdravotechnika a vyt...'!$121:$121</definedName>
    <definedName function="false" hidden="true" localSheetId="5" name="_xlnm._FilterDatabase" vbProcedure="false">'05 - Zdravotechnika a vyt...'!$C$121:$K$137</definedName>
    <definedName function="false" hidden="false" localSheetId="0" name="_xlnm.Print_Area" vbProcedure="false">'Rekapitulace stavby'!$D$4:$AO$75,'Rekapitulace stavby'!$C$81:$AQ$99</definedName>
    <definedName function="false" hidden="false" localSheetId="0" name="_xlnm.Print_Titles" vbProcedure="false">'Rekapitulace stavby'!$91:$91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<sst xmlns="http://schemas.openxmlformats.org/spreadsheetml/2006/main" count="6156" uniqueCount="990">
  <si>
    <t xml:space="preserve">Export Komplet</t>
  </si>
  <si>
    <t xml:space="preserve">2.0</t>
  </si>
  <si>
    <t xml:space="preserve">False</t>
  </si>
  <si>
    <t xml:space="preserve">{23397284-0ea2-41aa-bd96-5bcd30709595}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</si>
  <si>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</si>
  <si>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</si>
  <si>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</si>
  <si>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</si>
  <si>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</si>
  <si>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</si>
  <si>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0,001</t>
  </si>
  <si>
    <t xml:space="preserve">Kód:</t>
  </si>
  <si>
    <t xml:space="preserve">DN-021-005</t>
  </si>
  <si>
    <t xml:space="preserve">Stavba:</t>
  </si>
  <si>
    <t xml:space="preserve">STAVEBNÍ ÚPRAVY OBJEKTU č.p.1144</t>
  </si>
  <si>
    <t xml:space="preserve">0,1</t>
  </si>
  <si>
    <t xml:space="preserve">KSO:</t>
  </si>
  <si>
    <t xml:space="preserve">CC-CZ:</t>
  </si>
  <si>
    <t xml:space="preserve">1</t>
  </si>
  <si>
    <t xml:space="preserve">Místo:</t>
  </si>
  <si>
    <t xml:space="preserve">Bystřice pod Hostýnem</t>
  </si>
  <si>
    <t xml:space="preserve">Datum:</t>
  </si>
  <si>
    <t xml:space="preserve">9. 11. 2021</t>
  </si>
  <si>
    <t xml:space="preserve">10</t>
  </si>
  <si>
    <t xml:space="preserve">100</t>
  </si>
  <si>
    <t xml:space="preserve">Zadavatel:</t>
  </si>
  <si>
    <t xml:space="preserve">IČ:</t>
  </si>
  <si>
    <t xml:space="preserve">Město Bystřice pod Hostýnem</t>
  </si>
  <si>
    <t xml:space="preserve">DIČ:</t>
  </si>
  <si>
    <t xml:space="preserve">Zhotovitel:</t>
  </si>
  <si>
    <t xml:space="preserve"> </t>
  </si>
  <si>
    <t xml:space="preserve">Projektant:</t>
  </si>
  <si>
    <t xml:space="preserve">dnprojekce s.r.o.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</si>
  <si>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</si>
  <si>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</si>
  <si>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</si>
  <si>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</si>
  <si>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</si>
  <si>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</si>
  <si>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</si>
  <si>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</si>
  <si>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</si>
  <si>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</si>
  <si>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</si>
  <si>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</si>
  <si>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</si>
  <si>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</si>
  <si>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</si>
  <si>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</si>
  <si>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</si>
  <si>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</si>
  <si>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</si>
  <si>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</si>
  <si>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</si>
  <si>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Zhotovitel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</si>
  <si>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</si>
  <si>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</si>
  <si>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</si>
  <si>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</si>
  <si>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</si>
  <si>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</si>
  <si>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</si>
  <si>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</si>
  <si>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</si>
  <si>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</si>
  <si>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</si>
  <si>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</si>
  <si>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</si>
  <si>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</si>
  <si>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</si>
  <si>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</si>
  <si>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</si>
  <si>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</si>
  <si>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</si>
  <si>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</si>
  <si>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</si>
  <si>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</si>
  <si>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###NOIMPORT###</t>
  </si>
  <si>
    <t xml:space="preserve">IMPORT</t>
  </si>
  <si>
    <t xml:space="preserve">{00000000-0000-0000-0000-000000000000}</t>
  </si>
  <si>
    <t xml:space="preserve">/</t>
  </si>
  <si>
    <t xml:space="preserve">01</t>
  </si>
  <si>
    <t xml:space="preserve">2.NP - sociální zařízení</t>
  </si>
  <si>
    <t xml:space="preserve">STA</t>
  </si>
  <si>
    <t xml:space="preserve">{914be498-09e8-4360-8806-5457bafa6b52}</t>
  </si>
  <si>
    <t xml:space="preserve">2</t>
  </si>
  <si>
    <t xml:space="preserve">02</t>
  </si>
  <si>
    <t xml:space="preserve">1.NP - denní místnost, 2.NP - přípravna</t>
  </si>
  <si>
    <t xml:space="preserve">{7e069098-a826-4d15-9d84-e3e0950738e8}</t>
  </si>
  <si>
    <t xml:space="preserve">03</t>
  </si>
  <si>
    <t xml:space="preserve">Střecha</t>
  </si>
  <si>
    <t xml:space="preserve">{fcb95e03-a41c-4221-b0b4-e8fe064d7111}</t>
  </si>
  <si>
    <t xml:space="preserve">04</t>
  </si>
  <si>
    <t xml:space="preserve">Elektroinstalace a bleskosvod</t>
  </si>
  <si>
    <t xml:space="preserve">{1a23f110-dcba-40b9-876b-3dd3ead23cbc}</t>
  </si>
  <si>
    <t xml:space="preserve">05</t>
  </si>
  <si>
    <t xml:space="preserve">Zdravotechnika a vytápění</t>
  </si>
  <si>
    <t xml:space="preserve">{dc039f40-2e0e-487d-95a8-d4e7b71c6f5c}</t>
  </si>
  <si>
    <t xml:space="preserve">KRYCÍ LIST SOUPISU PRACÍ</t>
  </si>
  <si>
    <t xml:space="preserve">Objekt:</t>
  </si>
  <si>
    <t xml:space="preserve">01 - 2.NP - sociální zařízení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</si>
  <si>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</si>
  <si>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</si>
  <si>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</si>
  <si>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</si>
  <si>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</si>
  <si>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</si>
  <si>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</si>
  <si>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</si>
  <si>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</si>
  <si>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</si>
  <si>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</si>
  <si>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</si>
  <si>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</si>
  <si>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</si>
  <si>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</si>
  <si>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</si>
  <si>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</si>
  <si>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</si>
  <si>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</si>
  <si>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VRN - Vedlejší rozpočtové náklady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</si>
  <si>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</si>
  <si>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</si>
  <si>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</si>
  <si>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</si>
  <si>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</si>
  <si>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</si>
  <si>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</si>
  <si>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</si>
  <si>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</si>
  <si>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</si>
  <si>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</si>
  <si>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</si>
  <si>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</si>
  <si>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</si>
  <si>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</si>
  <si>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</si>
  <si>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</si>
  <si>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</si>
  <si>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</si>
  <si>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346244352</t>
  </si>
  <si>
    <t xml:space="preserve">Obezdívka ploch rovných tl 50 mm z pórobetonových přesných tvárnic</t>
  </si>
  <si>
    <t xml:space="preserve">m2</t>
  </si>
  <si>
    <t xml:space="preserve">4</t>
  </si>
  <si>
    <t xml:space="preserve">-955961185</t>
  </si>
  <si>
    <t xml:space="preserve">VV</t>
  </si>
  <si>
    <t xml:space="preserve">m-205</t>
  </si>
  <si>
    <t xml:space="preserve">2,7*1,4</t>
  </si>
  <si>
    <t xml:space="preserve">(0,8+0,8)*0,2</t>
  </si>
  <si>
    <t xml:space="preserve">Součet</t>
  </si>
  <si>
    <t xml:space="preserve">6</t>
  </si>
  <si>
    <t xml:space="preserve">Úpravy povrchů, podlahy a osazování výplní</t>
  </si>
  <si>
    <t xml:space="preserve">612325402</t>
  </si>
  <si>
    <t xml:space="preserve">Oprava vnitřní vápenocementové hrubé omítky stěn v rozsahu plochy přes 10 do 30 %</t>
  </si>
  <si>
    <t xml:space="preserve">1425117075</t>
  </si>
  <si>
    <t xml:space="preserve">33,462</t>
  </si>
  <si>
    <t xml:space="preserve">9</t>
  </si>
  <si>
    <t xml:space="preserve">Ostatní konstrukce a práce, bourání</t>
  </si>
  <si>
    <t xml:space="preserve">952901111</t>
  </si>
  <si>
    <t xml:space="preserve">Vyčištění budov bytové a občanské výstavby při výšce podlaží do 4 m</t>
  </si>
  <si>
    <t xml:space="preserve">-631122972</t>
  </si>
  <si>
    <t xml:space="preserve">m-204</t>
  </si>
  <si>
    <t xml:space="preserve">9,47</t>
  </si>
  <si>
    <t xml:space="preserve">7,56</t>
  </si>
  <si>
    <t xml:space="preserve">962031136</t>
  </si>
  <si>
    <t xml:space="preserve">Bourání příček z tvárnic nebo příčkovek tl do 150 mm</t>
  </si>
  <si>
    <t xml:space="preserve">-527766643</t>
  </si>
  <si>
    <t xml:space="preserve">0,6*1,51*3</t>
  </si>
  <si>
    <t xml:space="preserve">0,78*1,51</t>
  </si>
  <si>
    <t xml:space="preserve">(1+0,78)*0,2</t>
  </si>
  <si>
    <t xml:space="preserve">5</t>
  </si>
  <si>
    <t xml:space="preserve">965046111</t>
  </si>
  <si>
    <t xml:space="preserve">Broušení stávajících betonových podlah úběr do 3 mm</t>
  </si>
  <si>
    <t xml:space="preserve">143591456</t>
  </si>
  <si>
    <t xml:space="preserve">978013141</t>
  </si>
  <si>
    <t xml:space="preserve">Otlučení (osekání) vnitřní vápenné nebo vápenocementové omítky stěn v rozsahu přes 10 do 30 %</t>
  </si>
  <si>
    <t xml:space="preserve">1474128919</t>
  </si>
  <si>
    <t xml:space="preserve">997</t>
  </si>
  <si>
    <t xml:space="preserve">Přesun sutě</t>
  </si>
  <si>
    <t xml:space="preserve">7</t>
  </si>
  <si>
    <t xml:space="preserve">997013211</t>
  </si>
  <si>
    <t xml:space="preserve">Vnitrostaveništní doprava suti a vybouraných hmot pro budovy v do 6 m ručně</t>
  </si>
  <si>
    <t xml:space="preserve">t</t>
  </si>
  <si>
    <t xml:space="preserve">1670883336</t>
  </si>
  <si>
    <t xml:space="preserve">8</t>
  </si>
  <si>
    <t xml:space="preserve">997013501</t>
  </si>
  <si>
    <t xml:space="preserve">Odvoz suti a vybouraných hmot na skládku nebo meziskládku do 1 km se složením</t>
  </si>
  <si>
    <t xml:space="preserve">-1193904050</t>
  </si>
  <si>
    <t xml:space="preserve">997013509</t>
  </si>
  <si>
    <t xml:space="preserve">Příplatek k odvozu suti a vybouraných hmot na skládku ZKD 1 km přes 1 km</t>
  </si>
  <si>
    <t xml:space="preserve">138306930</t>
  </si>
  <si>
    <t xml:space="preserve">2,477*2 'Přepočtené koeficientem množství</t>
  </si>
  <si>
    <t xml:space="preserve">997013631</t>
  </si>
  <si>
    <t xml:space="preserve">Poplatek za uložení na skládce (skládkovné) stavebního odpadu směsného kód odpadu 17 09 04</t>
  </si>
  <si>
    <t xml:space="preserve">1544353268</t>
  </si>
  <si>
    <t xml:space="preserve">998</t>
  </si>
  <si>
    <t xml:space="preserve">Přesun hmot</t>
  </si>
  <si>
    <t xml:space="preserve">11</t>
  </si>
  <si>
    <t xml:space="preserve">998018002</t>
  </si>
  <si>
    <t xml:space="preserve">Přesun hmot ruční pro budovy v přes 6 do 12 m</t>
  </si>
  <si>
    <t xml:space="preserve">1159556175</t>
  </si>
  <si>
    <t xml:space="preserve">PSV</t>
  </si>
  <si>
    <t xml:space="preserve">Práce a dodávky PSV</t>
  </si>
  <si>
    <t xml:space="preserve">725</t>
  </si>
  <si>
    <t xml:space="preserve">Zdravotechnika - zařizovací předměty</t>
  </si>
  <si>
    <t xml:space="preserve">12</t>
  </si>
  <si>
    <t xml:space="preserve">725291511</t>
  </si>
  <si>
    <t xml:space="preserve">Doplňky zařízení koupelen a záchodů plastové dávkovač tekutého mýdla na 350 ml</t>
  </si>
  <si>
    <t xml:space="preserve">soubor</t>
  </si>
  <si>
    <t xml:space="preserve">16</t>
  </si>
  <si>
    <t xml:space="preserve">1011393614</t>
  </si>
  <si>
    <t xml:space="preserve">13</t>
  </si>
  <si>
    <t xml:space="preserve">725291621</t>
  </si>
  <si>
    <t xml:space="preserve">Doplňky zařízení koupelen a záchodů nerezové zásobník toaletních papírů</t>
  </si>
  <si>
    <t xml:space="preserve">-1271517255</t>
  </si>
  <si>
    <t xml:space="preserve">14</t>
  </si>
  <si>
    <t xml:space="preserve">725291631</t>
  </si>
  <si>
    <t xml:space="preserve">Doplňky zařízení koupelen a záchodů nerezové zásobník papírových ručníků</t>
  </si>
  <si>
    <t xml:space="preserve">476879339</t>
  </si>
  <si>
    <t xml:space="preserve">M</t>
  </si>
  <si>
    <t xml:space="preserve">AZP.Z107</t>
  </si>
  <si>
    <t xml:space="preserve">koš odpadkový nášlapný, objem 12 litrů - nerez</t>
  </si>
  <si>
    <t xml:space="preserve">kus</t>
  </si>
  <si>
    <t xml:space="preserve">32</t>
  </si>
  <si>
    <t xml:space="preserve">1814628313</t>
  </si>
  <si>
    <t xml:space="preserve">SNL.SLZN19</t>
  </si>
  <si>
    <t xml:space="preserve">Nerezová štětka WC univerzál</t>
  </si>
  <si>
    <t xml:space="preserve">62673668</t>
  </si>
  <si>
    <t xml:space="preserve">17</t>
  </si>
  <si>
    <t xml:space="preserve">998725202</t>
  </si>
  <si>
    <t xml:space="preserve">Přesun hmot procentní pro zařizovací předměty v objektech v přes 6 do 12 m</t>
  </si>
  <si>
    <t xml:space="preserve">%</t>
  </si>
  <si>
    <t xml:space="preserve">-1692364429</t>
  </si>
  <si>
    <t xml:space="preserve">763</t>
  </si>
  <si>
    <t xml:space="preserve">Konstrukce suché výstavby</t>
  </si>
  <si>
    <t xml:space="preserve">18</t>
  </si>
  <si>
    <t xml:space="preserve">763-001</t>
  </si>
  <si>
    <t xml:space="preserve">Sanitární příčky - montáž, přesun hmot, doprava </t>
  </si>
  <si>
    <t xml:space="preserve">soub</t>
  </si>
  <si>
    <t xml:space="preserve">380478170</t>
  </si>
  <si>
    <t xml:space="preserve">19</t>
  </si>
  <si>
    <t xml:space="preserve">763-01</t>
  </si>
  <si>
    <t xml:space="preserve">S1 - dělící stěna pisoár 550 x 800 mm  </t>
  </si>
  <si>
    <t xml:space="preserve">-1949144993</t>
  </si>
  <si>
    <t xml:space="preserve">pisoáry</t>
  </si>
  <si>
    <t xml:space="preserve">20</t>
  </si>
  <si>
    <t xml:space="preserve">763-02</t>
  </si>
  <si>
    <t xml:space="preserve">S2 - sprchová stěna 800 x 1250 mm  </t>
  </si>
  <si>
    <t xml:space="preserve">1228594712</t>
  </si>
  <si>
    <t xml:space="preserve">sprcha</t>
  </si>
  <si>
    <t xml:space="preserve">56</t>
  </si>
  <si>
    <t xml:space="preserve">763131821</t>
  </si>
  <si>
    <t xml:space="preserve">Demontáž SDK podhledu s dvouvrstvou nosnou kcí z ocelových profilů opláštění jednoduché</t>
  </si>
  <si>
    <t xml:space="preserve">-837394960</t>
  </si>
  <si>
    <t xml:space="preserve">2,7*1,25</t>
  </si>
  <si>
    <t xml:space="preserve">57</t>
  </si>
  <si>
    <t xml:space="preserve">763164551</t>
  </si>
  <si>
    <t xml:space="preserve">SDK obklad kcí tvaru L š přes 0,8 m desky 1xA 12,5</t>
  </si>
  <si>
    <t xml:space="preserve">96176703</t>
  </si>
  <si>
    <t xml:space="preserve">(0,3+0,6)*2,7</t>
  </si>
  <si>
    <t xml:space="preserve">58</t>
  </si>
  <si>
    <t xml:space="preserve">998763201</t>
  </si>
  <si>
    <t xml:space="preserve">Přesun hmot procentní pro dřevostavby v objektech v přes 6 do 12 m</t>
  </si>
  <si>
    <t xml:space="preserve">-2067588438</t>
  </si>
  <si>
    <t xml:space="preserve">766</t>
  </si>
  <si>
    <t xml:space="preserve">Konstrukce truhlářské</t>
  </si>
  <si>
    <t xml:space="preserve">766660001</t>
  </si>
  <si>
    <t xml:space="preserve">Montáž dveřních křídel otvíravých jednokřídlových š do 0,8 m do ocelové zárubně</t>
  </si>
  <si>
    <t xml:space="preserve">1048695156</t>
  </si>
  <si>
    <t xml:space="preserve">22</t>
  </si>
  <si>
    <t xml:space="preserve">61162086</t>
  </si>
  <si>
    <t xml:space="preserve">dveře jednokřídlé dřevotřískové povrch laminátový plné 800x1970-2100mm vč.zámku</t>
  </si>
  <si>
    <t xml:space="preserve">-75421052</t>
  </si>
  <si>
    <t xml:space="preserve">23</t>
  </si>
  <si>
    <t xml:space="preserve">54914622</t>
  </si>
  <si>
    <t xml:space="preserve">kování dveřní vrchní klika včetně štítu a montážního materiálu</t>
  </si>
  <si>
    <t xml:space="preserve">1734884587</t>
  </si>
  <si>
    <t xml:space="preserve">24</t>
  </si>
  <si>
    <t xml:space="preserve">766691914</t>
  </si>
  <si>
    <t xml:space="preserve">Vyvěšení nebo zavěšení dřevěných křídel dveří pl do 2 m2</t>
  </si>
  <si>
    <t xml:space="preserve">1933672008</t>
  </si>
  <si>
    <t xml:space="preserve">25</t>
  </si>
  <si>
    <t xml:space="preserve">998766202</t>
  </si>
  <si>
    <t xml:space="preserve">Přesun hmot procentní pro kce truhlářské v objektech v přes 6 do 12 m</t>
  </si>
  <si>
    <t xml:space="preserve">191238293</t>
  </si>
  <si>
    <t xml:space="preserve">771</t>
  </si>
  <si>
    <t xml:space="preserve">Podlahy z dlaždic</t>
  </si>
  <si>
    <t xml:space="preserve">26</t>
  </si>
  <si>
    <t xml:space="preserve">771111011</t>
  </si>
  <si>
    <t xml:space="preserve">Vysátí podkladu před pokládkou dlažby</t>
  </si>
  <si>
    <t xml:space="preserve">268438162</t>
  </si>
  <si>
    <t xml:space="preserve">27</t>
  </si>
  <si>
    <t xml:space="preserve">771121011</t>
  </si>
  <si>
    <t xml:space="preserve">Nátěr penetrační na podlahu</t>
  </si>
  <si>
    <t xml:space="preserve">-1403845078</t>
  </si>
  <si>
    <t xml:space="preserve">17,03*2</t>
  </si>
  <si>
    <t xml:space="preserve">28</t>
  </si>
  <si>
    <t xml:space="preserve">771151011</t>
  </si>
  <si>
    <t xml:space="preserve">Samonivelační stěrka podlah pevnosti 20 MPa tl 3 mm</t>
  </si>
  <si>
    <t xml:space="preserve">-605415020</t>
  </si>
  <si>
    <t xml:space="preserve">29</t>
  </si>
  <si>
    <t xml:space="preserve">771573810</t>
  </si>
  <si>
    <t xml:space="preserve">Demontáž podlah z dlaždic keramických lepených</t>
  </si>
  <si>
    <t xml:space="preserve">-1516578366</t>
  </si>
  <si>
    <t xml:space="preserve">30</t>
  </si>
  <si>
    <t xml:space="preserve">771574112</t>
  </si>
  <si>
    <t xml:space="preserve">Montáž podlah keramických hladkých lepených flexibilním lepidlem přes 9 do 12 ks/m2</t>
  </si>
  <si>
    <t xml:space="preserve">-346072244</t>
  </si>
  <si>
    <t xml:space="preserve">31</t>
  </si>
  <si>
    <t xml:space="preserve">59761434</t>
  </si>
  <si>
    <t xml:space="preserve">dlažba keramická slinutá hladká do interiéru i exteriéru pro vysoké mechanické namáhání přes 9 do 12ks/m2</t>
  </si>
  <si>
    <t xml:space="preserve">-1177974252</t>
  </si>
  <si>
    <t xml:space="preserve">17,03*1,1 'Přepočtené koeficientem množství</t>
  </si>
  <si>
    <t xml:space="preserve">771591112</t>
  </si>
  <si>
    <t xml:space="preserve">Izolace pod dlažbu nátěrem nebo stěrkou ve dvou vrstvách</t>
  </si>
  <si>
    <t xml:space="preserve">1027165962</t>
  </si>
  <si>
    <t xml:space="preserve">33</t>
  </si>
  <si>
    <t xml:space="preserve">771591115</t>
  </si>
  <si>
    <t xml:space="preserve">Podlahy spárování silikonem</t>
  </si>
  <si>
    <t xml:space="preserve">m</t>
  </si>
  <si>
    <t xml:space="preserve">1329176129</t>
  </si>
  <si>
    <t xml:space="preserve">1,5+0,4+0,2+0,15+2,1+0,15+0,7+1,7</t>
  </si>
  <si>
    <t xml:space="preserve">2,8*2+2,85*2</t>
  </si>
  <si>
    <t xml:space="preserve">-0,9</t>
  </si>
  <si>
    <t xml:space="preserve">34</t>
  </si>
  <si>
    <t xml:space="preserve">998771202</t>
  </si>
  <si>
    <t xml:space="preserve">Přesun hmot procentní pro podlahy z dlaždic v objektech v přes 6 do 12 m</t>
  </si>
  <si>
    <t xml:space="preserve">1801427351</t>
  </si>
  <si>
    <t xml:space="preserve">781</t>
  </si>
  <si>
    <t xml:space="preserve">Dokončovací práce - obklady</t>
  </si>
  <si>
    <t xml:space="preserve">35</t>
  </si>
  <si>
    <t xml:space="preserve">781473810</t>
  </si>
  <si>
    <t xml:space="preserve">Demontáž obkladů z obkladaček keramických lepených</t>
  </si>
  <si>
    <t xml:space="preserve">546472138</t>
  </si>
  <si>
    <t xml:space="preserve">(1,5+0,4+0,2+0,15+2,1+0,15+0,7+1,7)*1,51</t>
  </si>
  <si>
    <t xml:space="preserve">(2,8*2+2,7*2+0,6*6+0,78*2)*1,51</t>
  </si>
  <si>
    <t xml:space="preserve">-0,9*1,51</t>
  </si>
  <si>
    <t xml:space="preserve">36</t>
  </si>
  <si>
    <t xml:space="preserve">781111011</t>
  </si>
  <si>
    <t xml:space="preserve">Ometení (oprášení) stěny při přípravě podkladu</t>
  </si>
  <si>
    <t xml:space="preserve">-2070679787</t>
  </si>
  <si>
    <t xml:space="preserve">37</t>
  </si>
  <si>
    <t xml:space="preserve">781121011</t>
  </si>
  <si>
    <t xml:space="preserve">Nátěr penetrační na stěnu</t>
  </si>
  <si>
    <t xml:space="preserve">-28603170</t>
  </si>
  <si>
    <t xml:space="preserve">38</t>
  </si>
  <si>
    <t xml:space="preserve">781474115</t>
  </si>
  <si>
    <t xml:space="preserve">Montáž obkladů vnitřních keramických hladkých přes 22 do 25 ks/m2 lepených flexibilním lepidlem</t>
  </si>
  <si>
    <t xml:space="preserve">2074726987</t>
  </si>
  <si>
    <t xml:space="preserve">(1,5+0,4+0,2+0,15+2,1+0,15+0,7+1,7)*1,5</t>
  </si>
  <si>
    <t xml:space="preserve">(2,8*2+2,85*2)*1,5</t>
  </si>
  <si>
    <t xml:space="preserve">-0,9*1,5</t>
  </si>
  <si>
    <t xml:space="preserve">2,7*0,15</t>
  </si>
  <si>
    <t xml:space="preserve">39</t>
  </si>
  <si>
    <t xml:space="preserve">59761039</t>
  </si>
  <si>
    <t xml:space="preserve">obklad keramický hladký přes 22 do 25ks/m2</t>
  </si>
  <si>
    <t xml:space="preserve">-810124014</t>
  </si>
  <si>
    <t xml:space="preserve">26,355*1,1 'Přepočtené koeficientem množství</t>
  </si>
  <si>
    <t xml:space="preserve">40</t>
  </si>
  <si>
    <t xml:space="preserve">781491021</t>
  </si>
  <si>
    <t xml:space="preserve">Montáž zrcadel plochy do 1 m2 lepených silikonovým tmelem na keramický obklad</t>
  </si>
  <si>
    <t xml:space="preserve">53139655</t>
  </si>
  <si>
    <t xml:space="preserve">0,6*0,4*2</t>
  </si>
  <si>
    <t xml:space="preserve">41</t>
  </si>
  <si>
    <t xml:space="preserve">AZP.NZR21</t>
  </si>
  <si>
    <t xml:space="preserve">zrcadlo 400x600 k nalepení</t>
  </si>
  <si>
    <t xml:space="preserve">1130561991</t>
  </si>
  <si>
    <t xml:space="preserve">42</t>
  </si>
  <si>
    <t xml:space="preserve">781491811</t>
  </si>
  <si>
    <t xml:space="preserve">Odstranění profilu ukončovacího rohového</t>
  </si>
  <si>
    <t xml:space="preserve">438635057</t>
  </si>
  <si>
    <t xml:space="preserve">1,51*2</t>
  </si>
  <si>
    <t xml:space="preserve">1,51*10</t>
  </si>
  <si>
    <t xml:space="preserve">43</t>
  </si>
  <si>
    <t xml:space="preserve">781493611</t>
  </si>
  <si>
    <t xml:space="preserve">Montáž vanových plastových dvířek s rámem lepených</t>
  </si>
  <si>
    <t xml:space="preserve">-642592784</t>
  </si>
  <si>
    <t xml:space="preserve">P5</t>
  </si>
  <si>
    <t xml:space="preserve">44</t>
  </si>
  <si>
    <t xml:space="preserve">56245725</t>
  </si>
  <si>
    <t xml:space="preserve">dvířka vanová bílá 150x200mm</t>
  </si>
  <si>
    <t xml:space="preserve">1103181876</t>
  </si>
  <si>
    <t xml:space="preserve">45</t>
  </si>
  <si>
    <t xml:space="preserve">781494111</t>
  </si>
  <si>
    <t xml:space="preserve">Plastové profily rohové lepené flexibilním lepidlem</t>
  </si>
  <si>
    <t xml:space="preserve">1013084713</t>
  </si>
  <si>
    <t xml:space="preserve">1,5*4</t>
  </si>
  <si>
    <t xml:space="preserve">2,7</t>
  </si>
  <si>
    <t xml:space="preserve">46</t>
  </si>
  <si>
    <t xml:space="preserve">781495141</t>
  </si>
  <si>
    <t xml:space="preserve">Průnik obkladem kruhový do DN 30</t>
  </si>
  <si>
    <t xml:space="preserve">-1967865080</t>
  </si>
  <si>
    <t xml:space="preserve">umyvadla</t>
  </si>
  <si>
    <t xml:space="preserve">2*4</t>
  </si>
  <si>
    <t xml:space="preserve">47</t>
  </si>
  <si>
    <t xml:space="preserve">781495142</t>
  </si>
  <si>
    <t xml:space="preserve">Průnik obkladem kruhový přes DN 30 do DN 90</t>
  </si>
  <si>
    <t xml:space="preserve">-372499077</t>
  </si>
  <si>
    <t xml:space="preserve">48</t>
  </si>
  <si>
    <t xml:space="preserve">781495143</t>
  </si>
  <si>
    <t xml:space="preserve">Průnik obkladem kruhový přes DN 90</t>
  </si>
  <si>
    <t xml:space="preserve">-2103872961</t>
  </si>
  <si>
    <t xml:space="preserve">wc</t>
  </si>
  <si>
    <t xml:space="preserve">49</t>
  </si>
  <si>
    <t xml:space="preserve">998781202</t>
  </si>
  <si>
    <t xml:space="preserve">Přesun hmot procentní pro obklady keramické v objektech v přes 6 do 12 m</t>
  </si>
  <si>
    <t xml:space="preserve">534198601</t>
  </si>
  <si>
    <t xml:space="preserve">783</t>
  </si>
  <si>
    <t xml:space="preserve">Dokončovací práce - nátěry</t>
  </si>
  <si>
    <t xml:space="preserve">50</t>
  </si>
  <si>
    <t xml:space="preserve">783315101</t>
  </si>
  <si>
    <t xml:space="preserve">Mezinátěr jednonásobný syntetický standardní zámečnických konstrukcí</t>
  </si>
  <si>
    <t xml:space="preserve">665200494</t>
  </si>
  <si>
    <t xml:space="preserve">zárubně</t>
  </si>
  <si>
    <t xml:space="preserve">((0,8+2*2)*(0,15+2*0,05))*3</t>
  </si>
  <si>
    <t xml:space="preserve">51</t>
  </si>
  <si>
    <t xml:space="preserve">783317101</t>
  </si>
  <si>
    <t xml:space="preserve">Krycí jednonásobný syntetický standardní nátěr zámečnických konstrukcí</t>
  </si>
  <si>
    <t xml:space="preserve">-303172963</t>
  </si>
  <si>
    <t xml:space="preserve">52</t>
  </si>
  <si>
    <t xml:space="preserve">783306801</t>
  </si>
  <si>
    <t xml:space="preserve">Odstranění nátěru ze zámečnických konstrukcí obroušením</t>
  </si>
  <si>
    <t xml:space="preserve">-927847249</t>
  </si>
  <si>
    <t xml:space="preserve">784</t>
  </si>
  <si>
    <t xml:space="preserve">Dokončovací práce - malby a tapety</t>
  </si>
  <si>
    <t xml:space="preserve">53</t>
  </si>
  <si>
    <t xml:space="preserve">784181101</t>
  </si>
  <si>
    <t xml:space="preserve">Základní akrylátová jednonásobná bezbarvá penetrace podkladu v místnostech v do 3,80 m</t>
  </si>
  <si>
    <t xml:space="preserve">1089643684</t>
  </si>
  <si>
    <t xml:space="preserve">3,2*3,05</t>
  </si>
  <si>
    <t xml:space="preserve">(3,2*2+3,05*2)*3,35</t>
  </si>
  <si>
    <t xml:space="preserve">2,8*2,7</t>
  </si>
  <si>
    <t xml:space="preserve">(2,8*2+2,7*2)*3,35</t>
  </si>
  <si>
    <t xml:space="preserve">odpočet KO</t>
  </si>
  <si>
    <t xml:space="preserve">-26,355</t>
  </si>
  <si>
    <t xml:space="preserve">54</t>
  </si>
  <si>
    <t xml:space="preserve">784221101</t>
  </si>
  <si>
    <t xml:space="preserve">Dvojnásobné bílé malby ze směsí za sucha dobře otěruvzdorných v místnostech do 3,80 m</t>
  </si>
  <si>
    <t xml:space="preserve">1179019764</t>
  </si>
  <si>
    <t xml:space="preserve">VRN</t>
  </si>
  <si>
    <t xml:space="preserve">Vedlejší rozpočtové náklady</t>
  </si>
  <si>
    <t xml:space="preserve">55</t>
  </si>
  <si>
    <t xml:space="preserve">090001000</t>
  </si>
  <si>
    <t xml:space="preserve">Ostatní náklady - zařízezení staveniště, mimostaveništní doprava, provoz investora</t>
  </si>
  <si>
    <t xml:space="preserve">1024</t>
  </si>
  <si>
    <t xml:space="preserve">-1551275391</t>
  </si>
  <si>
    <t xml:space="preserve">02 - 1.NP - denní místnost, 2.NP - přípravna</t>
  </si>
  <si>
    <t xml:space="preserve">    4 - Vodorovné konstrukce</t>
  </si>
  <si>
    <t xml:space="preserve">    764 - Konstrukce klempířské</t>
  </si>
  <si>
    <t xml:space="preserve">    776 - Podlahy povlakové</t>
  </si>
  <si>
    <t xml:space="preserve">340271041</t>
  </si>
  <si>
    <t xml:space="preserve">Zazdívka otvorů v příčkách nebo stěnách pl přes 0,25 do 1 m2 tvárnicemi pórobetonovými tl 150 mm</t>
  </si>
  <si>
    <t xml:space="preserve">-459798046</t>
  </si>
  <si>
    <t xml:space="preserve">parapet sklepní okno</t>
  </si>
  <si>
    <t xml:space="preserve">0,6*0,15</t>
  </si>
  <si>
    <t xml:space="preserve">Vodorovné konstrukce</t>
  </si>
  <si>
    <t xml:space="preserve">411388531</t>
  </si>
  <si>
    <t xml:space="preserve">Zabetonování otvorů pl do 1 m2 ve stropech</t>
  </si>
  <si>
    <t xml:space="preserve">m3</t>
  </si>
  <si>
    <t xml:space="preserve">904989693</t>
  </si>
  <si>
    <t xml:space="preserve">0,95*0,55*0,15*2</t>
  </si>
  <si>
    <t xml:space="preserve">1,05*0,7*0,1*2</t>
  </si>
  <si>
    <t xml:space="preserve">612131121</t>
  </si>
  <si>
    <t xml:space="preserve">Penetrační disperzní nátěr vnitřních stěn nanášený ručně</t>
  </si>
  <si>
    <t xml:space="preserve">-1546698713</t>
  </si>
  <si>
    <t xml:space="preserve">m-112</t>
  </si>
  <si>
    <t xml:space="preserve">9,9</t>
  </si>
  <si>
    <t xml:space="preserve">m-212</t>
  </si>
  <si>
    <t xml:space="preserve">(0,7+1,95)*2,45</t>
  </si>
  <si>
    <t xml:space="preserve">612311131</t>
  </si>
  <si>
    <t xml:space="preserve">Potažení vnitřních stěn vápenným štukem tloušťky do 3 mm</t>
  </si>
  <si>
    <t xml:space="preserve">2042398903</t>
  </si>
  <si>
    <t xml:space="preserve">16,393</t>
  </si>
  <si>
    <t xml:space="preserve">-1511605319</t>
  </si>
  <si>
    <t xml:space="preserve">23,85</t>
  </si>
  <si>
    <t xml:space="preserve">619995001</t>
  </si>
  <si>
    <t xml:space="preserve">Začištění omítek kolem oken, dveří, podlah nebo obkladů</t>
  </si>
  <si>
    <t xml:space="preserve">2038033546</t>
  </si>
  <si>
    <t xml:space="preserve">D1</t>
  </si>
  <si>
    <t xml:space="preserve">(0,8+2,05*2)*2</t>
  </si>
  <si>
    <t xml:space="preserve">642944121</t>
  </si>
  <si>
    <t xml:space="preserve">Osazování ocelových zárubní dodatečné pl do 2,5 m2</t>
  </si>
  <si>
    <t xml:space="preserve">1594224899</t>
  </si>
  <si>
    <t xml:space="preserve">55331481</t>
  </si>
  <si>
    <t xml:space="preserve">zárubeň jednokřídlá ocelová pro zdění tl stěny 75-100mm rozměru 700/1970, 2100mm</t>
  </si>
  <si>
    <t xml:space="preserve">1699592010</t>
  </si>
  <si>
    <t xml:space="preserve">9-001</t>
  </si>
  <si>
    <t xml:space="preserve">Demontáž technologie výtahu vč.likvidace</t>
  </si>
  <si>
    <t xml:space="preserve">-1489017290</t>
  </si>
  <si>
    <t xml:space="preserve">1227168789</t>
  </si>
  <si>
    <t xml:space="preserve">9,22</t>
  </si>
  <si>
    <t xml:space="preserve">m-210</t>
  </si>
  <si>
    <t xml:space="preserve">2,5</t>
  </si>
  <si>
    <t xml:space="preserve">962031132</t>
  </si>
  <si>
    <t xml:space="preserve">Bourání příček z cihel pálených na MVC tl do 100 mm</t>
  </si>
  <si>
    <t xml:space="preserve">-1526136466</t>
  </si>
  <si>
    <t xml:space="preserve">0,55*3,35</t>
  </si>
  <si>
    <t xml:space="preserve">962031133</t>
  </si>
  <si>
    <t xml:space="preserve">Bourání příček z cihel pálených na MVC tl do 150 mm</t>
  </si>
  <si>
    <t xml:space="preserve">-1608143765</t>
  </si>
  <si>
    <t xml:space="preserve">1,05*3,35</t>
  </si>
  <si>
    <t xml:space="preserve">1,75*3,35</t>
  </si>
  <si>
    <t xml:space="preserve">-0,7*2</t>
  </si>
  <si>
    <t xml:space="preserve">962032230</t>
  </si>
  <si>
    <t xml:space="preserve">Bourání zdiva z cihel pálených nebo vápenopískových na MV nebo MVC do 1 m3</t>
  </si>
  <si>
    <t xml:space="preserve">559953895</t>
  </si>
  <si>
    <t xml:space="preserve">0,7*3,35*0,2</t>
  </si>
  <si>
    <t xml:space="preserve">-641601979</t>
  </si>
  <si>
    <t xml:space="preserve">968072244</t>
  </si>
  <si>
    <t xml:space="preserve">Vybourání kovových rámů oken jednoduchých včetně křídel pl do 1 m2</t>
  </si>
  <si>
    <t xml:space="preserve">1776101599</t>
  </si>
  <si>
    <t xml:space="preserve">0,6*0,35</t>
  </si>
  <si>
    <t xml:space="preserve">968072455</t>
  </si>
  <si>
    <t xml:space="preserve">Vybourání kovových dveřních zárubní pl do 2 m2</t>
  </si>
  <si>
    <t xml:space="preserve">82984416</t>
  </si>
  <si>
    <t xml:space="preserve">0,6*2</t>
  </si>
  <si>
    <t xml:space="preserve">0,8*2</t>
  </si>
  <si>
    <t xml:space="preserve">163454694</t>
  </si>
  <si>
    <t xml:space="preserve">985564212.R01</t>
  </si>
  <si>
    <t xml:space="preserve">Kotvičky pro výztuž betonu hl do 200 mm z oceli D přes 6 do 8 mm do chemické malty</t>
  </si>
  <si>
    <t xml:space="preserve">1305367005</t>
  </si>
  <si>
    <t xml:space="preserve">18*2</t>
  </si>
  <si>
    <t xml:space="preserve">-1281371108</t>
  </si>
  <si>
    <t xml:space="preserve">-1843121969</t>
  </si>
  <si>
    <t xml:space="preserve">-1180414386</t>
  </si>
  <si>
    <t xml:space="preserve">5,213*2 'Přepočtené koeficientem množství</t>
  </si>
  <si>
    <t xml:space="preserve">-204932611</t>
  </si>
  <si>
    <t xml:space="preserve">-761796723</t>
  </si>
  <si>
    <t xml:space="preserve">764</t>
  </si>
  <si>
    <t xml:space="preserve">Konstrukce klempířské</t>
  </si>
  <si>
    <t xml:space="preserve">764216604</t>
  </si>
  <si>
    <t xml:space="preserve">Oplechování rovných parapetů mechanicky kotvené z Pz s povrchovou úpravou rš 330 mm</t>
  </si>
  <si>
    <t xml:space="preserve">1743637424</t>
  </si>
  <si>
    <t xml:space="preserve">0,6</t>
  </si>
  <si>
    <t xml:space="preserve">766-001</t>
  </si>
  <si>
    <t xml:space="preserve">T1 - dodávka a montáž kuchyňské linky </t>
  </si>
  <si>
    <t xml:space="preserve">-265285744</t>
  </si>
  <si>
    <t xml:space="preserve">766-002</t>
  </si>
  <si>
    <t xml:space="preserve">T2 - dodávka a montáž kuchyňské linky </t>
  </si>
  <si>
    <t xml:space="preserve">1765446992</t>
  </si>
  <si>
    <t xml:space="preserve">766-003</t>
  </si>
  <si>
    <t xml:space="preserve">T3 - dodávka a montáž kuchyňské linky </t>
  </si>
  <si>
    <t xml:space="preserve">-301562567</t>
  </si>
  <si>
    <t xml:space="preserve">766-004</t>
  </si>
  <si>
    <t xml:space="preserve">D2 - dodávka a montáž posuvné dveře 800 x 1970 mm</t>
  </si>
  <si>
    <t xml:space="preserve">-618334994</t>
  </si>
  <si>
    <t xml:space="preserve">766441821</t>
  </si>
  <si>
    <t xml:space="preserve">Demontáž parapetních desek dřevěných nebo plastových šířky do 30 cm délky přes 1,0 m</t>
  </si>
  <si>
    <t xml:space="preserve">-569557959</t>
  </si>
  <si>
    <t xml:space="preserve">766622216</t>
  </si>
  <si>
    <t xml:space="preserve">Montáž plastových oken plochy do 1 m2 otevíravých s rámem do zdiva</t>
  </si>
  <si>
    <t xml:space="preserve">1593973762</t>
  </si>
  <si>
    <t xml:space="preserve">61140049</t>
  </si>
  <si>
    <t xml:space="preserve">okno plastové otevíravé/sklopné dvojsklo do plochy 1m2</t>
  </si>
  <si>
    <t xml:space="preserve">-948692923</t>
  </si>
  <si>
    <t xml:space="preserve">0,6*0,3</t>
  </si>
  <si>
    <t xml:space="preserve">766-005</t>
  </si>
  <si>
    <t xml:space="preserve">Zapravení omítek sklepního okna</t>
  </si>
  <si>
    <t xml:space="preserve">-709528240</t>
  </si>
  <si>
    <t xml:space="preserve">-2132685674</t>
  </si>
  <si>
    <t xml:space="preserve">61162085</t>
  </si>
  <si>
    <t xml:space="preserve">dveře jednokřídlé dřevotřískové povrch laminátový plné 700x1970-2100mm vč.zámku</t>
  </si>
  <si>
    <t xml:space="preserve">-1761730094</t>
  </si>
  <si>
    <t xml:space="preserve">690794864</t>
  </si>
  <si>
    <t xml:space="preserve">766694111</t>
  </si>
  <si>
    <t xml:space="preserve">Montáž parapetních desek dřevěných nebo plastových š do 30 cm dl do 1,0 m</t>
  </si>
  <si>
    <t xml:space="preserve">-682372429</t>
  </si>
  <si>
    <t xml:space="preserve">61140080</t>
  </si>
  <si>
    <t xml:space="preserve">parapet plastový vnitřní – š 300mm, barva bílá</t>
  </si>
  <si>
    <t xml:space="preserve">-1524063670</t>
  </si>
  <si>
    <t xml:space="preserve">61140076</t>
  </si>
  <si>
    <t xml:space="preserve">koncovka k parapetu oboustranná barva bílá</t>
  </si>
  <si>
    <t xml:space="preserve">-1998323419</t>
  </si>
  <si>
    <t xml:space="preserve">766694113</t>
  </si>
  <si>
    <t xml:space="preserve">Montáž parapetních desek dřevěných nebo plastových š do 30 cm dl přes 1,6 do 2,6 m</t>
  </si>
  <si>
    <t xml:space="preserve">1039237685</t>
  </si>
  <si>
    <t xml:space="preserve">60794103</t>
  </si>
  <si>
    <t xml:space="preserve">parapet dřevotřískový vnitřní povrch laminátový š 300mm</t>
  </si>
  <si>
    <t xml:space="preserve">-1670439262</t>
  </si>
  <si>
    <t xml:space="preserve">2,1*1,1</t>
  </si>
  <si>
    <t xml:space="preserve">996466419</t>
  </si>
  <si>
    <t xml:space="preserve">-1605137017</t>
  </si>
  <si>
    <t xml:space="preserve">-1475549229</t>
  </si>
  <si>
    <t xml:space="preserve">9,22*2</t>
  </si>
  <si>
    <t xml:space="preserve">-1213945345</t>
  </si>
  <si>
    <t xml:space="preserve">597980900</t>
  </si>
  <si>
    <t xml:space="preserve">8,06</t>
  </si>
  <si>
    <t xml:space="preserve">7,87</t>
  </si>
  <si>
    <t xml:space="preserve">980355157</t>
  </si>
  <si>
    <t xml:space="preserve">297380781</t>
  </si>
  <si>
    <t xml:space="preserve">9,22*1,1 'Přepočtené koeficientem množství</t>
  </si>
  <si>
    <t xml:space="preserve">1483486226</t>
  </si>
  <si>
    <t xml:space="preserve">776</t>
  </si>
  <si>
    <t xml:space="preserve">Podlahy povlakové</t>
  </si>
  <si>
    <t xml:space="preserve">776111311</t>
  </si>
  <si>
    <t xml:space="preserve">Vysátí podkladu povlakových podlah</t>
  </si>
  <si>
    <t xml:space="preserve">-1153446030</t>
  </si>
  <si>
    <t xml:space="preserve">776121112</t>
  </si>
  <si>
    <t xml:space="preserve">Vodou ředitelná penetrace savého podkladu povlakových podlah</t>
  </si>
  <si>
    <t xml:space="preserve">447376799</t>
  </si>
  <si>
    <t xml:space="preserve">776141111</t>
  </si>
  <si>
    <t xml:space="preserve">Vyrovnání podkladu povlakových podlah stěrkou pevnosti 20 MPa tl do 3 mm</t>
  </si>
  <si>
    <t xml:space="preserve">92537192</t>
  </si>
  <si>
    <t xml:space="preserve">776221111</t>
  </si>
  <si>
    <t xml:space="preserve">Lepení pásů z PVC standardním lepidlem</t>
  </si>
  <si>
    <t xml:space="preserve">1526241138</t>
  </si>
  <si>
    <t xml:space="preserve">28412245</t>
  </si>
  <si>
    <t xml:space="preserve">krytina podlahová heterogenní š 1,5m tl 2mm</t>
  </si>
  <si>
    <t xml:space="preserve">-70356675</t>
  </si>
  <si>
    <t xml:space="preserve">776411111</t>
  </si>
  <si>
    <t xml:space="preserve">Montáž obvodových soklíků výšky do 80 mm</t>
  </si>
  <si>
    <t xml:space="preserve">144511649</t>
  </si>
  <si>
    <t xml:space="preserve">2,6*2+4,8*2</t>
  </si>
  <si>
    <t xml:space="preserve">28411003</t>
  </si>
  <si>
    <t xml:space="preserve">lišta soklová PVC 30x30mm</t>
  </si>
  <si>
    <t xml:space="preserve">24375732</t>
  </si>
  <si>
    <t xml:space="preserve">13,9*1,02 'Přepočtené koeficientem množství</t>
  </si>
  <si>
    <t xml:space="preserve">998776202</t>
  </si>
  <si>
    <t xml:space="preserve">Přesun hmot procentní pro podlahy povlakové v objektech v přes 6 do 12 m</t>
  </si>
  <si>
    <t xml:space="preserve">-1729591647</t>
  </si>
  <si>
    <t xml:space="preserve">12741621</t>
  </si>
  <si>
    <t xml:space="preserve">(0,75+1,05+0,7+1,9+0,15+0,3)*1,5</t>
  </si>
  <si>
    <t xml:space="preserve">(1,1+0,35+0,3)*1,5</t>
  </si>
  <si>
    <t xml:space="preserve">(1,35+0,75+1,95+0,7+1+0,15+0,3)*1,5</t>
  </si>
  <si>
    <t xml:space="preserve">-0,7*1,5</t>
  </si>
  <si>
    <t xml:space="preserve">(0,5+0,4+0,8)*1,5</t>
  </si>
  <si>
    <t xml:space="preserve">2,1*1,5</t>
  </si>
  <si>
    <t xml:space="preserve">337464574</t>
  </si>
  <si>
    <t xml:space="preserve">59</t>
  </si>
  <si>
    <t xml:space="preserve">1004531635</t>
  </si>
  <si>
    <t xml:space="preserve">60</t>
  </si>
  <si>
    <t xml:space="preserve">-43970780</t>
  </si>
  <si>
    <t xml:space="preserve">(2,2+0,35+0,45)*0,9</t>
  </si>
  <si>
    <t xml:space="preserve">2,15*1,5</t>
  </si>
  <si>
    <t xml:space="preserve">(0,8+0,35+0,45)*8</t>
  </si>
  <si>
    <t xml:space="preserve">(1,35+1,45)*1,5</t>
  </si>
  <si>
    <t xml:space="preserve">(2,95+0,15+0,3)*0,9</t>
  </si>
  <si>
    <t xml:space="preserve">61</t>
  </si>
  <si>
    <t xml:space="preserve">1254191441</t>
  </si>
  <si>
    <t xml:space="preserve">25,985*1,1 'Přepočtené koeficientem množství</t>
  </si>
  <si>
    <t xml:space="preserve">62</t>
  </si>
  <si>
    <t xml:space="preserve">-555436217</t>
  </si>
  <si>
    <t xml:space="preserve">P6</t>
  </si>
  <si>
    <t xml:space="preserve">63</t>
  </si>
  <si>
    <t xml:space="preserve">56245720</t>
  </si>
  <si>
    <t xml:space="preserve">dvířka vanová bílá 400x400mm</t>
  </si>
  <si>
    <t xml:space="preserve">709778716</t>
  </si>
  <si>
    <t xml:space="preserve">64</t>
  </si>
  <si>
    <t xml:space="preserve">1545590757</t>
  </si>
  <si>
    <t xml:space="preserve">0,9</t>
  </si>
  <si>
    <t xml:space="preserve">1,5</t>
  </si>
  <si>
    <t xml:space="preserve">0,9+0,9</t>
  </si>
  <si>
    <t xml:space="preserve">65</t>
  </si>
  <si>
    <t xml:space="preserve">-618223783</t>
  </si>
  <si>
    <t xml:space="preserve">66</t>
  </si>
  <si>
    <t xml:space="preserve">783-001</t>
  </si>
  <si>
    <t xml:space="preserve">Nátěr otopného tělesa</t>
  </si>
  <si>
    <t xml:space="preserve">869501925</t>
  </si>
  <si>
    <t xml:space="preserve">67</t>
  </si>
  <si>
    <t xml:space="preserve">-1568254056</t>
  </si>
  <si>
    <t xml:space="preserve">((0,7+2*2)*(0,1+2*0,05))*1</t>
  </si>
  <si>
    <t xml:space="preserve">68</t>
  </si>
  <si>
    <t xml:space="preserve">1242708542</t>
  </si>
  <si>
    <t xml:space="preserve">69</t>
  </si>
  <si>
    <t xml:space="preserve">-1637985271</t>
  </si>
  <si>
    <t xml:space="preserve">2,6*2,95</t>
  </si>
  <si>
    <t xml:space="preserve">1,165*1,35</t>
  </si>
  <si>
    <t xml:space="preserve">(2,6*2+4,3*2)*3,35</t>
  </si>
  <si>
    <t xml:space="preserve">2,85*1,2</t>
  </si>
  <si>
    <t xml:space="preserve">(2,85*2+1,2*2)*3,35</t>
  </si>
  <si>
    <t xml:space="preserve">-(0,45+2,085+0,9)*1,5</t>
  </si>
  <si>
    <t xml:space="preserve">-23,285</t>
  </si>
  <si>
    <t xml:space="preserve">70</t>
  </si>
  <si>
    <t xml:space="preserve">1981482980</t>
  </si>
  <si>
    <t xml:space="preserve">71</t>
  </si>
  <si>
    <t xml:space="preserve">1894216871</t>
  </si>
  <si>
    <t xml:space="preserve">03 - Střecha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</si>
  <si>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</si>
  <si>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</si>
  <si>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</si>
  <si>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723 - Zdravotechnika - vnitřní plynovod</t>
  </si>
  <si>
    <t xml:space="preserve">    762 - Konstrukce tesařské</t>
  </si>
  <si>
    <t xml:space="preserve">417321414</t>
  </si>
  <si>
    <t xml:space="preserve">Ztužující pásy a věnce ze ŽB tř. C 20/25</t>
  </si>
  <si>
    <t xml:space="preserve">371107519</t>
  </si>
  <si>
    <t xml:space="preserve">0,25*0,213*98</t>
  </si>
  <si>
    <t xml:space="preserve">417351115</t>
  </si>
  <si>
    <t xml:space="preserve">Zřízení bednění ztužujících věnců</t>
  </si>
  <si>
    <t xml:space="preserve">-905006868</t>
  </si>
  <si>
    <t xml:space="preserve">0,213*98</t>
  </si>
  <si>
    <t xml:space="preserve">0,2*98</t>
  </si>
  <si>
    <t xml:space="preserve">417351116</t>
  </si>
  <si>
    <t xml:space="preserve">Odstranění bednění ztužujících věnců</t>
  </si>
  <si>
    <t xml:space="preserve">-377484161</t>
  </si>
  <si>
    <t xml:space="preserve">417361821</t>
  </si>
  <si>
    <t xml:space="preserve">Výztuž ztužujících pásů a věnců betonářskou ocelí 10 505</t>
  </si>
  <si>
    <t xml:space="preserve">-420373379</t>
  </si>
  <si>
    <t xml:space="preserve">0,720919</t>
  </si>
  <si>
    <t xml:space="preserve">-473947716</t>
  </si>
  <si>
    <t xml:space="preserve">644941112</t>
  </si>
  <si>
    <t xml:space="preserve">Osazování ventilačních mřížek velikosti přes 150 x 200 do 300 x 300 mm</t>
  </si>
  <si>
    <t xml:space="preserve">-1654381280</t>
  </si>
  <si>
    <t xml:space="preserve">56245601</t>
  </si>
  <si>
    <t xml:space="preserve">mřížka větrací hranatá plast se síťovinou 300x300mm</t>
  </si>
  <si>
    <t xml:space="preserve">1748717530</t>
  </si>
  <si>
    <t xml:space="preserve">Odstranění nerovností v celé ploše stávající PUR izolace</t>
  </si>
  <si>
    <t xml:space="preserve">-660389845</t>
  </si>
  <si>
    <t xml:space="preserve">36,02*9,47</t>
  </si>
  <si>
    <t xml:space="preserve">9-002</t>
  </si>
  <si>
    <t xml:space="preserve">Dodávka a montáž střešní výlez protipožární 700 x 700 mm</t>
  </si>
  <si>
    <t xml:space="preserve">1840523002</t>
  </si>
  <si>
    <t xml:space="preserve">9-003</t>
  </si>
  <si>
    <t xml:space="preserve">Sanace komínu</t>
  </si>
  <si>
    <t xml:space="preserve">-940531218</t>
  </si>
  <si>
    <t xml:space="preserve">962032641</t>
  </si>
  <si>
    <t xml:space="preserve">Bourání zdiva komínového nad střechou z cihel na MC</t>
  </si>
  <si>
    <t xml:space="preserve">1864164680</t>
  </si>
  <si>
    <t xml:space="preserve">0,9*0,62*2,25</t>
  </si>
  <si>
    <t xml:space="preserve">977131110</t>
  </si>
  <si>
    <t xml:space="preserve">Vrty příklepovými vrtáky D do 16 mm do cihelného zdiva nebo prostého betonu</t>
  </si>
  <si>
    <t xml:space="preserve">1719180255</t>
  </si>
  <si>
    <t xml:space="preserve">0,12*48</t>
  </si>
  <si>
    <t xml:space="preserve">-1891921754</t>
  </si>
  <si>
    <t xml:space="preserve">997013311</t>
  </si>
  <si>
    <t xml:space="preserve">Montáž a demontáž shozu suti v do 10 m</t>
  </si>
  <si>
    <t xml:space="preserve">1425569640</t>
  </si>
  <si>
    <t xml:space="preserve">997013321</t>
  </si>
  <si>
    <t xml:space="preserve">Příplatek k shozu suti v do 10 m za první a ZKD den použití</t>
  </si>
  <si>
    <t xml:space="preserve">1427712462</t>
  </si>
  <si>
    <t xml:space="preserve">-2131495680</t>
  </si>
  <si>
    <t xml:space="preserve">2,39*2 'Přepočtené koeficientem množství</t>
  </si>
  <si>
    <t xml:space="preserve">2053095395</t>
  </si>
  <si>
    <t xml:space="preserve">712</t>
  </si>
  <si>
    <t xml:space="preserve">Povlakové krytiny</t>
  </si>
  <si>
    <t xml:space="preserve">712300845</t>
  </si>
  <si>
    <t xml:space="preserve">Demontáž ventilační hlavice na ploché střeše sklonu do 10°</t>
  </si>
  <si>
    <t xml:space="preserve">-1289134015</t>
  </si>
  <si>
    <t xml:space="preserve">712363352</t>
  </si>
  <si>
    <t xml:space="preserve">Povlakové krytiny střech do 10° z tvarovaných poplastovaných lišt délky 2 m koutová lišta vnitřní rš 100 mm</t>
  </si>
  <si>
    <t xml:space="preserve">-177162928</t>
  </si>
  <si>
    <t xml:space="preserve">202,4</t>
  </si>
  <si>
    <t xml:space="preserve">712363353</t>
  </si>
  <si>
    <t xml:space="preserve">Povlakové krytiny střech do 10° z tvarovaných poplastovaných lišt délky 2 m koutová lišta vnější rš 100 mm</t>
  </si>
  <si>
    <t xml:space="preserve">73876267</t>
  </si>
  <si>
    <t xml:space="preserve">94,2</t>
  </si>
  <si>
    <t xml:space="preserve">712363354</t>
  </si>
  <si>
    <t xml:space="preserve">Povlakové krytiny střech do 10° z tvarovaných poplastovaných lišt délky 2 m stěnová lišta vyhnutá rš 70 mm</t>
  </si>
  <si>
    <t xml:space="preserve">267813877</t>
  </si>
  <si>
    <t xml:space="preserve">10,2</t>
  </si>
  <si>
    <t xml:space="preserve">712363369</t>
  </si>
  <si>
    <t xml:space="preserve">Povlakové krytiny střech do 10° z tvarovaných poplastovaných lišt délky 2 m příklopná lišta rš 110 mm</t>
  </si>
  <si>
    <t xml:space="preserve">359319784</t>
  </si>
  <si>
    <t xml:space="preserve">712363504</t>
  </si>
  <si>
    <t xml:space="preserve">Provedení povlak krytiny mechanicky kotvenou do betonu TI tl přes 140 do 200 mm vnitřní pole, budova v do 18 m</t>
  </si>
  <si>
    <t xml:space="preserve">680436849</t>
  </si>
  <si>
    <t xml:space="preserve">184,5</t>
  </si>
  <si>
    <t xml:space="preserve">712363505</t>
  </si>
  <si>
    <t xml:space="preserve">Provedení povlak krytiny mechanicky kotvenou do betonu TI tl přes 140 do 200 mm krajní pole, budova v do 18 m</t>
  </si>
  <si>
    <t xml:space="preserve">1749228382</t>
  </si>
  <si>
    <t xml:space="preserve">86,48</t>
  </si>
  <si>
    <t xml:space="preserve">712363506</t>
  </si>
  <si>
    <t xml:space="preserve">Provedení povlak krytiny mechanicky kotvenou do betonu TI tl přes 140 do 200 mm rohové pole, budova v do 18 m</t>
  </si>
  <si>
    <t xml:space="preserve">1704601552</t>
  </si>
  <si>
    <t xml:space="preserve">78,62</t>
  </si>
  <si>
    <t xml:space="preserve">28322011</t>
  </si>
  <si>
    <t xml:space="preserve">fólie hydroizolační střešní mPVC mechanicky kotvená tl 1,8mm šedá</t>
  </si>
  <si>
    <t xml:space="preserve">579996392</t>
  </si>
  <si>
    <t xml:space="preserve">344,05*1,15 'Přepočtené koeficientem množství</t>
  </si>
  <si>
    <t xml:space="preserve">712391171</t>
  </si>
  <si>
    <t xml:space="preserve">Provedení povlakové krytiny střech do 10° podkladní textilní vrstvy</t>
  </si>
  <si>
    <t xml:space="preserve">-316786714</t>
  </si>
  <si>
    <t xml:space="preserve">344,05</t>
  </si>
  <si>
    <t xml:space="preserve">69311081</t>
  </si>
  <si>
    <t xml:space="preserve">geotextilie netkaná separační, ochranná, filtrační, drenážní PES 300g/m2</t>
  </si>
  <si>
    <t xml:space="preserve">299209723</t>
  </si>
  <si>
    <t xml:space="preserve">998712202</t>
  </si>
  <si>
    <t xml:space="preserve">Přesun hmot procentní pro krytiny povlakové v objektech v přes 6 do 12 m</t>
  </si>
  <si>
    <t xml:space="preserve">1323935420</t>
  </si>
  <si>
    <t xml:space="preserve">713</t>
  </si>
  <si>
    <t xml:space="preserve">Izolace tepelné</t>
  </si>
  <si>
    <t xml:space="preserve">713131141</t>
  </si>
  <si>
    <t xml:space="preserve">Montáž izolace tepelné stěn a základů lepením celoplošně rohoží, pásů, dílců, desek</t>
  </si>
  <si>
    <t xml:space="preserve">-1440544384</t>
  </si>
  <si>
    <t xml:space="preserve">98*0,213</t>
  </si>
  <si>
    <t xml:space="preserve">28375951</t>
  </si>
  <si>
    <t xml:space="preserve">deska EPS 70 fasádní λ=0,039 tl 140mm</t>
  </si>
  <si>
    <t xml:space="preserve">-900571292</t>
  </si>
  <si>
    <t xml:space="preserve">20,874*1,05 'Přepočtené koeficientem množství</t>
  </si>
  <si>
    <t xml:space="preserve">713141136</t>
  </si>
  <si>
    <t xml:space="preserve">Montáž izolace tepelné střech plochých lepené za studena nízkoexpanzní (PUR) pěnou 1 vrstva desek</t>
  </si>
  <si>
    <t xml:space="preserve">-727166527</t>
  </si>
  <si>
    <t xml:space="preserve">713-001</t>
  </si>
  <si>
    <t xml:space="preserve">Spádové klíny EPS 100</t>
  </si>
  <si>
    <t xml:space="preserve">476824300</t>
  </si>
  <si>
    <t xml:space="preserve">-993163657</t>
  </si>
  <si>
    <t xml:space="preserve">28372308</t>
  </si>
  <si>
    <t xml:space="preserve">deska EPS 100 pro konstrukce s běžným zatížením λ=0,037 tl 80mm</t>
  </si>
  <si>
    <t xml:space="preserve">2080521661</t>
  </si>
  <si>
    <t xml:space="preserve">344,05*1,02 'Přepočtené koeficientem množství</t>
  </si>
  <si>
    <t xml:space="preserve">998713202</t>
  </si>
  <si>
    <t xml:space="preserve">Přesun hmot procentní pro izolace tepelné v objektech v přes 6 do 12 m</t>
  </si>
  <si>
    <t xml:space="preserve">370050051</t>
  </si>
  <si>
    <t xml:space="preserve">721</t>
  </si>
  <si>
    <t xml:space="preserve">Zdravotechnika - vnitřní kanalizace</t>
  </si>
  <si>
    <t xml:space="preserve">721210823</t>
  </si>
  <si>
    <t xml:space="preserve">Demontáž vpustí střešních DN 125</t>
  </si>
  <si>
    <t xml:space="preserve">873988757</t>
  </si>
  <si>
    <t xml:space="preserve">721233212</t>
  </si>
  <si>
    <t xml:space="preserve">Střešní vtok polypropylen PP pro pochůzné střechy svislý odtok DN 110</t>
  </si>
  <si>
    <t xml:space="preserve">-1490746675</t>
  </si>
  <si>
    <t xml:space="preserve">721279153</t>
  </si>
  <si>
    <t xml:space="preserve">Montáž hlavice ventilační polypropylen PP DN 110 ostatní typ</t>
  </si>
  <si>
    <t xml:space="preserve">1040789651</t>
  </si>
  <si>
    <t xml:space="preserve">28342053</t>
  </si>
  <si>
    <t xml:space="preserve">komínek střešní odvětrávací s integrovanou manžetou z PVC DN 100</t>
  </si>
  <si>
    <t xml:space="preserve">1067569821</t>
  </si>
  <si>
    <t xml:space="preserve">723</t>
  </si>
  <si>
    <t xml:space="preserve">Zdravotechnika - vnitřní plynovod</t>
  </si>
  <si>
    <t xml:space="preserve">723-001</t>
  </si>
  <si>
    <t xml:space="preserve">Prodloužení odvětrání plynu</t>
  </si>
  <si>
    <t xml:space="preserve">811668900</t>
  </si>
  <si>
    <t xml:space="preserve">762</t>
  </si>
  <si>
    <t xml:space="preserve">Konstrukce tesařské</t>
  </si>
  <si>
    <t xml:space="preserve">762361311</t>
  </si>
  <si>
    <t xml:space="preserve">Konstrukční a vyrovnávací vrstva pod klempířské prvky (atiky) z desek dřevoštěpkových tl 18 mm</t>
  </si>
  <si>
    <t xml:space="preserve">-857855936</t>
  </si>
  <si>
    <t xml:space="preserve">762361313</t>
  </si>
  <si>
    <t xml:space="preserve">Konstrukční a vyrovnávací vrstva pod klempířské prvky (atiky) z desek dřevoštěpkových tl 25 mm</t>
  </si>
  <si>
    <t xml:space="preserve">1390543307</t>
  </si>
  <si>
    <t xml:space="preserve">98*0,41</t>
  </si>
  <si>
    <t xml:space="preserve">762-001</t>
  </si>
  <si>
    <t xml:space="preserve">Výztuha sbíjená střešní lať 40x60 mm </t>
  </si>
  <si>
    <t xml:space="preserve">1395447191</t>
  </si>
  <si>
    <t xml:space="preserve">98</t>
  </si>
  <si>
    <t xml:space="preserve">998762202</t>
  </si>
  <si>
    <t xml:space="preserve">Přesun hmot procentní pro kce tesařské v objektech v přes 6 do 12 m</t>
  </si>
  <si>
    <t xml:space="preserve">-876151135</t>
  </si>
  <si>
    <t xml:space="preserve">764001821</t>
  </si>
  <si>
    <t xml:space="preserve">Demontáž krytiny ze svitků nebo tabulí do suti</t>
  </si>
  <si>
    <t xml:space="preserve">1373102193</t>
  </si>
  <si>
    <t xml:space="preserve">0,63*0,475*2</t>
  </si>
  <si>
    <t xml:space="preserve">0,9*0,9</t>
  </si>
  <si>
    <t xml:space="preserve">764002821</t>
  </si>
  <si>
    <t xml:space="preserve">Demontáž střešního výlezu do suti</t>
  </si>
  <si>
    <t xml:space="preserve">-1326742613</t>
  </si>
  <si>
    <t xml:space="preserve">764002841</t>
  </si>
  <si>
    <t xml:space="preserve">Demontáž oplechování horních ploch zdí a nadezdívek do suti</t>
  </si>
  <si>
    <t xml:space="preserve">34526551</t>
  </si>
  <si>
    <t xml:space="preserve">764002871</t>
  </si>
  <si>
    <t xml:space="preserve">Demontáž lemování zdí do suti</t>
  </si>
  <si>
    <t xml:space="preserve">-931035384</t>
  </si>
  <si>
    <t xml:space="preserve">(0,63*2+0,475*2)*2</t>
  </si>
  <si>
    <t xml:space="preserve">0,9*4</t>
  </si>
  <si>
    <t xml:space="preserve">1,1*2+1,2*2</t>
  </si>
  <si>
    <t xml:space="preserve">1,56*2+1,395*2</t>
  </si>
  <si>
    <t xml:space="preserve">0,9*2+0,62*2</t>
  </si>
  <si>
    <t xml:space="preserve">764111641</t>
  </si>
  <si>
    <t xml:space="preserve">Krytina střechy rovné drážkováním ze svitků z Pz plechu s povrchovou úpravou do rš 670 mm sklonu do 30°</t>
  </si>
  <si>
    <t xml:space="preserve">1819584292</t>
  </si>
  <si>
    <t xml:space="preserve">0,67*0,515*2</t>
  </si>
  <si>
    <t xml:space="preserve">764212635</t>
  </si>
  <si>
    <t xml:space="preserve">Oplechování štítu závětrnou lištou z Pz s povrchovou úpravou rš 430 mm</t>
  </si>
  <si>
    <t xml:space="preserve">580865523</t>
  </si>
  <si>
    <t xml:space="preserve">1797893089</t>
  </si>
  <si>
    <t xml:space="preserve">04 - Elektroinstalace a bleskosvod</t>
  </si>
  <si>
    <t xml:space="preserve">M - Práce a dodávky M</t>
  </si>
  <si>
    <t xml:space="preserve">    21-M - Elektromontáže</t>
  </si>
  <si>
    <t xml:space="preserve">    46-M - Zemní práce při extr.mont.pracích</t>
  </si>
  <si>
    <t xml:space="preserve">Práce a dodávky M</t>
  </si>
  <si>
    <t xml:space="preserve">21-M</t>
  </si>
  <si>
    <t xml:space="preserve">Elektromontáže</t>
  </si>
  <si>
    <t xml:space="preserve">210100001</t>
  </si>
  <si>
    <t xml:space="preserve">Ukončení vodičů v rozváděči nebo na přístroji včetně zapojení průřezu žíly do 2,5 mm2</t>
  </si>
  <si>
    <t xml:space="preserve">210110041</t>
  </si>
  <si>
    <t xml:space="preserve">Montáž zapuštěný vypínač nn jednopólový šroubové připojení</t>
  </si>
  <si>
    <t xml:space="preserve">345355150</t>
  </si>
  <si>
    <t xml:space="preserve">spínač jednopólový 10A Tango bílý, slonová kost</t>
  </si>
  <si>
    <t xml:space="preserve">256</t>
  </si>
  <si>
    <t xml:space="preserve">210010301</t>
  </si>
  <si>
    <t xml:space="preserve">Montáž krabic přístrojových zapuštěných plastových kruhových KU 68/1, KU68/1301, KP67, KP68/2</t>
  </si>
  <si>
    <t xml:space="preserve">345715110</t>
  </si>
  <si>
    <t xml:space="preserve">krabice přístrojová instalační KP 68/2</t>
  </si>
  <si>
    <t xml:space="preserve">210010321</t>
  </si>
  <si>
    <t xml:space="preserve">Montáž rozvodek zapuštěných plastových kruhových KU68-1903/KO, KR97/KO97V</t>
  </si>
  <si>
    <t xml:space="preserve">345715210</t>
  </si>
  <si>
    <t xml:space="preserve">krabice univerzální z PH KU 68/2-1903</t>
  </si>
  <si>
    <t xml:space="preserve">210110081</t>
  </si>
  <si>
    <t xml:space="preserve">Montáž spínač nn přípojkasporáková s doutnavkou se zapojením vodičů</t>
  </si>
  <si>
    <t xml:space="preserve">345363980</t>
  </si>
  <si>
    <t xml:space="preserve">spínač č.3 - sporáková kombinace - zapuštěná montáž se signální doutnavkou, typ Tango</t>
  </si>
  <si>
    <t xml:space="preserve">210111011</t>
  </si>
  <si>
    <t xml:space="preserve">Montáž zásuvka (polo)zapuštěná šroubové připojení 2P+PE se zapojením vodičů</t>
  </si>
  <si>
    <t xml:space="preserve">345551230</t>
  </si>
  <si>
    <t xml:space="preserve">zásuvka 2násobná 16A Tango bílá, slonová kost</t>
  </si>
  <si>
    <t xml:space="preserve">01_Dodávka</t>
  </si>
  <si>
    <t xml:space="preserve">Demontáž stávajícího jímacího vedení a svodů + likvidace</t>
  </si>
  <si>
    <t xml:space="preserve">hod</t>
  </si>
  <si>
    <t xml:space="preserve">210220101</t>
  </si>
  <si>
    <t xml:space="preserve">Montáž hromosvodného vedení svodových vodičů s podpěrami průměru do 10 mm</t>
  </si>
  <si>
    <t xml:space="preserve">210220301</t>
  </si>
  <si>
    <t xml:space="preserve">Montáž svorek hromosvodných typu SS, SR 03 se 2 šrouby</t>
  </si>
  <si>
    <t xml:space="preserve">210220302</t>
  </si>
  <si>
    <t xml:space="preserve">Montáž svorek hromosvodných typu ST, SJ, SK, SZ, SR 01, 02 se 3 a více šrouby</t>
  </si>
  <si>
    <t xml:space="preserve">210220303</t>
  </si>
  <si>
    <t xml:space="preserve">Montáž svorek hromosvodných typu S0 na okapové žlaby</t>
  </si>
  <si>
    <t xml:space="preserve">354418850</t>
  </si>
  <si>
    <t xml:space="preserve">svorka spojovací SS pro lano D8-10 mm</t>
  </si>
  <si>
    <t xml:space="preserve">354418950</t>
  </si>
  <si>
    <t xml:space="preserve">svorka připojovací SP1 k připojení kovových částí</t>
  </si>
  <si>
    <t xml:space="preserve">354419050</t>
  </si>
  <si>
    <t xml:space="preserve">svorka připojovací SOc k připojení okapových žlabů</t>
  </si>
  <si>
    <t xml:space="preserve">210220431</t>
  </si>
  <si>
    <t xml:space="preserve">Montáž vedení hromosvodné - tvarování prvků</t>
  </si>
  <si>
    <t xml:space="preserve">354410770</t>
  </si>
  <si>
    <t xml:space="preserve">drát průměr 8 mm AlMgSi</t>
  </si>
  <si>
    <t xml:space="preserve">kg</t>
  </si>
  <si>
    <t xml:space="preserve">354416100</t>
  </si>
  <si>
    <t xml:space="preserve">podpěra vedení PV32 FeZn na atiku/světlík 50 mm</t>
  </si>
  <si>
    <t xml:space="preserve">210280001</t>
  </si>
  <si>
    <t xml:space="preserve">Zkoušky a prohlídky el rozvodů a zařízení celková prohlídka pro objem mtž prací do 100 000 Kč</t>
  </si>
  <si>
    <t xml:space="preserve">210280211</t>
  </si>
  <si>
    <t xml:space="preserve">Měření zemních odporů zemniče prvního nebo samostatného</t>
  </si>
  <si>
    <t xml:space="preserve">210280215</t>
  </si>
  <si>
    <t xml:space="preserve">Připlatek k měření zemních odporů prvního zemniče za každý další zemnič v síti</t>
  </si>
  <si>
    <t xml:space="preserve">02_Dodávka</t>
  </si>
  <si>
    <t xml:space="preserve">Bleskosvod - pronájem montážní plošiny</t>
  </si>
  <si>
    <t xml:space="preserve">210800101</t>
  </si>
  <si>
    <t xml:space="preserve">Montáž měděných kabelů CYKY,CYBY,CYMY,NYM,CYKYLS,CYKYLo 2x1,5 mm2 uložených pod omítku ve stěně</t>
  </si>
  <si>
    <t xml:space="preserve">341110050</t>
  </si>
  <si>
    <t xml:space="preserve">kabel silový s Cu jádrem CYKY 2x1,5 mm2</t>
  </si>
  <si>
    <t xml:space="preserve">210800106</t>
  </si>
  <si>
    <t xml:space="preserve">Montáž měděných kabelů CYKY,CYBY,CYMY,NYM,CYKYLS,CYKYLo 3x2,5 mm2 uložených pod omítku ve stěně</t>
  </si>
  <si>
    <t xml:space="preserve">341110360</t>
  </si>
  <si>
    <t xml:space="preserve">kabel silový s Cu jádrem CYKY 3x2,5 mm2</t>
  </si>
  <si>
    <t xml:space="preserve">03_Dodávka</t>
  </si>
  <si>
    <t xml:space="preserve">Připojení zdroje automatické baterie</t>
  </si>
  <si>
    <t xml:space="preserve">210800116</t>
  </si>
  <si>
    <t xml:space="preserve">Montáž měděných kabelů CYKY,CYBY,CYMY,NYM,CYKYLS,CYKYLo 5x2,5 mm2 uložených pod omítku ve stěně</t>
  </si>
  <si>
    <t xml:space="preserve">341110940</t>
  </si>
  <si>
    <t xml:space="preserve">kabel silový s Cu jádrem CYKY 5x2,5 mm2</t>
  </si>
  <si>
    <t xml:space="preserve">04_Dodávka</t>
  </si>
  <si>
    <t xml:space="preserve">Rozvaděč R - úprava rozvaděče a doplnění o proudový chránič s nadpr. ochrannou mRB6-16A/4N/B/0,03-A</t>
  </si>
  <si>
    <t xml:space="preserve">05_Dodávka</t>
  </si>
  <si>
    <t xml:space="preserve">Demontáž stávající elektroinstalace - 4x spínač č.1, 1x zásuvka 230V/16A, kabel v liště</t>
  </si>
  <si>
    <t xml:space="preserve">06_Dodávka</t>
  </si>
  <si>
    <t xml:space="preserve">Zednická výpomoc</t>
  </si>
  <si>
    <t xml:space="preserve">72</t>
  </si>
  <si>
    <t xml:space="preserve">46-M</t>
  </si>
  <si>
    <t xml:space="preserve">Zemní práce při extr.mont.pracích</t>
  </si>
  <si>
    <t xml:space="preserve">460680161</t>
  </si>
  <si>
    <t xml:space="preserve">Vybourání otvorů ve zdivu cihelném plochy do 0,0225 m2, tloušťky do 15 cm</t>
  </si>
  <si>
    <t xml:space="preserve">74</t>
  </si>
  <si>
    <t xml:space="preserve">460680581</t>
  </si>
  <si>
    <t xml:space="preserve">Vysekání rýh pro montáž trubek a kabelů v cihelných zdech hloubky do 3 cm a šířky do 3 cm</t>
  </si>
  <si>
    <t xml:space="preserve">76</t>
  </si>
  <si>
    <t xml:space="preserve">460710031</t>
  </si>
  <si>
    <t xml:space="preserve">Vyplnění a omítnutí rýh ve stěnách hloubky do 3 cm a šířky do 3 cm</t>
  </si>
  <si>
    <t xml:space="preserve">78</t>
  </si>
  <si>
    <t xml:space="preserve">-991608501</t>
  </si>
  <si>
    <t xml:space="preserve">05 - Zdravotechnika a vytápění</t>
  </si>
  <si>
    <t xml:space="preserve">    722 - Zdravotechnika - vnitřní vodovod</t>
  </si>
  <si>
    <t xml:space="preserve">    731 - Ústřední vytápění</t>
  </si>
  <si>
    <t xml:space="preserve">    767 - Konstrukce zámečnické</t>
  </si>
  <si>
    <t xml:space="preserve">HZS - Hodinové zúčtovací sazby</t>
  </si>
  <si>
    <t xml:space="preserve">721-001</t>
  </si>
  <si>
    <t xml:space="preserve">Kanalizace (rozpočet v příloze)</t>
  </si>
  <si>
    <t xml:space="preserve">-1776368403</t>
  </si>
  <si>
    <t xml:space="preserve">722</t>
  </si>
  <si>
    <t xml:space="preserve">Zdravotechnika - vnitřní vodovod</t>
  </si>
  <si>
    <t xml:space="preserve">722-001</t>
  </si>
  <si>
    <t xml:space="preserve">Vodovod (rozpočet v příloze)</t>
  </si>
  <si>
    <t xml:space="preserve">1986421601</t>
  </si>
  <si>
    <t xml:space="preserve">725-001</t>
  </si>
  <si>
    <t xml:space="preserve">Zařizovací předměty (rozpočet v příloze)</t>
  </si>
  <si>
    <t xml:space="preserve">-51191210</t>
  </si>
  <si>
    <t xml:space="preserve">731</t>
  </si>
  <si>
    <t xml:space="preserve">Ústřední vytápění</t>
  </si>
  <si>
    <t xml:space="preserve">731-001</t>
  </si>
  <si>
    <t xml:space="preserve">Vytápění (rozpočet v příloze)</t>
  </si>
  <si>
    <t xml:space="preserve">-153877889</t>
  </si>
  <si>
    <t xml:space="preserve">767</t>
  </si>
  <si>
    <t xml:space="preserve">Konstrukce zámečnické</t>
  </si>
  <si>
    <t xml:space="preserve">767-001</t>
  </si>
  <si>
    <t xml:space="preserve">-1394248901</t>
  </si>
  <si>
    <t xml:space="preserve">HZS</t>
  </si>
  <si>
    <t xml:space="preserve">Hodinové zúčtovací sazby</t>
  </si>
  <si>
    <t xml:space="preserve">Hodinová zúčtovací sazba</t>
  </si>
  <si>
    <t xml:space="preserve">512</t>
  </si>
  <si>
    <t xml:space="preserve">1476803719</t>
  </si>
  <si>
    <t xml:space="preserve">-282809582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</si>
</sst>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"/>
    <numFmt numFmtId="166" formatCode="#,##0.00%"/>
    <numFmt numFmtId="167" formatCode="General"/>
    <numFmt numFmtId="168" formatCode="dd\.mm\.yyyy"/>
    <numFmt numFmtId="169" formatCode="#,##0.00000"/>
    <numFmt numFmtId="170" formatCode="@"/>
    <numFmt numFmtId="171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2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80008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505050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2" fillId="3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2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2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24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4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8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5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4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4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4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5" fillId="4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5" fillId="4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8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8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8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28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4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4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4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4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5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30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0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3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5" fontId="2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2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3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5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5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5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5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5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1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6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3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3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3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1" fontId="3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5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37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1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6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6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3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4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5.pn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284400</xdr:colOff>
      <xdr:row>1</xdr:row>
      <xdr:rowOff>122400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400" cy="284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284400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400" cy="285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284400</xdr:colOff>
      <xdr:row>1</xdr:row>
      <xdr:rowOff>122760</xdr:rowOff>
    </xdr:to>
    <xdr:pic>
      <xdr:nvPicPr>
        <xdr:cNvPr id="2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400" cy="285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284400</xdr:colOff>
      <xdr:row>1</xdr:row>
      <xdr:rowOff>122760</xdr:rowOff>
    </xdr:to>
    <xdr:pic>
      <xdr:nvPicPr>
        <xdr:cNvPr id="3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400" cy="285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284400</xdr:colOff>
      <xdr:row>1</xdr:row>
      <xdr:rowOff>122400</xdr:rowOff>
    </xdr:to>
    <xdr:pic>
      <xdr:nvPicPr>
        <xdr:cNvPr id="4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400" cy="284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284400</xdr:colOff>
      <xdr:row>1</xdr:row>
      <xdr:rowOff>122400</xdr:rowOff>
    </xdr:to>
    <xdr:pic>
      <xdr:nvPicPr>
        <xdr:cNvPr id="5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400" cy="2847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M100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I38" activeCellId="0" sqref="AI38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S4" s="3" t="s">
        <v>10</v>
      </c>
    </row>
    <row r="5" customFormat="false" ht="12" hidden="false" customHeight="true" outlineLevel="0" collapsed="false">
      <c r="B5" s="6"/>
      <c r="D5" s="9" t="s">
        <v>11</v>
      </c>
      <c r="K5" s="10" t="s">
        <v>12</v>
      </c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R5" s="6"/>
      <c r="BS5" s="3" t="s">
        <v>5</v>
      </c>
    </row>
    <row r="6" customFormat="false" ht="36.95" hidden="false" customHeight="true" outlineLevel="0" collapsed="false">
      <c r="B6" s="6"/>
      <c r="D6" s="11" t="s">
        <v>13</v>
      </c>
      <c r="K6" s="12" t="s">
        <v>14</v>
      </c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R6" s="6"/>
      <c r="BS6" s="3" t="s">
        <v>15</v>
      </c>
    </row>
    <row r="7" customFormat="false" ht="12" hidden="false" customHeight="true" outlineLevel="0" collapsed="false">
      <c r="B7" s="6"/>
      <c r="D7" s="13" t="s">
        <v>16</v>
      </c>
      <c r="K7" s="14"/>
      <c r="AK7" s="13" t="s">
        <v>17</v>
      </c>
      <c r="AN7" s="14"/>
      <c r="AR7" s="6"/>
      <c r="BS7" s="3" t="s">
        <v>18</v>
      </c>
    </row>
    <row r="8" customFormat="false" ht="12" hidden="false" customHeight="true" outlineLevel="0" collapsed="false">
      <c r="B8" s="6"/>
      <c r="D8" s="13" t="s">
        <v>19</v>
      </c>
      <c r="K8" s="14" t="s">
        <v>20</v>
      </c>
      <c r="AK8" s="13" t="s">
        <v>21</v>
      </c>
      <c r="AN8" s="15" t="s">
        <v>22</v>
      </c>
      <c r="AR8" s="6"/>
      <c r="BS8" s="3" t="s">
        <v>23</v>
      </c>
    </row>
    <row r="9" customFormat="false" ht="14.4" hidden="false" customHeight="true" outlineLevel="0" collapsed="false">
      <c r="B9" s="6"/>
      <c r="AR9" s="6"/>
      <c r="BS9" s="3" t="s">
        <v>24</v>
      </c>
    </row>
    <row r="10" customFormat="false" ht="12" hidden="false" customHeight="true" outlineLevel="0" collapsed="false">
      <c r="B10" s="6"/>
      <c r="D10" s="13" t="s">
        <v>25</v>
      </c>
      <c r="AK10" s="13" t="s">
        <v>26</v>
      </c>
      <c r="AN10" s="15"/>
      <c r="AR10" s="6"/>
      <c r="BS10" s="3" t="s">
        <v>15</v>
      </c>
    </row>
    <row r="11" customFormat="false" ht="18.5" hidden="false" customHeight="true" outlineLevel="0" collapsed="false">
      <c r="B11" s="6"/>
      <c r="E11" s="14" t="s">
        <v>27</v>
      </c>
      <c r="AK11" s="13" t="s">
        <v>28</v>
      </c>
      <c r="AN11" s="15"/>
      <c r="AR11" s="6"/>
      <c r="BS11" s="3" t="s">
        <v>15</v>
      </c>
    </row>
    <row r="12" customFormat="false" ht="6.95" hidden="false" customHeight="true" outlineLevel="0" collapsed="false">
      <c r="B12" s="6"/>
      <c r="AR12" s="6"/>
      <c r="BS12" s="3" t="s">
        <v>15</v>
      </c>
    </row>
    <row r="13" customFormat="false" ht="12" hidden="false" customHeight="true" outlineLevel="0" collapsed="false">
      <c r="B13" s="6"/>
      <c r="D13" s="13" t="s">
        <v>29</v>
      </c>
      <c r="AK13" s="13" t="s">
        <v>26</v>
      </c>
      <c r="AN13" s="15"/>
      <c r="AR13" s="6"/>
      <c r="BS13" s="3" t="s">
        <v>15</v>
      </c>
    </row>
    <row r="14" customFormat="false" ht="12.8" hidden="false" customHeight="false" outlineLevel="0" collapsed="false">
      <c r="B14" s="6"/>
      <c r="E14" s="15" t="s">
        <v>30</v>
      </c>
      <c r="AK14" s="13" t="s">
        <v>28</v>
      </c>
      <c r="AN14" s="15"/>
      <c r="AR14" s="6"/>
      <c r="BS14" s="3" t="s">
        <v>15</v>
      </c>
    </row>
    <row r="15" customFormat="false" ht="6.95" hidden="false" customHeight="true" outlineLevel="0" collapsed="false">
      <c r="B15" s="6"/>
      <c r="AR15" s="6"/>
      <c r="BS15" s="3" t="s">
        <v>2</v>
      </c>
    </row>
    <row r="16" customFormat="false" ht="12" hidden="false" customHeight="true" outlineLevel="0" collapsed="false">
      <c r="B16" s="6"/>
      <c r="D16" s="13" t="s">
        <v>31</v>
      </c>
      <c r="AK16" s="13" t="s">
        <v>26</v>
      </c>
      <c r="AN16" s="14"/>
      <c r="AR16" s="6"/>
      <c r="BS16" s="3" t="s">
        <v>2</v>
      </c>
    </row>
    <row r="17" customFormat="false" ht="18.5" hidden="false" customHeight="true" outlineLevel="0" collapsed="false">
      <c r="B17" s="6"/>
      <c r="E17" s="14" t="s">
        <v>32</v>
      </c>
      <c r="AK17" s="13" t="s">
        <v>28</v>
      </c>
      <c r="AN17" s="14"/>
      <c r="AR17" s="6"/>
      <c r="BS17" s="3" t="s">
        <v>33</v>
      </c>
    </row>
    <row r="18" customFormat="false" ht="6.95" hidden="false" customHeight="true" outlineLevel="0" collapsed="false">
      <c r="B18" s="6"/>
      <c r="AR18" s="6"/>
      <c r="BS18" s="3" t="s">
        <v>5</v>
      </c>
    </row>
    <row r="19" customFormat="false" ht="12" hidden="false" customHeight="true" outlineLevel="0" collapsed="false">
      <c r="B19" s="6"/>
      <c r="D19" s="13" t="s">
        <v>34</v>
      </c>
      <c r="AK19" s="13" t="s">
        <v>26</v>
      </c>
      <c r="AN19" s="14"/>
      <c r="AR19" s="6"/>
      <c r="BS19" s="3" t="s">
        <v>5</v>
      </c>
    </row>
    <row r="20" customFormat="false" ht="18.5" hidden="false" customHeight="true" outlineLevel="0" collapsed="false">
      <c r="B20" s="6"/>
      <c r="E20" s="14" t="s">
        <v>32</v>
      </c>
      <c r="AK20" s="13" t="s">
        <v>28</v>
      </c>
      <c r="AN20" s="14"/>
      <c r="AR20" s="6"/>
      <c r="BS20" s="3" t="s">
        <v>33</v>
      </c>
    </row>
    <row r="21" customFormat="false" ht="6.95" hidden="false" customHeight="true" outlineLevel="0" collapsed="false">
      <c r="B21" s="6"/>
      <c r="AR21" s="6"/>
    </row>
    <row r="22" customFormat="false" ht="12" hidden="false" customHeight="true" outlineLevel="0" collapsed="false">
      <c r="B22" s="6"/>
      <c r="D22" s="13" t="s">
        <v>35</v>
      </c>
      <c r="AR22" s="6"/>
    </row>
    <row r="23" customFormat="false" ht="16.5" hidden="false" customHeight="true" outlineLevel="0" collapsed="false">
      <c r="B23" s="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R23" s="6"/>
    </row>
    <row r="24" customFormat="false" ht="6.95" hidden="false" customHeight="true" outlineLevel="0" collapsed="false">
      <c r="B24" s="6"/>
      <c r="AR24" s="6"/>
    </row>
    <row r="25" customFormat="false" ht="6.95" hidden="false" customHeight="true" outlineLevel="0" collapsed="false">
      <c r="B25" s="6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R25" s="6"/>
    </row>
    <row r="26" s="23" customFormat="true" ht="25.9" hidden="false" customHeight="true" outlineLevel="0" collapsed="false">
      <c r="A26" s="18"/>
      <c r="B26" s="19"/>
      <c r="C26" s="18"/>
      <c r="D26" s="20" t="s">
        <v>36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2" t="n">
        <f aca="false">ROUND(AG93,2)</f>
        <v>0</v>
      </c>
      <c r="AL26" s="22"/>
      <c r="AM26" s="22"/>
      <c r="AN26" s="22"/>
      <c r="AO26" s="22"/>
      <c r="AP26" s="18"/>
      <c r="AQ26" s="18"/>
      <c r="AR26" s="19"/>
      <c r="BE26" s="18"/>
    </row>
    <row r="27" s="23" customFormat="true" ht="6.95" hidden="false" customHeight="true" outlineLevel="0" collapsed="false">
      <c r="A27" s="18"/>
      <c r="B27" s="19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9"/>
      <c r="BE27" s="18"/>
    </row>
    <row r="28" s="23" customFormat="true" ht="12.8" hidden="false" customHeight="false" outlineLevel="0" collapsed="false">
      <c r="A28" s="18"/>
      <c r="B28" s="19"/>
      <c r="C28" s="18"/>
      <c r="D28" s="18"/>
      <c r="E28" s="18"/>
      <c r="F28" s="18"/>
      <c r="G28" s="18"/>
      <c r="H28" s="18"/>
      <c r="I28" s="18"/>
      <c r="J28" s="18"/>
      <c r="K28" s="18"/>
      <c r="L28" s="24" t="s">
        <v>37</v>
      </c>
      <c r="M28" s="24"/>
      <c r="N28" s="24"/>
      <c r="O28" s="24"/>
      <c r="P28" s="24"/>
      <c r="Q28" s="18"/>
      <c r="R28" s="18"/>
      <c r="S28" s="18"/>
      <c r="T28" s="18"/>
      <c r="U28" s="18"/>
      <c r="V28" s="18"/>
      <c r="W28" s="24" t="s">
        <v>38</v>
      </c>
      <c r="X28" s="24"/>
      <c r="Y28" s="24"/>
      <c r="Z28" s="24"/>
      <c r="AA28" s="24"/>
      <c r="AB28" s="24"/>
      <c r="AC28" s="24"/>
      <c r="AD28" s="24"/>
      <c r="AE28" s="24"/>
      <c r="AF28" s="18"/>
      <c r="AG28" s="18"/>
      <c r="AH28" s="18"/>
      <c r="AI28" s="18"/>
      <c r="AJ28" s="18"/>
      <c r="AK28" s="24" t="s">
        <v>39</v>
      </c>
      <c r="AL28" s="24"/>
      <c r="AM28" s="24"/>
      <c r="AN28" s="24"/>
      <c r="AO28" s="24"/>
      <c r="AP28" s="18"/>
      <c r="AQ28" s="18"/>
      <c r="AR28" s="19"/>
      <c r="BE28" s="18"/>
    </row>
    <row r="29" s="25" customFormat="true" ht="14.4" hidden="false" customHeight="true" outlineLevel="0" collapsed="false">
      <c r="B29" s="26"/>
      <c r="D29" s="13" t="s">
        <v>40</v>
      </c>
      <c r="F29" s="13" t="s">
        <v>41</v>
      </c>
      <c r="L29" s="27" t="n">
        <v>0.21</v>
      </c>
      <c r="M29" s="27"/>
      <c r="N29" s="27"/>
      <c r="O29" s="27"/>
      <c r="P29" s="27"/>
      <c r="W29" s="28" t="n">
        <f aca="false">ROUND(AZ93, 2)</f>
        <v>0</v>
      </c>
      <c r="X29" s="28"/>
      <c r="Y29" s="28"/>
      <c r="Z29" s="28"/>
      <c r="AA29" s="28"/>
      <c r="AB29" s="28"/>
      <c r="AC29" s="28"/>
      <c r="AD29" s="28"/>
      <c r="AE29" s="28"/>
      <c r="AK29" s="28" t="n">
        <f aca="false">ROUND(AV93, 2)</f>
        <v>0</v>
      </c>
      <c r="AL29" s="28"/>
      <c r="AM29" s="28"/>
      <c r="AN29" s="28"/>
      <c r="AO29" s="28"/>
      <c r="AR29" s="26"/>
    </row>
    <row r="30" s="25" customFormat="true" ht="14.4" hidden="false" customHeight="true" outlineLevel="0" collapsed="false">
      <c r="B30" s="26"/>
      <c r="F30" s="13" t="s">
        <v>42</v>
      </c>
      <c r="L30" s="27" t="n">
        <v>0.15</v>
      </c>
      <c r="M30" s="27"/>
      <c r="N30" s="27"/>
      <c r="O30" s="27"/>
      <c r="P30" s="27"/>
      <c r="W30" s="28" t="n">
        <f aca="false">ROUND(BA93, 2)</f>
        <v>0</v>
      </c>
      <c r="X30" s="28"/>
      <c r="Y30" s="28"/>
      <c r="Z30" s="28"/>
      <c r="AA30" s="28"/>
      <c r="AB30" s="28"/>
      <c r="AC30" s="28"/>
      <c r="AD30" s="28"/>
      <c r="AE30" s="28"/>
      <c r="AK30" s="28" t="n">
        <f aca="false">ROUND(AW93, 2)</f>
        <v>0</v>
      </c>
      <c r="AL30" s="28"/>
      <c r="AM30" s="28"/>
      <c r="AN30" s="28"/>
      <c r="AO30" s="28"/>
      <c r="AR30" s="26"/>
    </row>
    <row r="31" s="25" customFormat="true" ht="14.4" hidden="true" customHeight="true" outlineLevel="0" collapsed="false">
      <c r="B31" s="26"/>
      <c r="F31" s="13" t="s">
        <v>43</v>
      </c>
      <c r="L31" s="27" t="n">
        <v>0.21</v>
      </c>
      <c r="M31" s="27"/>
      <c r="N31" s="27"/>
      <c r="O31" s="27"/>
      <c r="P31" s="27"/>
      <c r="W31" s="28" t="n">
        <f aca="false">ROUND(BB93, 2)</f>
        <v>0</v>
      </c>
      <c r="X31" s="28"/>
      <c r="Y31" s="28"/>
      <c r="Z31" s="28"/>
      <c r="AA31" s="28"/>
      <c r="AB31" s="28"/>
      <c r="AC31" s="28"/>
      <c r="AD31" s="28"/>
      <c r="AE31" s="28"/>
      <c r="AK31" s="28" t="n">
        <v>0</v>
      </c>
      <c r="AL31" s="28"/>
      <c r="AM31" s="28"/>
      <c r="AN31" s="28"/>
      <c r="AO31" s="28"/>
      <c r="AR31" s="26"/>
    </row>
    <row r="32" s="25" customFormat="true" ht="14.4" hidden="true" customHeight="true" outlineLevel="0" collapsed="false">
      <c r="B32" s="26"/>
      <c r="F32" s="13" t="s">
        <v>44</v>
      </c>
      <c r="L32" s="27" t="n">
        <v>0.15</v>
      </c>
      <c r="M32" s="27"/>
      <c r="N32" s="27"/>
      <c r="O32" s="27"/>
      <c r="P32" s="27"/>
      <c r="W32" s="28" t="n">
        <f aca="false">ROUND(BC93, 2)</f>
        <v>0</v>
      </c>
      <c r="X32" s="28"/>
      <c r="Y32" s="28"/>
      <c r="Z32" s="28"/>
      <c r="AA32" s="28"/>
      <c r="AB32" s="28"/>
      <c r="AC32" s="28"/>
      <c r="AD32" s="28"/>
      <c r="AE32" s="28"/>
      <c r="AK32" s="28" t="n">
        <v>0</v>
      </c>
      <c r="AL32" s="28"/>
      <c r="AM32" s="28"/>
      <c r="AN32" s="28"/>
      <c r="AO32" s="28"/>
      <c r="AR32" s="26"/>
    </row>
    <row r="33" s="25" customFormat="true" ht="14.4" hidden="true" customHeight="true" outlineLevel="0" collapsed="false">
      <c r="B33" s="26"/>
      <c r="F33" s="13" t="s">
        <v>45</v>
      </c>
      <c r="L33" s="27" t="n">
        <v>0</v>
      </c>
      <c r="M33" s="27"/>
      <c r="N33" s="27"/>
      <c r="O33" s="27"/>
      <c r="P33" s="27"/>
      <c r="W33" s="28" t="n">
        <f aca="false">ROUND(BD93, 2)</f>
        <v>0</v>
      </c>
      <c r="X33" s="28"/>
      <c r="Y33" s="28"/>
      <c r="Z33" s="28"/>
      <c r="AA33" s="28"/>
      <c r="AB33" s="28"/>
      <c r="AC33" s="28"/>
      <c r="AD33" s="28"/>
      <c r="AE33" s="28"/>
      <c r="AK33" s="28" t="n">
        <v>0</v>
      </c>
      <c r="AL33" s="28"/>
      <c r="AM33" s="28"/>
      <c r="AN33" s="28"/>
      <c r="AO33" s="28"/>
      <c r="AR33" s="26"/>
    </row>
    <row r="34" s="23" customFormat="true" ht="6.95" hidden="false" customHeight="true" outlineLevel="0" collapsed="false">
      <c r="A34" s="18"/>
      <c r="B34" s="19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9"/>
      <c r="BE34" s="18"/>
    </row>
    <row r="35" s="23" customFormat="true" ht="25.9" hidden="false" customHeight="true" outlineLevel="0" collapsed="false">
      <c r="A35" s="18"/>
      <c r="B35" s="19"/>
      <c r="C35" s="29"/>
      <c r="D35" s="30" t="s">
        <v>46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47</v>
      </c>
      <c r="U35" s="31"/>
      <c r="V35" s="31"/>
      <c r="W35" s="31"/>
      <c r="X35" s="33" t="s">
        <v>48</v>
      </c>
      <c r="Y35" s="33"/>
      <c r="Z35" s="33"/>
      <c r="AA35" s="33"/>
      <c r="AB35" s="33"/>
      <c r="AC35" s="31"/>
      <c r="AD35" s="31"/>
      <c r="AE35" s="31"/>
      <c r="AF35" s="31"/>
      <c r="AG35" s="31"/>
      <c r="AH35" s="31"/>
      <c r="AI35" s="31"/>
      <c r="AJ35" s="31"/>
      <c r="AK35" s="34" t="n">
        <f aca="false">SUM(AK26:AK33)</f>
        <v>0</v>
      </c>
      <c r="AL35" s="34"/>
      <c r="AM35" s="34"/>
      <c r="AN35" s="34"/>
      <c r="AO35" s="34"/>
      <c r="AP35" s="29"/>
      <c r="AQ35" s="29"/>
      <c r="AR35" s="19"/>
      <c r="BE35" s="18"/>
    </row>
    <row r="36" s="23" customFormat="true" ht="6.95" hidden="false" customHeight="true" outlineLevel="0" collapsed="false">
      <c r="A36" s="18"/>
      <c r="B36" s="19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9"/>
      <c r="BE36" s="18"/>
    </row>
    <row r="37" s="23" customFormat="true" ht="14.4" hidden="false" customHeight="true" outlineLevel="0" collapsed="false">
      <c r="A37" s="18"/>
      <c r="B37" s="19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9"/>
      <c r="BE37" s="18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3" customFormat="true" ht="14.4" hidden="false" customHeight="true" outlineLevel="0" collapsed="false">
      <c r="B49" s="35"/>
      <c r="D49" s="36" t="s">
        <v>49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50</v>
      </c>
      <c r="AI49" s="37"/>
      <c r="AJ49" s="37"/>
      <c r="AK49" s="37"/>
      <c r="AL49" s="37"/>
      <c r="AM49" s="37"/>
      <c r="AN49" s="37"/>
      <c r="AO49" s="37"/>
      <c r="AR49" s="35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s="23" customFormat="true" ht="12.8" hidden="false" customHeight="false" outlineLevel="0" collapsed="false">
      <c r="A59" s="18"/>
      <c r="B59" s="19"/>
      <c r="C59" s="18"/>
      <c r="D59" s="38" t="s">
        <v>51</v>
      </c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38" t="s">
        <v>52</v>
      </c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38" t="s">
        <v>51</v>
      </c>
      <c r="AI59" s="21"/>
      <c r="AJ59" s="21"/>
      <c r="AK59" s="21"/>
      <c r="AL59" s="21"/>
      <c r="AM59" s="38" t="s">
        <v>52</v>
      </c>
      <c r="AN59" s="21"/>
      <c r="AO59" s="21"/>
      <c r="AP59" s="18"/>
      <c r="AQ59" s="18"/>
      <c r="AR59" s="19"/>
      <c r="BE59" s="18"/>
    </row>
    <row r="60" customFormat="false" ht="12.8" hidden="false" customHeight="false" outlineLevel="0" collapsed="false">
      <c r="B60" s="6"/>
      <c r="AR60" s="6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s="23" customFormat="true" ht="12.8" hidden="false" customHeight="false" outlineLevel="0" collapsed="false">
      <c r="A63" s="18"/>
      <c r="B63" s="19"/>
      <c r="C63" s="18"/>
      <c r="D63" s="36" t="s">
        <v>53</v>
      </c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6" t="s">
        <v>54</v>
      </c>
      <c r="AI63" s="39"/>
      <c r="AJ63" s="39"/>
      <c r="AK63" s="39"/>
      <c r="AL63" s="39"/>
      <c r="AM63" s="39"/>
      <c r="AN63" s="39"/>
      <c r="AO63" s="39"/>
      <c r="AP63" s="18"/>
      <c r="AQ63" s="18"/>
      <c r="AR63" s="19"/>
      <c r="BE63" s="18"/>
    </row>
    <row r="64" customFormat="false" ht="12.8" hidden="false" customHeight="false" outlineLevel="0" collapsed="false">
      <c r="B64" s="6"/>
      <c r="AR64" s="6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s="23" customFormat="true" ht="12.8" hidden="false" customHeight="false" outlineLevel="0" collapsed="false">
      <c r="A74" s="18"/>
      <c r="B74" s="19"/>
      <c r="C74" s="18"/>
      <c r="D74" s="38" t="s">
        <v>51</v>
      </c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38" t="s">
        <v>52</v>
      </c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38" t="s">
        <v>51</v>
      </c>
      <c r="AI74" s="21"/>
      <c r="AJ74" s="21"/>
      <c r="AK74" s="21"/>
      <c r="AL74" s="21"/>
      <c r="AM74" s="38" t="s">
        <v>52</v>
      </c>
      <c r="AN74" s="21"/>
      <c r="AO74" s="21"/>
      <c r="AP74" s="18"/>
      <c r="AQ74" s="18"/>
      <c r="AR74" s="19"/>
      <c r="BE74" s="18"/>
    </row>
    <row r="75" s="23" customFormat="true" ht="12.8" hidden="false" customHeight="false" outlineLevel="0" collapsed="false">
      <c r="A75" s="18"/>
      <c r="B75" s="19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9"/>
      <c r="BE75" s="18"/>
    </row>
    <row r="76" s="23" customFormat="true" ht="6.95" hidden="false" customHeight="true" outlineLevel="0" collapsed="false">
      <c r="A76" s="18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19"/>
      <c r="BE76" s="18"/>
    </row>
    <row r="80" s="23" customFormat="true" ht="6.95" hidden="false" customHeight="true" outlineLevel="0" collapsed="false">
      <c r="A80" s="18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19"/>
      <c r="BE80" s="18"/>
    </row>
    <row r="81" s="23" customFormat="true" ht="24.95" hidden="false" customHeight="true" outlineLevel="0" collapsed="false">
      <c r="A81" s="18"/>
      <c r="B81" s="19"/>
      <c r="C81" s="7" t="s">
        <v>55</v>
      </c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9"/>
      <c r="BE81" s="18"/>
    </row>
    <row r="82" s="23" customFormat="true" ht="6.95" hidden="false" customHeight="true" outlineLevel="0" collapsed="false">
      <c r="A82" s="18"/>
      <c r="B82" s="19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9"/>
      <c r="BE82" s="18"/>
    </row>
    <row r="83" s="44" customFormat="true" ht="12" hidden="false" customHeight="true" outlineLevel="0" collapsed="false">
      <c r="B83" s="45"/>
      <c r="C83" s="13" t="s">
        <v>11</v>
      </c>
      <c r="L83" s="44" t="str">
        <f aca="false">K5</f>
        <v>DN-021-005</v>
      </c>
      <c r="AR83" s="45"/>
    </row>
    <row r="84" s="46" customFormat="true" ht="36.95" hidden="false" customHeight="true" outlineLevel="0" collapsed="false">
      <c r="B84" s="47"/>
      <c r="C84" s="48" t="s">
        <v>13</v>
      </c>
      <c r="L84" s="49" t="str">
        <f aca="false">K6</f>
        <v>STAVEBNÍ ÚPRAVY OBJEKTU č.p.1144</v>
      </c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R84" s="47"/>
    </row>
    <row r="85" s="23" customFormat="true" ht="6.95" hidden="false" customHeight="true" outlineLevel="0" collapsed="false">
      <c r="A85" s="18"/>
      <c r="B85" s="19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9"/>
      <c r="BE85" s="18"/>
    </row>
    <row r="86" s="23" customFormat="true" ht="12" hidden="false" customHeight="true" outlineLevel="0" collapsed="false">
      <c r="A86" s="18"/>
      <c r="B86" s="19"/>
      <c r="C86" s="13" t="s">
        <v>19</v>
      </c>
      <c r="D86" s="18"/>
      <c r="E86" s="18"/>
      <c r="F86" s="18"/>
      <c r="G86" s="18"/>
      <c r="H86" s="18"/>
      <c r="I86" s="18"/>
      <c r="J86" s="18"/>
      <c r="K86" s="18"/>
      <c r="L86" s="50" t="str">
        <f aca="false">IF(K8="","",K8)</f>
        <v>Bystřice pod Hostýnem</v>
      </c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3" t="s">
        <v>21</v>
      </c>
      <c r="AJ86" s="18"/>
      <c r="AK86" s="18"/>
      <c r="AL86" s="18"/>
      <c r="AM86" s="51" t="str">
        <f aca="false">IF(AN8= "","",AN8)</f>
        <v>9. 11. 2021</v>
      </c>
      <c r="AN86" s="51"/>
      <c r="AO86" s="18"/>
      <c r="AP86" s="18"/>
      <c r="AQ86" s="18"/>
      <c r="AR86" s="19"/>
      <c r="BE86" s="18"/>
    </row>
    <row r="87" s="23" customFormat="true" ht="6.95" hidden="false" customHeight="true" outlineLevel="0" collapsed="false">
      <c r="A87" s="18"/>
      <c r="B87" s="19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9"/>
      <c r="BE87" s="18"/>
    </row>
    <row r="88" s="23" customFormat="true" ht="15.15" hidden="false" customHeight="true" outlineLevel="0" collapsed="false">
      <c r="A88" s="18"/>
      <c r="B88" s="19"/>
      <c r="C88" s="13" t="s">
        <v>25</v>
      </c>
      <c r="D88" s="18"/>
      <c r="E88" s="18"/>
      <c r="F88" s="18"/>
      <c r="G88" s="18"/>
      <c r="H88" s="18"/>
      <c r="I88" s="18"/>
      <c r="J88" s="18"/>
      <c r="K88" s="18"/>
      <c r="L88" s="44" t="str">
        <f aca="false">IF(E11= "","",E11)</f>
        <v>Město Bystřice pod Hostýnem</v>
      </c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3" t="s">
        <v>31</v>
      </c>
      <c r="AJ88" s="18"/>
      <c r="AK88" s="18"/>
      <c r="AL88" s="18"/>
      <c r="AM88" s="52" t="str">
        <f aca="false">IF(E17="","",E17)</f>
        <v>dnprojekce s.r.o.</v>
      </c>
      <c r="AN88" s="52"/>
      <c r="AO88" s="52"/>
      <c r="AP88" s="52"/>
      <c r="AQ88" s="18"/>
      <c r="AR88" s="19"/>
      <c r="AS88" s="53" t="s">
        <v>56</v>
      </c>
      <c r="AT88" s="53"/>
      <c r="AU88" s="54"/>
      <c r="AV88" s="54"/>
      <c r="AW88" s="54"/>
      <c r="AX88" s="54"/>
      <c r="AY88" s="54"/>
      <c r="AZ88" s="54"/>
      <c r="BA88" s="54"/>
      <c r="BB88" s="54"/>
      <c r="BC88" s="54"/>
      <c r="BD88" s="55"/>
      <c r="BE88" s="18"/>
    </row>
    <row r="89" s="23" customFormat="true" ht="15.15" hidden="false" customHeight="true" outlineLevel="0" collapsed="false">
      <c r="A89" s="18"/>
      <c r="B89" s="19"/>
      <c r="C89" s="13" t="s">
        <v>29</v>
      </c>
      <c r="D89" s="18"/>
      <c r="E89" s="18"/>
      <c r="F89" s="18"/>
      <c r="G89" s="18"/>
      <c r="H89" s="18"/>
      <c r="I89" s="18"/>
      <c r="J89" s="18"/>
      <c r="K89" s="18"/>
      <c r="L89" s="44" t="str">
        <f aca="false">IF(E14="","",E14)</f>
        <v> </v>
      </c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3" t="s">
        <v>34</v>
      </c>
      <c r="AJ89" s="18"/>
      <c r="AK89" s="18"/>
      <c r="AL89" s="18"/>
      <c r="AM89" s="52" t="str">
        <f aca="false">IF(E20="","",E20)</f>
        <v>dnprojekce s.r.o.</v>
      </c>
      <c r="AN89" s="52"/>
      <c r="AO89" s="52"/>
      <c r="AP89" s="52"/>
      <c r="AQ89" s="18"/>
      <c r="AR89" s="19"/>
      <c r="AS89" s="53"/>
      <c r="AT89" s="53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18"/>
    </row>
    <row r="90" s="23" customFormat="true" ht="10.8" hidden="false" customHeight="true" outlineLevel="0" collapsed="false">
      <c r="A90" s="18"/>
      <c r="B90" s="19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9"/>
      <c r="AS90" s="53"/>
      <c r="AT90" s="53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18"/>
    </row>
    <row r="91" s="23" customFormat="true" ht="29.3" hidden="false" customHeight="true" outlineLevel="0" collapsed="false">
      <c r="A91" s="18"/>
      <c r="B91" s="19"/>
      <c r="C91" s="58" t="s">
        <v>57</v>
      </c>
      <c r="D91" s="58"/>
      <c r="E91" s="58"/>
      <c r="F91" s="58"/>
      <c r="G91" s="58"/>
      <c r="H91" s="59"/>
      <c r="I91" s="60" t="s">
        <v>58</v>
      </c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1" t="s">
        <v>59</v>
      </c>
      <c r="AH91" s="61"/>
      <c r="AI91" s="61"/>
      <c r="AJ91" s="61"/>
      <c r="AK91" s="61"/>
      <c r="AL91" s="61"/>
      <c r="AM91" s="61"/>
      <c r="AN91" s="62" t="s">
        <v>60</v>
      </c>
      <c r="AO91" s="62"/>
      <c r="AP91" s="62"/>
      <c r="AQ91" s="63" t="s">
        <v>61</v>
      </c>
      <c r="AR91" s="19"/>
      <c r="AS91" s="64" t="s">
        <v>62</v>
      </c>
      <c r="AT91" s="65" t="s">
        <v>63</v>
      </c>
      <c r="AU91" s="65" t="s">
        <v>64</v>
      </c>
      <c r="AV91" s="65" t="s">
        <v>65</v>
      </c>
      <c r="AW91" s="65" t="s">
        <v>66</v>
      </c>
      <c r="AX91" s="65" t="s">
        <v>67</v>
      </c>
      <c r="AY91" s="65" t="s">
        <v>68</v>
      </c>
      <c r="AZ91" s="65" t="s">
        <v>69</v>
      </c>
      <c r="BA91" s="65" t="s">
        <v>70</v>
      </c>
      <c r="BB91" s="65" t="s">
        <v>71</v>
      </c>
      <c r="BC91" s="65" t="s">
        <v>72</v>
      </c>
      <c r="BD91" s="66" t="s">
        <v>73</v>
      </c>
      <c r="BE91" s="18"/>
    </row>
    <row r="92" s="23" customFormat="true" ht="10.8" hidden="false" customHeight="true" outlineLevel="0" collapsed="false">
      <c r="A92" s="18"/>
      <c r="B92" s="19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9"/>
      <c r="AS92" s="67"/>
      <c r="AT92" s="68"/>
      <c r="AU92" s="68"/>
      <c r="AV92" s="68"/>
      <c r="AW92" s="68"/>
      <c r="AX92" s="68"/>
      <c r="AY92" s="68"/>
      <c r="AZ92" s="68"/>
      <c r="BA92" s="68"/>
      <c r="BB92" s="68"/>
      <c r="BC92" s="68"/>
      <c r="BD92" s="69"/>
      <c r="BE92" s="18"/>
    </row>
    <row r="93" s="70" customFormat="true" ht="32.4" hidden="false" customHeight="true" outlineLevel="0" collapsed="false">
      <c r="B93" s="71"/>
      <c r="C93" s="72" t="s">
        <v>74</v>
      </c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4" t="n">
        <f aca="false">ROUND(SUM(AG94:AG98),2)</f>
        <v>0</v>
      </c>
      <c r="AH93" s="74"/>
      <c r="AI93" s="74"/>
      <c r="AJ93" s="74"/>
      <c r="AK93" s="74"/>
      <c r="AL93" s="74"/>
      <c r="AM93" s="74"/>
      <c r="AN93" s="75" t="n">
        <f aca="false">SUM(AG93,AT93)</f>
        <v>0</v>
      </c>
      <c r="AO93" s="75"/>
      <c r="AP93" s="75"/>
      <c r="AQ93" s="76"/>
      <c r="AR93" s="71"/>
      <c r="AS93" s="77" t="n">
        <f aca="false">ROUND(SUM(AS94:AS98),2)</f>
        <v>0</v>
      </c>
      <c r="AT93" s="78" t="n">
        <f aca="false">ROUND(SUM(AV93:AW93),2)</f>
        <v>0</v>
      </c>
      <c r="AU93" s="79" t="n">
        <f aca="false">ROUND(SUM(AU94:AU98),5)</f>
        <v>772.28543</v>
      </c>
      <c r="AV93" s="78" t="n">
        <f aca="false">ROUND(AZ93*L29,2)</f>
        <v>0</v>
      </c>
      <c r="AW93" s="78" t="n">
        <f aca="false">ROUND(BA93*L30,2)</f>
        <v>0</v>
      </c>
      <c r="AX93" s="78" t="n">
        <f aca="false">ROUND(BB93*L29,2)</f>
        <v>0</v>
      </c>
      <c r="AY93" s="78" t="n">
        <f aca="false">ROUND(BC93*L30,2)</f>
        <v>0</v>
      </c>
      <c r="AZ93" s="78" t="n">
        <f aca="false">ROUND(SUM(AZ94:AZ98),2)</f>
        <v>0</v>
      </c>
      <c r="BA93" s="78" t="n">
        <f aca="false">ROUND(SUM(BA94:BA98),2)</f>
        <v>0</v>
      </c>
      <c r="BB93" s="78" t="n">
        <f aca="false">ROUND(SUM(BB94:BB98),2)</f>
        <v>0</v>
      </c>
      <c r="BC93" s="78" t="n">
        <f aca="false">ROUND(SUM(BC94:BC98),2)</f>
        <v>0</v>
      </c>
      <c r="BD93" s="80" t="n">
        <f aca="false">ROUND(SUM(BD94:BD98),2)</f>
        <v>0</v>
      </c>
      <c r="BS93" s="81" t="s">
        <v>75</v>
      </c>
      <c r="BT93" s="81" t="s">
        <v>76</v>
      </c>
      <c r="BU93" s="82" t="s">
        <v>77</v>
      </c>
      <c r="BV93" s="81" t="s">
        <v>78</v>
      </c>
      <c r="BW93" s="81" t="s">
        <v>3</v>
      </c>
      <c r="BX93" s="81" t="s">
        <v>79</v>
      </c>
      <c r="CL93" s="81"/>
    </row>
    <row r="94" s="94" customFormat="true" ht="16.5" hidden="false" customHeight="true" outlineLevel="0" collapsed="false">
      <c r="A94" s="83" t="s">
        <v>80</v>
      </c>
      <c r="B94" s="84"/>
      <c r="C94" s="85"/>
      <c r="D94" s="86" t="s">
        <v>81</v>
      </c>
      <c r="E94" s="86"/>
      <c r="F94" s="86"/>
      <c r="G94" s="86"/>
      <c r="H94" s="86"/>
      <c r="I94" s="87"/>
      <c r="J94" s="86" t="s">
        <v>82</v>
      </c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8" t="n">
        <f aca="false">'01 - 2.NP - sociální zaří...'!J30</f>
        <v>0</v>
      </c>
      <c r="AH94" s="88"/>
      <c r="AI94" s="88"/>
      <c r="AJ94" s="88"/>
      <c r="AK94" s="88"/>
      <c r="AL94" s="88"/>
      <c r="AM94" s="88"/>
      <c r="AN94" s="88" t="n">
        <f aca="false">SUM(AG94,AT94)</f>
        <v>0</v>
      </c>
      <c r="AO94" s="88"/>
      <c r="AP94" s="88"/>
      <c r="AQ94" s="89" t="s">
        <v>83</v>
      </c>
      <c r="AR94" s="84"/>
      <c r="AS94" s="90" t="n">
        <v>0</v>
      </c>
      <c r="AT94" s="91" t="n">
        <f aca="false">ROUND(SUM(AV94:AW94),2)</f>
        <v>0</v>
      </c>
      <c r="AU94" s="92" t="n">
        <f aca="false">'01 - 2.NP - sociální zaří...'!P129</f>
        <v>115.775751</v>
      </c>
      <c r="AV94" s="91" t="n">
        <f aca="false">'01 - 2.NP - sociální zaří...'!J33</f>
        <v>0</v>
      </c>
      <c r="AW94" s="91" t="n">
        <f aca="false">'01 - 2.NP - sociální zaří...'!J34</f>
        <v>0</v>
      </c>
      <c r="AX94" s="91" t="n">
        <f aca="false">'01 - 2.NP - sociální zaří...'!J35</f>
        <v>0</v>
      </c>
      <c r="AY94" s="91" t="n">
        <f aca="false">'01 - 2.NP - sociální zaří...'!J36</f>
        <v>0</v>
      </c>
      <c r="AZ94" s="91" t="n">
        <f aca="false">'01 - 2.NP - sociální zaří...'!F33</f>
        <v>0</v>
      </c>
      <c r="BA94" s="91" t="n">
        <f aca="false">'01 - 2.NP - sociální zaří...'!F34</f>
        <v>0</v>
      </c>
      <c r="BB94" s="91" t="n">
        <f aca="false">'01 - 2.NP - sociální zaří...'!F35</f>
        <v>0</v>
      </c>
      <c r="BC94" s="91" t="n">
        <f aca="false">'01 - 2.NP - sociální zaří...'!F36</f>
        <v>0</v>
      </c>
      <c r="BD94" s="93" t="n">
        <f aca="false">'01 - 2.NP - sociální zaří...'!F37</f>
        <v>0</v>
      </c>
      <c r="BT94" s="95" t="s">
        <v>18</v>
      </c>
      <c r="BV94" s="95" t="s">
        <v>78</v>
      </c>
      <c r="BW94" s="95" t="s">
        <v>84</v>
      </c>
      <c r="BX94" s="95" t="s">
        <v>3</v>
      </c>
      <c r="CL94" s="95"/>
      <c r="CM94" s="95" t="s">
        <v>85</v>
      </c>
    </row>
    <row r="95" s="94" customFormat="true" ht="24.75" hidden="false" customHeight="true" outlineLevel="0" collapsed="false">
      <c r="A95" s="83" t="s">
        <v>80</v>
      </c>
      <c r="B95" s="84"/>
      <c r="C95" s="85"/>
      <c r="D95" s="86" t="s">
        <v>86</v>
      </c>
      <c r="E95" s="86"/>
      <c r="F95" s="86"/>
      <c r="G95" s="86"/>
      <c r="H95" s="86"/>
      <c r="I95" s="87"/>
      <c r="J95" s="86" t="s">
        <v>87</v>
      </c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8" t="n">
        <f aca="false">'02 - 1.NP - denní místnos...'!J30</f>
        <v>0</v>
      </c>
      <c r="AH95" s="88"/>
      <c r="AI95" s="88"/>
      <c r="AJ95" s="88"/>
      <c r="AK95" s="88"/>
      <c r="AL95" s="88"/>
      <c r="AM95" s="88"/>
      <c r="AN95" s="88" t="n">
        <f aca="false">SUM(AG95,AT95)</f>
        <v>0</v>
      </c>
      <c r="AO95" s="88"/>
      <c r="AP95" s="88"/>
      <c r="AQ95" s="89" t="s">
        <v>83</v>
      </c>
      <c r="AR95" s="84"/>
      <c r="AS95" s="90" t="n">
        <v>0</v>
      </c>
      <c r="AT95" s="91" t="n">
        <f aca="false">ROUND(SUM(AV95:AW95),2)</f>
        <v>0</v>
      </c>
      <c r="AU95" s="92" t="n">
        <f aca="false">'02 - 1.NP - denní místnos...'!P130</f>
        <v>139.665005</v>
      </c>
      <c r="AV95" s="91" t="n">
        <f aca="false">'02 - 1.NP - denní místnos...'!J33</f>
        <v>0</v>
      </c>
      <c r="AW95" s="91" t="n">
        <f aca="false">'02 - 1.NP - denní místnos...'!J34</f>
        <v>0</v>
      </c>
      <c r="AX95" s="91" t="n">
        <f aca="false">'02 - 1.NP - denní místnos...'!J35</f>
        <v>0</v>
      </c>
      <c r="AY95" s="91" t="n">
        <f aca="false">'02 - 1.NP - denní místnos...'!J36</f>
        <v>0</v>
      </c>
      <c r="AZ95" s="91" t="n">
        <f aca="false">'02 - 1.NP - denní místnos...'!F33</f>
        <v>0</v>
      </c>
      <c r="BA95" s="91" t="n">
        <f aca="false">'02 - 1.NP - denní místnos...'!F34</f>
        <v>0</v>
      </c>
      <c r="BB95" s="91" t="n">
        <f aca="false">'02 - 1.NP - denní místnos...'!F35</f>
        <v>0</v>
      </c>
      <c r="BC95" s="91" t="n">
        <f aca="false">'02 - 1.NP - denní místnos...'!F36</f>
        <v>0</v>
      </c>
      <c r="BD95" s="93" t="n">
        <f aca="false">'02 - 1.NP - denní místnos...'!F37</f>
        <v>0</v>
      </c>
      <c r="BT95" s="95" t="s">
        <v>18</v>
      </c>
      <c r="BV95" s="95" t="s">
        <v>78</v>
      </c>
      <c r="BW95" s="95" t="s">
        <v>88</v>
      </c>
      <c r="BX95" s="95" t="s">
        <v>3</v>
      </c>
      <c r="CL95" s="95"/>
      <c r="CM95" s="95" t="s">
        <v>85</v>
      </c>
    </row>
    <row r="96" s="94" customFormat="true" ht="16.5" hidden="false" customHeight="true" outlineLevel="0" collapsed="false">
      <c r="A96" s="83" t="s">
        <v>80</v>
      </c>
      <c r="B96" s="84"/>
      <c r="C96" s="85"/>
      <c r="D96" s="86" t="s">
        <v>89</v>
      </c>
      <c r="E96" s="86"/>
      <c r="F96" s="86"/>
      <c r="G96" s="86"/>
      <c r="H96" s="86"/>
      <c r="I96" s="87"/>
      <c r="J96" s="86" t="s">
        <v>90</v>
      </c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8" t="n">
        <f aca="false">'03 - Střecha'!J30</f>
        <v>0</v>
      </c>
      <c r="AH96" s="88"/>
      <c r="AI96" s="88"/>
      <c r="AJ96" s="88"/>
      <c r="AK96" s="88"/>
      <c r="AL96" s="88"/>
      <c r="AM96" s="88"/>
      <c r="AN96" s="88" t="n">
        <f aca="false">SUM(AG96,AT96)</f>
        <v>0</v>
      </c>
      <c r="AO96" s="88"/>
      <c r="AP96" s="88"/>
      <c r="AQ96" s="89" t="s">
        <v>83</v>
      </c>
      <c r="AR96" s="84"/>
      <c r="AS96" s="90" t="n">
        <v>0</v>
      </c>
      <c r="AT96" s="91" t="n">
        <f aca="false">ROUND(SUM(AV96:AW96),2)</f>
        <v>0</v>
      </c>
      <c r="AU96" s="92" t="n">
        <f aca="false">'03 - Střecha'!P127</f>
        <v>516.844678</v>
      </c>
      <c r="AV96" s="91" t="n">
        <f aca="false">'03 - Střecha'!J33</f>
        <v>0</v>
      </c>
      <c r="AW96" s="91" t="n">
        <f aca="false">'03 - Střecha'!J34</f>
        <v>0</v>
      </c>
      <c r="AX96" s="91" t="n">
        <f aca="false">'03 - Střecha'!J35</f>
        <v>0</v>
      </c>
      <c r="AY96" s="91" t="n">
        <f aca="false">'03 - Střecha'!J36</f>
        <v>0</v>
      </c>
      <c r="AZ96" s="91" t="n">
        <f aca="false">'03 - Střecha'!F33</f>
        <v>0</v>
      </c>
      <c r="BA96" s="91" t="n">
        <f aca="false">'03 - Střecha'!F34</f>
        <v>0</v>
      </c>
      <c r="BB96" s="91" t="n">
        <f aca="false">'03 - Střecha'!F35</f>
        <v>0</v>
      </c>
      <c r="BC96" s="91" t="n">
        <f aca="false">'03 - Střecha'!F36</f>
        <v>0</v>
      </c>
      <c r="BD96" s="93" t="n">
        <f aca="false">'03 - Střecha'!F37</f>
        <v>0</v>
      </c>
      <c r="BT96" s="95" t="s">
        <v>18</v>
      </c>
      <c r="BV96" s="95" t="s">
        <v>78</v>
      </c>
      <c r="BW96" s="95" t="s">
        <v>91</v>
      </c>
      <c r="BX96" s="95" t="s">
        <v>3</v>
      </c>
      <c r="CL96" s="95"/>
      <c r="CM96" s="95" t="s">
        <v>85</v>
      </c>
    </row>
    <row r="97" s="94" customFormat="true" ht="16.5" hidden="false" customHeight="true" outlineLevel="0" collapsed="false">
      <c r="A97" s="83" t="s">
        <v>80</v>
      </c>
      <c r="B97" s="84"/>
      <c r="C97" s="85"/>
      <c r="D97" s="86" t="s">
        <v>92</v>
      </c>
      <c r="E97" s="86"/>
      <c r="F97" s="86"/>
      <c r="G97" s="86"/>
      <c r="H97" s="86"/>
      <c r="I97" s="87"/>
      <c r="J97" s="86" t="s">
        <v>93</v>
      </c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8" t="n">
        <f aca="false">'04 - Elektroinstalace a b...'!J30</f>
        <v>0</v>
      </c>
      <c r="AH97" s="88"/>
      <c r="AI97" s="88"/>
      <c r="AJ97" s="88"/>
      <c r="AK97" s="88"/>
      <c r="AL97" s="88"/>
      <c r="AM97" s="88"/>
      <c r="AN97" s="88" t="n">
        <f aca="false">SUM(AG97,AT97)</f>
        <v>0</v>
      </c>
      <c r="AO97" s="88"/>
      <c r="AP97" s="88"/>
      <c r="AQ97" s="89" t="s">
        <v>83</v>
      </c>
      <c r="AR97" s="84"/>
      <c r="AS97" s="90" t="n">
        <v>0</v>
      </c>
      <c r="AT97" s="91" t="n">
        <f aca="false">ROUND(SUM(AV97:AW97),2)</f>
        <v>0</v>
      </c>
      <c r="AU97" s="92" t="n">
        <f aca="false">'04 - Elektroinstalace a b...'!P118</f>
        <v>0</v>
      </c>
      <c r="AV97" s="91" t="n">
        <f aca="false">'04 - Elektroinstalace a b...'!J33</f>
        <v>0</v>
      </c>
      <c r="AW97" s="91" t="n">
        <f aca="false">'04 - Elektroinstalace a b...'!J34</f>
        <v>0</v>
      </c>
      <c r="AX97" s="91" t="n">
        <f aca="false">'04 - Elektroinstalace a b...'!J35</f>
        <v>0</v>
      </c>
      <c r="AY97" s="91" t="n">
        <f aca="false">'04 - Elektroinstalace a b...'!J36</f>
        <v>0</v>
      </c>
      <c r="AZ97" s="91" t="n">
        <f aca="false">'04 - Elektroinstalace a b...'!F33</f>
        <v>0</v>
      </c>
      <c r="BA97" s="91" t="n">
        <f aca="false">'04 - Elektroinstalace a b...'!F34</f>
        <v>0</v>
      </c>
      <c r="BB97" s="91" t="n">
        <f aca="false">'04 - Elektroinstalace a b...'!F35</f>
        <v>0</v>
      </c>
      <c r="BC97" s="91" t="n">
        <f aca="false">'04 - Elektroinstalace a b...'!F36</f>
        <v>0</v>
      </c>
      <c r="BD97" s="93" t="n">
        <f aca="false">'04 - Elektroinstalace a b...'!F37</f>
        <v>0</v>
      </c>
      <c r="BT97" s="95" t="s">
        <v>18</v>
      </c>
      <c r="BV97" s="95" t="s">
        <v>78</v>
      </c>
      <c r="BW97" s="95" t="s">
        <v>94</v>
      </c>
      <c r="BX97" s="95" t="s">
        <v>3</v>
      </c>
      <c r="CL97" s="95"/>
      <c r="CM97" s="95" t="s">
        <v>85</v>
      </c>
    </row>
    <row r="98" s="94" customFormat="true" ht="16.5" hidden="false" customHeight="true" outlineLevel="0" collapsed="false">
      <c r="A98" s="83" t="s">
        <v>80</v>
      </c>
      <c r="B98" s="84"/>
      <c r="C98" s="85"/>
      <c r="D98" s="86" t="s">
        <v>95</v>
      </c>
      <c r="E98" s="86"/>
      <c r="F98" s="86"/>
      <c r="G98" s="86"/>
      <c r="H98" s="86"/>
      <c r="I98" s="87"/>
      <c r="J98" s="86" t="s">
        <v>96</v>
      </c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8" t="n">
        <f aca="false">'05 - Zdravotechnika a vyt...'!J30</f>
        <v>0</v>
      </c>
      <c r="AH98" s="88"/>
      <c r="AI98" s="88"/>
      <c r="AJ98" s="88"/>
      <c r="AK98" s="88"/>
      <c r="AL98" s="88"/>
      <c r="AM98" s="88"/>
      <c r="AN98" s="88" t="n">
        <f aca="false">SUM(AG98,AT98)</f>
        <v>0</v>
      </c>
      <c r="AO98" s="88"/>
      <c r="AP98" s="88"/>
      <c r="AQ98" s="89" t="s">
        <v>83</v>
      </c>
      <c r="AR98" s="84"/>
      <c r="AS98" s="96" t="n">
        <v>0</v>
      </c>
      <c r="AT98" s="97" t="n">
        <f aca="false">ROUND(SUM(AV98:AW98),2)</f>
        <v>0</v>
      </c>
      <c r="AU98" s="98" t="n">
        <f aca="false">'05 - Zdravotechnika a vyt...'!P122</f>
        <v>0</v>
      </c>
      <c r="AV98" s="97" t="n">
        <f aca="false">'05 - Zdravotechnika a vyt...'!J33</f>
        <v>0</v>
      </c>
      <c r="AW98" s="97" t="n">
        <f aca="false">'05 - Zdravotechnika a vyt...'!J34</f>
        <v>0</v>
      </c>
      <c r="AX98" s="97" t="n">
        <f aca="false">'05 - Zdravotechnika a vyt...'!J35</f>
        <v>0</v>
      </c>
      <c r="AY98" s="97" t="n">
        <f aca="false">'05 - Zdravotechnika a vyt...'!J36</f>
        <v>0</v>
      </c>
      <c r="AZ98" s="97" t="n">
        <f aca="false">'05 - Zdravotechnika a vyt...'!F33</f>
        <v>0</v>
      </c>
      <c r="BA98" s="97" t="n">
        <f aca="false">'05 - Zdravotechnika a vyt...'!F34</f>
        <v>0</v>
      </c>
      <c r="BB98" s="97" t="n">
        <f aca="false">'05 - Zdravotechnika a vyt...'!F35</f>
        <v>0</v>
      </c>
      <c r="BC98" s="97" t="n">
        <f aca="false">'05 - Zdravotechnika a vyt...'!F36</f>
        <v>0</v>
      </c>
      <c r="BD98" s="99" t="n">
        <f aca="false">'05 - Zdravotechnika a vyt...'!F37</f>
        <v>0</v>
      </c>
      <c r="BT98" s="95" t="s">
        <v>18</v>
      </c>
      <c r="BV98" s="95" t="s">
        <v>78</v>
      </c>
      <c r="BW98" s="95" t="s">
        <v>97</v>
      </c>
      <c r="BX98" s="95" t="s">
        <v>3</v>
      </c>
      <c r="CL98" s="95"/>
      <c r="CM98" s="95" t="s">
        <v>85</v>
      </c>
    </row>
    <row r="99" s="23" customFormat="true" ht="30" hidden="false" customHeight="true" outlineLevel="0" collapsed="false">
      <c r="A99" s="18"/>
      <c r="B99" s="19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9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</row>
    <row r="100" s="23" customFormat="true" ht="6.95" hidden="false" customHeight="true" outlineLevel="0" collapsed="false">
      <c r="A100" s="18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19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</row>
  </sheetData>
  <sheetProtection sheet="true" password="c683" objects="true" scenarios="true"/>
  <mergeCells count="56">
    <mergeCell ref="AR2:BE2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4:AO84"/>
    <mergeCell ref="AM86:AN86"/>
    <mergeCell ref="AM88:AP88"/>
    <mergeCell ref="AS88:AT90"/>
    <mergeCell ref="AM89:AP89"/>
    <mergeCell ref="C91:G91"/>
    <mergeCell ref="I91:AF91"/>
    <mergeCell ref="AG91:AM91"/>
    <mergeCell ref="AN91:AP91"/>
    <mergeCell ref="AG93:AM93"/>
    <mergeCell ref="AN93:AP93"/>
    <mergeCell ref="D94:H94"/>
    <mergeCell ref="J94:AF94"/>
    <mergeCell ref="AG94:AM94"/>
    <mergeCell ref="AN94:AP94"/>
    <mergeCell ref="D95:H95"/>
    <mergeCell ref="J95:AF95"/>
    <mergeCell ref="AG95:AM95"/>
    <mergeCell ref="AN95:AP95"/>
    <mergeCell ref="D96:H96"/>
    <mergeCell ref="J96:AF96"/>
    <mergeCell ref="AG96:AM96"/>
    <mergeCell ref="AN96:AP96"/>
    <mergeCell ref="D97:H97"/>
    <mergeCell ref="J97:AF97"/>
    <mergeCell ref="AG97:AM97"/>
    <mergeCell ref="AN97:AP97"/>
    <mergeCell ref="D98:H98"/>
    <mergeCell ref="J98:AF98"/>
    <mergeCell ref="AG98:AM98"/>
    <mergeCell ref="AN98:AP98"/>
  </mergeCells>
  <hyperlinks>
    <hyperlink ref="A94" location="'01 - 2.NP - sociální zaří...'!C2" display="/"/>
    <hyperlink ref="A95" location="'02 - 1.NP - denní místnos...'!C2" display="/"/>
    <hyperlink ref="A96" location="'03 - Střecha'!C2" display="/"/>
    <hyperlink ref="A97" location="'04 - Elektroinstalace a b...'!C2" display="/"/>
    <hyperlink ref="A98" location="'05 - Zdravotechnika a vyt...'!C2" display="/"/>
  </hyperlinks>
  <printOptions headings="false" gridLines="false" gridLinesSet="true" horizontalCentered="false" verticalCentered="false"/>
  <pageMargins left="0.39375" right="0.39375" top="0.236111111111111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292"/>
  <sheetViews>
    <sheetView showFormulas="false" showGridLines="false" showRowColHeaders="true" showZeros="true" rightToLeft="false" tabSelected="false" showOutlineSymbols="true" defaultGridColor="true" view="normal" topLeftCell="A41" colorId="64" zoomScale="100" zoomScaleNormal="100" zoomScalePageLayoutView="100" workbookViewId="0">
      <selection pane="topLeft" activeCell="H291" activeCellId="0" sqref="H291"/>
    </sheetView>
  </sheetViews>
  <sheetFormatPr defaultColWidth="8.5078125" defaultRowHeight="12.8" zeroHeight="false" outlineLevelRow="0" outlineLevelCol="0"/>
  <cols>
    <col collapsed="false" customWidth="true" hidden="false" outlineLevel="0" max="1" min="1" style="100" width="8.34"/>
    <col collapsed="false" customWidth="true" hidden="false" outlineLevel="0" max="2" min="2" style="100" width="1.17"/>
    <col collapsed="false" customWidth="true" hidden="false" outlineLevel="0" max="3" min="3" style="100" width="4.16"/>
    <col collapsed="false" customWidth="true" hidden="false" outlineLevel="0" max="4" min="4" style="100" width="4.34"/>
    <col collapsed="false" customWidth="true" hidden="false" outlineLevel="0" max="5" min="5" style="100" width="17.15"/>
    <col collapsed="false" customWidth="true" hidden="false" outlineLevel="0" max="6" min="6" style="100" width="50.84"/>
    <col collapsed="false" customWidth="true" hidden="false" outlineLevel="0" max="7" min="7" style="100" width="7.5"/>
    <col collapsed="false" customWidth="true" hidden="false" outlineLevel="0" max="8" min="8" style="100" width="14"/>
    <col collapsed="false" customWidth="true" hidden="false" outlineLevel="0" max="9" min="9" style="100" width="15.83"/>
    <col collapsed="false" customWidth="true" hidden="false" outlineLevel="0" max="10" min="10" style="100" width="22.34"/>
    <col collapsed="false" customWidth="true" hidden="true" outlineLevel="0" max="11" min="11" style="100" width="22.34"/>
    <col collapsed="false" customWidth="true" hidden="false" outlineLevel="0" max="12" min="12" style="100" width="9.34"/>
    <col collapsed="false" customWidth="true" hidden="true" outlineLevel="0" max="13" min="13" style="100" width="10.83"/>
    <col collapsed="false" customWidth="true" hidden="true" outlineLevel="0" max="14" min="14" style="100" width="9.34"/>
    <col collapsed="false" customWidth="true" hidden="true" outlineLevel="0" max="20" min="15" style="100" width="14.16"/>
    <col collapsed="false" customWidth="true" hidden="true" outlineLevel="0" max="21" min="21" style="100" width="16.34"/>
    <col collapsed="false" customWidth="true" hidden="false" outlineLevel="0" max="22" min="22" style="100" width="12.34"/>
    <col collapsed="false" customWidth="true" hidden="false" outlineLevel="0" max="23" min="23" style="100" width="16.34"/>
    <col collapsed="false" customWidth="true" hidden="false" outlineLevel="0" max="24" min="24" style="100" width="12.34"/>
    <col collapsed="false" customWidth="true" hidden="false" outlineLevel="0" max="25" min="25" style="100" width="15"/>
    <col collapsed="false" customWidth="true" hidden="false" outlineLevel="0" max="26" min="26" style="100" width="11"/>
    <col collapsed="false" customWidth="true" hidden="false" outlineLevel="0" max="27" min="27" style="100" width="15"/>
    <col collapsed="false" customWidth="true" hidden="false" outlineLevel="0" max="28" min="28" style="100" width="16.34"/>
    <col collapsed="false" customWidth="true" hidden="false" outlineLevel="0" max="29" min="29" style="100" width="11"/>
    <col collapsed="false" customWidth="true" hidden="false" outlineLevel="0" max="30" min="30" style="100" width="15"/>
    <col collapsed="false" customWidth="true" hidden="false" outlineLevel="0" max="31" min="31" style="100" width="16.34"/>
    <col collapsed="false" customWidth="false" hidden="false" outlineLevel="0" max="43" min="32" style="100" width="8.5"/>
    <col collapsed="false" customWidth="true" hidden="true" outlineLevel="0" max="65" min="44" style="100" width="9.34"/>
    <col collapsed="false" customWidth="false" hidden="false" outlineLevel="0" max="1024" min="66" style="100" width="8.5"/>
  </cols>
  <sheetData>
    <row r="2" customFormat="false" ht="36.95" hidden="false" customHeight="true" outlineLevel="0" collapsed="false">
      <c r="L2" s="101" t="s">
        <v>4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AT2" s="102" t="s">
        <v>84</v>
      </c>
    </row>
    <row r="3" customFormat="false" ht="6.95" hidden="false" customHeight="true" outlineLevel="0" collapsed="false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5"/>
      <c r="AT3" s="102" t="s">
        <v>85</v>
      </c>
    </row>
    <row r="4" customFormat="false" ht="24.95" hidden="false" customHeight="true" outlineLevel="0" collapsed="false">
      <c r="B4" s="105"/>
      <c r="D4" s="106" t="s">
        <v>98</v>
      </c>
      <c r="L4" s="105"/>
      <c r="M4" s="107" t="s">
        <v>9</v>
      </c>
      <c r="AT4" s="102" t="s">
        <v>2</v>
      </c>
    </row>
    <row r="5" customFormat="false" ht="6.95" hidden="false" customHeight="true" outlineLevel="0" collapsed="false">
      <c r="B5" s="105"/>
      <c r="L5" s="105"/>
    </row>
    <row r="6" customFormat="false" ht="12" hidden="false" customHeight="true" outlineLevel="0" collapsed="false">
      <c r="B6" s="105"/>
      <c r="D6" s="108" t="s">
        <v>13</v>
      </c>
      <c r="L6" s="105"/>
    </row>
    <row r="7" customFormat="false" ht="16.5" hidden="false" customHeight="true" outlineLevel="0" collapsed="false">
      <c r="B7" s="105"/>
      <c r="E7" s="109" t="str">
        <f aca="false">'Rekapitulace stavby'!K6</f>
        <v>STAVEBNÍ ÚPRAVY OBJEKTU č.p.1144</v>
      </c>
      <c r="F7" s="109"/>
      <c r="G7" s="109"/>
      <c r="H7" s="109"/>
      <c r="L7" s="105"/>
    </row>
    <row r="8" s="113" customFormat="true" ht="12" hidden="false" customHeight="true" outlineLevel="0" collapsed="false">
      <c r="A8" s="110"/>
      <c r="B8" s="111"/>
      <c r="C8" s="110"/>
      <c r="D8" s="108" t="s">
        <v>99</v>
      </c>
      <c r="E8" s="110"/>
      <c r="F8" s="110"/>
      <c r="G8" s="110"/>
      <c r="H8" s="110"/>
      <c r="I8" s="110"/>
      <c r="J8" s="110"/>
      <c r="K8" s="110"/>
      <c r="L8" s="112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</row>
    <row r="9" s="113" customFormat="true" ht="16.5" hidden="false" customHeight="true" outlineLevel="0" collapsed="false">
      <c r="A9" s="110"/>
      <c r="B9" s="111"/>
      <c r="C9" s="110"/>
      <c r="D9" s="110"/>
      <c r="E9" s="114" t="s">
        <v>100</v>
      </c>
      <c r="F9" s="114"/>
      <c r="G9" s="114"/>
      <c r="H9" s="114"/>
      <c r="I9" s="110"/>
      <c r="J9" s="110"/>
      <c r="K9" s="110"/>
      <c r="L9" s="112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</row>
    <row r="10" s="113" customFormat="true" ht="12.8" hidden="false" customHeight="false" outlineLevel="0" collapsed="false">
      <c r="A10" s="110"/>
      <c r="B10" s="111"/>
      <c r="C10" s="110"/>
      <c r="D10" s="110"/>
      <c r="E10" s="110"/>
      <c r="F10" s="110"/>
      <c r="G10" s="110"/>
      <c r="H10" s="110"/>
      <c r="I10" s="110"/>
      <c r="J10" s="110"/>
      <c r="K10" s="110"/>
      <c r="L10" s="112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</row>
    <row r="11" s="113" customFormat="true" ht="12" hidden="false" customHeight="true" outlineLevel="0" collapsed="false">
      <c r="A11" s="110"/>
      <c r="B11" s="111"/>
      <c r="C11" s="110"/>
      <c r="D11" s="108" t="s">
        <v>16</v>
      </c>
      <c r="E11" s="110"/>
      <c r="F11" s="115"/>
      <c r="G11" s="110"/>
      <c r="H11" s="110"/>
      <c r="I11" s="108" t="s">
        <v>17</v>
      </c>
      <c r="J11" s="115"/>
      <c r="K11" s="110"/>
      <c r="L11" s="112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</row>
    <row r="12" s="113" customFormat="true" ht="12" hidden="false" customHeight="true" outlineLevel="0" collapsed="false">
      <c r="A12" s="110"/>
      <c r="B12" s="111"/>
      <c r="C12" s="110"/>
      <c r="D12" s="108" t="s">
        <v>19</v>
      </c>
      <c r="E12" s="110"/>
      <c r="F12" s="115" t="s">
        <v>20</v>
      </c>
      <c r="G12" s="110"/>
      <c r="H12" s="110"/>
      <c r="I12" s="108" t="s">
        <v>21</v>
      </c>
      <c r="J12" s="116" t="str">
        <f aca="false">'Rekapitulace stavby'!AN8</f>
        <v>9. 11. 2021</v>
      </c>
      <c r="K12" s="110"/>
      <c r="L12" s="112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</row>
    <row r="13" s="113" customFormat="true" ht="10.8" hidden="false" customHeight="true" outlineLevel="0" collapsed="false">
      <c r="A13" s="110"/>
      <c r="B13" s="111"/>
      <c r="C13" s="110"/>
      <c r="D13" s="110"/>
      <c r="E13" s="110"/>
      <c r="F13" s="110"/>
      <c r="G13" s="110"/>
      <c r="H13" s="110"/>
      <c r="I13" s="110"/>
      <c r="J13" s="110"/>
      <c r="K13" s="110"/>
      <c r="L13" s="112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</row>
    <row r="14" s="113" customFormat="true" ht="12" hidden="false" customHeight="true" outlineLevel="0" collapsed="false">
      <c r="A14" s="110"/>
      <c r="B14" s="111"/>
      <c r="C14" s="110"/>
      <c r="D14" s="108" t="s">
        <v>25</v>
      </c>
      <c r="E14" s="110"/>
      <c r="F14" s="110"/>
      <c r="G14" s="110"/>
      <c r="H14" s="110"/>
      <c r="I14" s="108" t="s">
        <v>26</v>
      </c>
      <c r="J14" s="115"/>
      <c r="K14" s="110"/>
      <c r="L14" s="112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</row>
    <row r="15" s="113" customFormat="true" ht="18" hidden="false" customHeight="true" outlineLevel="0" collapsed="false">
      <c r="A15" s="110"/>
      <c r="B15" s="111"/>
      <c r="C15" s="110"/>
      <c r="D15" s="110"/>
      <c r="E15" s="115" t="s">
        <v>27</v>
      </c>
      <c r="F15" s="110"/>
      <c r="G15" s="110"/>
      <c r="H15" s="110"/>
      <c r="I15" s="108" t="s">
        <v>28</v>
      </c>
      <c r="J15" s="115"/>
      <c r="K15" s="110"/>
      <c r="L15" s="112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</row>
    <row r="16" s="113" customFormat="true" ht="6.95" hidden="false" customHeight="true" outlineLevel="0" collapsed="false">
      <c r="A16" s="110"/>
      <c r="B16" s="111"/>
      <c r="C16" s="110"/>
      <c r="D16" s="110"/>
      <c r="E16" s="110"/>
      <c r="F16" s="110"/>
      <c r="G16" s="110"/>
      <c r="H16" s="110"/>
      <c r="I16" s="110"/>
      <c r="J16" s="110"/>
      <c r="K16" s="110"/>
      <c r="L16" s="112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</row>
    <row r="17" s="113" customFormat="true" ht="12" hidden="false" customHeight="true" outlineLevel="0" collapsed="false">
      <c r="A17" s="110"/>
      <c r="B17" s="111"/>
      <c r="C17" s="110"/>
      <c r="D17" s="108" t="s">
        <v>29</v>
      </c>
      <c r="E17" s="110"/>
      <c r="F17" s="110"/>
      <c r="G17" s="110"/>
      <c r="H17" s="110"/>
      <c r="I17" s="108" t="s">
        <v>26</v>
      </c>
      <c r="J17" s="115" t="n">
        <f aca="false">'Rekapitulace stavby'!AN13</f>
        <v>0</v>
      </c>
      <c r="K17" s="110"/>
      <c r="L17" s="112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</row>
    <row r="18" s="113" customFormat="true" ht="18" hidden="false" customHeight="true" outlineLevel="0" collapsed="false">
      <c r="A18" s="110"/>
      <c r="B18" s="111"/>
      <c r="C18" s="110"/>
      <c r="D18" s="110"/>
      <c r="E18" s="117" t="str">
        <f aca="false">'Rekapitulace stavby'!E14</f>
        <v> </v>
      </c>
      <c r="F18" s="117"/>
      <c r="G18" s="117"/>
      <c r="H18" s="117"/>
      <c r="I18" s="108" t="s">
        <v>28</v>
      </c>
      <c r="J18" s="115" t="n">
        <f aca="false">'Rekapitulace stavby'!AN14</f>
        <v>0</v>
      </c>
      <c r="K18" s="110"/>
      <c r="L18" s="112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</row>
    <row r="19" s="113" customFormat="true" ht="6.95" hidden="false" customHeight="true" outlineLevel="0" collapsed="false">
      <c r="A19" s="110"/>
      <c r="B19" s="111"/>
      <c r="C19" s="110"/>
      <c r="D19" s="110"/>
      <c r="E19" s="110"/>
      <c r="F19" s="110"/>
      <c r="G19" s="110"/>
      <c r="H19" s="110"/>
      <c r="I19" s="110"/>
      <c r="J19" s="110"/>
      <c r="K19" s="110"/>
      <c r="L19" s="112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</row>
    <row r="20" s="113" customFormat="true" ht="12" hidden="false" customHeight="true" outlineLevel="0" collapsed="false">
      <c r="A20" s="110"/>
      <c r="B20" s="111"/>
      <c r="C20" s="110"/>
      <c r="D20" s="108" t="s">
        <v>31</v>
      </c>
      <c r="E20" s="110"/>
      <c r="F20" s="110"/>
      <c r="G20" s="110"/>
      <c r="H20" s="110"/>
      <c r="I20" s="108" t="s">
        <v>26</v>
      </c>
      <c r="J20" s="115"/>
      <c r="K20" s="110"/>
      <c r="L20" s="112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</row>
    <row r="21" s="113" customFormat="true" ht="18" hidden="false" customHeight="true" outlineLevel="0" collapsed="false">
      <c r="A21" s="110"/>
      <c r="B21" s="111"/>
      <c r="C21" s="110"/>
      <c r="D21" s="110"/>
      <c r="E21" s="115" t="s">
        <v>32</v>
      </c>
      <c r="F21" s="110"/>
      <c r="G21" s="110"/>
      <c r="H21" s="110"/>
      <c r="I21" s="108" t="s">
        <v>28</v>
      </c>
      <c r="J21" s="115"/>
      <c r="K21" s="110"/>
      <c r="L21" s="112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</row>
    <row r="22" s="113" customFormat="true" ht="6.95" hidden="false" customHeight="true" outlineLevel="0" collapsed="false">
      <c r="A22" s="110"/>
      <c r="B22" s="111"/>
      <c r="C22" s="110"/>
      <c r="D22" s="110"/>
      <c r="E22" s="110"/>
      <c r="F22" s="110"/>
      <c r="G22" s="110"/>
      <c r="H22" s="110"/>
      <c r="I22" s="110"/>
      <c r="J22" s="110"/>
      <c r="K22" s="110"/>
      <c r="L22" s="112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</row>
    <row r="23" s="113" customFormat="true" ht="12" hidden="false" customHeight="true" outlineLevel="0" collapsed="false">
      <c r="A23" s="110"/>
      <c r="B23" s="111"/>
      <c r="C23" s="110"/>
      <c r="D23" s="108" t="s">
        <v>34</v>
      </c>
      <c r="E23" s="110"/>
      <c r="F23" s="110"/>
      <c r="G23" s="110"/>
      <c r="H23" s="110"/>
      <c r="I23" s="108" t="s">
        <v>26</v>
      </c>
      <c r="J23" s="115"/>
      <c r="K23" s="110"/>
      <c r="L23" s="112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</row>
    <row r="24" s="113" customFormat="true" ht="18" hidden="false" customHeight="true" outlineLevel="0" collapsed="false">
      <c r="A24" s="110"/>
      <c r="B24" s="111"/>
      <c r="C24" s="110"/>
      <c r="D24" s="110"/>
      <c r="E24" s="115" t="s">
        <v>32</v>
      </c>
      <c r="F24" s="110"/>
      <c r="G24" s="110"/>
      <c r="H24" s="110"/>
      <c r="I24" s="108" t="s">
        <v>28</v>
      </c>
      <c r="J24" s="115"/>
      <c r="K24" s="110"/>
      <c r="L24" s="112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</row>
    <row r="25" s="113" customFormat="true" ht="6.95" hidden="false" customHeight="true" outlineLevel="0" collapsed="false">
      <c r="A25" s="110"/>
      <c r="B25" s="111"/>
      <c r="C25" s="110"/>
      <c r="D25" s="110"/>
      <c r="E25" s="110"/>
      <c r="F25" s="110"/>
      <c r="G25" s="110"/>
      <c r="H25" s="110"/>
      <c r="I25" s="110"/>
      <c r="J25" s="110"/>
      <c r="K25" s="110"/>
      <c r="L25" s="112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</row>
    <row r="26" s="113" customFormat="true" ht="12" hidden="false" customHeight="true" outlineLevel="0" collapsed="false">
      <c r="A26" s="110"/>
      <c r="B26" s="111"/>
      <c r="C26" s="110"/>
      <c r="D26" s="108" t="s">
        <v>35</v>
      </c>
      <c r="E26" s="110"/>
      <c r="F26" s="110"/>
      <c r="G26" s="110"/>
      <c r="H26" s="110"/>
      <c r="I26" s="110"/>
      <c r="J26" s="110"/>
      <c r="K26" s="110"/>
      <c r="L26" s="112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</row>
    <row r="27" s="122" customFormat="true" ht="16.5" hidden="false" customHeight="true" outlineLevel="0" collapsed="false">
      <c r="A27" s="118"/>
      <c r="B27" s="119"/>
      <c r="C27" s="118"/>
      <c r="D27" s="118"/>
      <c r="E27" s="120"/>
      <c r="F27" s="120"/>
      <c r="G27" s="120"/>
      <c r="H27" s="120"/>
      <c r="I27" s="118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113" customFormat="true" ht="6.95" hidden="false" customHeight="true" outlineLevel="0" collapsed="false">
      <c r="A28" s="110"/>
      <c r="B28" s="111"/>
      <c r="C28" s="110"/>
      <c r="D28" s="110"/>
      <c r="E28" s="110"/>
      <c r="F28" s="110"/>
      <c r="G28" s="110"/>
      <c r="H28" s="110"/>
      <c r="I28" s="110"/>
      <c r="J28" s="110"/>
      <c r="K28" s="110"/>
      <c r="L28" s="112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</row>
    <row r="29" s="113" customFormat="true" ht="6.95" hidden="false" customHeight="true" outlineLevel="0" collapsed="false">
      <c r="A29" s="110"/>
      <c r="B29" s="111"/>
      <c r="C29" s="110"/>
      <c r="D29" s="123"/>
      <c r="E29" s="123"/>
      <c r="F29" s="123"/>
      <c r="G29" s="123"/>
      <c r="H29" s="123"/>
      <c r="I29" s="123"/>
      <c r="J29" s="123"/>
      <c r="K29" s="123"/>
      <c r="L29" s="112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</row>
    <row r="30" s="113" customFormat="true" ht="25.45" hidden="false" customHeight="true" outlineLevel="0" collapsed="false">
      <c r="A30" s="110"/>
      <c r="B30" s="111"/>
      <c r="C30" s="110"/>
      <c r="D30" s="124" t="s">
        <v>36</v>
      </c>
      <c r="E30" s="110"/>
      <c r="F30" s="110"/>
      <c r="G30" s="110"/>
      <c r="H30" s="110"/>
      <c r="I30" s="110"/>
      <c r="J30" s="125" t="n">
        <f aca="false">ROUND(J129, 2)</f>
        <v>0</v>
      </c>
      <c r="K30" s="110"/>
      <c r="L30" s="112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</row>
    <row r="31" s="113" customFormat="true" ht="6.95" hidden="false" customHeight="true" outlineLevel="0" collapsed="false">
      <c r="A31" s="110"/>
      <c r="B31" s="111"/>
      <c r="C31" s="110"/>
      <c r="D31" s="123"/>
      <c r="E31" s="123"/>
      <c r="F31" s="123"/>
      <c r="G31" s="123"/>
      <c r="H31" s="123"/>
      <c r="I31" s="123"/>
      <c r="J31" s="123"/>
      <c r="K31" s="123"/>
      <c r="L31" s="112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</row>
    <row r="32" s="113" customFormat="true" ht="14.4" hidden="false" customHeight="true" outlineLevel="0" collapsed="false">
      <c r="A32" s="110"/>
      <c r="B32" s="111"/>
      <c r="C32" s="110"/>
      <c r="D32" s="110"/>
      <c r="E32" s="110"/>
      <c r="F32" s="126" t="s">
        <v>38</v>
      </c>
      <c r="G32" s="110"/>
      <c r="H32" s="110"/>
      <c r="I32" s="126" t="s">
        <v>37</v>
      </c>
      <c r="J32" s="126" t="s">
        <v>39</v>
      </c>
      <c r="K32" s="110"/>
      <c r="L32" s="112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</row>
    <row r="33" s="113" customFormat="true" ht="14.4" hidden="false" customHeight="true" outlineLevel="0" collapsed="false">
      <c r="A33" s="110"/>
      <c r="B33" s="111"/>
      <c r="C33" s="110"/>
      <c r="D33" s="127" t="s">
        <v>40</v>
      </c>
      <c r="E33" s="108" t="s">
        <v>41</v>
      </c>
      <c r="F33" s="128" t="n">
        <f aca="false">ROUND((SUM(BE129:BE291)),  2)</f>
        <v>0</v>
      </c>
      <c r="G33" s="110"/>
      <c r="H33" s="110"/>
      <c r="I33" s="129" t="n">
        <v>0.21</v>
      </c>
      <c r="J33" s="128" t="n">
        <f aca="false">ROUND(((SUM(BE129:BE291))*I33),  2)</f>
        <v>0</v>
      </c>
      <c r="K33" s="110"/>
      <c r="L33" s="112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</row>
    <row r="34" s="113" customFormat="true" ht="14.4" hidden="false" customHeight="true" outlineLevel="0" collapsed="false">
      <c r="A34" s="110"/>
      <c r="B34" s="111"/>
      <c r="C34" s="110"/>
      <c r="D34" s="110"/>
      <c r="E34" s="108" t="s">
        <v>42</v>
      </c>
      <c r="F34" s="128" t="n">
        <f aca="false">ROUND((SUM(BF129:BF291)),  2)</f>
        <v>0</v>
      </c>
      <c r="G34" s="110"/>
      <c r="H34" s="110"/>
      <c r="I34" s="129" t="n">
        <v>0.15</v>
      </c>
      <c r="J34" s="128" t="n">
        <f aca="false">ROUND(((SUM(BF129:BF291))*I34),  2)</f>
        <v>0</v>
      </c>
      <c r="K34" s="110"/>
      <c r="L34" s="112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</row>
    <row r="35" s="113" customFormat="true" ht="14.4" hidden="true" customHeight="true" outlineLevel="0" collapsed="false">
      <c r="A35" s="110"/>
      <c r="B35" s="111"/>
      <c r="C35" s="110"/>
      <c r="D35" s="110"/>
      <c r="E35" s="108" t="s">
        <v>43</v>
      </c>
      <c r="F35" s="128" t="n">
        <f aca="false">ROUND((SUM(BG129:BG291)),  2)</f>
        <v>0</v>
      </c>
      <c r="G35" s="110"/>
      <c r="H35" s="110"/>
      <c r="I35" s="129" t="n">
        <v>0.21</v>
      </c>
      <c r="J35" s="128" t="n">
        <f aca="false">0</f>
        <v>0</v>
      </c>
      <c r="K35" s="110"/>
      <c r="L35" s="112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</row>
    <row r="36" s="113" customFormat="true" ht="14.4" hidden="true" customHeight="true" outlineLevel="0" collapsed="false">
      <c r="A36" s="110"/>
      <c r="B36" s="111"/>
      <c r="C36" s="110"/>
      <c r="D36" s="110"/>
      <c r="E36" s="108" t="s">
        <v>44</v>
      </c>
      <c r="F36" s="128" t="n">
        <f aca="false">ROUND((SUM(BH129:BH291)),  2)</f>
        <v>0</v>
      </c>
      <c r="G36" s="110"/>
      <c r="H36" s="110"/>
      <c r="I36" s="129" t="n">
        <v>0.15</v>
      </c>
      <c r="J36" s="128" t="n">
        <f aca="false">0</f>
        <v>0</v>
      </c>
      <c r="K36" s="110"/>
      <c r="L36" s="112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10"/>
    </row>
    <row r="37" s="113" customFormat="true" ht="14.4" hidden="true" customHeight="true" outlineLevel="0" collapsed="false">
      <c r="A37" s="110"/>
      <c r="B37" s="111"/>
      <c r="C37" s="110"/>
      <c r="D37" s="110"/>
      <c r="E37" s="108" t="s">
        <v>45</v>
      </c>
      <c r="F37" s="128" t="n">
        <f aca="false">ROUND((SUM(BI129:BI291)),  2)</f>
        <v>0</v>
      </c>
      <c r="G37" s="110"/>
      <c r="H37" s="110"/>
      <c r="I37" s="129" t="n">
        <v>0</v>
      </c>
      <c r="J37" s="128" t="n">
        <f aca="false">0</f>
        <v>0</v>
      </c>
      <c r="K37" s="110"/>
      <c r="L37" s="112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</row>
    <row r="38" s="113" customFormat="true" ht="6.95" hidden="false" customHeight="true" outlineLevel="0" collapsed="false">
      <c r="A38" s="110"/>
      <c r="B38" s="111"/>
      <c r="C38" s="110"/>
      <c r="D38" s="110"/>
      <c r="E38" s="110"/>
      <c r="F38" s="110"/>
      <c r="G38" s="110"/>
      <c r="H38" s="110"/>
      <c r="I38" s="110"/>
      <c r="J38" s="110"/>
      <c r="K38" s="110"/>
      <c r="L38" s="112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</row>
    <row r="39" s="113" customFormat="true" ht="25.45" hidden="false" customHeight="true" outlineLevel="0" collapsed="false">
      <c r="A39" s="110"/>
      <c r="B39" s="111"/>
      <c r="C39" s="130"/>
      <c r="D39" s="131" t="s">
        <v>46</v>
      </c>
      <c r="E39" s="132"/>
      <c r="F39" s="132"/>
      <c r="G39" s="133" t="s">
        <v>47</v>
      </c>
      <c r="H39" s="134" t="s">
        <v>48</v>
      </c>
      <c r="I39" s="132"/>
      <c r="J39" s="135" t="n">
        <f aca="false">SUM(J30:J37)</f>
        <v>0</v>
      </c>
      <c r="K39" s="136"/>
      <c r="L39" s="112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</row>
    <row r="40" s="113" customFormat="true" ht="14.4" hidden="false" customHeight="true" outlineLevel="0" collapsed="false">
      <c r="A40" s="110"/>
      <c r="B40" s="111"/>
      <c r="C40" s="110"/>
      <c r="D40" s="110"/>
      <c r="E40" s="110"/>
      <c r="F40" s="110"/>
      <c r="G40" s="110"/>
      <c r="H40" s="110"/>
      <c r="I40" s="110"/>
      <c r="J40" s="110"/>
      <c r="K40" s="110"/>
      <c r="L40" s="112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</row>
    <row r="41" customFormat="false" ht="14.4" hidden="false" customHeight="true" outlineLevel="0" collapsed="false">
      <c r="B41" s="105"/>
      <c r="L41" s="105"/>
    </row>
    <row r="42" customFormat="false" ht="14.4" hidden="false" customHeight="true" outlineLevel="0" collapsed="false">
      <c r="B42" s="105"/>
      <c r="L42" s="105"/>
    </row>
    <row r="43" customFormat="false" ht="14.4" hidden="false" customHeight="true" outlineLevel="0" collapsed="false">
      <c r="B43" s="105"/>
      <c r="L43" s="105"/>
    </row>
    <row r="44" customFormat="false" ht="14.4" hidden="false" customHeight="true" outlineLevel="0" collapsed="false">
      <c r="B44" s="105"/>
      <c r="L44" s="105"/>
    </row>
    <row r="45" customFormat="false" ht="14.4" hidden="false" customHeight="true" outlineLevel="0" collapsed="false">
      <c r="B45" s="105"/>
      <c r="L45" s="105"/>
    </row>
    <row r="46" customFormat="false" ht="14.4" hidden="false" customHeight="true" outlineLevel="0" collapsed="false">
      <c r="B46" s="105"/>
      <c r="L46" s="105"/>
    </row>
    <row r="47" customFormat="false" ht="14.4" hidden="false" customHeight="true" outlineLevel="0" collapsed="false">
      <c r="B47" s="105"/>
      <c r="L47" s="105"/>
    </row>
    <row r="48" customFormat="false" ht="14.4" hidden="false" customHeight="true" outlineLevel="0" collapsed="false">
      <c r="B48" s="105"/>
      <c r="L48" s="105"/>
    </row>
    <row r="49" customFormat="false" ht="14.4" hidden="false" customHeight="true" outlineLevel="0" collapsed="false">
      <c r="B49" s="105"/>
      <c r="L49" s="105"/>
    </row>
    <row r="50" s="113" customFormat="true" ht="14.4" hidden="false" customHeight="true" outlineLevel="0" collapsed="false">
      <c r="B50" s="112"/>
      <c r="D50" s="137" t="s">
        <v>49</v>
      </c>
      <c r="E50" s="138"/>
      <c r="F50" s="138"/>
      <c r="G50" s="137" t="s">
        <v>50</v>
      </c>
      <c r="H50" s="138"/>
      <c r="I50" s="138"/>
      <c r="J50" s="138"/>
      <c r="K50" s="138"/>
      <c r="L50" s="112"/>
    </row>
    <row r="51" customFormat="false" ht="12.8" hidden="false" customHeight="false" outlineLevel="0" collapsed="false">
      <c r="B51" s="105"/>
      <c r="L51" s="105"/>
    </row>
    <row r="52" customFormat="false" ht="12.8" hidden="false" customHeight="false" outlineLevel="0" collapsed="false">
      <c r="B52" s="105"/>
      <c r="L52" s="105"/>
    </row>
    <row r="53" customFormat="false" ht="12.8" hidden="false" customHeight="false" outlineLevel="0" collapsed="false">
      <c r="B53" s="105"/>
      <c r="L53" s="105"/>
    </row>
    <row r="54" customFormat="false" ht="12.8" hidden="false" customHeight="false" outlineLevel="0" collapsed="false">
      <c r="B54" s="105"/>
      <c r="L54" s="105"/>
    </row>
    <row r="55" customFormat="false" ht="12.8" hidden="false" customHeight="false" outlineLevel="0" collapsed="false">
      <c r="B55" s="105"/>
      <c r="L55" s="105"/>
    </row>
    <row r="56" customFormat="false" ht="12.8" hidden="false" customHeight="false" outlineLevel="0" collapsed="false">
      <c r="B56" s="105"/>
      <c r="L56" s="105"/>
    </row>
    <row r="57" customFormat="false" ht="12.8" hidden="false" customHeight="false" outlineLevel="0" collapsed="false">
      <c r="B57" s="105"/>
      <c r="L57" s="105"/>
    </row>
    <row r="58" customFormat="false" ht="12.8" hidden="false" customHeight="false" outlineLevel="0" collapsed="false">
      <c r="B58" s="105"/>
      <c r="L58" s="105"/>
    </row>
    <row r="59" customFormat="false" ht="12.8" hidden="false" customHeight="false" outlineLevel="0" collapsed="false">
      <c r="B59" s="105"/>
      <c r="L59" s="105"/>
    </row>
    <row r="60" s="113" customFormat="true" ht="12.8" hidden="false" customHeight="false" outlineLevel="0" collapsed="false">
      <c r="A60" s="110"/>
      <c r="B60" s="111"/>
      <c r="C60" s="110"/>
      <c r="D60" s="139" t="s">
        <v>51</v>
      </c>
      <c r="E60" s="140"/>
      <c r="F60" s="141" t="s">
        <v>52</v>
      </c>
      <c r="G60" s="139" t="s">
        <v>51</v>
      </c>
      <c r="H60" s="140"/>
      <c r="I60" s="140"/>
      <c r="J60" s="142" t="s">
        <v>52</v>
      </c>
      <c r="K60" s="140"/>
      <c r="L60" s="112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</row>
    <row r="61" customFormat="false" ht="12.8" hidden="false" customHeight="false" outlineLevel="0" collapsed="false">
      <c r="B61" s="105"/>
      <c r="L61" s="105"/>
    </row>
    <row r="62" customFormat="false" ht="12.8" hidden="false" customHeight="false" outlineLevel="0" collapsed="false">
      <c r="B62" s="105"/>
      <c r="L62" s="105"/>
    </row>
    <row r="63" customFormat="false" ht="12.8" hidden="false" customHeight="false" outlineLevel="0" collapsed="false">
      <c r="B63" s="105"/>
      <c r="L63" s="105"/>
    </row>
    <row r="64" s="113" customFormat="true" ht="12.8" hidden="false" customHeight="false" outlineLevel="0" collapsed="false">
      <c r="A64" s="110"/>
      <c r="B64" s="111"/>
      <c r="C64" s="110"/>
      <c r="D64" s="137" t="s">
        <v>53</v>
      </c>
      <c r="E64" s="143"/>
      <c r="F64" s="143"/>
      <c r="G64" s="137" t="s">
        <v>54</v>
      </c>
      <c r="H64" s="143"/>
      <c r="I64" s="143"/>
      <c r="J64" s="143"/>
      <c r="K64" s="143"/>
      <c r="L64" s="112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</row>
    <row r="65" customFormat="false" ht="12.8" hidden="false" customHeight="false" outlineLevel="0" collapsed="false">
      <c r="B65" s="105"/>
      <c r="L65" s="105"/>
    </row>
    <row r="66" customFormat="false" ht="12.8" hidden="false" customHeight="false" outlineLevel="0" collapsed="false">
      <c r="B66" s="105"/>
      <c r="L66" s="105"/>
    </row>
    <row r="67" customFormat="false" ht="12.8" hidden="false" customHeight="false" outlineLevel="0" collapsed="false">
      <c r="B67" s="105"/>
      <c r="L67" s="105"/>
    </row>
    <row r="68" customFormat="false" ht="12.8" hidden="false" customHeight="false" outlineLevel="0" collapsed="false">
      <c r="B68" s="105"/>
      <c r="L68" s="105"/>
    </row>
    <row r="69" customFormat="false" ht="12.8" hidden="false" customHeight="false" outlineLevel="0" collapsed="false">
      <c r="B69" s="105"/>
      <c r="L69" s="105"/>
    </row>
    <row r="70" customFormat="false" ht="12.8" hidden="false" customHeight="false" outlineLevel="0" collapsed="false">
      <c r="B70" s="105"/>
      <c r="L70" s="105"/>
    </row>
    <row r="71" customFormat="false" ht="12.8" hidden="false" customHeight="false" outlineLevel="0" collapsed="false">
      <c r="B71" s="105"/>
      <c r="L71" s="105"/>
    </row>
    <row r="72" customFormat="false" ht="12.8" hidden="false" customHeight="false" outlineLevel="0" collapsed="false">
      <c r="B72" s="105"/>
      <c r="L72" s="105"/>
    </row>
    <row r="73" customFormat="false" ht="12.8" hidden="false" customHeight="false" outlineLevel="0" collapsed="false">
      <c r="B73" s="105"/>
      <c r="L73" s="105"/>
    </row>
    <row r="74" s="113" customFormat="true" ht="12.8" hidden="false" customHeight="false" outlineLevel="0" collapsed="false">
      <c r="A74" s="110"/>
      <c r="B74" s="111"/>
      <c r="C74" s="110"/>
      <c r="D74" s="139" t="s">
        <v>51</v>
      </c>
      <c r="E74" s="140"/>
      <c r="F74" s="141" t="s">
        <v>52</v>
      </c>
      <c r="G74" s="139" t="s">
        <v>51</v>
      </c>
      <c r="H74" s="140"/>
      <c r="I74" s="140"/>
      <c r="J74" s="142" t="s">
        <v>52</v>
      </c>
      <c r="K74" s="140"/>
      <c r="L74" s="112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</row>
    <row r="75" s="113" customFormat="true" ht="14.4" hidden="false" customHeight="true" outlineLevel="0" collapsed="false">
      <c r="A75" s="110"/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12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</row>
    <row r="79" s="113" customFormat="true" ht="6.95" hidden="false" customHeight="true" outlineLevel="0" collapsed="false">
      <c r="A79" s="110"/>
      <c r="B79" s="146"/>
      <c r="C79" s="147"/>
      <c r="D79" s="147"/>
      <c r="E79" s="147"/>
      <c r="F79" s="147"/>
      <c r="G79" s="147"/>
      <c r="H79" s="147"/>
      <c r="I79" s="147"/>
      <c r="J79" s="147"/>
      <c r="K79" s="147"/>
      <c r="L79" s="112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</row>
    <row r="80" s="113" customFormat="true" ht="24.95" hidden="false" customHeight="true" outlineLevel="0" collapsed="false">
      <c r="A80" s="110"/>
      <c r="B80" s="111"/>
      <c r="C80" s="106" t="s">
        <v>101</v>
      </c>
      <c r="D80" s="110"/>
      <c r="E80" s="110"/>
      <c r="F80" s="110"/>
      <c r="G80" s="110"/>
      <c r="H80" s="110"/>
      <c r="I80" s="110"/>
      <c r="J80" s="110"/>
      <c r="K80" s="110"/>
      <c r="L80" s="112"/>
      <c r="S80" s="110"/>
      <c r="T80" s="110"/>
      <c r="U80" s="110"/>
      <c r="V80" s="110"/>
      <c r="W80" s="110"/>
      <c r="X80" s="110"/>
      <c r="Y80" s="110"/>
      <c r="Z80" s="110"/>
      <c r="AA80" s="110"/>
      <c r="AB80" s="110"/>
      <c r="AC80" s="110"/>
      <c r="AD80" s="110"/>
      <c r="AE80" s="110"/>
    </row>
    <row r="81" s="113" customFormat="true" ht="6.95" hidden="false" customHeight="true" outlineLevel="0" collapsed="false">
      <c r="A81" s="110"/>
      <c r="B81" s="111"/>
      <c r="C81" s="110"/>
      <c r="D81" s="110"/>
      <c r="E81" s="110"/>
      <c r="F81" s="110"/>
      <c r="G81" s="110"/>
      <c r="H81" s="110"/>
      <c r="I81" s="110"/>
      <c r="J81" s="110"/>
      <c r="K81" s="110"/>
      <c r="L81" s="112"/>
      <c r="S81" s="110"/>
      <c r="T81" s="110"/>
      <c r="U81" s="110"/>
      <c r="V81" s="110"/>
      <c r="W81" s="110"/>
      <c r="X81" s="110"/>
      <c r="Y81" s="110"/>
      <c r="Z81" s="110"/>
      <c r="AA81" s="110"/>
      <c r="AB81" s="110"/>
      <c r="AC81" s="110"/>
      <c r="AD81" s="110"/>
      <c r="AE81" s="110"/>
    </row>
    <row r="82" s="113" customFormat="true" ht="12" hidden="false" customHeight="true" outlineLevel="0" collapsed="false">
      <c r="A82" s="110"/>
      <c r="B82" s="111"/>
      <c r="C82" s="108" t="s">
        <v>13</v>
      </c>
      <c r="D82" s="110"/>
      <c r="E82" s="110"/>
      <c r="F82" s="110"/>
      <c r="G82" s="110"/>
      <c r="H82" s="110"/>
      <c r="I82" s="110"/>
      <c r="J82" s="110"/>
      <c r="K82" s="110"/>
      <c r="L82" s="112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</row>
    <row r="83" s="113" customFormat="true" ht="16.5" hidden="false" customHeight="true" outlineLevel="0" collapsed="false">
      <c r="A83" s="110"/>
      <c r="B83" s="111"/>
      <c r="C83" s="110"/>
      <c r="D83" s="110"/>
      <c r="E83" s="109" t="str">
        <f aca="false">E7</f>
        <v>STAVEBNÍ ÚPRAVY OBJEKTU č.p.1144</v>
      </c>
      <c r="F83" s="109"/>
      <c r="G83" s="109"/>
      <c r="H83" s="109"/>
      <c r="I83" s="110"/>
      <c r="J83" s="110"/>
      <c r="K83" s="110"/>
      <c r="L83" s="112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  <c r="AD83" s="110"/>
      <c r="AE83" s="110"/>
    </row>
    <row r="84" s="113" customFormat="true" ht="12" hidden="false" customHeight="true" outlineLevel="0" collapsed="false">
      <c r="A84" s="110"/>
      <c r="B84" s="111"/>
      <c r="C84" s="108" t="s">
        <v>99</v>
      </c>
      <c r="D84" s="110"/>
      <c r="E84" s="110"/>
      <c r="F84" s="110"/>
      <c r="G84" s="110"/>
      <c r="H84" s="110"/>
      <c r="I84" s="110"/>
      <c r="J84" s="110"/>
      <c r="K84" s="110"/>
      <c r="L84" s="112"/>
      <c r="S84" s="110"/>
      <c r="T84" s="110"/>
      <c r="U84" s="110"/>
      <c r="V84" s="110"/>
      <c r="W84" s="110"/>
      <c r="X84" s="110"/>
      <c r="Y84" s="110"/>
      <c r="Z84" s="110"/>
      <c r="AA84" s="110"/>
      <c r="AB84" s="110"/>
      <c r="AC84" s="110"/>
      <c r="AD84" s="110"/>
      <c r="AE84" s="110"/>
    </row>
    <row r="85" s="113" customFormat="true" ht="16.5" hidden="false" customHeight="true" outlineLevel="0" collapsed="false">
      <c r="A85" s="110"/>
      <c r="B85" s="111"/>
      <c r="C85" s="110"/>
      <c r="D85" s="110"/>
      <c r="E85" s="114" t="str">
        <f aca="false">E9</f>
        <v>01 - 2.NP - sociální zařízení</v>
      </c>
      <c r="F85" s="114"/>
      <c r="G85" s="114"/>
      <c r="H85" s="114"/>
      <c r="I85" s="110"/>
      <c r="J85" s="110"/>
      <c r="K85" s="110"/>
      <c r="L85" s="112"/>
      <c r="S85" s="110"/>
      <c r="T85" s="110"/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0"/>
    </row>
    <row r="86" s="113" customFormat="true" ht="6.95" hidden="false" customHeight="true" outlineLevel="0" collapsed="false">
      <c r="A86" s="110"/>
      <c r="B86" s="111"/>
      <c r="C86" s="110"/>
      <c r="D86" s="110"/>
      <c r="E86" s="110"/>
      <c r="F86" s="110"/>
      <c r="G86" s="110"/>
      <c r="H86" s="110"/>
      <c r="I86" s="110"/>
      <c r="J86" s="110"/>
      <c r="K86" s="110"/>
      <c r="L86" s="112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0"/>
      <c r="AD86" s="110"/>
      <c r="AE86" s="110"/>
    </row>
    <row r="87" s="113" customFormat="true" ht="12" hidden="false" customHeight="true" outlineLevel="0" collapsed="false">
      <c r="A87" s="110"/>
      <c r="B87" s="111"/>
      <c r="C87" s="108" t="s">
        <v>19</v>
      </c>
      <c r="D87" s="110"/>
      <c r="E87" s="110"/>
      <c r="F87" s="115" t="str">
        <f aca="false">F12</f>
        <v>Bystřice pod Hostýnem</v>
      </c>
      <c r="G87" s="110"/>
      <c r="H87" s="110"/>
      <c r="I87" s="108" t="s">
        <v>21</v>
      </c>
      <c r="J87" s="116" t="str">
        <f aca="false">IF(J12="","",J12)</f>
        <v>9. 11. 2021</v>
      </c>
      <c r="K87" s="110"/>
      <c r="L87" s="112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  <c r="AD87" s="110"/>
      <c r="AE87" s="110"/>
    </row>
    <row r="88" s="113" customFormat="true" ht="6.95" hidden="false" customHeight="true" outlineLevel="0" collapsed="false">
      <c r="A88" s="110"/>
      <c r="B88" s="111"/>
      <c r="C88" s="110"/>
      <c r="D88" s="110"/>
      <c r="E88" s="110"/>
      <c r="F88" s="110"/>
      <c r="G88" s="110"/>
      <c r="H88" s="110"/>
      <c r="I88" s="110"/>
      <c r="J88" s="110"/>
      <c r="K88" s="110"/>
      <c r="L88" s="112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</row>
    <row r="89" s="113" customFormat="true" ht="15.15" hidden="false" customHeight="true" outlineLevel="0" collapsed="false">
      <c r="A89" s="110"/>
      <c r="B89" s="111"/>
      <c r="C89" s="108" t="s">
        <v>25</v>
      </c>
      <c r="D89" s="110"/>
      <c r="E89" s="110"/>
      <c r="F89" s="115" t="str">
        <f aca="false">E15</f>
        <v>Město Bystřice pod Hostýnem</v>
      </c>
      <c r="G89" s="110"/>
      <c r="H89" s="110"/>
      <c r="I89" s="108" t="s">
        <v>31</v>
      </c>
      <c r="J89" s="148" t="str">
        <f aca="false">E21</f>
        <v>dnprojekce s.r.o.</v>
      </c>
      <c r="K89" s="110"/>
      <c r="L89" s="112"/>
      <c r="S89" s="110"/>
      <c r="T89" s="110"/>
      <c r="U89" s="110"/>
      <c r="V89" s="110"/>
      <c r="W89" s="110"/>
      <c r="X89" s="110"/>
      <c r="Y89" s="110"/>
      <c r="Z89" s="110"/>
      <c r="AA89" s="110"/>
      <c r="AB89" s="110"/>
      <c r="AC89" s="110"/>
      <c r="AD89" s="110"/>
      <c r="AE89" s="110"/>
    </row>
    <row r="90" s="113" customFormat="true" ht="15.15" hidden="false" customHeight="true" outlineLevel="0" collapsed="false">
      <c r="A90" s="110"/>
      <c r="B90" s="111"/>
      <c r="C90" s="108" t="s">
        <v>29</v>
      </c>
      <c r="D90" s="110"/>
      <c r="E90" s="110"/>
      <c r="F90" s="115" t="str">
        <f aca="false">IF(E18="","",E18)</f>
        <v> </v>
      </c>
      <c r="G90" s="110"/>
      <c r="H90" s="110"/>
      <c r="I90" s="108" t="s">
        <v>34</v>
      </c>
      <c r="J90" s="148" t="str">
        <f aca="false">E24</f>
        <v>dnprojekce s.r.o.</v>
      </c>
      <c r="K90" s="110"/>
      <c r="L90" s="112"/>
      <c r="S90" s="110"/>
      <c r="T90" s="110"/>
      <c r="U90" s="110"/>
      <c r="V90" s="110"/>
      <c r="W90" s="110"/>
      <c r="X90" s="110"/>
      <c r="Y90" s="110"/>
      <c r="Z90" s="110"/>
      <c r="AA90" s="110"/>
      <c r="AB90" s="110"/>
      <c r="AC90" s="110"/>
      <c r="AD90" s="110"/>
      <c r="AE90" s="110"/>
    </row>
    <row r="91" s="113" customFormat="true" ht="10.3" hidden="false" customHeight="true" outlineLevel="0" collapsed="false">
      <c r="A91" s="110"/>
      <c r="B91" s="111"/>
      <c r="C91" s="110"/>
      <c r="D91" s="110"/>
      <c r="E91" s="110"/>
      <c r="F91" s="110"/>
      <c r="G91" s="110"/>
      <c r="H91" s="110"/>
      <c r="I91" s="110"/>
      <c r="J91" s="110"/>
      <c r="K91" s="110"/>
      <c r="L91" s="112"/>
      <c r="S91" s="110"/>
      <c r="T91" s="110"/>
      <c r="U91" s="110"/>
      <c r="V91" s="110"/>
      <c r="W91" s="110"/>
      <c r="X91" s="110"/>
      <c r="Y91" s="110"/>
      <c r="Z91" s="110"/>
      <c r="AA91" s="110"/>
      <c r="AB91" s="110"/>
      <c r="AC91" s="110"/>
      <c r="AD91" s="110"/>
      <c r="AE91" s="110"/>
    </row>
    <row r="92" s="113" customFormat="true" ht="29.3" hidden="false" customHeight="true" outlineLevel="0" collapsed="false">
      <c r="A92" s="110"/>
      <c r="B92" s="111"/>
      <c r="C92" s="149" t="s">
        <v>102</v>
      </c>
      <c r="D92" s="130"/>
      <c r="E92" s="130"/>
      <c r="F92" s="130"/>
      <c r="G92" s="130"/>
      <c r="H92" s="130"/>
      <c r="I92" s="130"/>
      <c r="J92" s="150" t="s">
        <v>103</v>
      </c>
      <c r="K92" s="130"/>
      <c r="L92" s="112"/>
      <c r="S92" s="110"/>
      <c r="T92" s="110"/>
      <c r="U92" s="110"/>
      <c r="V92" s="110"/>
      <c r="W92" s="110"/>
      <c r="X92" s="110"/>
      <c r="Y92" s="110"/>
      <c r="Z92" s="110"/>
      <c r="AA92" s="110"/>
      <c r="AB92" s="110"/>
      <c r="AC92" s="110"/>
      <c r="AD92" s="110"/>
      <c r="AE92" s="110"/>
    </row>
    <row r="93" s="113" customFormat="true" ht="10.3" hidden="false" customHeight="true" outlineLevel="0" collapsed="false">
      <c r="A93" s="110"/>
      <c r="B93" s="111"/>
      <c r="C93" s="110"/>
      <c r="D93" s="110"/>
      <c r="E93" s="110"/>
      <c r="F93" s="110"/>
      <c r="G93" s="110"/>
      <c r="H93" s="110"/>
      <c r="I93" s="110"/>
      <c r="J93" s="110"/>
      <c r="K93" s="110"/>
      <c r="L93" s="112"/>
      <c r="S93" s="110"/>
      <c r="T93" s="110"/>
      <c r="U93" s="110"/>
      <c r="V93" s="110"/>
      <c r="W93" s="110"/>
      <c r="X93" s="110"/>
      <c r="Y93" s="110"/>
      <c r="Z93" s="110"/>
      <c r="AA93" s="110"/>
      <c r="AB93" s="110"/>
      <c r="AC93" s="110"/>
      <c r="AD93" s="110"/>
      <c r="AE93" s="110"/>
    </row>
    <row r="94" s="113" customFormat="true" ht="22.8" hidden="false" customHeight="true" outlineLevel="0" collapsed="false">
      <c r="A94" s="110"/>
      <c r="B94" s="111"/>
      <c r="C94" s="151" t="s">
        <v>104</v>
      </c>
      <c r="D94" s="110"/>
      <c r="E94" s="110"/>
      <c r="F94" s="110"/>
      <c r="G94" s="110"/>
      <c r="H94" s="110"/>
      <c r="I94" s="110"/>
      <c r="J94" s="125" t="n">
        <f aca="false">J129</f>
        <v>0</v>
      </c>
      <c r="K94" s="110"/>
      <c r="L94" s="112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U94" s="102" t="s">
        <v>105</v>
      </c>
    </row>
    <row r="95" s="152" customFormat="true" ht="24.95" hidden="false" customHeight="true" outlineLevel="0" collapsed="false">
      <c r="B95" s="153"/>
      <c r="D95" s="154" t="s">
        <v>106</v>
      </c>
      <c r="E95" s="155"/>
      <c r="F95" s="155"/>
      <c r="G95" s="155"/>
      <c r="H95" s="155"/>
      <c r="I95" s="155"/>
      <c r="J95" s="156" t="n">
        <f aca="false">J130</f>
        <v>0</v>
      </c>
      <c r="L95" s="153"/>
    </row>
    <row r="96" s="157" customFormat="true" ht="19.95" hidden="false" customHeight="true" outlineLevel="0" collapsed="false">
      <c r="B96" s="158"/>
      <c r="D96" s="159" t="s">
        <v>107</v>
      </c>
      <c r="E96" s="160"/>
      <c r="F96" s="160"/>
      <c r="G96" s="160"/>
      <c r="H96" s="160"/>
      <c r="I96" s="160"/>
      <c r="J96" s="161" t="n">
        <f aca="false">J131</f>
        <v>0</v>
      </c>
      <c r="L96" s="158"/>
    </row>
    <row r="97" s="157" customFormat="true" ht="19.95" hidden="false" customHeight="true" outlineLevel="0" collapsed="false">
      <c r="B97" s="158"/>
      <c r="D97" s="159" t="s">
        <v>108</v>
      </c>
      <c r="E97" s="160"/>
      <c r="F97" s="160"/>
      <c r="G97" s="160"/>
      <c r="H97" s="160"/>
      <c r="I97" s="160"/>
      <c r="J97" s="161" t="n">
        <f aca="false">J137</f>
        <v>0</v>
      </c>
      <c r="L97" s="158"/>
    </row>
    <row r="98" s="157" customFormat="true" ht="19.95" hidden="false" customHeight="true" outlineLevel="0" collapsed="false">
      <c r="B98" s="158"/>
      <c r="D98" s="159" t="s">
        <v>109</v>
      </c>
      <c r="E98" s="160"/>
      <c r="F98" s="160"/>
      <c r="G98" s="160"/>
      <c r="H98" s="160"/>
      <c r="I98" s="160"/>
      <c r="J98" s="161" t="n">
        <f aca="false">J140</f>
        <v>0</v>
      </c>
      <c r="L98" s="158"/>
    </row>
    <row r="99" s="157" customFormat="true" ht="19.95" hidden="false" customHeight="true" outlineLevel="0" collapsed="false">
      <c r="B99" s="158"/>
      <c r="D99" s="159" t="s">
        <v>110</v>
      </c>
      <c r="E99" s="160"/>
      <c r="F99" s="160"/>
      <c r="G99" s="160"/>
      <c r="H99" s="160"/>
      <c r="I99" s="160"/>
      <c r="J99" s="161" t="n">
        <f aca="false">J156</f>
        <v>0</v>
      </c>
      <c r="L99" s="158"/>
    </row>
    <row r="100" s="157" customFormat="true" ht="19.95" hidden="false" customHeight="true" outlineLevel="0" collapsed="false">
      <c r="B100" s="158"/>
      <c r="D100" s="159" t="s">
        <v>111</v>
      </c>
      <c r="E100" s="160"/>
      <c r="F100" s="160"/>
      <c r="G100" s="160"/>
      <c r="H100" s="160"/>
      <c r="I100" s="160"/>
      <c r="J100" s="161" t="n">
        <f aca="false">J162</f>
        <v>0</v>
      </c>
      <c r="L100" s="158"/>
    </row>
    <row r="101" s="152" customFormat="true" ht="24.95" hidden="false" customHeight="true" outlineLevel="0" collapsed="false">
      <c r="B101" s="153"/>
      <c r="D101" s="154" t="s">
        <v>112</v>
      </c>
      <c r="E101" s="155"/>
      <c r="F101" s="155"/>
      <c r="G101" s="155"/>
      <c r="H101" s="155"/>
      <c r="I101" s="155"/>
      <c r="J101" s="156" t="n">
        <f aca="false">J164</f>
        <v>0</v>
      </c>
      <c r="L101" s="153"/>
    </row>
    <row r="102" s="157" customFormat="true" ht="19.95" hidden="false" customHeight="true" outlineLevel="0" collapsed="false">
      <c r="B102" s="158"/>
      <c r="D102" s="159" t="s">
        <v>113</v>
      </c>
      <c r="E102" s="160"/>
      <c r="F102" s="160"/>
      <c r="G102" s="160"/>
      <c r="H102" s="160"/>
      <c r="I102" s="160"/>
      <c r="J102" s="161" t="n">
        <f aca="false">J165</f>
        <v>0</v>
      </c>
      <c r="L102" s="158"/>
    </row>
    <row r="103" s="157" customFormat="true" ht="19.95" hidden="false" customHeight="true" outlineLevel="0" collapsed="false">
      <c r="B103" s="158"/>
      <c r="D103" s="159" t="s">
        <v>114</v>
      </c>
      <c r="E103" s="160"/>
      <c r="F103" s="160"/>
      <c r="G103" s="160"/>
      <c r="H103" s="160"/>
      <c r="I103" s="160"/>
      <c r="J103" s="161" t="n">
        <f aca="false">J172</f>
        <v>0</v>
      </c>
      <c r="L103" s="158"/>
    </row>
    <row r="104" s="157" customFormat="true" ht="19.95" hidden="false" customHeight="true" outlineLevel="0" collapsed="false">
      <c r="B104" s="158"/>
      <c r="D104" s="159" t="s">
        <v>115</v>
      </c>
      <c r="E104" s="160"/>
      <c r="F104" s="160"/>
      <c r="G104" s="160"/>
      <c r="H104" s="160"/>
      <c r="I104" s="160"/>
      <c r="J104" s="161" t="n">
        <f aca="false">J185</f>
        <v>0</v>
      </c>
      <c r="L104" s="158"/>
    </row>
    <row r="105" s="157" customFormat="true" ht="19.95" hidden="false" customHeight="true" outlineLevel="0" collapsed="false">
      <c r="B105" s="158"/>
      <c r="D105" s="159" t="s">
        <v>116</v>
      </c>
      <c r="E105" s="160"/>
      <c r="F105" s="160"/>
      <c r="G105" s="160"/>
      <c r="H105" s="160"/>
      <c r="I105" s="160"/>
      <c r="J105" s="161" t="n">
        <f aca="false">J194</f>
        <v>0</v>
      </c>
      <c r="L105" s="158"/>
    </row>
    <row r="106" s="157" customFormat="true" ht="19.95" hidden="false" customHeight="true" outlineLevel="0" collapsed="false">
      <c r="B106" s="158"/>
      <c r="D106" s="159" t="s">
        <v>117</v>
      </c>
      <c r="E106" s="160"/>
      <c r="F106" s="160"/>
      <c r="G106" s="160"/>
      <c r="H106" s="160"/>
      <c r="I106" s="160"/>
      <c r="J106" s="161" t="n">
        <f aca="false">J222</f>
        <v>0</v>
      </c>
      <c r="L106" s="158"/>
    </row>
    <row r="107" s="157" customFormat="true" ht="19.95" hidden="false" customHeight="true" outlineLevel="0" collapsed="false">
      <c r="B107" s="158"/>
      <c r="D107" s="159" t="s">
        <v>118</v>
      </c>
      <c r="E107" s="160"/>
      <c r="F107" s="160"/>
      <c r="G107" s="160"/>
      <c r="H107" s="160"/>
      <c r="I107" s="160"/>
      <c r="J107" s="161" t="n">
        <f aca="false">J272</f>
        <v>0</v>
      </c>
      <c r="L107" s="158"/>
    </row>
    <row r="108" s="157" customFormat="true" ht="19.95" hidden="false" customHeight="true" outlineLevel="0" collapsed="false">
      <c r="B108" s="158"/>
      <c r="D108" s="159" t="s">
        <v>119</v>
      </c>
      <c r="E108" s="160"/>
      <c r="F108" s="160"/>
      <c r="G108" s="160"/>
      <c r="H108" s="160"/>
      <c r="I108" s="160"/>
      <c r="J108" s="161" t="n">
        <f aca="false">J278</f>
        <v>0</v>
      </c>
      <c r="L108" s="158"/>
    </row>
    <row r="109" s="152" customFormat="true" ht="24.95" hidden="false" customHeight="true" outlineLevel="0" collapsed="false">
      <c r="B109" s="153"/>
      <c r="D109" s="154" t="s">
        <v>120</v>
      </c>
      <c r="E109" s="155"/>
      <c r="F109" s="155"/>
      <c r="G109" s="155"/>
      <c r="H109" s="155"/>
      <c r="I109" s="155"/>
      <c r="J109" s="156" t="n">
        <f aca="false">J290</f>
        <v>0</v>
      </c>
      <c r="L109" s="153"/>
    </row>
    <row r="110" s="113" customFormat="true" ht="21.85" hidden="false" customHeight="true" outlineLevel="0" collapsed="false">
      <c r="A110" s="110"/>
      <c r="B110" s="111"/>
      <c r="C110" s="110"/>
      <c r="D110" s="110"/>
      <c r="E110" s="110"/>
      <c r="F110" s="110"/>
      <c r="G110" s="110"/>
      <c r="H110" s="110"/>
      <c r="I110" s="110"/>
      <c r="J110" s="110"/>
      <c r="K110" s="110"/>
      <c r="L110" s="112"/>
      <c r="S110" s="110"/>
      <c r="T110" s="110"/>
      <c r="U110" s="110"/>
      <c r="V110" s="110"/>
      <c r="W110" s="110"/>
      <c r="X110" s="110"/>
      <c r="Y110" s="110"/>
      <c r="Z110" s="110"/>
      <c r="AA110" s="110"/>
      <c r="AB110" s="110"/>
      <c r="AC110" s="110"/>
      <c r="AD110" s="110"/>
      <c r="AE110" s="110"/>
    </row>
    <row r="111" s="113" customFormat="true" ht="6.95" hidden="false" customHeight="true" outlineLevel="0" collapsed="false">
      <c r="A111" s="110"/>
      <c r="B111" s="144"/>
      <c r="C111" s="145"/>
      <c r="D111" s="145"/>
      <c r="E111" s="145"/>
      <c r="F111" s="145"/>
      <c r="G111" s="145"/>
      <c r="H111" s="145"/>
      <c r="I111" s="145"/>
      <c r="J111" s="145"/>
      <c r="K111" s="145"/>
      <c r="L111" s="112"/>
      <c r="S111" s="110"/>
      <c r="T111" s="110"/>
      <c r="U111" s="110"/>
      <c r="V111" s="110"/>
      <c r="W111" s="110"/>
      <c r="X111" s="110"/>
      <c r="Y111" s="110"/>
      <c r="Z111" s="110"/>
      <c r="AA111" s="110"/>
      <c r="AB111" s="110"/>
      <c r="AC111" s="110"/>
      <c r="AD111" s="110"/>
      <c r="AE111" s="110"/>
    </row>
    <row r="115" s="113" customFormat="true" ht="6.95" hidden="false" customHeight="true" outlineLevel="0" collapsed="false">
      <c r="A115" s="110"/>
      <c r="B115" s="146"/>
      <c r="C115" s="147"/>
      <c r="D115" s="147"/>
      <c r="E115" s="147"/>
      <c r="F115" s="147"/>
      <c r="G115" s="147"/>
      <c r="H115" s="147"/>
      <c r="I115" s="147"/>
      <c r="J115" s="147"/>
      <c r="K115" s="147"/>
      <c r="L115" s="112"/>
      <c r="S115" s="110"/>
      <c r="T115" s="110"/>
      <c r="U115" s="110"/>
      <c r="V115" s="110"/>
      <c r="W115" s="110"/>
      <c r="X115" s="110"/>
      <c r="Y115" s="110"/>
      <c r="Z115" s="110"/>
      <c r="AA115" s="110"/>
      <c r="AB115" s="110"/>
      <c r="AC115" s="110"/>
      <c r="AD115" s="110"/>
      <c r="AE115" s="110"/>
    </row>
    <row r="116" s="113" customFormat="true" ht="24.95" hidden="false" customHeight="true" outlineLevel="0" collapsed="false">
      <c r="A116" s="110"/>
      <c r="B116" s="111"/>
      <c r="C116" s="106" t="s">
        <v>121</v>
      </c>
      <c r="D116" s="110"/>
      <c r="E116" s="110"/>
      <c r="F116" s="110"/>
      <c r="G116" s="110"/>
      <c r="H116" s="110"/>
      <c r="I116" s="110"/>
      <c r="J116" s="110"/>
      <c r="K116" s="110"/>
      <c r="L116" s="112"/>
      <c r="S116" s="110"/>
      <c r="T116" s="110"/>
      <c r="U116" s="110"/>
      <c r="V116" s="110"/>
      <c r="W116" s="110"/>
      <c r="X116" s="110"/>
      <c r="Y116" s="110"/>
      <c r="Z116" s="110"/>
      <c r="AA116" s="110"/>
      <c r="AB116" s="110"/>
      <c r="AC116" s="110"/>
      <c r="AD116" s="110"/>
      <c r="AE116" s="110"/>
    </row>
    <row r="117" s="113" customFormat="true" ht="6.95" hidden="false" customHeight="true" outlineLevel="0" collapsed="false">
      <c r="A117" s="110"/>
      <c r="B117" s="111"/>
      <c r="C117" s="110"/>
      <c r="D117" s="110"/>
      <c r="E117" s="110"/>
      <c r="F117" s="110"/>
      <c r="G117" s="110"/>
      <c r="H117" s="110"/>
      <c r="I117" s="110"/>
      <c r="J117" s="110"/>
      <c r="K117" s="110"/>
      <c r="L117" s="112"/>
      <c r="S117" s="110"/>
      <c r="T117" s="110"/>
      <c r="U117" s="110"/>
      <c r="V117" s="110"/>
      <c r="W117" s="110"/>
      <c r="X117" s="110"/>
      <c r="Y117" s="110"/>
      <c r="Z117" s="110"/>
      <c r="AA117" s="110"/>
      <c r="AB117" s="110"/>
      <c r="AC117" s="110"/>
      <c r="AD117" s="110"/>
      <c r="AE117" s="110"/>
    </row>
    <row r="118" s="113" customFormat="true" ht="12" hidden="false" customHeight="true" outlineLevel="0" collapsed="false">
      <c r="A118" s="110"/>
      <c r="B118" s="111"/>
      <c r="C118" s="108" t="s">
        <v>13</v>
      </c>
      <c r="D118" s="110"/>
      <c r="E118" s="110"/>
      <c r="F118" s="110"/>
      <c r="G118" s="110"/>
      <c r="H118" s="110"/>
      <c r="I118" s="110"/>
      <c r="J118" s="110"/>
      <c r="K118" s="110"/>
      <c r="L118" s="112"/>
      <c r="S118" s="110"/>
      <c r="T118" s="110"/>
      <c r="U118" s="110"/>
      <c r="V118" s="110"/>
      <c r="W118" s="110"/>
      <c r="X118" s="110"/>
      <c r="Y118" s="110"/>
      <c r="Z118" s="110"/>
      <c r="AA118" s="110"/>
      <c r="AB118" s="110"/>
      <c r="AC118" s="110"/>
      <c r="AD118" s="110"/>
      <c r="AE118" s="110"/>
    </row>
    <row r="119" s="113" customFormat="true" ht="16.5" hidden="false" customHeight="true" outlineLevel="0" collapsed="false">
      <c r="A119" s="110"/>
      <c r="B119" s="111"/>
      <c r="C119" s="110"/>
      <c r="D119" s="110"/>
      <c r="E119" s="109" t="str">
        <f aca="false">E7</f>
        <v>STAVEBNÍ ÚPRAVY OBJEKTU č.p.1144</v>
      </c>
      <c r="F119" s="109"/>
      <c r="G119" s="109"/>
      <c r="H119" s="109"/>
      <c r="I119" s="110"/>
      <c r="J119" s="110"/>
      <c r="K119" s="110"/>
      <c r="L119" s="112"/>
      <c r="S119" s="110"/>
      <c r="T119" s="110"/>
      <c r="U119" s="110"/>
      <c r="V119" s="110"/>
      <c r="W119" s="110"/>
      <c r="X119" s="110"/>
      <c r="Y119" s="110"/>
      <c r="Z119" s="110"/>
      <c r="AA119" s="110"/>
      <c r="AB119" s="110"/>
      <c r="AC119" s="110"/>
      <c r="AD119" s="110"/>
      <c r="AE119" s="110"/>
    </row>
    <row r="120" s="113" customFormat="true" ht="12" hidden="false" customHeight="true" outlineLevel="0" collapsed="false">
      <c r="A120" s="110"/>
      <c r="B120" s="111"/>
      <c r="C120" s="108" t="s">
        <v>99</v>
      </c>
      <c r="D120" s="110"/>
      <c r="E120" s="110"/>
      <c r="F120" s="110"/>
      <c r="G120" s="110"/>
      <c r="H120" s="110"/>
      <c r="I120" s="110"/>
      <c r="J120" s="110"/>
      <c r="K120" s="110"/>
      <c r="L120" s="112"/>
      <c r="S120" s="110"/>
      <c r="T120" s="110"/>
      <c r="U120" s="110"/>
      <c r="V120" s="110"/>
      <c r="W120" s="110"/>
      <c r="X120" s="110"/>
      <c r="Y120" s="110"/>
      <c r="Z120" s="110"/>
      <c r="AA120" s="110"/>
      <c r="AB120" s="110"/>
      <c r="AC120" s="110"/>
      <c r="AD120" s="110"/>
      <c r="AE120" s="110"/>
    </row>
    <row r="121" s="113" customFormat="true" ht="16.5" hidden="false" customHeight="true" outlineLevel="0" collapsed="false">
      <c r="A121" s="110"/>
      <c r="B121" s="111"/>
      <c r="C121" s="110"/>
      <c r="D121" s="110"/>
      <c r="E121" s="114" t="str">
        <f aca="false">E9</f>
        <v>01 - 2.NP - sociální zařízení</v>
      </c>
      <c r="F121" s="114"/>
      <c r="G121" s="114"/>
      <c r="H121" s="114"/>
      <c r="I121" s="110"/>
      <c r="J121" s="110"/>
      <c r="K121" s="110"/>
      <c r="L121" s="112"/>
      <c r="S121" s="110"/>
      <c r="T121" s="110"/>
      <c r="U121" s="110"/>
      <c r="V121" s="110"/>
      <c r="W121" s="110"/>
      <c r="X121" s="110"/>
      <c r="Y121" s="110"/>
      <c r="Z121" s="110"/>
      <c r="AA121" s="110"/>
      <c r="AB121" s="110"/>
      <c r="AC121" s="110"/>
      <c r="AD121" s="110"/>
      <c r="AE121" s="110"/>
    </row>
    <row r="122" s="113" customFormat="true" ht="6.95" hidden="false" customHeight="true" outlineLevel="0" collapsed="false">
      <c r="A122" s="110"/>
      <c r="B122" s="111"/>
      <c r="C122" s="110"/>
      <c r="D122" s="110"/>
      <c r="E122" s="110"/>
      <c r="F122" s="110"/>
      <c r="G122" s="110"/>
      <c r="H122" s="110"/>
      <c r="I122" s="110"/>
      <c r="J122" s="110"/>
      <c r="K122" s="110"/>
      <c r="L122" s="112"/>
      <c r="S122" s="110"/>
      <c r="T122" s="110"/>
      <c r="U122" s="110"/>
      <c r="V122" s="110"/>
      <c r="W122" s="110"/>
      <c r="X122" s="110"/>
      <c r="Y122" s="110"/>
      <c r="Z122" s="110"/>
      <c r="AA122" s="110"/>
      <c r="AB122" s="110"/>
      <c r="AC122" s="110"/>
      <c r="AD122" s="110"/>
      <c r="AE122" s="110"/>
    </row>
    <row r="123" s="113" customFormat="true" ht="12" hidden="false" customHeight="true" outlineLevel="0" collapsed="false">
      <c r="A123" s="110"/>
      <c r="B123" s="111"/>
      <c r="C123" s="108" t="s">
        <v>19</v>
      </c>
      <c r="D123" s="110"/>
      <c r="E123" s="110"/>
      <c r="F123" s="115" t="str">
        <f aca="false">F12</f>
        <v>Bystřice pod Hostýnem</v>
      </c>
      <c r="G123" s="110"/>
      <c r="H123" s="110"/>
      <c r="I123" s="108" t="s">
        <v>21</v>
      </c>
      <c r="J123" s="116" t="str">
        <f aca="false">IF(J12="","",J12)</f>
        <v>9. 11. 2021</v>
      </c>
      <c r="K123" s="110"/>
      <c r="L123" s="112"/>
      <c r="S123" s="110"/>
      <c r="T123" s="110"/>
      <c r="U123" s="110"/>
      <c r="V123" s="110"/>
      <c r="W123" s="110"/>
      <c r="X123" s="110"/>
      <c r="Y123" s="110"/>
      <c r="Z123" s="110"/>
      <c r="AA123" s="110"/>
      <c r="AB123" s="110"/>
      <c r="AC123" s="110"/>
      <c r="AD123" s="110"/>
      <c r="AE123" s="110"/>
    </row>
    <row r="124" s="113" customFormat="true" ht="6.95" hidden="false" customHeight="true" outlineLevel="0" collapsed="false">
      <c r="A124" s="110"/>
      <c r="B124" s="111"/>
      <c r="C124" s="110"/>
      <c r="D124" s="110"/>
      <c r="E124" s="110"/>
      <c r="F124" s="110"/>
      <c r="G124" s="110"/>
      <c r="H124" s="110"/>
      <c r="I124" s="110"/>
      <c r="J124" s="110"/>
      <c r="K124" s="110"/>
      <c r="L124" s="112"/>
      <c r="S124" s="110"/>
      <c r="T124" s="110"/>
      <c r="U124" s="110"/>
      <c r="V124" s="110"/>
      <c r="W124" s="110"/>
      <c r="X124" s="110"/>
      <c r="Y124" s="110"/>
      <c r="Z124" s="110"/>
      <c r="AA124" s="110"/>
      <c r="AB124" s="110"/>
      <c r="AC124" s="110"/>
      <c r="AD124" s="110"/>
      <c r="AE124" s="110"/>
    </row>
    <row r="125" s="113" customFormat="true" ht="15.15" hidden="false" customHeight="true" outlineLevel="0" collapsed="false">
      <c r="A125" s="110"/>
      <c r="B125" s="111"/>
      <c r="C125" s="108" t="s">
        <v>25</v>
      </c>
      <c r="D125" s="110"/>
      <c r="E125" s="110"/>
      <c r="F125" s="115" t="str">
        <f aca="false">E15</f>
        <v>Město Bystřice pod Hostýnem</v>
      </c>
      <c r="G125" s="110"/>
      <c r="H125" s="110"/>
      <c r="I125" s="108" t="s">
        <v>31</v>
      </c>
      <c r="J125" s="148" t="str">
        <f aca="false">E21</f>
        <v>dnprojekce s.r.o.</v>
      </c>
      <c r="K125" s="110"/>
      <c r="L125" s="112"/>
      <c r="S125" s="110"/>
      <c r="T125" s="110"/>
      <c r="U125" s="110"/>
      <c r="V125" s="110"/>
      <c r="W125" s="110"/>
      <c r="X125" s="110"/>
      <c r="Y125" s="110"/>
      <c r="Z125" s="110"/>
      <c r="AA125" s="110"/>
      <c r="AB125" s="110"/>
      <c r="AC125" s="110"/>
      <c r="AD125" s="110"/>
      <c r="AE125" s="110"/>
    </row>
    <row r="126" s="113" customFormat="true" ht="15.15" hidden="false" customHeight="true" outlineLevel="0" collapsed="false">
      <c r="A126" s="110"/>
      <c r="B126" s="111"/>
      <c r="C126" s="108" t="s">
        <v>29</v>
      </c>
      <c r="D126" s="110"/>
      <c r="E126" s="110"/>
      <c r="F126" s="115" t="str">
        <f aca="false">IF(E18="","",E18)</f>
        <v> </v>
      </c>
      <c r="G126" s="110"/>
      <c r="H126" s="110"/>
      <c r="I126" s="108" t="s">
        <v>34</v>
      </c>
      <c r="J126" s="148" t="str">
        <f aca="false">E24</f>
        <v>dnprojekce s.r.o.</v>
      </c>
      <c r="K126" s="110"/>
      <c r="L126" s="112"/>
      <c r="S126" s="110"/>
      <c r="T126" s="110"/>
      <c r="U126" s="110"/>
      <c r="V126" s="110"/>
      <c r="W126" s="110"/>
      <c r="X126" s="110"/>
      <c r="Y126" s="110"/>
      <c r="Z126" s="110"/>
      <c r="AA126" s="110"/>
      <c r="AB126" s="110"/>
      <c r="AC126" s="110"/>
      <c r="AD126" s="110"/>
      <c r="AE126" s="110"/>
    </row>
    <row r="127" s="113" customFormat="true" ht="10.3" hidden="false" customHeight="true" outlineLevel="0" collapsed="false">
      <c r="A127" s="110"/>
      <c r="B127" s="111"/>
      <c r="C127" s="110"/>
      <c r="D127" s="110"/>
      <c r="E127" s="110"/>
      <c r="F127" s="110"/>
      <c r="G127" s="110"/>
      <c r="H127" s="110"/>
      <c r="I127" s="110"/>
      <c r="J127" s="110"/>
      <c r="K127" s="110"/>
      <c r="L127" s="112"/>
      <c r="S127" s="110"/>
      <c r="T127" s="110"/>
      <c r="U127" s="110"/>
      <c r="V127" s="110"/>
      <c r="W127" s="110"/>
      <c r="X127" s="110"/>
      <c r="Y127" s="110"/>
      <c r="Z127" s="110"/>
      <c r="AA127" s="110"/>
      <c r="AB127" s="110"/>
      <c r="AC127" s="110"/>
      <c r="AD127" s="110"/>
      <c r="AE127" s="110"/>
    </row>
    <row r="128" s="172" customFormat="true" ht="29.3" hidden="false" customHeight="true" outlineLevel="0" collapsed="false">
      <c r="A128" s="162"/>
      <c r="B128" s="163"/>
      <c r="C128" s="164" t="s">
        <v>122</v>
      </c>
      <c r="D128" s="165" t="s">
        <v>61</v>
      </c>
      <c r="E128" s="165" t="s">
        <v>57</v>
      </c>
      <c r="F128" s="165" t="s">
        <v>58</v>
      </c>
      <c r="G128" s="165" t="s">
        <v>123</v>
      </c>
      <c r="H128" s="165" t="s">
        <v>124</v>
      </c>
      <c r="I128" s="165" t="s">
        <v>125</v>
      </c>
      <c r="J128" s="166" t="s">
        <v>103</v>
      </c>
      <c r="K128" s="167" t="s">
        <v>126</v>
      </c>
      <c r="L128" s="168"/>
      <c r="M128" s="169"/>
      <c r="N128" s="170" t="s">
        <v>40</v>
      </c>
      <c r="O128" s="170" t="s">
        <v>127</v>
      </c>
      <c r="P128" s="170" t="s">
        <v>128</v>
      </c>
      <c r="Q128" s="170" t="s">
        <v>129</v>
      </c>
      <c r="R128" s="170" t="s">
        <v>130</v>
      </c>
      <c r="S128" s="170" t="s">
        <v>131</v>
      </c>
      <c r="T128" s="171" t="s">
        <v>132</v>
      </c>
      <c r="U128" s="162"/>
      <c r="V128" s="162"/>
      <c r="W128" s="162"/>
      <c r="X128" s="162"/>
      <c r="Y128" s="162"/>
      <c r="Z128" s="162"/>
      <c r="AA128" s="162"/>
      <c r="AB128" s="162"/>
      <c r="AC128" s="162"/>
      <c r="AD128" s="162"/>
      <c r="AE128" s="162"/>
    </row>
    <row r="129" s="113" customFormat="true" ht="22.8" hidden="false" customHeight="true" outlineLevel="0" collapsed="false">
      <c r="A129" s="110"/>
      <c r="B129" s="111"/>
      <c r="C129" s="173" t="s">
        <v>133</v>
      </c>
      <c r="D129" s="110"/>
      <c r="E129" s="110"/>
      <c r="F129" s="110"/>
      <c r="G129" s="110"/>
      <c r="H129" s="110"/>
      <c r="I129" s="110"/>
      <c r="J129" s="174" t="n">
        <f aca="false">BK129</f>
        <v>0</v>
      </c>
      <c r="K129" s="110"/>
      <c r="L129" s="111"/>
      <c r="M129" s="175"/>
      <c r="N129" s="176"/>
      <c r="O129" s="123"/>
      <c r="P129" s="177" t="n">
        <f aca="false">P130+P164+P290</f>
        <v>115.775751</v>
      </c>
      <c r="Q129" s="123"/>
      <c r="R129" s="177" t="n">
        <f aca="false">R130+R164+R290</f>
        <v>1.9699426</v>
      </c>
      <c r="S129" s="123"/>
      <c r="T129" s="178" t="n">
        <f aca="false">T130+T164+T290</f>
        <v>2.47695595</v>
      </c>
      <c r="U129" s="110"/>
      <c r="V129" s="110"/>
      <c r="W129" s="110"/>
      <c r="X129" s="110"/>
      <c r="Y129" s="110"/>
      <c r="Z129" s="110"/>
      <c r="AA129" s="110"/>
      <c r="AB129" s="110"/>
      <c r="AC129" s="110"/>
      <c r="AD129" s="110"/>
      <c r="AE129" s="110"/>
      <c r="AT129" s="102" t="s">
        <v>75</v>
      </c>
      <c r="AU129" s="102" t="s">
        <v>105</v>
      </c>
      <c r="BK129" s="179" t="n">
        <f aca="false">BK130+BK164+BK290</f>
        <v>0</v>
      </c>
    </row>
    <row r="130" s="180" customFormat="true" ht="25.9" hidden="false" customHeight="true" outlineLevel="0" collapsed="false">
      <c r="B130" s="181"/>
      <c r="D130" s="182" t="s">
        <v>75</v>
      </c>
      <c r="E130" s="183" t="s">
        <v>134</v>
      </c>
      <c r="F130" s="183" t="s">
        <v>135</v>
      </c>
      <c r="J130" s="184" t="n">
        <f aca="false">BK130</f>
        <v>0</v>
      </c>
      <c r="L130" s="181"/>
      <c r="M130" s="185"/>
      <c r="N130" s="186"/>
      <c r="O130" s="186"/>
      <c r="P130" s="187" t="n">
        <f aca="false">P131+P137+P140+P156+P162</f>
        <v>38.308657</v>
      </c>
      <c r="Q130" s="186"/>
      <c r="R130" s="187" t="n">
        <f aca="false">R131+R137+R140+R156+R162</f>
        <v>0.7413666</v>
      </c>
      <c r="S130" s="186"/>
      <c r="T130" s="188" t="n">
        <f aca="false">T131+T137+T140+T156+T162</f>
        <v>0.832104</v>
      </c>
      <c r="AR130" s="182" t="s">
        <v>18</v>
      </c>
      <c r="AT130" s="189" t="s">
        <v>75</v>
      </c>
      <c r="AU130" s="189" t="s">
        <v>76</v>
      </c>
      <c r="AY130" s="182" t="s">
        <v>136</v>
      </c>
      <c r="BK130" s="190" t="n">
        <f aca="false">BK131+BK137+BK140+BK156+BK162</f>
        <v>0</v>
      </c>
    </row>
    <row r="131" s="180" customFormat="true" ht="22.8" hidden="false" customHeight="true" outlineLevel="0" collapsed="false">
      <c r="B131" s="181"/>
      <c r="D131" s="182" t="s">
        <v>75</v>
      </c>
      <c r="E131" s="191" t="s">
        <v>137</v>
      </c>
      <c r="F131" s="191" t="s">
        <v>138</v>
      </c>
      <c r="J131" s="192" t="n">
        <f aca="false">BK131</f>
        <v>0</v>
      </c>
      <c r="L131" s="181"/>
      <c r="M131" s="185"/>
      <c r="N131" s="186"/>
      <c r="O131" s="186"/>
      <c r="P131" s="187" t="n">
        <f aca="false">SUM(P132:P136)</f>
        <v>3.3005</v>
      </c>
      <c r="Q131" s="186"/>
      <c r="R131" s="187" t="n">
        <f aca="false">SUM(R132:R136)</f>
        <v>0.215332</v>
      </c>
      <c r="S131" s="186"/>
      <c r="T131" s="188" t="n">
        <f aca="false">SUM(T132:T136)</f>
        <v>0</v>
      </c>
      <c r="AR131" s="182" t="s">
        <v>18</v>
      </c>
      <c r="AT131" s="189" t="s">
        <v>75</v>
      </c>
      <c r="AU131" s="189" t="s">
        <v>18</v>
      </c>
      <c r="AY131" s="182" t="s">
        <v>136</v>
      </c>
      <c r="BK131" s="190" t="n">
        <f aca="false">SUM(BK132:BK136)</f>
        <v>0</v>
      </c>
    </row>
    <row r="132" s="113" customFormat="true" ht="24.15" hidden="false" customHeight="true" outlineLevel="0" collapsed="false">
      <c r="A132" s="110"/>
      <c r="B132" s="111"/>
      <c r="C132" s="193" t="s">
        <v>18</v>
      </c>
      <c r="D132" s="193" t="s">
        <v>139</v>
      </c>
      <c r="E132" s="194" t="s">
        <v>140</v>
      </c>
      <c r="F132" s="195" t="s">
        <v>141</v>
      </c>
      <c r="G132" s="196" t="s">
        <v>142</v>
      </c>
      <c r="H132" s="197" t="n">
        <v>4.1</v>
      </c>
      <c r="I132" s="198" t="n">
        <v>0</v>
      </c>
      <c r="J132" s="199" t="n">
        <f aca="false">ROUND(I132*H132,2)</f>
        <v>0</v>
      </c>
      <c r="K132" s="200"/>
      <c r="L132" s="111"/>
      <c r="M132" s="201"/>
      <c r="N132" s="202" t="s">
        <v>41</v>
      </c>
      <c r="O132" s="203" t="n">
        <v>0.805</v>
      </c>
      <c r="P132" s="203" t="n">
        <f aca="false">O132*H132</f>
        <v>3.3005</v>
      </c>
      <c r="Q132" s="203" t="n">
        <v>0.05252</v>
      </c>
      <c r="R132" s="203" t="n">
        <f aca="false">Q132*H132</f>
        <v>0.215332</v>
      </c>
      <c r="S132" s="203" t="n">
        <v>0</v>
      </c>
      <c r="T132" s="204" t="n">
        <f aca="false">S132*H132</f>
        <v>0</v>
      </c>
      <c r="U132" s="110"/>
      <c r="V132" s="110"/>
      <c r="W132" s="110"/>
      <c r="X132" s="110"/>
      <c r="Y132" s="110"/>
      <c r="Z132" s="110"/>
      <c r="AA132" s="110"/>
      <c r="AB132" s="110"/>
      <c r="AC132" s="110"/>
      <c r="AD132" s="110"/>
      <c r="AE132" s="110"/>
      <c r="AR132" s="205" t="s">
        <v>143</v>
      </c>
      <c r="AT132" s="205" t="s">
        <v>139</v>
      </c>
      <c r="AU132" s="205" t="s">
        <v>85</v>
      </c>
      <c r="AY132" s="102" t="s">
        <v>136</v>
      </c>
      <c r="BE132" s="206" t="n">
        <f aca="false">IF(N132="základní",J132,0)</f>
        <v>0</v>
      </c>
      <c r="BF132" s="206" t="n">
        <f aca="false">IF(N132="snížená",J132,0)</f>
        <v>0</v>
      </c>
      <c r="BG132" s="206" t="n">
        <f aca="false">IF(N132="zákl. přenesená",J132,0)</f>
        <v>0</v>
      </c>
      <c r="BH132" s="206" t="n">
        <f aca="false">IF(N132="sníž. přenesená",J132,0)</f>
        <v>0</v>
      </c>
      <c r="BI132" s="206" t="n">
        <f aca="false">IF(N132="nulová",J132,0)</f>
        <v>0</v>
      </c>
      <c r="BJ132" s="102" t="s">
        <v>18</v>
      </c>
      <c r="BK132" s="206" t="n">
        <f aca="false">ROUND(I132*H132,2)</f>
        <v>0</v>
      </c>
      <c r="BL132" s="102" t="s">
        <v>143</v>
      </c>
      <c r="BM132" s="205" t="s">
        <v>144</v>
      </c>
    </row>
    <row r="133" s="207" customFormat="true" ht="12.8" hidden="true" customHeight="false" outlineLevel="0" collapsed="false">
      <c r="B133" s="208"/>
      <c r="D133" s="209" t="s">
        <v>145</v>
      </c>
      <c r="E133" s="210"/>
      <c r="F133" s="211" t="s">
        <v>146</v>
      </c>
      <c r="H133" s="210"/>
      <c r="I133" s="212"/>
      <c r="L133" s="208"/>
      <c r="M133" s="213"/>
      <c r="N133" s="214"/>
      <c r="O133" s="214"/>
      <c r="P133" s="214"/>
      <c r="Q133" s="214"/>
      <c r="R133" s="214"/>
      <c r="S133" s="214"/>
      <c r="T133" s="215"/>
      <c r="AT133" s="210" t="s">
        <v>145</v>
      </c>
      <c r="AU133" s="210" t="s">
        <v>85</v>
      </c>
      <c r="AV133" s="207" t="s">
        <v>18</v>
      </c>
      <c r="AW133" s="207" t="s">
        <v>33</v>
      </c>
      <c r="AX133" s="207" t="s">
        <v>76</v>
      </c>
      <c r="AY133" s="210" t="s">
        <v>136</v>
      </c>
    </row>
    <row r="134" s="216" customFormat="true" ht="12.8" hidden="true" customHeight="false" outlineLevel="0" collapsed="false">
      <c r="B134" s="217"/>
      <c r="D134" s="209" t="s">
        <v>145</v>
      </c>
      <c r="E134" s="218"/>
      <c r="F134" s="219" t="s">
        <v>147</v>
      </c>
      <c r="H134" s="220" t="n">
        <v>3.78</v>
      </c>
      <c r="I134" s="221"/>
      <c r="L134" s="217"/>
      <c r="M134" s="222"/>
      <c r="N134" s="223"/>
      <c r="O134" s="223"/>
      <c r="P134" s="223"/>
      <c r="Q134" s="223"/>
      <c r="R134" s="223"/>
      <c r="S134" s="223"/>
      <c r="T134" s="224"/>
      <c r="AT134" s="218" t="s">
        <v>145</v>
      </c>
      <c r="AU134" s="218" t="s">
        <v>85</v>
      </c>
      <c r="AV134" s="216" t="s">
        <v>85</v>
      </c>
      <c r="AW134" s="216" t="s">
        <v>33</v>
      </c>
      <c r="AX134" s="216" t="s">
        <v>76</v>
      </c>
      <c r="AY134" s="218" t="s">
        <v>136</v>
      </c>
    </row>
    <row r="135" s="216" customFormat="true" ht="12.8" hidden="true" customHeight="false" outlineLevel="0" collapsed="false">
      <c r="B135" s="217"/>
      <c r="D135" s="209" t="s">
        <v>145</v>
      </c>
      <c r="E135" s="218"/>
      <c r="F135" s="219" t="s">
        <v>148</v>
      </c>
      <c r="H135" s="220" t="n">
        <v>0.32</v>
      </c>
      <c r="I135" s="221"/>
      <c r="L135" s="217"/>
      <c r="M135" s="222"/>
      <c r="N135" s="223"/>
      <c r="O135" s="223"/>
      <c r="P135" s="223"/>
      <c r="Q135" s="223"/>
      <c r="R135" s="223"/>
      <c r="S135" s="223"/>
      <c r="T135" s="224"/>
      <c r="AT135" s="218" t="s">
        <v>145</v>
      </c>
      <c r="AU135" s="218" t="s">
        <v>85</v>
      </c>
      <c r="AV135" s="216" t="s">
        <v>85</v>
      </c>
      <c r="AW135" s="216" t="s">
        <v>33</v>
      </c>
      <c r="AX135" s="216" t="s">
        <v>76</v>
      </c>
      <c r="AY135" s="218" t="s">
        <v>136</v>
      </c>
    </row>
    <row r="136" s="225" customFormat="true" ht="12.8" hidden="true" customHeight="false" outlineLevel="0" collapsed="false">
      <c r="B136" s="226"/>
      <c r="D136" s="209" t="s">
        <v>145</v>
      </c>
      <c r="E136" s="227"/>
      <c r="F136" s="228" t="s">
        <v>149</v>
      </c>
      <c r="H136" s="229" t="n">
        <v>4.1</v>
      </c>
      <c r="I136" s="230"/>
      <c r="L136" s="226"/>
      <c r="M136" s="231"/>
      <c r="N136" s="232"/>
      <c r="O136" s="232"/>
      <c r="P136" s="232"/>
      <c r="Q136" s="232"/>
      <c r="R136" s="232"/>
      <c r="S136" s="232"/>
      <c r="T136" s="233"/>
      <c r="AT136" s="227" t="s">
        <v>145</v>
      </c>
      <c r="AU136" s="227" t="s">
        <v>85</v>
      </c>
      <c r="AV136" s="225" t="s">
        <v>143</v>
      </c>
      <c r="AW136" s="225" t="s">
        <v>33</v>
      </c>
      <c r="AX136" s="225" t="s">
        <v>18</v>
      </c>
      <c r="AY136" s="227" t="s">
        <v>136</v>
      </c>
    </row>
    <row r="137" s="180" customFormat="true" ht="22.8" hidden="false" customHeight="true" outlineLevel="0" collapsed="false">
      <c r="B137" s="181"/>
      <c r="D137" s="182" t="s">
        <v>75</v>
      </c>
      <c r="E137" s="191" t="s">
        <v>150</v>
      </c>
      <c r="F137" s="191" t="s">
        <v>151</v>
      </c>
      <c r="I137" s="234"/>
      <c r="J137" s="192" t="n">
        <f aca="false">BK137</f>
        <v>0</v>
      </c>
      <c r="L137" s="181"/>
      <c r="M137" s="185"/>
      <c r="N137" s="186"/>
      <c r="O137" s="186"/>
      <c r="P137" s="187" t="n">
        <f aca="false">SUM(P138:P139)</f>
        <v>9.03474</v>
      </c>
      <c r="Q137" s="186"/>
      <c r="R137" s="187" t="n">
        <f aca="false">SUM(R138:R139)</f>
        <v>0.5253534</v>
      </c>
      <c r="S137" s="186"/>
      <c r="T137" s="188" t="n">
        <f aca="false">SUM(T138:T139)</f>
        <v>0</v>
      </c>
      <c r="AR137" s="182" t="s">
        <v>18</v>
      </c>
      <c r="AT137" s="189" t="s">
        <v>75</v>
      </c>
      <c r="AU137" s="189" t="s">
        <v>18</v>
      </c>
      <c r="AY137" s="182" t="s">
        <v>136</v>
      </c>
      <c r="BK137" s="190" t="n">
        <f aca="false">SUM(BK138:BK139)</f>
        <v>0</v>
      </c>
    </row>
    <row r="138" s="113" customFormat="true" ht="24.15" hidden="false" customHeight="true" outlineLevel="0" collapsed="false">
      <c r="A138" s="110"/>
      <c r="B138" s="111"/>
      <c r="C138" s="193" t="s">
        <v>85</v>
      </c>
      <c r="D138" s="193" t="s">
        <v>139</v>
      </c>
      <c r="E138" s="194" t="s">
        <v>152</v>
      </c>
      <c r="F138" s="195" t="s">
        <v>153</v>
      </c>
      <c r="G138" s="196" t="s">
        <v>142</v>
      </c>
      <c r="H138" s="197" t="n">
        <v>33.462</v>
      </c>
      <c r="I138" s="198" t="n">
        <v>0</v>
      </c>
      <c r="J138" s="199" t="n">
        <f aca="false">ROUND(I138*H138,2)</f>
        <v>0</v>
      </c>
      <c r="K138" s="200"/>
      <c r="L138" s="111"/>
      <c r="M138" s="201"/>
      <c r="N138" s="202" t="s">
        <v>41</v>
      </c>
      <c r="O138" s="203" t="n">
        <v>0.27</v>
      </c>
      <c r="P138" s="203" t="n">
        <f aca="false">O138*H138</f>
        <v>9.03474</v>
      </c>
      <c r="Q138" s="203" t="n">
        <v>0.0157</v>
      </c>
      <c r="R138" s="203" t="n">
        <f aca="false">Q138*H138</f>
        <v>0.5253534</v>
      </c>
      <c r="S138" s="203" t="n">
        <v>0</v>
      </c>
      <c r="T138" s="204" t="n">
        <f aca="false">S138*H138</f>
        <v>0</v>
      </c>
      <c r="U138" s="110"/>
      <c r="V138" s="110"/>
      <c r="W138" s="110"/>
      <c r="X138" s="110"/>
      <c r="Y138" s="110"/>
      <c r="Z138" s="110"/>
      <c r="AA138" s="110"/>
      <c r="AB138" s="110"/>
      <c r="AC138" s="110"/>
      <c r="AD138" s="110"/>
      <c r="AE138" s="110"/>
      <c r="AR138" s="205" t="s">
        <v>143</v>
      </c>
      <c r="AT138" s="205" t="s">
        <v>139</v>
      </c>
      <c r="AU138" s="205" t="s">
        <v>85</v>
      </c>
      <c r="AY138" s="102" t="s">
        <v>136</v>
      </c>
      <c r="BE138" s="206" t="n">
        <f aca="false">IF(N138="základní",J138,0)</f>
        <v>0</v>
      </c>
      <c r="BF138" s="206" t="n">
        <f aca="false">IF(N138="snížená",J138,0)</f>
        <v>0</v>
      </c>
      <c r="BG138" s="206" t="n">
        <f aca="false">IF(N138="zákl. přenesená",J138,0)</f>
        <v>0</v>
      </c>
      <c r="BH138" s="206" t="n">
        <f aca="false">IF(N138="sníž. přenesená",J138,0)</f>
        <v>0</v>
      </c>
      <c r="BI138" s="206" t="n">
        <f aca="false">IF(N138="nulová",J138,0)</f>
        <v>0</v>
      </c>
      <c r="BJ138" s="102" t="s">
        <v>18</v>
      </c>
      <c r="BK138" s="206" t="n">
        <f aca="false">ROUND(I138*H138,2)</f>
        <v>0</v>
      </c>
      <c r="BL138" s="102" t="s">
        <v>143</v>
      </c>
      <c r="BM138" s="205" t="s">
        <v>154</v>
      </c>
    </row>
    <row r="139" s="216" customFormat="true" ht="12.8" hidden="true" customHeight="false" outlineLevel="0" collapsed="false">
      <c r="B139" s="217"/>
      <c r="D139" s="209" t="s">
        <v>145</v>
      </c>
      <c r="E139" s="218"/>
      <c r="F139" s="219" t="s">
        <v>155</v>
      </c>
      <c r="H139" s="220" t="n">
        <v>33.462</v>
      </c>
      <c r="I139" s="221"/>
      <c r="L139" s="217"/>
      <c r="M139" s="222"/>
      <c r="N139" s="223"/>
      <c r="O139" s="223"/>
      <c r="P139" s="223"/>
      <c r="Q139" s="223"/>
      <c r="R139" s="223"/>
      <c r="S139" s="223"/>
      <c r="T139" s="224"/>
      <c r="AT139" s="218" t="s">
        <v>145</v>
      </c>
      <c r="AU139" s="218" t="s">
        <v>85</v>
      </c>
      <c r="AV139" s="216" t="s">
        <v>85</v>
      </c>
      <c r="AW139" s="216" t="s">
        <v>33</v>
      </c>
      <c r="AX139" s="216" t="s">
        <v>18</v>
      </c>
      <c r="AY139" s="218" t="s">
        <v>136</v>
      </c>
    </row>
    <row r="140" s="180" customFormat="true" ht="22.8" hidden="false" customHeight="true" outlineLevel="0" collapsed="false">
      <c r="B140" s="181"/>
      <c r="D140" s="182" t="s">
        <v>75</v>
      </c>
      <c r="E140" s="191" t="s">
        <v>156</v>
      </c>
      <c r="F140" s="191" t="s">
        <v>157</v>
      </c>
      <c r="I140" s="234"/>
      <c r="J140" s="192" t="n">
        <f aca="false">BK140</f>
        <v>0</v>
      </c>
      <c r="L140" s="181"/>
      <c r="M140" s="185"/>
      <c r="N140" s="186"/>
      <c r="O140" s="186"/>
      <c r="P140" s="187" t="n">
        <f aca="false">SUM(P141:P155)</f>
        <v>14.107088</v>
      </c>
      <c r="Q140" s="186"/>
      <c r="R140" s="187" t="n">
        <f aca="false">SUM(R141:R155)</f>
        <v>0.0006812</v>
      </c>
      <c r="S140" s="186"/>
      <c r="T140" s="188" t="n">
        <f aca="false">SUM(T141:T155)</f>
        <v>0.832104</v>
      </c>
      <c r="AR140" s="182" t="s">
        <v>18</v>
      </c>
      <c r="AT140" s="189" t="s">
        <v>75</v>
      </c>
      <c r="AU140" s="189" t="s">
        <v>18</v>
      </c>
      <c r="AY140" s="182" t="s">
        <v>136</v>
      </c>
      <c r="BK140" s="190" t="n">
        <f aca="false">SUM(BK141:BK155)</f>
        <v>0</v>
      </c>
    </row>
    <row r="141" s="113" customFormat="true" ht="24.15" hidden="false" customHeight="true" outlineLevel="0" collapsed="false">
      <c r="A141" s="110"/>
      <c r="B141" s="111"/>
      <c r="C141" s="193" t="s">
        <v>137</v>
      </c>
      <c r="D141" s="193" t="s">
        <v>139</v>
      </c>
      <c r="E141" s="194" t="s">
        <v>158</v>
      </c>
      <c r="F141" s="195" t="s">
        <v>159</v>
      </c>
      <c r="G141" s="196" t="s">
        <v>142</v>
      </c>
      <c r="H141" s="197" t="n">
        <v>17.03</v>
      </c>
      <c r="I141" s="198" t="n">
        <v>0</v>
      </c>
      <c r="J141" s="199" t="n">
        <f aca="false">ROUND(I141*H141,2)</f>
        <v>0</v>
      </c>
      <c r="K141" s="200"/>
      <c r="L141" s="111"/>
      <c r="M141" s="201"/>
      <c r="N141" s="202" t="s">
        <v>41</v>
      </c>
      <c r="O141" s="203" t="n">
        <v>0.308</v>
      </c>
      <c r="P141" s="203" t="n">
        <f aca="false">O141*H141</f>
        <v>5.24524</v>
      </c>
      <c r="Q141" s="203" t="n">
        <v>4E-005</v>
      </c>
      <c r="R141" s="203" t="n">
        <f aca="false">Q141*H141</f>
        <v>0.0006812</v>
      </c>
      <c r="S141" s="203" t="n">
        <v>0</v>
      </c>
      <c r="T141" s="204" t="n">
        <f aca="false">S141*H141</f>
        <v>0</v>
      </c>
      <c r="U141" s="110"/>
      <c r="V141" s="110"/>
      <c r="W141" s="110"/>
      <c r="X141" s="110"/>
      <c r="Y141" s="110"/>
      <c r="Z141" s="110"/>
      <c r="AA141" s="110"/>
      <c r="AB141" s="110"/>
      <c r="AC141" s="110"/>
      <c r="AD141" s="110"/>
      <c r="AE141" s="110"/>
      <c r="AR141" s="205" t="s">
        <v>143</v>
      </c>
      <c r="AT141" s="205" t="s">
        <v>139</v>
      </c>
      <c r="AU141" s="205" t="s">
        <v>85</v>
      </c>
      <c r="AY141" s="102" t="s">
        <v>136</v>
      </c>
      <c r="BE141" s="206" t="n">
        <f aca="false">IF(N141="základní",J141,0)</f>
        <v>0</v>
      </c>
      <c r="BF141" s="206" t="n">
        <f aca="false">IF(N141="snížená",J141,0)</f>
        <v>0</v>
      </c>
      <c r="BG141" s="206" t="n">
        <f aca="false">IF(N141="zákl. přenesená",J141,0)</f>
        <v>0</v>
      </c>
      <c r="BH141" s="206" t="n">
        <f aca="false">IF(N141="sníž. přenesená",J141,0)</f>
        <v>0</v>
      </c>
      <c r="BI141" s="206" t="n">
        <f aca="false">IF(N141="nulová",J141,0)</f>
        <v>0</v>
      </c>
      <c r="BJ141" s="102" t="s">
        <v>18</v>
      </c>
      <c r="BK141" s="206" t="n">
        <f aca="false">ROUND(I141*H141,2)</f>
        <v>0</v>
      </c>
      <c r="BL141" s="102" t="s">
        <v>143</v>
      </c>
      <c r="BM141" s="205" t="s">
        <v>160</v>
      </c>
    </row>
    <row r="142" s="207" customFormat="true" ht="12.8" hidden="true" customHeight="false" outlineLevel="0" collapsed="false">
      <c r="B142" s="208"/>
      <c r="D142" s="209" t="s">
        <v>145</v>
      </c>
      <c r="E142" s="210"/>
      <c r="F142" s="211" t="s">
        <v>161</v>
      </c>
      <c r="H142" s="210"/>
      <c r="I142" s="212"/>
      <c r="L142" s="208"/>
      <c r="M142" s="213"/>
      <c r="N142" s="214"/>
      <c r="O142" s="214"/>
      <c r="P142" s="214"/>
      <c r="Q142" s="214"/>
      <c r="R142" s="214"/>
      <c r="S142" s="214"/>
      <c r="T142" s="215"/>
      <c r="AT142" s="210" t="s">
        <v>145</v>
      </c>
      <c r="AU142" s="210" t="s">
        <v>85</v>
      </c>
      <c r="AV142" s="207" t="s">
        <v>18</v>
      </c>
      <c r="AW142" s="207" t="s">
        <v>33</v>
      </c>
      <c r="AX142" s="207" t="s">
        <v>76</v>
      </c>
      <c r="AY142" s="210" t="s">
        <v>136</v>
      </c>
    </row>
    <row r="143" s="216" customFormat="true" ht="12.8" hidden="true" customHeight="false" outlineLevel="0" collapsed="false">
      <c r="B143" s="217"/>
      <c r="D143" s="209" t="s">
        <v>145</v>
      </c>
      <c r="E143" s="218"/>
      <c r="F143" s="219" t="s">
        <v>162</v>
      </c>
      <c r="H143" s="220" t="n">
        <v>9.47</v>
      </c>
      <c r="I143" s="221"/>
      <c r="L143" s="217"/>
      <c r="M143" s="222"/>
      <c r="N143" s="223"/>
      <c r="O143" s="223"/>
      <c r="P143" s="223"/>
      <c r="Q143" s="223"/>
      <c r="R143" s="223"/>
      <c r="S143" s="223"/>
      <c r="T143" s="224"/>
      <c r="AT143" s="218" t="s">
        <v>145</v>
      </c>
      <c r="AU143" s="218" t="s">
        <v>85</v>
      </c>
      <c r="AV143" s="216" t="s">
        <v>85</v>
      </c>
      <c r="AW143" s="216" t="s">
        <v>33</v>
      </c>
      <c r="AX143" s="216" t="s">
        <v>76</v>
      </c>
      <c r="AY143" s="218" t="s">
        <v>136</v>
      </c>
    </row>
    <row r="144" s="207" customFormat="true" ht="12.8" hidden="true" customHeight="false" outlineLevel="0" collapsed="false">
      <c r="B144" s="208"/>
      <c r="D144" s="209" t="s">
        <v>145</v>
      </c>
      <c r="E144" s="210"/>
      <c r="F144" s="211" t="s">
        <v>146</v>
      </c>
      <c r="H144" s="210"/>
      <c r="I144" s="212"/>
      <c r="L144" s="208"/>
      <c r="M144" s="213"/>
      <c r="N144" s="214"/>
      <c r="O144" s="214"/>
      <c r="P144" s="214"/>
      <c r="Q144" s="214"/>
      <c r="R144" s="214"/>
      <c r="S144" s="214"/>
      <c r="T144" s="215"/>
      <c r="AT144" s="210" t="s">
        <v>145</v>
      </c>
      <c r="AU144" s="210" t="s">
        <v>85</v>
      </c>
      <c r="AV144" s="207" t="s">
        <v>18</v>
      </c>
      <c r="AW144" s="207" t="s">
        <v>33</v>
      </c>
      <c r="AX144" s="207" t="s">
        <v>76</v>
      </c>
      <c r="AY144" s="210" t="s">
        <v>136</v>
      </c>
    </row>
    <row r="145" s="216" customFormat="true" ht="12.8" hidden="true" customHeight="false" outlineLevel="0" collapsed="false">
      <c r="B145" s="217"/>
      <c r="D145" s="209" t="s">
        <v>145</v>
      </c>
      <c r="E145" s="218"/>
      <c r="F145" s="219" t="s">
        <v>163</v>
      </c>
      <c r="H145" s="220" t="n">
        <v>7.56</v>
      </c>
      <c r="I145" s="221"/>
      <c r="L145" s="217"/>
      <c r="M145" s="222"/>
      <c r="N145" s="223"/>
      <c r="O145" s="223"/>
      <c r="P145" s="223"/>
      <c r="Q145" s="223"/>
      <c r="R145" s="223"/>
      <c r="S145" s="223"/>
      <c r="T145" s="224"/>
      <c r="AT145" s="218" t="s">
        <v>145</v>
      </c>
      <c r="AU145" s="218" t="s">
        <v>85</v>
      </c>
      <c r="AV145" s="216" t="s">
        <v>85</v>
      </c>
      <c r="AW145" s="216" t="s">
        <v>33</v>
      </c>
      <c r="AX145" s="216" t="s">
        <v>76</v>
      </c>
      <c r="AY145" s="218" t="s">
        <v>136</v>
      </c>
    </row>
    <row r="146" s="225" customFormat="true" ht="12.8" hidden="true" customHeight="false" outlineLevel="0" collapsed="false">
      <c r="B146" s="226"/>
      <c r="D146" s="209" t="s">
        <v>145</v>
      </c>
      <c r="E146" s="227"/>
      <c r="F146" s="228" t="s">
        <v>149</v>
      </c>
      <c r="H146" s="229" t="n">
        <v>17.03</v>
      </c>
      <c r="I146" s="230"/>
      <c r="L146" s="226"/>
      <c r="M146" s="231"/>
      <c r="N146" s="232"/>
      <c r="O146" s="232"/>
      <c r="P146" s="232"/>
      <c r="Q146" s="232"/>
      <c r="R146" s="232"/>
      <c r="S146" s="232"/>
      <c r="T146" s="233"/>
      <c r="AT146" s="227" t="s">
        <v>145</v>
      </c>
      <c r="AU146" s="227" t="s">
        <v>85</v>
      </c>
      <c r="AV146" s="225" t="s">
        <v>143</v>
      </c>
      <c r="AW146" s="225" t="s">
        <v>33</v>
      </c>
      <c r="AX146" s="225" t="s">
        <v>18</v>
      </c>
      <c r="AY146" s="227" t="s">
        <v>136</v>
      </c>
    </row>
    <row r="147" s="113" customFormat="true" ht="21.75" hidden="false" customHeight="true" outlineLevel="0" collapsed="false">
      <c r="A147" s="110"/>
      <c r="B147" s="111"/>
      <c r="C147" s="193" t="s">
        <v>143</v>
      </c>
      <c r="D147" s="193" t="s">
        <v>139</v>
      </c>
      <c r="E147" s="194" t="s">
        <v>164</v>
      </c>
      <c r="F147" s="195" t="s">
        <v>165</v>
      </c>
      <c r="G147" s="196" t="s">
        <v>142</v>
      </c>
      <c r="H147" s="197" t="n">
        <v>4.252</v>
      </c>
      <c r="I147" s="198" t="n">
        <v>0</v>
      </c>
      <c r="J147" s="199" t="n">
        <f aca="false">ROUND(I147*H147,2)</f>
        <v>0</v>
      </c>
      <c r="K147" s="200"/>
      <c r="L147" s="111"/>
      <c r="M147" s="201"/>
      <c r="N147" s="202" t="s">
        <v>41</v>
      </c>
      <c r="O147" s="203" t="n">
        <v>0.229</v>
      </c>
      <c r="P147" s="203" t="n">
        <f aca="false">O147*H147</f>
        <v>0.973708</v>
      </c>
      <c r="Q147" s="203" t="n">
        <v>0</v>
      </c>
      <c r="R147" s="203" t="n">
        <f aca="false">Q147*H147</f>
        <v>0</v>
      </c>
      <c r="S147" s="203" t="n">
        <v>0.117</v>
      </c>
      <c r="T147" s="204" t="n">
        <f aca="false">S147*H147</f>
        <v>0.497484</v>
      </c>
      <c r="U147" s="110"/>
      <c r="V147" s="110"/>
      <c r="W147" s="110"/>
      <c r="X147" s="110"/>
      <c r="Y147" s="110"/>
      <c r="Z147" s="110"/>
      <c r="AA147" s="110"/>
      <c r="AB147" s="110"/>
      <c r="AC147" s="110"/>
      <c r="AD147" s="110"/>
      <c r="AE147" s="110"/>
      <c r="AR147" s="205" t="s">
        <v>143</v>
      </c>
      <c r="AT147" s="205" t="s">
        <v>139</v>
      </c>
      <c r="AU147" s="205" t="s">
        <v>85</v>
      </c>
      <c r="AY147" s="102" t="s">
        <v>136</v>
      </c>
      <c r="BE147" s="206" t="n">
        <f aca="false">IF(N147="základní",J147,0)</f>
        <v>0</v>
      </c>
      <c r="BF147" s="206" t="n">
        <f aca="false">IF(N147="snížená",J147,0)</f>
        <v>0</v>
      </c>
      <c r="BG147" s="206" t="n">
        <f aca="false">IF(N147="zákl. přenesená",J147,0)</f>
        <v>0</v>
      </c>
      <c r="BH147" s="206" t="n">
        <f aca="false">IF(N147="sníž. přenesená",J147,0)</f>
        <v>0</v>
      </c>
      <c r="BI147" s="206" t="n">
        <f aca="false">IF(N147="nulová",J147,0)</f>
        <v>0</v>
      </c>
      <c r="BJ147" s="102" t="s">
        <v>18</v>
      </c>
      <c r="BK147" s="206" t="n">
        <f aca="false">ROUND(I147*H147,2)</f>
        <v>0</v>
      </c>
      <c r="BL147" s="102" t="s">
        <v>143</v>
      </c>
      <c r="BM147" s="205" t="s">
        <v>166</v>
      </c>
    </row>
    <row r="148" s="207" customFormat="true" ht="12.8" hidden="true" customHeight="false" outlineLevel="0" collapsed="false">
      <c r="B148" s="208"/>
      <c r="D148" s="209" t="s">
        <v>145</v>
      </c>
      <c r="E148" s="210"/>
      <c r="F148" s="211" t="s">
        <v>146</v>
      </c>
      <c r="H148" s="210"/>
      <c r="I148" s="212"/>
      <c r="L148" s="208"/>
      <c r="M148" s="213"/>
      <c r="N148" s="214"/>
      <c r="O148" s="214"/>
      <c r="P148" s="214"/>
      <c r="Q148" s="214"/>
      <c r="R148" s="214"/>
      <c r="S148" s="214"/>
      <c r="T148" s="215"/>
      <c r="AT148" s="210" t="s">
        <v>145</v>
      </c>
      <c r="AU148" s="210" t="s">
        <v>85</v>
      </c>
      <c r="AV148" s="207" t="s">
        <v>18</v>
      </c>
      <c r="AW148" s="207" t="s">
        <v>33</v>
      </c>
      <c r="AX148" s="207" t="s">
        <v>76</v>
      </c>
      <c r="AY148" s="210" t="s">
        <v>136</v>
      </c>
    </row>
    <row r="149" s="216" customFormat="true" ht="12.8" hidden="true" customHeight="false" outlineLevel="0" collapsed="false">
      <c r="B149" s="217"/>
      <c r="D149" s="209" t="s">
        <v>145</v>
      </c>
      <c r="E149" s="218"/>
      <c r="F149" s="219" t="s">
        <v>167</v>
      </c>
      <c r="H149" s="220" t="n">
        <v>2.718</v>
      </c>
      <c r="I149" s="221"/>
      <c r="L149" s="217"/>
      <c r="M149" s="222"/>
      <c r="N149" s="223"/>
      <c r="O149" s="223"/>
      <c r="P149" s="223"/>
      <c r="Q149" s="223"/>
      <c r="R149" s="223"/>
      <c r="S149" s="223"/>
      <c r="T149" s="224"/>
      <c r="AT149" s="218" t="s">
        <v>145</v>
      </c>
      <c r="AU149" s="218" t="s">
        <v>85</v>
      </c>
      <c r="AV149" s="216" t="s">
        <v>85</v>
      </c>
      <c r="AW149" s="216" t="s">
        <v>33</v>
      </c>
      <c r="AX149" s="216" t="s">
        <v>76</v>
      </c>
      <c r="AY149" s="218" t="s">
        <v>136</v>
      </c>
    </row>
    <row r="150" s="216" customFormat="true" ht="12.8" hidden="true" customHeight="false" outlineLevel="0" collapsed="false">
      <c r="B150" s="217"/>
      <c r="D150" s="209" t="s">
        <v>145</v>
      </c>
      <c r="E150" s="218"/>
      <c r="F150" s="219" t="s">
        <v>168</v>
      </c>
      <c r="H150" s="220" t="n">
        <v>1.178</v>
      </c>
      <c r="I150" s="221"/>
      <c r="L150" s="217"/>
      <c r="M150" s="222"/>
      <c r="N150" s="223"/>
      <c r="O150" s="223"/>
      <c r="P150" s="223"/>
      <c r="Q150" s="223"/>
      <c r="R150" s="223"/>
      <c r="S150" s="223"/>
      <c r="T150" s="224"/>
      <c r="AT150" s="218" t="s">
        <v>145</v>
      </c>
      <c r="AU150" s="218" t="s">
        <v>85</v>
      </c>
      <c r="AV150" s="216" t="s">
        <v>85</v>
      </c>
      <c r="AW150" s="216" t="s">
        <v>33</v>
      </c>
      <c r="AX150" s="216" t="s">
        <v>76</v>
      </c>
      <c r="AY150" s="218" t="s">
        <v>136</v>
      </c>
    </row>
    <row r="151" s="216" customFormat="true" ht="12.8" hidden="true" customHeight="false" outlineLevel="0" collapsed="false">
      <c r="B151" s="217"/>
      <c r="D151" s="209" t="s">
        <v>145</v>
      </c>
      <c r="E151" s="218"/>
      <c r="F151" s="219" t="s">
        <v>169</v>
      </c>
      <c r="H151" s="220" t="n">
        <v>0.356</v>
      </c>
      <c r="I151" s="221"/>
      <c r="L151" s="217"/>
      <c r="M151" s="222"/>
      <c r="N151" s="223"/>
      <c r="O151" s="223"/>
      <c r="P151" s="223"/>
      <c r="Q151" s="223"/>
      <c r="R151" s="223"/>
      <c r="S151" s="223"/>
      <c r="T151" s="224"/>
      <c r="AT151" s="218" t="s">
        <v>145</v>
      </c>
      <c r="AU151" s="218" t="s">
        <v>85</v>
      </c>
      <c r="AV151" s="216" t="s">
        <v>85</v>
      </c>
      <c r="AW151" s="216" t="s">
        <v>33</v>
      </c>
      <c r="AX151" s="216" t="s">
        <v>76</v>
      </c>
      <c r="AY151" s="218" t="s">
        <v>136</v>
      </c>
    </row>
    <row r="152" s="225" customFormat="true" ht="12.8" hidden="true" customHeight="false" outlineLevel="0" collapsed="false">
      <c r="B152" s="226"/>
      <c r="D152" s="209" t="s">
        <v>145</v>
      </c>
      <c r="E152" s="227"/>
      <c r="F152" s="228" t="s">
        <v>149</v>
      </c>
      <c r="H152" s="229" t="n">
        <v>4.252</v>
      </c>
      <c r="I152" s="230"/>
      <c r="L152" s="226"/>
      <c r="M152" s="231"/>
      <c r="N152" s="232"/>
      <c r="O152" s="232"/>
      <c r="P152" s="232"/>
      <c r="Q152" s="232"/>
      <c r="R152" s="232"/>
      <c r="S152" s="232"/>
      <c r="T152" s="233"/>
      <c r="AT152" s="227" t="s">
        <v>145</v>
      </c>
      <c r="AU152" s="227" t="s">
        <v>85</v>
      </c>
      <c r="AV152" s="225" t="s">
        <v>143</v>
      </c>
      <c r="AW152" s="225" t="s">
        <v>33</v>
      </c>
      <c r="AX152" s="225" t="s">
        <v>18</v>
      </c>
      <c r="AY152" s="227" t="s">
        <v>136</v>
      </c>
    </row>
    <row r="153" s="113" customFormat="true" ht="21.75" hidden="false" customHeight="true" outlineLevel="0" collapsed="false">
      <c r="A153" s="110"/>
      <c r="B153" s="111"/>
      <c r="C153" s="193" t="s">
        <v>170</v>
      </c>
      <c r="D153" s="193" t="s">
        <v>139</v>
      </c>
      <c r="E153" s="194" t="s">
        <v>171</v>
      </c>
      <c r="F153" s="195" t="s">
        <v>172</v>
      </c>
      <c r="G153" s="196" t="s">
        <v>142</v>
      </c>
      <c r="H153" s="197" t="n">
        <v>17.03</v>
      </c>
      <c r="I153" s="198" t="n">
        <v>0</v>
      </c>
      <c r="J153" s="199" t="n">
        <f aca="false">ROUND(I153*H153,2)</f>
        <v>0</v>
      </c>
      <c r="K153" s="200"/>
      <c r="L153" s="111"/>
      <c r="M153" s="201"/>
      <c r="N153" s="202" t="s">
        <v>41</v>
      </c>
      <c r="O153" s="203" t="n">
        <v>0.306</v>
      </c>
      <c r="P153" s="203" t="n">
        <f aca="false">O153*H153</f>
        <v>5.21118</v>
      </c>
      <c r="Q153" s="203" t="n">
        <v>0</v>
      </c>
      <c r="R153" s="203" t="n">
        <f aca="false">Q153*H153</f>
        <v>0</v>
      </c>
      <c r="S153" s="203" t="n">
        <v>0</v>
      </c>
      <c r="T153" s="204" t="n">
        <f aca="false">S153*H153</f>
        <v>0</v>
      </c>
      <c r="U153" s="110"/>
      <c r="V153" s="110"/>
      <c r="W153" s="110"/>
      <c r="X153" s="110"/>
      <c r="Y153" s="110"/>
      <c r="Z153" s="110"/>
      <c r="AA153" s="110"/>
      <c r="AB153" s="110"/>
      <c r="AC153" s="110"/>
      <c r="AD153" s="110"/>
      <c r="AE153" s="110"/>
      <c r="AR153" s="205" t="s">
        <v>143</v>
      </c>
      <c r="AT153" s="205" t="s">
        <v>139</v>
      </c>
      <c r="AU153" s="205" t="s">
        <v>85</v>
      </c>
      <c r="AY153" s="102" t="s">
        <v>136</v>
      </c>
      <c r="BE153" s="206" t="n">
        <f aca="false">IF(N153="základní",J153,0)</f>
        <v>0</v>
      </c>
      <c r="BF153" s="206" t="n">
        <f aca="false">IF(N153="snížená",J153,0)</f>
        <v>0</v>
      </c>
      <c r="BG153" s="206" t="n">
        <f aca="false">IF(N153="zákl. přenesená",J153,0)</f>
        <v>0</v>
      </c>
      <c r="BH153" s="206" t="n">
        <f aca="false">IF(N153="sníž. přenesená",J153,0)</f>
        <v>0</v>
      </c>
      <c r="BI153" s="206" t="n">
        <f aca="false">IF(N153="nulová",J153,0)</f>
        <v>0</v>
      </c>
      <c r="BJ153" s="102" t="s">
        <v>18</v>
      </c>
      <c r="BK153" s="206" t="n">
        <f aca="false">ROUND(I153*H153,2)</f>
        <v>0</v>
      </c>
      <c r="BL153" s="102" t="s">
        <v>143</v>
      </c>
      <c r="BM153" s="205" t="s">
        <v>173</v>
      </c>
    </row>
    <row r="154" s="113" customFormat="true" ht="37.8" hidden="false" customHeight="true" outlineLevel="0" collapsed="false">
      <c r="A154" s="110"/>
      <c r="B154" s="111"/>
      <c r="C154" s="193" t="s">
        <v>150</v>
      </c>
      <c r="D154" s="193" t="s">
        <v>139</v>
      </c>
      <c r="E154" s="194" t="s">
        <v>174</v>
      </c>
      <c r="F154" s="195" t="s">
        <v>175</v>
      </c>
      <c r="G154" s="196" t="s">
        <v>142</v>
      </c>
      <c r="H154" s="197" t="n">
        <v>33.462</v>
      </c>
      <c r="I154" s="198" t="n">
        <v>0</v>
      </c>
      <c r="J154" s="199" t="n">
        <f aca="false">ROUND(I154*H154,2)</f>
        <v>0</v>
      </c>
      <c r="K154" s="200"/>
      <c r="L154" s="111"/>
      <c r="M154" s="201"/>
      <c r="N154" s="202" t="s">
        <v>41</v>
      </c>
      <c r="O154" s="203" t="n">
        <v>0.08</v>
      </c>
      <c r="P154" s="203" t="n">
        <f aca="false">O154*H154</f>
        <v>2.67696</v>
      </c>
      <c r="Q154" s="203" t="n">
        <v>0</v>
      </c>
      <c r="R154" s="203" t="n">
        <f aca="false">Q154*H154</f>
        <v>0</v>
      </c>
      <c r="S154" s="203" t="n">
        <v>0.01</v>
      </c>
      <c r="T154" s="204" t="n">
        <f aca="false">S154*H154</f>
        <v>0.33462</v>
      </c>
      <c r="U154" s="110"/>
      <c r="V154" s="110"/>
      <c r="W154" s="110"/>
      <c r="X154" s="110"/>
      <c r="Y154" s="110"/>
      <c r="Z154" s="110"/>
      <c r="AA154" s="110"/>
      <c r="AB154" s="110"/>
      <c r="AC154" s="110"/>
      <c r="AD154" s="110"/>
      <c r="AE154" s="110"/>
      <c r="AR154" s="205" t="s">
        <v>143</v>
      </c>
      <c r="AT154" s="205" t="s">
        <v>139</v>
      </c>
      <c r="AU154" s="205" t="s">
        <v>85</v>
      </c>
      <c r="AY154" s="102" t="s">
        <v>136</v>
      </c>
      <c r="BE154" s="206" t="n">
        <f aca="false">IF(N154="základní",J154,0)</f>
        <v>0</v>
      </c>
      <c r="BF154" s="206" t="n">
        <f aca="false">IF(N154="snížená",J154,0)</f>
        <v>0</v>
      </c>
      <c r="BG154" s="206" t="n">
        <f aca="false">IF(N154="zákl. přenesená",J154,0)</f>
        <v>0</v>
      </c>
      <c r="BH154" s="206" t="n">
        <f aca="false">IF(N154="sníž. přenesená",J154,0)</f>
        <v>0</v>
      </c>
      <c r="BI154" s="206" t="n">
        <f aca="false">IF(N154="nulová",J154,0)</f>
        <v>0</v>
      </c>
      <c r="BJ154" s="102" t="s">
        <v>18</v>
      </c>
      <c r="BK154" s="206" t="n">
        <f aca="false">ROUND(I154*H154,2)</f>
        <v>0</v>
      </c>
      <c r="BL154" s="102" t="s">
        <v>143</v>
      </c>
      <c r="BM154" s="205" t="s">
        <v>176</v>
      </c>
    </row>
    <row r="155" s="216" customFormat="true" ht="12.8" hidden="false" customHeight="false" outlineLevel="0" collapsed="false">
      <c r="B155" s="217"/>
      <c r="D155" s="209" t="s">
        <v>145</v>
      </c>
      <c r="E155" s="218"/>
      <c r="F155" s="219" t="s">
        <v>155</v>
      </c>
      <c r="H155" s="220" t="n">
        <v>33.462</v>
      </c>
      <c r="I155" s="221"/>
      <c r="L155" s="217"/>
      <c r="M155" s="222"/>
      <c r="N155" s="223"/>
      <c r="O155" s="223"/>
      <c r="P155" s="223"/>
      <c r="Q155" s="223"/>
      <c r="R155" s="223"/>
      <c r="S155" s="223"/>
      <c r="T155" s="224"/>
      <c r="AT155" s="218" t="s">
        <v>145</v>
      </c>
      <c r="AU155" s="218" t="s">
        <v>85</v>
      </c>
      <c r="AV155" s="216" t="s">
        <v>85</v>
      </c>
      <c r="AW155" s="216" t="s">
        <v>33</v>
      </c>
      <c r="AX155" s="216" t="s">
        <v>18</v>
      </c>
      <c r="AY155" s="218" t="s">
        <v>136</v>
      </c>
    </row>
    <row r="156" s="180" customFormat="true" ht="22.8" hidden="false" customHeight="true" outlineLevel="0" collapsed="false">
      <c r="B156" s="181"/>
      <c r="D156" s="182" t="s">
        <v>75</v>
      </c>
      <c r="E156" s="191" t="s">
        <v>177</v>
      </c>
      <c r="F156" s="191" t="s">
        <v>178</v>
      </c>
      <c r="I156" s="234"/>
      <c r="J156" s="192" t="n">
        <f aca="false">BK156</f>
        <v>0</v>
      </c>
      <c r="L156" s="181"/>
      <c r="M156" s="185"/>
      <c r="N156" s="186"/>
      <c r="O156" s="186"/>
      <c r="P156" s="187" t="n">
        <f aca="false">SUM(P157:P161)</f>
        <v>6.333689</v>
      </c>
      <c r="Q156" s="186"/>
      <c r="R156" s="187" t="n">
        <f aca="false">SUM(R157:R161)</f>
        <v>0</v>
      </c>
      <c r="S156" s="186"/>
      <c r="T156" s="188" t="n">
        <f aca="false">SUM(T157:T161)</f>
        <v>0</v>
      </c>
      <c r="AR156" s="182" t="s">
        <v>18</v>
      </c>
      <c r="AT156" s="189" t="s">
        <v>75</v>
      </c>
      <c r="AU156" s="189" t="s">
        <v>18</v>
      </c>
      <c r="AY156" s="182" t="s">
        <v>136</v>
      </c>
      <c r="BK156" s="190" t="n">
        <f aca="false">SUM(BK157:BK161)</f>
        <v>0</v>
      </c>
    </row>
    <row r="157" s="113" customFormat="true" ht="24.15" hidden="false" customHeight="true" outlineLevel="0" collapsed="false">
      <c r="A157" s="110"/>
      <c r="B157" s="111"/>
      <c r="C157" s="193" t="s">
        <v>179</v>
      </c>
      <c r="D157" s="193" t="s">
        <v>139</v>
      </c>
      <c r="E157" s="194" t="s">
        <v>180</v>
      </c>
      <c r="F157" s="195" t="s">
        <v>181</v>
      </c>
      <c r="G157" s="196" t="s">
        <v>182</v>
      </c>
      <c r="H157" s="197" t="n">
        <v>2.477</v>
      </c>
      <c r="I157" s="198" t="n">
        <v>0</v>
      </c>
      <c r="J157" s="199" t="n">
        <f aca="false">ROUND(I157*H157,2)</f>
        <v>0</v>
      </c>
      <c r="K157" s="200"/>
      <c r="L157" s="111"/>
      <c r="M157" s="201"/>
      <c r="N157" s="202" t="s">
        <v>41</v>
      </c>
      <c r="O157" s="203" t="n">
        <v>2.42</v>
      </c>
      <c r="P157" s="203" t="n">
        <f aca="false">O157*H157</f>
        <v>5.99434</v>
      </c>
      <c r="Q157" s="203" t="n">
        <v>0</v>
      </c>
      <c r="R157" s="203" t="n">
        <f aca="false">Q157*H157</f>
        <v>0</v>
      </c>
      <c r="S157" s="203" t="n">
        <v>0</v>
      </c>
      <c r="T157" s="204" t="n">
        <f aca="false">S157*H157</f>
        <v>0</v>
      </c>
      <c r="U157" s="110"/>
      <c r="V157" s="110"/>
      <c r="W157" s="110"/>
      <c r="X157" s="110"/>
      <c r="Y157" s="110"/>
      <c r="Z157" s="110"/>
      <c r="AA157" s="110"/>
      <c r="AB157" s="110"/>
      <c r="AC157" s="110"/>
      <c r="AD157" s="110"/>
      <c r="AE157" s="110"/>
      <c r="AR157" s="205" t="s">
        <v>143</v>
      </c>
      <c r="AT157" s="205" t="s">
        <v>139</v>
      </c>
      <c r="AU157" s="205" t="s">
        <v>85</v>
      </c>
      <c r="AY157" s="102" t="s">
        <v>136</v>
      </c>
      <c r="BE157" s="206" t="n">
        <f aca="false">IF(N157="základní",J157,0)</f>
        <v>0</v>
      </c>
      <c r="BF157" s="206" t="n">
        <f aca="false">IF(N157="snížená",J157,0)</f>
        <v>0</v>
      </c>
      <c r="BG157" s="206" t="n">
        <f aca="false">IF(N157="zákl. přenesená",J157,0)</f>
        <v>0</v>
      </c>
      <c r="BH157" s="206" t="n">
        <f aca="false">IF(N157="sníž. přenesená",J157,0)</f>
        <v>0</v>
      </c>
      <c r="BI157" s="206" t="n">
        <f aca="false">IF(N157="nulová",J157,0)</f>
        <v>0</v>
      </c>
      <c r="BJ157" s="102" t="s">
        <v>18</v>
      </c>
      <c r="BK157" s="206" t="n">
        <f aca="false">ROUND(I157*H157,2)</f>
        <v>0</v>
      </c>
      <c r="BL157" s="102" t="s">
        <v>143</v>
      </c>
      <c r="BM157" s="205" t="s">
        <v>183</v>
      </c>
    </row>
    <row r="158" s="113" customFormat="true" ht="24.15" hidden="false" customHeight="true" outlineLevel="0" collapsed="false">
      <c r="A158" s="110"/>
      <c r="B158" s="111"/>
      <c r="C158" s="193" t="s">
        <v>184</v>
      </c>
      <c r="D158" s="193" t="s">
        <v>139</v>
      </c>
      <c r="E158" s="194" t="s">
        <v>185</v>
      </c>
      <c r="F158" s="195" t="s">
        <v>186</v>
      </c>
      <c r="G158" s="196" t="s">
        <v>182</v>
      </c>
      <c r="H158" s="197" t="n">
        <v>2.477</v>
      </c>
      <c r="I158" s="198" t="n">
        <v>0</v>
      </c>
      <c r="J158" s="199" t="n">
        <f aca="false">ROUND(I158*H158,2)</f>
        <v>0</v>
      </c>
      <c r="K158" s="200"/>
      <c r="L158" s="111"/>
      <c r="M158" s="201"/>
      <c r="N158" s="202" t="s">
        <v>41</v>
      </c>
      <c r="O158" s="203" t="n">
        <v>0.125</v>
      </c>
      <c r="P158" s="203" t="n">
        <f aca="false">O158*H158</f>
        <v>0.309625</v>
      </c>
      <c r="Q158" s="203" t="n">
        <v>0</v>
      </c>
      <c r="R158" s="203" t="n">
        <f aca="false">Q158*H158</f>
        <v>0</v>
      </c>
      <c r="S158" s="203" t="n">
        <v>0</v>
      </c>
      <c r="T158" s="204" t="n">
        <f aca="false">S158*H158</f>
        <v>0</v>
      </c>
      <c r="U158" s="110"/>
      <c r="V158" s="110"/>
      <c r="W158" s="110"/>
      <c r="X158" s="110"/>
      <c r="Y158" s="110"/>
      <c r="Z158" s="110"/>
      <c r="AA158" s="110"/>
      <c r="AB158" s="110"/>
      <c r="AC158" s="110"/>
      <c r="AD158" s="110"/>
      <c r="AE158" s="110"/>
      <c r="AR158" s="205" t="s">
        <v>143</v>
      </c>
      <c r="AT158" s="205" t="s">
        <v>139</v>
      </c>
      <c r="AU158" s="205" t="s">
        <v>85</v>
      </c>
      <c r="AY158" s="102" t="s">
        <v>136</v>
      </c>
      <c r="BE158" s="206" t="n">
        <f aca="false">IF(N158="základní",J158,0)</f>
        <v>0</v>
      </c>
      <c r="BF158" s="206" t="n">
        <f aca="false">IF(N158="snížená",J158,0)</f>
        <v>0</v>
      </c>
      <c r="BG158" s="206" t="n">
        <f aca="false">IF(N158="zákl. přenesená",J158,0)</f>
        <v>0</v>
      </c>
      <c r="BH158" s="206" t="n">
        <f aca="false">IF(N158="sníž. přenesená",J158,0)</f>
        <v>0</v>
      </c>
      <c r="BI158" s="206" t="n">
        <f aca="false">IF(N158="nulová",J158,0)</f>
        <v>0</v>
      </c>
      <c r="BJ158" s="102" t="s">
        <v>18</v>
      </c>
      <c r="BK158" s="206" t="n">
        <f aca="false">ROUND(I158*H158,2)</f>
        <v>0</v>
      </c>
      <c r="BL158" s="102" t="s">
        <v>143</v>
      </c>
      <c r="BM158" s="205" t="s">
        <v>187</v>
      </c>
    </row>
    <row r="159" s="113" customFormat="true" ht="24.15" hidden="false" customHeight="true" outlineLevel="0" collapsed="false">
      <c r="A159" s="110"/>
      <c r="B159" s="111"/>
      <c r="C159" s="193" t="s">
        <v>156</v>
      </c>
      <c r="D159" s="193" t="s">
        <v>139</v>
      </c>
      <c r="E159" s="194" t="s">
        <v>188</v>
      </c>
      <c r="F159" s="195" t="s">
        <v>189</v>
      </c>
      <c r="G159" s="196" t="s">
        <v>182</v>
      </c>
      <c r="H159" s="197" t="n">
        <v>4.954</v>
      </c>
      <c r="I159" s="198" t="n">
        <v>0</v>
      </c>
      <c r="J159" s="199" t="n">
        <f aca="false">ROUND(I159*H159,2)</f>
        <v>0</v>
      </c>
      <c r="K159" s="200"/>
      <c r="L159" s="111"/>
      <c r="M159" s="201"/>
      <c r="N159" s="202" t="s">
        <v>41</v>
      </c>
      <c r="O159" s="203" t="n">
        <v>0.006</v>
      </c>
      <c r="P159" s="203" t="n">
        <f aca="false">O159*H159</f>
        <v>0.029724</v>
      </c>
      <c r="Q159" s="203" t="n">
        <v>0</v>
      </c>
      <c r="R159" s="203" t="n">
        <f aca="false">Q159*H159</f>
        <v>0</v>
      </c>
      <c r="S159" s="203" t="n">
        <v>0</v>
      </c>
      <c r="T159" s="204" t="n">
        <f aca="false">S159*H159</f>
        <v>0</v>
      </c>
      <c r="U159" s="110"/>
      <c r="V159" s="110"/>
      <c r="W159" s="110"/>
      <c r="X159" s="110"/>
      <c r="Y159" s="110"/>
      <c r="Z159" s="110"/>
      <c r="AA159" s="110"/>
      <c r="AB159" s="110"/>
      <c r="AC159" s="110"/>
      <c r="AD159" s="110"/>
      <c r="AE159" s="110"/>
      <c r="AR159" s="205" t="s">
        <v>143</v>
      </c>
      <c r="AT159" s="205" t="s">
        <v>139</v>
      </c>
      <c r="AU159" s="205" t="s">
        <v>85</v>
      </c>
      <c r="AY159" s="102" t="s">
        <v>136</v>
      </c>
      <c r="BE159" s="206" t="n">
        <f aca="false">IF(N159="základní",J159,0)</f>
        <v>0</v>
      </c>
      <c r="BF159" s="206" t="n">
        <f aca="false">IF(N159="snížená",J159,0)</f>
        <v>0</v>
      </c>
      <c r="BG159" s="206" t="n">
        <f aca="false">IF(N159="zákl. přenesená",J159,0)</f>
        <v>0</v>
      </c>
      <c r="BH159" s="206" t="n">
        <f aca="false">IF(N159="sníž. přenesená",J159,0)</f>
        <v>0</v>
      </c>
      <c r="BI159" s="206" t="n">
        <f aca="false">IF(N159="nulová",J159,0)</f>
        <v>0</v>
      </c>
      <c r="BJ159" s="102" t="s">
        <v>18</v>
      </c>
      <c r="BK159" s="206" t="n">
        <f aca="false">ROUND(I159*H159,2)</f>
        <v>0</v>
      </c>
      <c r="BL159" s="102" t="s">
        <v>143</v>
      </c>
      <c r="BM159" s="205" t="s">
        <v>190</v>
      </c>
    </row>
    <row r="160" s="216" customFormat="true" ht="12.8" hidden="false" customHeight="false" outlineLevel="0" collapsed="false">
      <c r="B160" s="217"/>
      <c r="D160" s="209" t="s">
        <v>145</v>
      </c>
      <c r="F160" s="219" t="s">
        <v>191</v>
      </c>
      <c r="H160" s="220" t="n">
        <v>4.954</v>
      </c>
      <c r="I160" s="221"/>
      <c r="L160" s="217"/>
      <c r="M160" s="222"/>
      <c r="N160" s="223"/>
      <c r="O160" s="223"/>
      <c r="P160" s="223"/>
      <c r="Q160" s="223"/>
      <c r="R160" s="223"/>
      <c r="S160" s="223"/>
      <c r="T160" s="224"/>
      <c r="AT160" s="218" t="s">
        <v>145</v>
      </c>
      <c r="AU160" s="218" t="s">
        <v>85</v>
      </c>
      <c r="AV160" s="216" t="s">
        <v>85</v>
      </c>
      <c r="AW160" s="216" t="s">
        <v>2</v>
      </c>
      <c r="AX160" s="216" t="s">
        <v>18</v>
      </c>
      <c r="AY160" s="218" t="s">
        <v>136</v>
      </c>
    </row>
    <row r="161" s="113" customFormat="true" ht="33" hidden="false" customHeight="true" outlineLevel="0" collapsed="false">
      <c r="A161" s="110"/>
      <c r="B161" s="111"/>
      <c r="C161" s="193" t="s">
        <v>23</v>
      </c>
      <c r="D161" s="193" t="s">
        <v>139</v>
      </c>
      <c r="E161" s="194" t="s">
        <v>192</v>
      </c>
      <c r="F161" s="195" t="s">
        <v>193</v>
      </c>
      <c r="G161" s="196" t="s">
        <v>182</v>
      </c>
      <c r="H161" s="197" t="n">
        <v>2.477</v>
      </c>
      <c r="I161" s="198" t="n">
        <v>0</v>
      </c>
      <c r="J161" s="199" t="n">
        <f aca="false">ROUND(I161*H161,2)</f>
        <v>0</v>
      </c>
      <c r="K161" s="200"/>
      <c r="L161" s="111"/>
      <c r="M161" s="201"/>
      <c r="N161" s="202" t="s">
        <v>41</v>
      </c>
      <c r="O161" s="203" t="n">
        <v>0</v>
      </c>
      <c r="P161" s="203" t="n">
        <f aca="false">O161*H161</f>
        <v>0</v>
      </c>
      <c r="Q161" s="203" t="n">
        <v>0</v>
      </c>
      <c r="R161" s="203" t="n">
        <f aca="false">Q161*H161</f>
        <v>0</v>
      </c>
      <c r="S161" s="203" t="n">
        <v>0</v>
      </c>
      <c r="T161" s="204" t="n">
        <f aca="false">S161*H161</f>
        <v>0</v>
      </c>
      <c r="U161" s="110"/>
      <c r="V161" s="110"/>
      <c r="W161" s="110"/>
      <c r="X161" s="110"/>
      <c r="Y161" s="110"/>
      <c r="Z161" s="110"/>
      <c r="AA161" s="110"/>
      <c r="AB161" s="110"/>
      <c r="AC161" s="110"/>
      <c r="AD161" s="110"/>
      <c r="AE161" s="110"/>
      <c r="AR161" s="205" t="s">
        <v>143</v>
      </c>
      <c r="AT161" s="205" t="s">
        <v>139</v>
      </c>
      <c r="AU161" s="205" t="s">
        <v>85</v>
      </c>
      <c r="AY161" s="102" t="s">
        <v>136</v>
      </c>
      <c r="BE161" s="206" t="n">
        <f aca="false">IF(N161="základní",J161,0)</f>
        <v>0</v>
      </c>
      <c r="BF161" s="206" t="n">
        <f aca="false">IF(N161="snížená",J161,0)</f>
        <v>0</v>
      </c>
      <c r="BG161" s="206" t="n">
        <f aca="false">IF(N161="zákl. přenesená",J161,0)</f>
        <v>0</v>
      </c>
      <c r="BH161" s="206" t="n">
        <f aca="false">IF(N161="sníž. přenesená",J161,0)</f>
        <v>0</v>
      </c>
      <c r="BI161" s="206" t="n">
        <f aca="false">IF(N161="nulová",J161,0)</f>
        <v>0</v>
      </c>
      <c r="BJ161" s="102" t="s">
        <v>18</v>
      </c>
      <c r="BK161" s="206" t="n">
        <f aca="false">ROUND(I161*H161,2)</f>
        <v>0</v>
      </c>
      <c r="BL161" s="102" t="s">
        <v>143</v>
      </c>
      <c r="BM161" s="205" t="s">
        <v>194</v>
      </c>
    </row>
    <row r="162" s="180" customFormat="true" ht="22.8" hidden="false" customHeight="true" outlineLevel="0" collapsed="false">
      <c r="B162" s="181"/>
      <c r="D162" s="182" t="s">
        <v>75</v>
      </c>
      <c r="E162" s="191" t="s">
        <v>195</v>
      </c>
      <c r="F162" s="191" t="s">
        <v>196</v>
      </c>
      <c r="I162" s="234"/>
      <c r="J162" s="192" t="n">
        <f aca="false">BK162</f>
        <v>0</v>
      </c>
      <c r="L162" s="181"/>
      <c r="M162" s="185"/>
      <c r="N162" s="186"/>
      <c r="O162" s="186"/>
      <c r="P162" s="187" t="n">
        <f aca="false">P163</f>
        <v>5.53264</v>
      </c>
      <c r="Q162" s="186"/>
      <c r="R162" s="187" t="n">
        <f aca="false">R163</f>
        <v>0</v>
      </c>
      <c r="S162" s="186"/>
      <c r="T162" s="188" t="n">
        <f aca="false">T163</f>
        <v>0</v>
      </c>
      <c r="AR162" s="182" t="s">
        <v>18</v>
      </c>
      <c r="AT162" s="189" t="s">
        <v>75</v>
      </c>
      <c r="AU162" s="189" t="s">
        <v>18</v>
      </c>
      <c r="AY162" s="182" t="s">
        <v>136</v>
      </c>
      <c r="BK162" s="190" t="n">
        <f aca="false">BK163</f>
        <v>0</v>
      </c>
    </row>
    <row r="163" s="113" customFormat="true" ht="21.75" hidden="false" customHeight="true" outlineLevel="0" collapsed="false">
      <c r="A163" s="110"/>
      <c r="B163" s="111"/>
      <c r="C163" s="193" t="s">
        <v>197</v>
      </c>
      <c r="D163" s="193" t="s">
        <v>139</v>
      </c>
      <c r="E163" s="194" t="s">
        <v>198</v>
      </c>
      <c r="F163" s="195" t="s">
        <v>199</v>
      </c>
      <c r="G163" s="196" t="s">
        <v>182</v>
      </c>
      <c r="H163" s="197" t="n">
        <v>1.208</v>
      </c>
      <c r="I163" s="198" t="n">
        <v>0</v>
      </c>
      <c r="J163" s="199" t="n">
        <f aca="false">ROUND(I163*H163,2)</f>
        <v>0</v>
      </c>
      <c r="K163" s="200"/>
      <c r="L163" s="111"/>
      <c r="M163" s="201"/>
      <c r="N163" s="202" t="s">
        <v>41</v>
      </c>
      <c r="O163" s="203" t="n">
        <v>4.58</v>
      </c>
      <c r="P163" s="203" t="n">
        <f aca="false">O163*H163</f>
        <v>5.53264</v>
      </c>
      <c r="Q163" s="203" t="n">
        <v>0</v>
      </c>
      <c r="R163" s="203" t="n">
        <f aca="false">Q163*H163</f>
        <v>0</v>
      </c>
      <c r="S163" s="203" t="n">
        <v>0</v>
      </c>
      <c r="T163" s="204" t="n">
        <f aca="false">S163*H163</f>
        <v>0</v>
      </c>
      <c r="U163" s="110"/>
      <c r="V163" s="110"/>
      <c r="W163" s="110"/>
      <c r="X163" s="110"/>
      <c r="Y163" s="110"/>
      <c r="Z163" s="110"/>
      <c r="AA163" s="110"/>
      <c r="AB163" s="110"/>
      <c r="AC163" s="110"/>
      <c r="AD163" s="110"/>
      <c r="AE163" s="110"/>
      <c r="AR163" s="205" t="s">
        <v>143</v>
      </c>
      <c r="AT163" s="205" t="s">
        <v>139</v>
      </c>
      <c r="AU163" s="205" t="s">
        <v>85</v>
      </c>
      <c r="AY163" s="102" t="s">
        <v>136</v>
      </c>
      <c r="BE163" s="206" t="n">
        <f aca="false">IF(N163="základní",J163,0)</f>
        <v>0</v>
      </c>
      <c r="BF163" s="206" t="n">
        <f aca="false">IF(N163="snížená",J163,0)</f>
        <v>0</v>
      </c>
      <c r="BG163" s="206" t="n">
        <f aca="false">IF(N163="zákl. přenesená",J163,0)</f>
        <v>0</v>
      </c>
      <c r="BH163" s="206" t="n">
        <f aca="false">IF(N163="sníž. přenesená",J163,0)</f>
        <v>0</v>
      </c>
      <c r="BI163" s="206" t="n">
        <f aca="false">IF(N163="nulová",J163,0)</f>
        <v>0</v>
      </c>
      <c r="BJ163" s="102" t="s">
        <v>18</v>
      </c>
      <c r="BK163" s="206" t="n">
        <f aca="false">ROUND(I163*H163,2)</f>
        <v>0</v>
      </c>
      <c r="BL163" s="102" t="s">
        <v>143</v>
      </c>
      <c r="BM163" s="205" t="s">
        <v>200</v>
      </c>
    </row>
    <row r="164" s="180" customFormat="true" ht="25.9" hidden="false" customHeight="true" outlineLevel="0" collapsed="false">
      <c r="B164" s="181"/>
      <c r="D164" s="182" t="s">
        <v>75</v>
      </c>
      <c r="E164" s="183" t="s">
        <v>201</v>
      </c>
      <c r="F164" s="183" t="s">
        <v>202</v>
      </c>
      <c r="I164" s="234"/>
      <c r="J164" s="184" t="n">
        <f aca="false">BK164</f>
        <v>0</v>
      </c>
      <c r="L164" s="181"/>
      <c r="M164" s="185"/>
      <c r="N164" s="186"/>
      <c r="O164" s="186"/>
      <c r="P164" s="187" t="n">
        <f aca="false">P165+P172+P185+P194+P222+P272+P278</f>
        <v>77.467094</v>
      </c>
      <c r="Q164" s="186"/>
      <c r="R164" s="187" t="n">
        <f aca="false">R165+R172+R185+R194+R222+R272+R278</f>
        <v>1.228576</v>
      </c>
      <c r="S164" s="186"/>
      <c r="T164" s="188" t="n">
        <f aca="false">T165+T172+T185+T194+T222+T272+T278</f>
        <v>1.64485195</v>
      </c>
      <c r="AR164" s="182" t="s">
        <v>85</v>
      </c>
      <c r="AT164" s="189" t="s">
        <v>75</v>
      </c>
      <c r="AU164" s="189" t="s">
        <v>76</v>
      </c>
      <c r="AY164" s="182" t="s">
        <v>136</v>
      </c>
      <c r="BK164" s="190" t="n">
        <f aca="false">BK165+BK172+BK185+BK194+BK222+BK272+BK278</f>
        <v>0</v>
      </c>
    </row>
    <row r="165" s="180" customFormat="true" ht="22.8" hidden="false" customHeight="true" outlineLevel="0" collapsed="false">
      <c r="B165" s="181"/>
      <c r="D165" s="182" t="s">
        <v>75</v>
      </c>
      <c r="E165" s="191" t="s">
        <v>203</v>
      </c>
      <c r="F165" s="191" t="s">
        <v>204</v>
      </c>
      <c r="I165" s="234"/>
      <c r="J165" s="192" t="n">
        <f aca="false">BK165</f>
        <v>0</v>
      </c>
      <c r="L165" s="181"/>
      <c r="M165" s="185"/>
      <c r="N165" s="186"/>
      <c r="O165" s="186"/>
      <c r="P165" s="187" t="n">
        <f aca="false">SUM(P166:P171)</f>
        <v>2.31</v>
      </c>
      <c r="Q165" s="186"/>
      <c r="R165" s="187" t="n">
        <f aca="false">SUM(R166:R171)</f>
        <v>0.00494</v>
      </c>
      <c r="S165" s="186"/>
      <c r="T165" s="188" t="n">
        <f aca="false">SUM(T166:T171)</f>
        <v>0</v>
      </c>
      <c r="AR165" s="182" t="s">
        <v>85</v>
      </c>
      <c r="AT165" s="189" t="s">
        <v>75</v>
      </c>
      <c r="AU165" s="189" t="s">
        <v>18</v>
      </c>
      <c r="AY165" s="182" t="s">
        <v>136</v>
      </c>
      <c r="BK165" s="190" t="n">
        <f aca="false">SUM(BK166:BK171)</f>
        <v>0</v>
      </c>
    </row>
    <row r="166" s="113" customFormat="true" ht="24.15" hidden="false" customHeight="true" outlineLevel="0" collapsed="false">
      <c r="A166" s="110"/>
      <c r="B166" s="111"/>
      <c r="C166" s="193" t="s">
        <v>205</v>
      </c>
      <c r="D166" s="193" t="s">
        <v>139</v>
      </c>
      <c r="E166" s="194" t="s">
        <v>206</v>
      </c>
      <c r="F166" s="195" t="s">
        <v>207</v>
      </c>
      <c r="G166" s="196" t="s">
        <v>208</v>
      </c>
      <c r="H166" s="197" t="n">
        <v>4</v>
      </c>
      <c r="I166" s="198" t="n">
        <v>0</v>
      </c>
      <c r="J166" s="199" t="n">
        <f aca="false">ROUND(I166*H166,2)</f>
        <v>0</v>
      </c>
      <c r="K166" s="200"/>
      <c r="L166" s="111"/>
      <c r="M166" s="201"/>
      <c r="N166" s="202" t="s">
        <v>41</v>
      </c>
      <c r="O166" s="203" t="n">
        <v>0.33</v>
      </c>
      <c r="P166" s="203" t="n">
        <f aca="false">O166*H166</f>
        <v>1.32</v>
      </c>
      <c r="Q166" s="203" t="n">
        <v>0.00052</v>
      </c>
      <c r="R166" s="203" t="n">
        <f aca="false">Q166*H166</f>
        <v>0.00208</v>
      </c>
      <c r="S166" s="203" t="n">
        <v>0</v>
      </c>
      <c r="T166" s="204" t="n">
        <f aca="false">S166*H166</f>
        <v>0</v>
      </c>
      <c r="U166" s="110"/>
      <c r="V166" s="110"/>
      <c r="W166" s="110"/>
      <c r="X166" s="110"/>
      <c r="Y166" s="110"/>
      <c r="Z166" s="110"/>
      <c r="AA166" s="110"/>
      <c r="AB166" s="110"/>
      <c r="AC166" s="110"/>
      <c r="AD166" s="110"/>
      <c r="AE166" s="110"/>
      <c r="AR166" s="205" t="s">
        <v>209</v>
      </c>
      <c r="AT166" s="205" t="s">
        <v>139</v>
      </c>
      <c r="AU166" s="205" t="s">
        <v>85</v>
      </c>
      <c r="AY166" s="102" t="s">
        <v>136</v>
      </c>
      <c r="BE166" s="206" t="n">
        <f aca="false">IF(N166="základní",J166,0)</f>
        <v>0</v>
      </c>
      <c r="BF166" s="206" t="n">
        <f aca="false">IF(N166="snížená",J166,0)</f>
        <v>0</v>
      </c>
      <c r="BG166" s="206" t="n">
        <f aca="false">IF(N166="zákl. přenesená",J166,0)</f>
        <v>0</v>
      </c>
      <c r="BH166" s="206" t="n">
        <f aca="false">IF(N166="sníž. přenesená",J166,0)</f>
        <v>0</v>
      </c>
      <c r="BI166" s="206" t="n">
        <f aca="false">IF(N166="nulová",J166,0)</f>
        <v>0</v>
      </c>
      <c r="BJ166" s="102" t="s">
        <v>18</v>
      </c>
      <c r="BK166" s="206" t="n">
        <f aca="false">ROUND(I166*H166,2)</f>
        <v>0</v>
      </c>
      <c r="BL166" s="102" t="s">
        <v>209</v>
      </c>
      <c r="BM166" s="205" t="s">
        <v>210</v>
      </c>
    </row>
    <row r="167" s="113" customFormat="true" ht="24.15" hidden="false" customHeight="true" outlineLevel="0" collapsed="false">
      <c r="A167" s="110"/>
      <c r="B167" s="111"/>
      <c r="C167" s="193" t="s">
        <v>211</v>
      </c>
      <c r="D167" s="193" t="s">
        <v>139</v>
      </c>
      <c r="E167" s="194" t="s">
        <v>212</v>
      </c>
      <c r="F167" s="195" t="s">
        <v>213</v>
      </c>
      <c r="G167" s="196" t="s">
        <v>208</v>
      </c>
      <c r="H167" s="197" t="n">
        <v>1</v>
      </c>
      <c r="I167" s="198" t="n">
        <v>0</v>
      </c>
      <c r="J167" s="199" t="n">
        <f aca="false">ROUND(I167*H167,2)</f>
        <v>0</v>
      </c>
      <c r="K167" s="200"/>
      <c r="L167" s="111"/>
      <c r="M167" s="201"/>
      <c r="N167" s="202" t="s">
        <v>41</v>
      </c>
      <c r="O167" s="203" t="n">
        <v>0.33</v>
      </c>
      <c r="P167" s="203" t="n">
        <f aca="false">O167*H167</f>
        <v>0.33</v>
      </c>
      <c r="Q167" s="203" t="n">
        <v>0.00052</v>
      </c>
      <c r="R167" s="203" t="n">
        <f aca="false">Q167*H167</f>
        <v>0.00052</v>
      </c>
      <c r="S167" s="203" t="n">
        <v>0</v>
      </c>
      <c r="T167" s="204" t="n">
        <f aca="false">S167*H167</f>
        <v>0</v>
      </c>
      <c r="U167" s="110"/>
      <c r="V167" s="110"/>
      <c r="W167" s="110"/>
      <c r="X167" s="110"/>
      <c r="Y167" s="110"/>
      <c r="Z167" s="110"/>
      <c r="AA167" s="110"/>
      <c r="AB167" s="110"/>
      <c r="AC167" s="110"/>
      <c r="AD167" s="110"/>
      <c r="AE167" s="110"/>
      <c r="AR167" s="205" t="s">
        <v>209</v>
      </c>
      <c r="AT167" s="205" t="s">
        <v>139</v>
      </c>
      <c r="AU167" s="205" t="s">
        <v>85</v>
      </c>
      <c r="AY167" s="102" t="s">
        <v>136</v>
      </c>
      <c r="BE167" s="206" t="n">
        <f aca="false">IF(N167="základní",J167,0)</f>
        <v>0</v>
      </c>
      <c r="BF167" s="206" t="n">
        <f aca="false">IF(N167="snížená",J167,0)</f>
        <v>0</v>
      </c>
      <c r="BG167" s="206" t="n">
        <f aca="false">IF(N167="zákl. přenesená",J167,0)</f>
        <v>0</v>
      </c>
      <c r="BH167" s="206" t="n">
        <f aca="false">IF(N167="sníž. přenesená",J167,0)</f>
        <v>0</v>
      </c>
      <c r="BI167" s="206" t="n">
        <f aca="false">IF(N167="nulová",J167,0)</f>
        <v>0</v>
      </c>
      <c r="BJ167" s="102" t="s">
        <v>18</v>
      </c>
      <c r="BK167" s="206" t="n">
        <f aca="false">ROUND(I167*H167,2)</f>
        <v>0</v>
      </c>
      <c r="BL167" s="102" t="s">
        <v>209</v>
      </c>
      <c r="BM167" s="205" t="s">
        <v>214</v>
      </c>
    </row>
    <row r="168" s="113" customFormat="true" ht="24.15" hidden="false" customHeight="true" outlineLevel="0" collapsed="false">
      <c r="A168" s="110"/>
      <c r="B168" s="111"/>
      <c r="C168" s="193" t="s">
        <v>215</v>
      </c>
      <c r="D168" s="193" t="s">
        <v>139</v>
      </c>
      <c r="E168" s="194" t="s">
        <v>216</v>
      </c>
      <c r="F168" s="195" t="s">
        <v>217</v>
      </c>
      <c r="G168" s="196" t="s">
        <v>208</v>
      </c>
      <c r="H168" s="197" t="n">
        <v>2</v>
      </c>
      <c r="I168" s="198" t="n">
        <v>0</v>
      </c>
      <c r="J168" s="199" t="n">
        <f aca="false">ROUND(I168*H168,2)</f>
        <v>0</v>
      </c>
      <c r="K168" s="200"/>
      <c r="L168" s="111"/>
      <c r="M168" s="201"/>
      <c r="N168" s="202" t="s">
        <v>41</v>
      </c>
      <c r="O168" s="203" t="n">
        <v>0.33</v>
      </c>
      <c r="P168" s="203" t="n">
        <f aca="false">O168*H168</f>
        <v>0.66</v>
      </c>
      <c r="Q168" s="203" t="n">
        <v>0.00052</v>
      </c>
      <c r="R168" s="203" t="n">
        <f aca="false">Q168*H168</f>
        <v>0.00104</v>
      </c>
      <c r="S168" s="203" t="n">
        <v>0</v>
      </c>
      <c r="T168" s="204" t="n">
        <f aca="false">S168*H168</f>
        <v>0</v>
      </c>
      <c r="U168" s="110"/>
      <c r="V168" s="110"/>
      <c r="W168" s="110"/>
      <c r="X168" s="110"/>
      <c r="Y168" s="110"/>
      <c r="Z168" s="110"/>
      <c r="AA168" s="110"/>
      <c r="AB168" s="110"/>
      <c r="AC168" s="110"/>
      <c r="AD168" s="110"/>
      <c r="AE168" s="110"/>
      <c r="AR168" s="205" t="s">
        <v>209</v>
      </c>
      <c r="AT168" s="205" t="s">
        <v>139</v>
      </c>
      <c r="AU168" s="205" t="s">
        <v>85</v>
      </c>
      <c r="AY168" s="102" t="s">
        <v>136</v>
      </c>
      <c r="BE168" s="206" t="n">
        <f aca="false">IF(N168="základní",J168,0)</f>
        <v>0</v>
      </c>
      <c r="BF168" s="206" t="n">
        <f aca="false">IF(N168="snížená",J168,0)</f>
        <v>0</v>
      </c>
      <c r="BG168" s="206" t="n">
        <f aca="false">IF(N168="zákl. přenesená",J168,0)</f>
        <v>0</v>
      </c>
      <c r="BH168" s="206" t="n">
        <f aca="false">IF(N168="sníž. přenesená",J168,0)</f>
        <v>0</v>
      </c>
      <c r="BI168" s="206" t="n">
        <f aca="false">IF(N168="nulová",J168,0)</f>
        <v>0</v>
      </c>
      <c r="BJ168" s="102" t="s">
        <v>18</v>
      </c>
      <c r="BK168" s="206" t="n">
        <f aca="false">ROUND(I168*H168,2)</f>
        <v>0</v>
      </c>
      <c r="BL168" s="102" t="s">
        <v>209</v>
      </c>
      <c r="BM168" s="205" t="s">
        <v>218</v>
      </c>
    </row>
    <row r="169" s="113" customFormat="true" ht="16.5" hidden="false" customHeight="true" outlineLevel="0" collapsed="false">
      <c r="A169" s="110"/>
      <c r="B169" s="111"/>
      <c r="C169" s="235" t="s">
        <v>7</v>
      </c>
      <c r="D169" s="235" t="s">
        <v>219</v>
      </c>
      <c r="E169" s="236" t="s">
        <v>220</v>
      </c>
      <c r="F169" s="237" t="s">
        <v>221</v>
      </c>
      <c r="G169" s="238" t="s">
        <v>222</v>
      </c>
      <c r="H169" s="239" t="n">
        <v>1</v>
      </c>
      <c r="I169" s="240" t="n">
        <v>0</v>
      </c>
      <c r="J169" s="241" t="n">
        <f aca="false">ROUND(I169*H169,2)</f>
        <v>0</v>
      </c>
      <c r="K169" s="242"/>
      <c r="L169" s="243"/>
      <c r="M169" s="244"/>
      <c r="N169" s="245" t="s">
        <v>41</v>
      </c>
      <c r="O169" s="203" t="n">
        <v>0</v>
      </c>
      <c r="P169" s="203" t="n">
        <f aca="false">O169*H169</f>
        <v>0</v>
      </c>
      <c r="Q169" s="203" t="n">
        <v>0</v>
      </c>
      <c r="R169" s="203" t="n">
        <f aca="false">Q169*H169</f>
        <v>0</v>
      </c>
      <c r="S169" s="203" t="n">
        <v>0</v>
      </c>
      <c r="T169" s="204" t="n">
        <f aca="false">S169*H169</f>
        <v>0</v>
      </c>
      <c r="U169" s="110"/>
      <c r="V169" s="110"/>
      <c r="W169" s="110"/>
      <c r="X169" s="110"/>
      <c r="Y169" s="110"/>
      <c r="Z169" s="110"/>
      <c r="AA169" s="110"/>
      <c r="AB169" s="110"/>
      <c r="AC169" s="110"/>
      <c r="AD169" s="110"/>
      <c r="AE169" s="110"/>
      <c r="AR169" s="205" t="s">
        <v>223</v>
      </c>
      <c r="AT169" s="205" t="s">
        <v>219</v>
      </c>
      <c r="AU169" s="205" t="s">
        <v>85</v>
      </c>
      <c r="AY169" s="102" t="s">
        <v>136</v>
      </c>
      <c r="BE169" s="206" t="n">
        <f aca="false">IF(N169="základní",J169,0)</f>
        <v>0</v>
      </c>
      <c r="BF169" s="206" t="n">
        <f aca="false">IF(N169="snížená",J169,0)</f>
        <v>0</v>
      </c>
      <c r="BG169" s="206" t="n">
        <f aca="false">IF(N169="zákl. přenesená",J169,0)</f>
        <v>0</v>
      </c>
      <c r="BH169" s="206" t="n">
        <f aca="false">IF(N169="sníž. přenesená",J169,0)</f>
        <v>0</v>
      </c>
      <c r="BI169" s="206" t="n">
        <f aca="false">IF(N169="nulová",J169,0)</f>
        <v>0</v>
      </c>
      <c r="BJ169" s="102" t="s">
        <v>18</v>
      </c>
      <c r="BK169" s="206" t="n">
        <f aca="false">ROUND(I169*H169,2)</f>
        <v>0</v>
      </c>
      <c r="BL169" s="102" t="s">
        <v>209</v>
      </c>
      <c r="BM169" s="205" t="s">
        <v>224</v>
      </c>
    </row>
    <row r="170" s="113" customFormat="true" ht="16.5" hidden="false" customHeight="true" outlineLevel="0" collapsed="false">
      <c r="A170" s="110"/>
      <c r="B170" s="111"/>
      <c r="C170" s="235" t="s">
        <v>209</v>
      </c>
      <c r="D170" s="235" t="s">
        <v>219</v>
      </c>
      <c r="E170" s="236" t="s">
        <v>225</v>
      </c>
      <c r="F170" s="237" t="s">
        <v>226</v>
      </c>
      <c r="G170" s="238" t="s">
        <v>222</v>
      </c>
      <c r="H170" s="239" t="n">
        <v>1</v>
      </c>
      <c r="I170" s="240" t="n">
        <v>0</v>
      </c>
      <c r="J170" s="241" t="n">
        <f aca="false">ROUND(I170*H170,2)</f>
        <v>0</v>
      </c>
      <c r="K170" s="242"/>
      <c r="L170" s="243"/>
      <c r="M170" s="244"/>
      <c r="N170" s="245" t="s">
        <v>41</v>
      </c>
      <c r="O170" s="203" t="n">
        <v>0</v>
      </c>
      <c r="P170" s="203" t="n">
        <f aca="false">O170*H170</f>
        <v>0</v>
      </c>
      <c r="Q170" s="203" t="n">
        <v>0.0013</v>
      </c>
      <c r="R170" s="203" t="n">
        <f aca="false">Q170*H170</f>
        <v>0.0013</v>
      </c>
      <c r="S170" s="203" t="n">
        <v>0</v>
      </c>
      <c r="T170" s="204" t="n">
        <f aca="false">S170*H170</f>
        <v>0</v>
      </c>
      <c r="U170" s="110"/>
      <c r="V170" s="110"/>
      <c r="W170" s="110"/>
      <c r="X170" s="110"/>
      <c r="Y170" s="110"/>
      <c r="Z170" s="110"/>
      <c r="AA170" s="110"/>
      <c r="AB170" s="110"/>
      <c r="AC170" s="110"/>
      <c r="AD170" s="110"/>
      <c r="AE170" s="110"/>
      <c r="AR170" s="205" t="s">
        <v>223</v>
      </c>
      <c r="AT170" s="205" t="s">
        <v>219</v>
      </c>
      <c r="AU170" s="205" t="s">
        <v>85</v>
      </c>
      <c r="AY170" s="102" t="s">
        <v>136</v>
      </c>
      <c r="BE170" s="206" t="n">
        <f aca="false">IF(N170="základní",J170,0)</f>
        <v>0</v>
      </c>
      <c r="BF170" s="206" t="n">
        <f aca="false">IF(N170="snížená",J170,0)</f>
        <v>0</v>
      </c>
      <c r="BG170" s="206" t="n">
        <f aca="false">IF(N170="zákl. přenesená",J170,0)</f>
        <v>0</v>
      </c>
      <c r="BH170" s="206" t="n">
        <f aca="false">IF(N170="sníž. přenesená",J170,0)</f>
        <v>0</v>
      </c>
      <c r="BI170" s="206" t="n">
        <f aca="false">IF(N170="nulová",J170,0)</f>
        <v>0</v>
      </c>
      <c r="BJ170" s="102" t="s">
        <v>18</v>
      </c>
      <c r="BK170" s="206" t="n">
        <f aca="false">ROUND(I170*H170,2)</f>
        <v>0</v>
      </c>
      <c r="BL170" s="102" t="s">
        <v>209</v>
      </c>
      <c r="BM170" s="205" t="s">
        <v>227</v>
      </c>
    </row>
    <row r="171" s="113" customFormat="true" ht="24.15" hidden="false" customHeight="true" outlineLevel="0" collapsed="false">
      <c r="A171" s="110"/>
      <c r="B171" s="111"/>
      <c r="C171" s="193" t="s">
        <v>228</v>
      </c>
      <c r="D171" s="193" t="s">
        <v>139</v>
      </c>
      <c r="E171" s="194" t="s">
        <v>229</v>
      </c>
      <c r="F171" s="195" t="s">
        <v>230</v>
      </c>
      <c r="G171" s="196" t="s">
        <v>231</v>
      </c>
      <c r="H171" s="197" t="n">
        <v>108.16</v>
      </c>
      <c r="I171" s="198" t="n">
        <v>0</v>
      </c>
      <c r="J171" s="199" t="n">
        <f aca="false">ROUND(I171*H171,2)</f>
        <v>0</v>
      </c>
      <c r="K171" s="200"/>
      <c r="L171" s="111"/>
      <c r="M171" s="201"/>
      <c r="N171" s="202" t="s">
        <v>41</v>
      </c>
      <c r="O171" s="203" t="n">
        <v>0</v>
      </c>
      <c r="P171" s="203" t="n">
        <f aca="false">O171*H171</f>
        <v>0</v>
      </c>
      <c r="Q171" s="203" t="n">
        <v>0</v>
      </c>
      <c r="R171" s="203" t="n">
        <f aca="false">Q171*H171</f>
        <v>0</v>
      </c>
      <c r="S171" s="203" t="n">
        <v>0</v>
      </c>
      <c r="T171" s="204" t="n">
        <f aca="false">S171*H171</f>
        <v>0</v>
      </c>
      <c r="U171" s="110"/>
      <c r="V171" s="110"/>
      <c r="W171" s="110"/>
      <c r="X171" s="110"/>
      <c r="Y171" s="110"/>
      <c r="Z171" s="110"/>
      <c r="AA171" s="110"/>
      <c r="AB171" s="110"/>
      <c r="AC171" s="110"/>
      <c r="AD171" s="110"/>
      <c r="AE171" s="110"/>
      <c r="AR171" s="205" t="s">
        <v>209</v>
      </c>
      <c r="AT171" s="205" t="s">
        <v>139</v>
      </c>
      <c r="AU171" s="205" t="s">
        <v>85</v>
      </c>
      <c r="AY171" s="102" t="s">
        <v>136</v>
      </c>
      <c r="BE171" s="206" t="n">
        <f aca="false">IF(N171="základní",J171,0)</f>
        <v>0</v>
      </c>
      <c r="BF171" s="206" t="n">
        <f aca="false">IF(N171="snížená",J171,0)</f>
        <v>0</v>
      </c>
      <c r="BG171" s="206" t="n">
        <f aca="false">IF(N171="zákl. přenesená",J171,0)</f>
        <v>0</v>
      </c>
      <c r="BH171" s="206" t="n">
        <f aca="false">IF(N171="sníž. přenesená",J171,0)</f>
        <v>0</v>
      </c>
      <c r="BI171" s="206" t="n">
        <f aca="false">IF(N171="nulová",J171,0)</f>
        <v>0</v>
      </c>
      <c r="BJ171" s="102" t="s">
        <v>18</v>
      </c>
      <c r="BK171" s="206" t="n">
        <f aca="false">ROUND(I171*H171,2)</f>
        <v>0</v>
      </c>
      <c r="BL171" s="102" t="s">
        <v>209</v>
      </c>
      <c r="BM171" s="205" t="s">
        <v>232</v>
      </c>
    </row>
    <row r="172" s="180" customFormat="true" ht="22.8" hidden="false" customHeight="true" outlineLevel="0" collapsed="false">
      <c r="B172" s="181"/>
      <c r="D172" s="182" t="s">
        <v>75</v>
      </c>
      <c r="E172" s="191" t="s">
        <v>233</v>
      </c>
      <c r="F172" s="191" t="s">
        <v>234</v>
      </c>
      <c r="I172" s="234"/>
      <c r="J172" s="192" t="n">
        <f aca="false">BK172</f>
        <v>0</v>
      </c>
      <c r="L172" s="181"/>
      <c r="M172" s="185"/>
      <c r="N172" s="186"/>
      <c r="O172" s="186"/>
      <c r="P172" s="187" t="n">
        <f aca="false">SUM(P173:P184)</f>
        <v>3.1671</v>
      </c>
      <c r="Q172" s="186"/>
      <c r="R172" s="187" t="n">
        <f aca="false">SUM(R173:R184)</f>
        <v>0.0296703</v>
      </c>
      <c r="S172" s="186"/>
      <c r="T172" s="188" t="n">
        <f aca="false">SUM(T173:T184)</f>
        <v>0.05808375</v>
      </c>
      <c r="AR172" s="182" t="s">
        <v>85</v>
      </c>
      <c r="AT172" s="189" t="s">
        <v>75</v>
      </c>
      <c r="AU172" s="189" t="s">
        <v>18</v>
      </c>
      <c r="AY172" s="182" t="s">
        <v>136</v>
      </c>
      <c r="BK172" s="190" t="n">
        <f aca="false">SUM(BK173:BK184)</f>
        <v>0</v>
      </c>
    </row>
    <row r="173" s="113" customFormat="true" ht="16.5" hidden="false" customHeight="true" outlineLevel="0" collapsed="false">
      <c r="A173" s="110"/>
      <c r="B173" s="111"/>
      <c r="C173" s="193" t="s">
        <v>235</v>
      </c>
      <c r="D173" s="193" t="s">
        <v>139</v>
      </c>
      <c r="E173" s="194" t="s">
        <v>236</v>
      </c>
      <c r="F173" s="195" t="s">
        <v>237</v>
      </c>
      <c r="G173" s="196" t="s">
        <v>238</v>
      </c>
      <c r="H173" s="197" t="n">
        <v>1</v>
      </c>
      <c r="I173" s="198" t="n">
        <v>0</v>
      </c>
      <c r="J173" s="199" t="n">
        <f aca="false">ROUND(I173*H173,2)</f>
        <v>0</v>
      </c>
      <c r="K173" s="200"/>
      <c r="L173" s="111"/>
      <c r="M173" s="201"/>
      <c r="N173" s="202" t="s">
        <v>41</v>
      </c>
      <c r="O173" s="203" t="n">
        <v>0</v>
      </c>
      <c r="P173" s="203" t="n">
        <f aca="false">O173*H173</f>
        <v>0</v>
      </c>
      <c r="Q173" s="203" t="n">
        <v>0</v>
      </c>
      <c r="R173" s="203" t="n">
        <f aca="false">Q173*H173</f>
        <v>0</v>
      </c>
      <c r="S173" s="203" t="n">
        <v>0</v>
      </c>
      <c r="T173" s="204" t="n">
        <f aca="false">S173*H173</f>
        <v>0</v>
      </c>
      <c r="U173" s="110"/>
      <c r="V173" s="110"/>
      <c r="W173" s="110"/>
      <c r="X173" s="110"/>
      <c r="Y173" s="110"/>
      <c r="Z173" s="110"/>
      <c r="AA173" s="110"/>
      <c r="AB173" s="110"/>
      <c r="AC173" s="110"/>
      <c r="AD173" s="110"/>
      <c r="AE173" s="110"/>
      <c r="AR173" s="205" t="s">
        <v>209</v>
      </c>
      <c r="AT173" s="205" t="s">
        <v>139</v>
      </c>
      <c r="AU173" s="205" t="s">
        <v>85</v>
      </c>
      <c r="AY173" s="102" t="s">
        <v>136</v>
      </c>
      <c r="BE173" s="206" t="n">
        <f aca="false">IF(N173="základní",J173,0)</f>
        <v>0</v>
      </c>
      <c r="BF173" s="206" t="n">
        <f aca="false">IF(N173="snížená",J173,0)</f>
        <v>0</v>
      </c>
      <c r="BG173" s="206" t="n">
        <f aca="false">IF(N173="zákl. přenesená",J173,0)</f>
        <v>0</v>
      </c>
      <c r="BH173" s="206" t="n">
        <f aca="false">IF(N173="sníž. přenesená",J173,0)</f>
        <v>0</v>
      </c>
      <c r="BI173" s="206" t="n">
        <f aca="false">IF(N173="nulová",J173,0)</f>
        <v>0</v>
      </c>
      <c r="BJ173" s="102" t="s">
        <v>18</v>
      </c>
      <c r="BK173" s="206" t="n">
        <f aca="false">ROUND(I173*H173,2)</f>
        <v>0</v>
      </c>
      <c r="BL173" s="102" t="s">
        <v>209</v>
      </c>
      <c r="BM173" s="205" t="s">
        <v>239</v>
      </c>
    </row>
    <row r="174" s="113" customFormat="true" ht="16.5" hidden="false" customHeight="true" outlineLevel="0" collapsed="false">
      <c r="A174" s="110"/>
      <c r="B174" s="111"/>
      <c r="C174" s="235" t="s">
        <v>240</v>
      </c>
      <c r="D174" s="235" t="s">
        <v>219</v>
      </c>
      <c r="E174" s="236" t="s">
        <v>241</v>
      </c>
      <c r="F174" s="237" t="s">
        <v>242</v>
      </c>
      <c r="G174" s="238" t="s">
        <v>222</v>
      </c>
      <c r="H174" s="239" t="n">
        <v>3</v>
      </c>
      <c r="I174" s="240" t="n">
        <v>0</v>
      </c>
      <c r="J174" s="241" t="n">
        <f aca="false">ROUND(I174*H174,2)</f>
        <v>0</v>
      </c>
      <c r="K174" s="242"/>
      <c r="L174" s="243"/>
      <c r="M174" s="244"/>
      <c r="N174" s="245" t="s">
        <v>41</v>
      </c>
      <c r="O174" s="203" t="n">
        <v>0</v>
      </c>
      <c r="P174" s="203" t="n">
        <f aca="false">O174*H174</f>
        <v>0</v>
      </c>
      <c r="Q174" s="203" t="n">
        <v>0</v>
      </c>
      <c r="R174" s="203" t="n">
        <f aca="false">Q174*H174</f>
        <v>0</v>
      </c>
      <c r="S174" s="203" t="n">
        <v>0</v>
      </c>
      <c r="T174" s="204" t="n">
        <f aca="false">S174*H174</f>
        <v>0</v>
      </c>
      <c r="U174" s="110"/>
      <c r="V174" s="110"/>
      <c r="W174" s="110"/>
      <c r="X174" s="110"/>
      <c r="Y174" s="110"/>
      <c r="Z174" s="110"/>
      <c r="AA174" s="110"/>
      <c r="AB174" s="110"/>
      <c r="AC174" s="110"/>
      <c r="AD174" s="110"/>
      <c r="AE174" s="110"/>
      <c r="AR174" s="205" t="s">
        <v>223</v>
      </c>
      <c r="AT174" s="205" t="s">
        <v>219</v>
      </c>
      <c r="AU174" s="205" t="s">
        <v>85</v>
      </c>
      <c r="AY174" s="102" t="s">
        <v>136</v>
      </c>
      <c r="BE174" s="206" t="n">
        <f aca="false">IF(N174="základní",J174,0)</f>
        <v>0</v>
      </c>
      <c r="BF174" s="206" t="n">
        <f aca="false">IF(N174="snížená",J174,0)</f>
        <v>0</v>
      </c>
      <c r="BG174" s="206" t="n">
        <f aca="false">IF(N174="zákl. přenesená",J174,0)</f>
        <v>0</v>
      </c>
      <c r="BH174" s="206" t="n">
        <f aca="false">IF(N174="sníž. přenesená",J174,0)</f>
        <v>0</v>
      </c>
      <c r="BI174" s="206" t="n">
        <f aca="false">IF(N174="nulová",J174,0)</f>
        <v>0</v>
      </c>
      <c r="BJ174" s="102" t="s">
        <v>18</v>
      </c>
      <c r="BK174" s="206" t="n">
        <f aca="false">ROUND(I174*H174,2)</f>
        <v>0</v>
      </c>
      <c r="BL174" s="102" t="s">
        <v>209</v>
      </c>
      <c r="BM174" s="205" t="s">
        <v>243</v>
      </c>
    </row>
    <row r="175" s="207" customFormat="true" ht="12.8" hidden="true" customHeight="false" outlineLevel="0" collapsed="false">
      <c r="B175" s="208"/>
      <c r="D175" s="209" t="s">
        <v>145</v>
      </c>
      <c r="E175" s="210"/>
      <c r="F175" s="211" t="s">
        <v>244</v>
      </c>
      <c r="H175" s="210"/>
      <c r="I175" s="212"/>
      <c r="L175" s="208"/>
      <c r="M175" s="213"/>
      <c r="N175" s="214"/>
      <c r="O175" s="214"/>
      <c r="P175" s="214"/>
      <c r="Q175" s="214"/>
      <c r="R175" s="214"/>
      <c r="S175" s="214"/>
      <c r="T175" s="215"/>
      <c r="AT175" s="210" t="s">
        <v>145</v>
      </c>
      <c r="AU175" s="210" t="s">
        <v>85</v>
      </c>
      <c r="AV175" s="207" t="s">
        <v>18</v>
      </c>
      <c r="AW175" s="207" t="s">
        <v>33</v>
      </c>
      <c r="AX175" s="207" t="s">
        <v>76</v>
      </c>
      <c r="AY175" s="210" t="s">
        <v>136</v>
      </c>
    </row>
    <row r="176" s="216" customFormat="true" ht="12.8" hidden="true" customHeight="false" outlineLevel="0" collapsed="false">
      <c r="B176" s="217"/>
      <c r="D176" s="209" t="s">
        <v>145</v>
      </c>
      <c r="E176" s="218"/>
      <c r="F176" s="219" t="s">
        <v>137</v>
      </c>
      <c r="H176" s="220" t="n">
        <v>3</v>
      </c>
      <c r="I176" s="221"/>
      <c r="L176" s="217"/>
      <c r="M176" s="222"/>
      <c r="N176" s="223"/>
      <c r="O176" s="223"/>
      <c r="P176" s="223"/>
      <c r="Q176" s="223"/>
      <c r="R176" s="223"/>
      <c r="S176" s="223"/>
      <c r="T176" s="224"/>
      <c r="AT176" s="218" t="s">
        <v>145</v>
      </c>
      <c r="AU176" s="218" t="s">
        <v>85</v>
      </c>
      <c r="AV176" s="216" t="s">
        <v>85</v>
      </c>
      <c r="AW176" s="216" t="s">
        <v>33</v>
      </c>
      <c r="AX176" s="216" t="s">
        <v>18</v>
      </c>
      <c r="AY176" s="218" t="s">
        <v>136</v>
      </c>
    </row>
    <row r="177" s="113" customFormat="true" ht="16.5" hidden="false" customHeight="true" outlineLevel="0" collapsed="false">
      <c r="A177" s="110"/>
      <c r="B177" s="111"/>
      <c r="C177" s="235" t="s">
        <v>245</v>
      </c>
      <c r="D177" s="235" t="s">
        <v>219</v>
      </c>
      <c r="E177" s="236" t="s">
        <v>246</v>
      </c>
      <c r="F177" s="237" t="s">
        <v>247</v>
      </c>
      <c r="G177" s="238" t="s">
        <v>222</v>
      </c>
      <c r="H177" s="239" t="n">
        <v>1</v>
      </c>
      <c r="I177" s="240" t="n">
        <v>0</v>
      </c>
      <c r="J177" s="241" t="n">
        <f aca="false">ROUND(I177*H177,2)</f>
        <v>0</v>
      </c>
      <c r="K177" s="242"/>
      <c r="L177" s="243"/>
      <c r="M177" s="244"/>
      <c r="N177" s="245" t="s">
        <v>41</v>
      </c>
      <c r="O177" s="203" t="n">
        <v>0</v>
      </c>
      <c r="P177" s="203" t="n">
        <f aca="false">O177*H177</f>
        <v>0</v>
      </c>
      <c r="Q177" s="203" t="n">
        <v>0</v>
      </c>
      <c r="R177" s="203" t="n">
        <f aca="false">Q177*H177</f>
        <v>0</v>
      </c>
      <c r="S177" s="203" t="n">
        <v>0</v>
      </c>
      <c r="T177" s="204" t="n">
        <f aca="false">S177*H177</f>
        <v>0</v>
      </c>
      <c r="U177" s="110"/>
      <c r="V177" s="110"/>
      <c r="W177" s="110"/>
      <c r="X177" s="110"/>
      <c r="Y177" s="110"/>
      <c r="Z177" s="110"/>
      <c r="AA177" s="110"/>
      <c r="AB177" s="110"/>
      <c r="AC177" s="110"/>
      <c r="AD177" s="110"/>
      <c r="AE177" s="110"/>
      <c r="AR177" s="205" t="s">
        <v>223</v>
      </c>
      <c r="AT177" s="205" t="s">
        <v>219</v>
      </c>
      <c r="AU177" s="205" t="s">
        <v>85</v>
      </c>
      <c r="AY177" s="102" t="s">
        <v>136</v>
      </c>
      <c r="BE177" s="206" t="n">
        <f aca="false">IF(N177="základní",J177,0)</f>
        <v>0</v>
      </c>
      <c r="BF177" s="206" t="n">
        <f aca="false">IF(N177="snížená",J177,0)</f>
        <v>0</v>
      </c>
      <c r="BG177" s="206" t="n">
        <f aca="false">IF(N177="zákl. přenesená",J177,0)</f>
        <v>0</v>
      </c>
      <c r="BH177" s="206" t="n">
        <f aca="false">IF(N177="sníž. přenesená",J177,0)</f>
        <v>0</v>
      </c>
      <c r="BI177" s="206" t="n">
        <f aca="false">IF(N177="nulová",J177,0)</f>
        <v>0</v>
      </c>
      <c r="BJ177" s="102" t="s">
        <v>18</v>
      </c>
      <c r="BK177" s="206" t="n">
        <f aca="false">ROUND(I177*H177,2)</f>
        <v>0</v>
      </c>
      <c r="BL177" s="102" t="s">
        <v>209</v>
      </c>
      <c r="BM177" s="205" t="s">
        <v>248</v>
      </c>
    </row>
    <row r="178" s="207" customFormat="true" ht="12.8" hidden="true" customHeight="false" outlineLevel="0" collapsed="false">
      <c r="B178" s="208"/>
      <c r="D178" s="209" t="s">
        <v>145</v>
      </c>
      <c r="E178" s="210"/>
      <c r="F178" s="211" t="s">
        <v>249</v>
      </c>
      <c r="H178" s="210"/>
      <c r="I178" s="212"/>
      <c r="L178" s="208"/>
      <c r="M178" s="213"/>
      <c r="N178" s="214"/>
      <c r="O178" s="214"/>
      <c r="P178" s="214"/>
      <c r="Q178" s="214"/>
      <c r="R178" s="214"/>
      <c r="S178" s="214"/>
      <c r="T178" s="215"/>
      <c r="AT178" s="210" t="s">
        <v>145</v>
      </c>
      <c r="AU178" s="210" t="s">
        <v>85</v>
      </c>
      <c r="AV178" s="207" t="s">
        <v>18</v>
      </c>
      <c r="AW178" s="207" t="s">
        <v>33</v>
      </c>
      <c r="AX178" s="207" t="s">
        <v>76</v>
      </c>
      <c r="AY178" s="210" t="s">
        <v>136</v>
      </c>
    </row>
    <row r="179" s="216" customFormat="true" ht="12.8" hidden="true" customHeight="false" outlineLevel="0" collapsed="false">
      <c r="B179" s="217"/>
      <c r="D179" s="209" t="s">
        <v>145</v>
      </c>
      <c r="E179" s="218"/>
      <c r="F179" s="219" t="s">
        <v>18</v>
      </c>
      <c r="H179" s="220" t="n">
        <v>1</v>
      </c>
      <c r="I179" s="221"/>
      <c r="L179" s="217"/>
      <c r="M179" s="222"/>
      <c r="N179" s="223"/>
      <c r="O179" s="223"/>
      <c r="P179" s="223"/>
      <c r="Q179" s="223"/>
      <c r="R179" s="223"/>
      <c r="S179" s="223"/>
      <c r="T179" s="224"/>
      <c r="AT179" s="218" t="s">
        <v>145</v>
      </c>
      <c r="AU179" s="218" t="s">
        <v>85</v>
      </c>
      <c r="AV179" s="216" t="s">
        <v>85</v>
      </c>
      <c r="AW179" s="216" t="s">
        <v>33</v>
      </c>
      <c r="AX179" s="216" t="s">
        <v>18</v>
      </c>
      <c r="AY179" s="218" t="s">
        <v>136</v>
      </c>
    </row>
    <row r="180" s="113" customFormat="true" ht="24.15" hidden="false" customHeight="true" outlineLevel="0" collapsed="false">
      <c r="A180" s="110"/>
      <c r="B180" s="111"/>
      <c r="C180" s="193" t="s">
        <v>250</v>
      </c>
      <c r="D180" s="193" t="s">
        <v>139</v>
      </c>
      <c r="E180" s="194" t="s">
        <v>251</v>
      </c>
      <c r="F180" s="195" t="s">
        <v>252</v>
      </c>
      <c r="G180" s="196" t="s">
        <v>142</v>
      </c>
      <c r="H180" s="197" t="n">
        <v>3.375</v>
      </c>
      <c r="I180" s="198" t="n">
        <v>0</v>
      </c>
      <c r="J180" s="199" t="n">
        <f aca="false">ROUND(I180*H180,2)</f>
        <v>0</v>
      </c>
      <c r="K180" s="200"/>
      <c r="L180" s="111"/>
      <c r="M180" s="201"/>
      <c r="N180" s="202" t="s">
        <v>41</v>
      </c>
      <c r="O180" s="203" t="n">
        <v>0.204</v>
      </c>
      <c r="P180" s="203" t="n">
        <f aca="false">O180*H180</f>
        <v>0.6885</v>
      </c>
      <c r="Q180" s="203" t="n">
        <v>0</v>
      </c>
      <c r="R180" s="203" t="n">
        <f aca="false">Q180*H180</f>
        <v>0</v>
      </c>
      <c r="S180" s="203" t="n">
        <v>0.01721</v>
      </c>
      <c r="T180" s="204" t="n">
        <f aca="false">S180*H180</f>
        <v>0.05808375</v>
      </c>
      <c r="U180" s="110"/>
      <c r="V180" s="110"/>
      <c r="W180" s="110"/>
      <c r="X180" s="110"/>
      <c r="Y180" s="110"/>
      <c r="Z180" s="110"/>
      <c r="AA180" s="110"/>
      <c r="AB180" s="110"/>
      <c r="AC180" s="110"/>
      <c r="AD180" s="110"/>
      <c r="AE180" s="110"/>
      <c r="AR180" s="205" t="s">
        <v>209</v>
      </c>
      <c r="AT180" s="205" t="s">
        <v>139</v>
      </c>
      <c r="AU180" s="205" t="s">
        <v>85</v>
      </c>
      <c r="AY180" s="102" t="s">
        <v>136</v>
      </c>
      <c r="BE180" s="206" t="n">
        <f aca="false">IF(N180="základní",J180,0)</f>
        <v>0</v>
      </c>
      <c r="BF180" s="206" t="n">
        <f aca="false">IF(N180="snížená",J180,0)</f>
        <v>0</v>
      </c>
      <c r="BG180" s="206" t="n">
        <f aca="false">IF(N180="zákl. přenesená",J180,0)</f>
        <v>0</v>
      </c>
      <c r="BH180" s="206" t="n">
        <f aca="false">IF(N180="sníž. přenesená",J180,0)</f>
        <v>0</v>
      </c>
      <c r="BI180" s="206" t="n">
        <f aca="false">IF(N180="nulová",J180,0)</f>
        <v>0</v>
      </c>
      <c r="BJ180" s="102" t="s">
        <v>18</v>
      </c>
      <c r="BK180" s="206" t="n">
        <f aca="false">ROUND(I180*H180,2)</f>
        <v>0</v>
      </c>
      <c r="BL180" s="102" t="s">
        <v>209</v>
      </c>
      <c r="BM180" s="205" t="s">
        <v>253</v>
      </c>
    </row>
    <row r="181" s="216" customFormat="true" ht="12.8" hidden="true" customHeight="false" outlineLevel="0" collapsed="false">
      <c r="B181" s="217"/>
      <c r="D181" s="209" t="s">
        <v>145</v>
      </c>
      <c r="E181" s="218"/>
      <c r="F181" s="219" t="s">
        <v>254</v>
      </c>
      <c r="H181" s="220" t="n">
        <v>3.375</v>
      </c>
      <c r="I181" s="221"/>
      <c r="L181" s="217"/>
      <c r="M181" s="222"/>
      <c r="N181" s="223"/>
      <c r="O181" s="223"/>
      <c r="P181" s="223"/>
      <c r="Q181" s="223"/>
      <c r="R181" s="223"/>
      <c r="S181" s="223"/>
      <c r="T181" s="224"/>
      <c r="AT181" s="218" t="s">
        <v>145</v>
      </c>
      <c r="AU181" s="218" t="s">
        <v>85</v>
      </c>
      <c r="AV181" s="216" t="s">
        <v>85</v>
      </c>
      <c r="AW181" s="216" t="s">
        <v>33</v>
      </c>
      <c r="AX181" s="216" t="s">
        <v>18</v>
      </c>
      <c r="AY181" s="218" t="s">
        <v>136</v>
      </c>
    </row>
    <row r="182" s="113" customFormat="true" ht="21.75" hidden="false" customHeight="true" outlineLevel="0" collapsed="false">
      <c r="A182" s="110"/>
      <c r="B182" s="111"/>
      <c r="C182" s="193" t="s">
        <v>255</v>
      </c>
      <c r="D182" s="193" t="s">
        <v>139</v>
      </c>
      <c r="E182" s="194" t="s">
        <v>256</v>
      </c>
      <c r="F182" s="195" t="s">
        <v>257</v>
      </c>
      <c r="G182" s="196" t="s">
        <v>142</v>
      </c>
      <c r="H182" s="197" t="n">
        <v>2.43</v>
      </c>
      <c r="I182" s="198" t="n">
        <v>0</v>
      </c>
      <c r="J182" s="199" t="n">
        <f aca="false">ROUND(I182*H182,2)</f>
        <v>0</v>
      </c>
      <c r="K182" s="200"/>
      <c r="L182" s="111"/>
      <c r="M182" s="201"/>
      <c r="N182" s="202" t="s">
        <v>41</v>
      </c>
      <c r="O182" s="203" t="n">
        <v>1.02</v>
      </c>
      <c r="P182" s="203" t="n">
        <f aca="false">O182*H182</f>
        <v>2.4786</v>
      </c>
      <c r="Q182" s="203" t="n">
        <v>0.01221</v>
      </c>
      <c r="R182" s="203" t="n">
        <f aca="false">Q182*H182</f>
        <v>0.0296703</v>
      </c>
      <c r="S182" s="203" t="n">
        <v>0</v>
      </c>
      <c r="T182" s="204" t="n">
        <f aca="false">S182*H182</f>
        <v>0</v>
      </c>
      <c r="U182" s="110"/>
      <c r="V182" s="110"/>
      <c r="W182" s="110"/>
      <c r="X182" s="110"/>
      <c r="Y182" s="110"/>
      <c r="Z182" s="110"/>
      <c r="AA182" s="110"/>
      <c r="AB182" s="110"/>
      <c r="AC182" s="110"/>
      <c r="AD182" s="110"/>
      <c r="AE182" s="110"/>
      <c r="AR182" s="205" t="s">
        <v>209</v>
      </c>
      <c r="AT182" s="205" t="s">
        <v>139</v>
      </c>
      <c r="AU182" s="205" t="s">
        <v>85</v>
      </c>
      <c r="AY182" s="102" t="s">
        <v>136</v>
      </c>
      <c r="BE182" s="206" t="n">
        <f aca="false">IF(N182="základní",J182,0)</f>
        <v>0</v>
      </c>
      <c r="BF182" s="206" t="n">
        <f aca="false">IF(N182="snížená",J182,0)</f>
        <v>0</v>
      </c>
      <c r="BG182" s="206" t="n">
        <f aca="false">IF(N182="zákl. přenesená",J182,0)</f>
        <v>0</v>
      </c>
      <c r="BH182" s="206" t="n">
        <f aca="false">IF(N182="sníž. přenesená",J182,0)</f>
        <v>0</v>
      </c>
      <c r="BI182" s="206" t="n">
        <f aca="false">IF(N182="nulová",J182,0)</f>
        <v>0</v>
      </c>
      <c r="BJ182" s="102" t="s">
        <v>18</v>
      </c>
      <c r="BK182" s="206" t="n">
        <f aca="false">ROUND(I182*H182,2)</f>
        <v>0</v>
      </c>
      <c r="BL182" s="102" t="s">
        <v>209</v>
      </c>
      <c r="BM182" s="205" t="s">
        <v>258</v>
      </c>
    </row>
    <row r="183" s="216" customFormat="true" ht="12.8" hidden="true" customHeight="false" outlineLevel="0" collapsed="false">
      <c r="B183" s="217"/>
      <c r="D183" s="209" t="s">
        <v>145</v>
      </c>
      <c r="E183" s="218"/>
      <c r="F183" s="219" t="s">
        <v>259</v>
      </c>
      <c r="H183" s="220" t="n">
        <v>2.43</v>
      </c>
      <c r="I183" s="221"/>
      <c r="L183" s="217"/>
      <c r="M183" s="222"/>
      <c r="N183" s="223"/>
      <c r="O183" s="223"/>
      <c r="P183" s="223"/>
      <c r="Q183" s="223"/>
      <c r="R183" s="223"/>
      <c r="S183" s="223"/>
      <c r="T183" s="224"/>
      <c r="AT183" s="218" t="s">
        <v>145</v>
      </c>
      <c r="AU183" s="218" t="s">
        <v>85</v>
      </c>
      <c r="AV183" s="216" t="s">
        <v>85</v>
      </c>
      <c r="AW183" s="216" t="s">
        <v>33</v>
      </c>
      <c r="AX183" s="216" t="s">
        <v>18</v>
      </c>
      <c r="AY183" s="218" t="s">
        <v>136</v>
      </c>
    </row>
    <row r="184" s="113" customFormat="true" ht="24.15" hidden="false" customHeight="true" outlineLevel="0" collapsed="false">
      <c r="A184" s="110"/>
      <c r="B184" s="111"/>
      <c r="C184" s="193" t="s">
        <v>260</v>
      </c>
      <c r="D184" s="193" t="s">
        <v>139</v>
      </c>
      <c r="E184" s="194" t="s">
        <v>261</v>
      </c>
      <c r="F184" s="195" t="s">
        <v>262</v>
      </c>
      <c r="G184" s="196" t="s">
        <v>231</v>
      </c>
      <c r="H184" s="197" t="n">
        <v>142.477</v>
      </c>
      <c r="I184" s="198" t="n">
        <v>0</v>
      </c>
      <c r="J184" s="199" t="n">
        <f aca="false">ROUND(I184*H184,2)</f>
        <v>0</v>
      </c>
      <c r="K184" s="200"/>
      <c r="L184" s="111"/>
      <c r="M184" s="201"/>
      <c r="N184" s="202" t="s">
        <v>41</v>
      </c>
      <c r="O184" s="203" t="n">
        <v>0</v>
      </c>
      <c r="P184" s="203" t="n">
        <f aca="false">O184*H184</f>
        <v>0</v>
      </c>
      <c r="Q184" s="203" t="n">
        <v>0</v>
      </c>
      <c r="R184" s="203" t="n">
        <f aca="false">Q184*H184</f>
        <v>0</v>
      </c>
      <c r="S184" s="203" t="n">
        <v>0</v>
      </c>
      <c r="T184" s="204" t="n">
        <f aca="false">S184*H184</f>
        <v>0</v>
      </c>
      <c r="U184" s="110"/>
      <c r="V184" s="110"/>
      <c r="W184" s="110"/>
      <c r="X184" s="110"/>
      <c r="Y184" s="110"/>
      <c r="Z184" s="110"/>
      <c r="AA184" s="110"/>
      <c r="AB184" s="110"/>
      <c r="AC184" s="110"/>
      <c r="AD184" s="110"/>
      <c r="AE184" s="110"/>
      <c r="AR184" s="205" t="s">
        <v>209</v>
      </c>
      <c r="AT184" s="205" t="s">
        <v>139</v>
      </c>
      <c r="AU184" s="205" t="s">
        <v>85</v>
      </c>
      <c r="AY184" s="102" t="s">
        <v>136</v>
      </c>
      <c r="BE184" s="206" t="n">
        <f aca="false">IF(N184="základní",J184,0)</f>
        <v>0</v>
      </c>
      <c r="BF184" s="206" t="n">
        <f aca="false">IF(N184="snížená",J184,0)</f>
        <v>0</v>
      </c>
      <c r="BG184" s="206" t="n">
        <f aca="false">IF(N184="zákl. přenesená",J184,0)</f>
        <v>0</v>
      </c>
      <c r="BH184" s="206" t="n">
        <f aca="false">IF(N184="sníž. přenesená",J184,0)</f>
        <v>0</v>
      </c>
      <c r="BI184" s="206" t="n">
        <f aca="false">IF(N184="nulová",J184,0)</f>
        <v>0</v>
      </c>
      <c r="BJ184" s="102" t="s">
        <v>18</v>
      </c>
      <c r="BK184" s="206" t="n">
        <f aca="false">ROUND(I184*H184,2)</f>
        <v>0</v>
      </c>
      <c r="BL184" s="102" t="s">
        <v>209</v>
      </c>
      <c r="BM184" s="205" t="s">
        <v>263</v>
      </c>
    </row>
    <row r="185" s="180" customFormat="true" ht="22.8" hidden="false" customHeight="true" outlineLevel="0" collapsed="false">
      <c r="B185" s="181"/>
      <c r="D185" s="182" t="s">
        <v>75</v>
      </c>
      <c r="E185" s="191" t="s">
        <v>264</v>
      </c>
      <c r="F185" s="191" t="s">
        <v>265</v>
      </c>
      <c r="I185" s="234"/>
      <c r="J185" s="192" t="n">
        <f aca="false">BK185</f>
        <v>0</v>
      </c>
      <c r="L185" s="181"/>
      <c r="M185" s="185"/>
      <c r="N185" s="186"/>
      <c r="O185" s="186"/>
      <c r="P185" s="187" t="n">
        <f aca="false">SUM(P186:P193)</f>
        <v>5.196</v>
      </c>
      <c r="Q185" s="186"/>
      <c r="R185" s="187" t="n">
        <f aca="false">SUM(R186:R193)</f>
        <v>0.0621</v>
      </c>
      <c r="S185" s="186"/>
      <c r="T185" s="188" t="n">
        <f aca="false">SUM(T186:T193)</f>
        <v>0.072</v>
      </c>
      <c r="AR185" s="182" t="s">
        <v>85</v>
      </c>
      <c r="AT185" s="189" t="s">
        <v>75</v>
      </c>
      <c r="AU185" s="189" t="s">
        <v>18</v>
      </c>
      <c r="AY185" s="182" t="s">
        <v>136</v>
      </c>
      <c r="BK185" s="190" t="n">
        <f aca="false">SUM(BK186:BK193)</f>
        <v>0</v>
      </c>
    </row>
    <row r="186" s="113" customFormat="true" ht="24.15" hidden="false" customHeight="true" outlineLevel="0" collapsed="false">
      <c r="A186" s="110"/>
      <c r="B186" s="111"/>
      <c r="C186" s="193" t="s">
        <v>6</v>
      </c>
      <c r="D186" s="193" t="s">
        <v>139</v>
      </c>
      <c r="E186" s="194" t="s">
        <v>266</v>
      </c>
      <c r="F186" s="195" t="s">
        <v>267</v>
      </c>
      <c r="G186" s="196" t="s">
        <v>222</v>
      </c>
      <c r="H186" s="197" t="n">
        <v>3</v>
      </c>
      <c r="I186" s="198" t="n">
        <v>0</v>
      </c>
      <c r="J186" s="199" t="n">
        <f aca="false">ROUND(I186*H186,2)</f>
        <v>0</v>
      </c>
      <c r="K186" s="200"/>
      <c r="L186" s="111"/>
      <c r="M186" s="201"/>
      <c r="N186" s="202" t="s">
        <v>41</v>
      </c>
      <c r="O186" s="203" t="n">
        <v>1.682</v>
      </c>
      <c r="P186" s="203" t="n">
        <f aca="false">O186*H186</f>
        <v>5.046</v>
      </c>
      <c r="Q186" s="203" t="n">
        <v>0</v>
      </c>
      <c r="R186" s="203" t="n">
        <f aca="false">Q186*H186</f>
        <v>0</v>
      </c>
      <c r="S186" s="203" t="n">
        <v>0</v>
      </c>
      <c r="T186" s="204" t="n">
        <f aca="false">S186*H186</f>
        <v>0</v>
      </c>
      <c r="U186" s="110"/>
      <c r="V186" s="110"/>
      <c r="W186" s="110"/>
      <c r="X186" s="110"/>
      <c r="Y186" s="110"/>
      <c r="Z186" s="110"/>
      <c r="AA186" s="110"/>
      <c r="AB186" s="110"/>
      <c r="AC186" s="110"/>
      <c r="AD186" s="110"/>
      <c r="AE186" s="110"/>
      <c r="AR186" s="205" t="s">
        <v>209</v>
      </c>
      <c r="AT186" s="205" t="s">
        <v>139</v>
      </c>
      <c r="AU186" s="205" t="s">
        <v>85</v>
      </c>
      <c r="AY186" s="102" t="s">
        <v>136</v>
      </c>
      <c r="BE186" s="206" t="n">
        <f aca="false">IF(N186="základní",J186,0)</f>
        <v>0</v>
      </c>
      <c r="BF186" s="206" t="n">
        <f aca="false">IF(N186="snížená",J186,0)</f>
        <v>0</v>
      </c>
      <c r="BG186" s="206" t="n">
        <f aca="false">IF(N186="zákl. přenesená",J186,0)</f>
        <v>0</v>
      </c>
      <c r="BH186" s="206" t="n">
        <f aca="false">IF(N186="sníž. přenesená",J186,0)</f>
        <v>0</v>
      </c>
      <c r="BI186" s="206" t="n">
        <f aca="false">IF(N186="nulová",J186,0)</f>
        <v>0</v>
      </c>
      <c r="BJ186" s="102" t="s">
        <v>18</v>
      </c>
      <c r="BK186" s="206" t="n">
        <f aca="false">ROUND(I186*H186,2)</f>
        <v>0</v>
      </c>
      <c r="BL186" s="102" t="s">
        <v>209</v>
      </c>
      <c r="BM186" s="205" t="s">
        <v>268</v>
      </c>
    </row>
    <row r="187" s="216" customFormat="true" ht="12.8" hidden="true" customHeight="false" outlineLevel="0" collapsed="false">
      <c r="B187" s="217"/>
      <c r="D187" s="209" t="s">
        <v>145</v>
      </c>
      <c r="E187" s="218"/>
      <c r="F187" s="219" t="s">
        <v>137</v>
      </c>
      <c r="H187" s="220" t="n">
        <v>3</v>
      </c>
      <c r="I187" s="221"/>
      <c r="L187" s="217"/>
      <c r="M187" s="222"/>
      <c r="N187" s="223"/>
      <c r="O187" s="223"/>
      <c r="P187" s="223"/>
      <c r="Q187" s="223"/>
      <c r="R187" s="223"/>
      <c r="S187" s="223"/>
      <c r="T187" s="224"/>
      <c r="AT187" s="218" t="s">
        <v>145</v>
      </c>
      <c r="AU187" s="218" t="s">
        <v>85</v>
      </c>
      <c r="AV187" s="216" t="s">
        <v>85</v>
      </c>
      <c r="AW187" s="216" t="s">
        <v>33</v>
      </c>
      <c r="AX187" s="216" t="s">
        <v>18</v>
      </c>
      <c r="AY187" s="218" t="s">
        <v>136</v>
      </c>
    </row>
    <row r="188" s="113" customFormat="true" ht="24.15" hidden="false" customHeight="true" outlineLevel="0" collapsed="false">
      <c r="A188" s="110"/>
      <c r="B188" s="111"/>
      <c r="C188" s="235" t="s">
        <v>269</v>
      </c>
      <c r="D188" s="235" t="s">
        <v>219</v>
      </c>
      <c r="E188" s="236" t="s">
        <v>270</v>
      </c>
      <c r="F188" s="237" t="s">
        <v>271</v>
      </c>
      <c r="G188" s="238" t="s">
        <v>222</v>
      </c>
      <c r="H188" s="239" t="n">
        <v>3</v>
      </c>
      <c r="I188" s="240" t="n">
        <v>0</v>
      </c>
      <c r="J188" s="241" t="n">
        <f aca="false">ROUND(I188*H188,2)</f>
        <v>0</v>
      </c>
      <c r="K188" s="242"/>
      <c r="L188" s="243"/>
      <c r="M188" s="244"/>
      <c r="N188" s="245" t="s">
        <v>41</v>
      </c>
      <c r="O188" s="203" t="n">
        <v>0</v>
      </c>
      <c r="P188" s="203" t="n">
        <f aca="false">O188*H188</f>
        <v>0</v>
      </c>
      <c r="Q188" s="203" t="n">
        <v>0.0195</v>
      </c>
      <c r="R188" s="203" t="n">
        <f aca="false">Q188*H188</f>
        <v>0.0585</v>
      </c>
      <c r="S188" s="203" t="n">
        <v>0</v>
      </c>
      <c r="T188" s="204" t="n">
        <f aca="false">S188*H188</f>
        <v>0</v>
      </c>
      <c r="U188" s="110"/>
      <c r="V188" s="110"/>
      <c r="W188" s="110"/>
      <c r="X188" s="110"/>
      <c r="Y188" s="110"/>
      <c r="Z188" s="110"/>
      <c r="AA188" s="110"/>
      <c r="AB188" s="110"/>
      <c r="AC188" s="110"/>
      <c r="AD188" s="110"/>
      <c r="AE188" s="110"/>
      <c r="AR188" s="205" t="s">
        <v>223</v>
      </c>
      <c r="AT188" s="205" t="s">
        <v>219</v>
      </c>
      <c r="AU188" s="205" t="s">
        <v>85</v>
      </c>
      <c r="AY188" s="102" t="s">
        <v>136</v>
      </c>
      <c r="BE188" s="206" t="n">
        <f aca="false">IF(N188="základní",J188,0)</f>
        <v>0</v>
      </c>
      <c r="BF188" s="206" t="n">
        <f aca="false">IF(N188="snížená",J188,0)</f>
        <v>0</v>
      </c>
      <c r="BG188" s="206" t="n">
        <f aca="false">IF(N188="zákl. přenesená",J188,0)</f>
        <v>0</v>
      </c>
      <c r="BH188" s="206" t="n">
        <f aca="false">IF(N188="sníž. přenesená",J188,0)</f>
        <v>0</v>
      </c>
      <c r="BI188" s="206" t="n">
        <f aca="false">IF(N188="nulová",J188,0)</f>
        <v>0</v>
      </c>
      <c r="BJ188" s="102" t="s">
        <v>18</v>
      </c>
      <c r="BK188" s="206" t="n">
        <f aca="false">ROUND(I188*H188,2)</f>
        <v>0</v>
      </c>
      <c r="BL188" s="102" t="s">
        <v>209</v>
      </c>
      <c r="BM188" s="205" t="s">
        <v>272</v>
      </c>
    </row>
    <row r="189" s="216" customFormat="true" ht="12.8" hidden="true" customHeight="false" outlineLevel="0" collapsed="false">
      <c r="B189" s="217"/>
      <c r="D189" s="209" t="s">
        <v>145</v>
      </c>
      <c r="E189" s="218"/>
      <c r="F189" s="219" t="s">
        <v>137</v>
      </c>
      <c r="H189" s="220" t="n">
        <v>3</v>
      </c>
      <c r="I189" s="221"/>
      <c r="L189" s="217"/>
      <c r="M189" s="222"/>
      <c r="N189" s="223"/>
      <c r="O189" s="223"/>
      <c r="P189" s="223"/>
      <c r="Q189" s="223"/>
      <c r="R189" s="223"/>
      <c r="S189" s="223"/>
      <c r="T189" s="224"/>
      <c r="AT189" s="218" t="s">
        <v>145</v>
      </c>
      <c r="AU189" s="218" t="s">
        <v>85</v>
      </c>
      <c r="AV189" s="216" t="s">
        <v>85</v>
      </c>
      <c r="AW189" s="216" t="s">
        <v>33</v>
      </c>
      <c r="AX189" s="216" t="s">
        <v>18</v>
      </c>
      <c r="AY189" s="218" t="s">
        <v>136</v>
      </c>
    </row>
    <row r="190" s="113" customFormat="true" ht="24.15" hidden="false" customHeight="true" outlineLevel="0" collapsed="false">
      <c r="A190" s="110"/>
      <c r="B190" s="111"/>
      <c r="C190" s="235" t="s">
        <v>273</v>
      </c>
      <c r="D190" s="235" t="s">
        <v>219</v>
      </c>
      <c r="E190" s="236" t="s">
        <v>274</v>
      </c>
      <c r="F190" s="237" t="s">
        <v>275</v>
      </c>
      <c r="G190" s="238" t="s">
        <v>222</v>
      </c>
      <c r="H190" s="239" t="n">
        <v>3</v>
      </c>
      <c r="I190" s="240" t="n">
        <v>0</v>
      </c>
      <c r="J190" s="241" t="n">
        <f aca="false">ROUND(I190*H190,2)</f>
        <v>0</v>
      </c>
      <c r="K190" s="242"/>
      <c r="L190" s="243"/>
      <c r="M190" s="244"/>
      <c r="N190" s="245" t="s">
        <v>41</v>
      </c>
      <c r="O190" s="203" t="n">
        <v>0</v>
      </c>
      <c r="P190" s="203" t="n">
        <f aca="false">O190*H190</f>
        <v>0</v>
      </c>
      <c r="Q190" s="203" t="n">
        <v>0.0012</v>
      </c>
      <c r="R190" s="203" t="n">
        <f aca="false">Q190*H190</f>
        <v>0.0036</v>
      </c>
      <c r="S190" s="203" t="n">
        <v>0</v>
      </c>
      <c r="T190" s="204" t="n">
        <f aca="false">S190*H190</f>
        <v>0</v>
      </c>
      <c r="U190" s="110"/>
      <c r="V190" s="110"/>
      <c r="W190" s="110"/>
      <c r="X190" s="110"/>
      <c r="Y190" s="110"/>
      <c r="Z190" s="110"/>
      <c r="AA190" s="110"/>
      <c r="AB190" s="110"/>
      <c r="AC190" s="110"/>
      <c r="AD190" s="110"/>
      <c r="AE190" s="110"/>
      <c r="AR190" s="205" t="s">
        <v>223</v>
      </c>
      <c r="AT190" s="205" t="s">
        <v>219</v>
      </c>
      <c r="AU190" s="205" t="s">
        <v>85</v>
      </c>
      <c r="AY190" s="102" t="s">
        <v>136</v>
      </c>
      <c r="BE190" s="206" t="n">
        <f aca="false">IF(N190="základní",J190,0)</f>
        <v>0</v>
      </c>
      <c r="BF190" s="206" t="n">
        <f aca="false">IF(N190="snížená",J190,0)</f>
        <v>0</v>
      </c>
      <c r="BG190" s="206" t="n">
        <f aca="false">IF(N190="zákl. přenesená",J190,0)</f>
        <v>0</v>
      </c>
      <c r="BH190" s="206" t="n">
        <f aca="false">IF(N190="sníž. přenesená",J190,0)</f>
        <v>0</v>
      </c>
      <c r="BI190" s="206" t="n">
        <f aca="false">IF(N190="nulová",J190,0)</f>
        <v>0</v>
      </c>
      <c r="BJ190" s="102" t="s">
        <v>18</v>
      </c>
      <c r="BK190" s="206" t="n">
        <f aca="false">ROUND(I190*H190,2)</f>
        <v>0</v>
      </c>
      <c r="BL190" s="102" t="s">
        <v>209</v>
      </c>
      <c r="BM190" s="205" t="s">
        <v>276</v>
      </c>
    </row>
    <row r="191" s="113" customFormat="true" ht="24.15" hidden="false" customHeight="true" outlineLevel="0" collapsed="false">
      <c r="A191" s="110"/>
      <c r="B191" s="111"/>
      <c r="C191" s="193" t="s">
        <v>277</v>
      </c>
      <c r="D191" s="193" t="s">
        <v>139</v>
      </c>
      <c r="E191" s="194" t="s">
        <v>278</v>
      </c>
      <c r="F191" s="195" t="s">
        <v>279</v>
      </c>
      <c r="G191" s="196" t="s">
        <v>222</v>
      </c>
      <c r="H191" s="197" t="n">
        <v>3</v>
      </c>
      <c r="I191" s="198" t="n">
        <v>0</v>
      </c>
      <c r="J191" s="199" t="n">
        <f aca="false">ROUND(I191*H191,2)</f>
        <v>0</v>
      </c>
      <c r="K191" s="200"/>
      <c r="L191" s="111"/>
      <c r="M191" s="201"/>
      <c r="N191" s="202" t="s">
        <v>41</v>
      </c>
      <c r="O191" s="203" t="n">
        <v>0.05</v>
      </c>
      <c r="P191" s="203" t="n">
        <f aca="false">O191*H191</f>
        <v>0.15</v>
      </c>
      <c r="Q191" s="203" t="n">
        <v>0</v>
      </c>
      <c r="R191" s="203" t="n">
        <f aca="false">Q191*H191</f>
        <v>0</v>
      </c>
      <c r="S191" s="203" t="n">
        <v>0.024</v>
      </c>
      <c r="T191" s="204" t="n">
        <f aca="false">S191*H191</f>
        <v>0.072</v>
      </c>
      <c r="U191" s="110"/>
      <c r="V191" s="110"/>
      <c r="W191" s="110"/>
      <c r="X191" s="110"/>
      <c r="Y191" s="110"/>
      <c r="Z191" s="110"/>
      <c r="AA191" s="110"/>
      <c r="AB191" s="110"/>
      <c r="AC191" s="110"/>
      <c r="AD191" s="110"/>
      <c r="AE191" s="110"/>
      <c r="AR191" s="205" t="s">
        <v>209</v>
      </c>
      <c r="AT191" s="205" t="s">
        <v>139</v>
      </c>
      <c r="AU191" s="205" t="s">
        <v>85</v>
      </c>
      <c r="AY191" s="102" t="s">
        <v>136</v>
      </c>
      <c r="BE191" s="206" t="n">
        <f aca="false">IF(N191="základní",J191,0)</f>
        <v>0</v>
      </c>
      <c r="BF191" s="206" t="n">
        <f aca="false">IF(N191="snížená",J191,0)</f>
        <v>0</v>
      </c>
      <c r="BG191" s="206" t="n">
        <f aca="false">IF(N191="zákl. přenesená",J191,0)</f>
        <v>0</v>
      </c>
      <c r="BH191" s="206" t="n">
        <f aca="false">IF(N191="sníž. přenesená",J191,0)</f>
        <v>0</v>
      </c>
      <c r="BI191" s="206" t="n">
        <f aca="false">IF(N191="nulová",J191,0)</f>
        <v>0</v>
      </c>
      <c r="BJ191" s="102" t="s">
        <v>18</v>
      </c>
      <c r="BK191" s="206" t="n">
        <f aca="false">ROUND(I191*H191,2)</f>
        <v>0</v>
      </c>
      <c r="BL191" s="102" t="s">
        <v>209</v>
      </c>
      <c r="BM191" s="205" t="s">
        <v>280</v>
      </c>
    </row>
    <row r="192" s="216" customFormat="true" ht="12.8" hidden="false" customHeight="false" outlineLevel="0" collapsed="false">
      <c r="B192" s="217"/>
      <c r="D192" s="209" t="s">
        <v>145</v>
      </c>
      <c r="E192" s="218"/>
      <c r="F192" s="219" t="s">
        <v>137</v>
      </c>
      <c r="H192" s="220" t="n">
        <v>3</v>
      </c>
      <c r="I192" s="221"/>
      <c r="L192" s="217"/>
      <c r="M192" s="222"/>
      <c r="N192" s="223"/>
      <c r="O192" s="223"/>
      <c r="P192" s="223"/>
      <c r="Q192" s="223"/>
      <c r="R192" s="223"/>
      <c r="S192" s="223"/>
      <c r="T192" s="224"/>
      <c r="AT192" s="218" t="s">
        <v>145</v>
      </c>
      <c r="AU192" s="218" t="s">
        <v>85</v>
      </c>
      <c r="AV192" s="216" t="s">
        <v>85</v>
      </c>
      <c r="AW192" s="216" t="s">
        <v>33</v>
      </c>
      <c r="AX192" s="216" t="s">
        <v>18</v>
      </c>
      <c r="AY192" s="218" t="s">
        <v>136</v>
      </c>
    </row>
    <row r="193" s="113" customFormat="true" ht="24.15" hidden="false" customHeight="true" outlineLevel="0" collapsed="false">
      <c r="A193" s="110"/>
      <c r="B193" s="111"/>
      <c r="C193" s="193" t="s">
        <v>281</v>
      </c>
      <c r="D193" s="193" t="s">
        <v>139</v>
      </c>
      <c r="E193" s="194" t="s">
        <v>282</v>
      </c>
      <c r="F193" s="195" t="s">
        <v>283</v>
      </c>
      <c r="G193" s="196" t="s">
        <v>231</v>
      </c>
      <c r="H193" s="197" t="n">
        <v>145.476</v>
      </c>
      <c r="I193" s="198" t="n">
        <v>0</v>
      </c>
      <c r="J193" s="199" t="n">
        <f aca="false">ROUND(I193*H193,2)</f>
        <v>0</v>
      </c>
      <c r="K193" s="200"/>
      <c r="L193" s="111"/>
      <c r="M193" s="201"/>
      <c r="N193" s="202" t="s">
        <v>41</v>
      </c>
      <c r="O193" s="203" t="n">
        <v>0</v>
      </c>
      <c r="P193" s="203" t="n">
        <f aca="false">O193*H193</f>
        <v>0</v>
      </c>
      <c r="Q193" s="203" t="n">
        <v>0</v>
      </c>
      <c r="R193" s="203" t="n">
        <f aca="false">Q193*H193</f>
        <v>0</v>
      </c>
      <c r="S193" s="203" t="n">
        <v>0</v>
      </c>
      <c r="T193" s="204" t="n">
        <f aca="false">S193*H193</f>
        <v>0</v>
      </c>
      <c r="U193" s="110"/>
      <c r="V193" s="110"/>
      <c r="W193" s="110"/>
      <c r="X193" s="110"/>
      <c r="Y193" s="110"/>
      <c r="Z193" s="110"/>
      <c r="AA193" s="110"/>
      <c r="AB193" s="110"/>
      <c r="AC193" s="110"/>
      <c r="AD193" s="110"/>
      <c r="AE193" s="110"/>
      <c r="AR193" s="205" t="s">
        <v>209</v>
      </c>
      <c r="AT193" s="205" t="s">
        <v>139</v>
      </c>
      <c r="AU193" s="205" t="s">
        <v>85</v>
      </c>
      <c r="AY193" s="102" t="s">
        <v>136</v>
      </c>
      <c r="BE193" s="206" t="n">
        <f aca="false">IF(N193="základní",J193,0)</f>
        <v>0</v>
      </c>
      <c r="BF193" s="206" t="n">
        <f aca="false">IF(N193="snížená",J193,0)</f>
        <v>0</v>
      </c>
      <c r="BG193" s="206" t="n">
        <f aca="false">IF(N193="zákl. přenesená",J193,0)</f>
        <v>0</v>
      </c>
      <c r="BH193" s="206" t="n">
        <f aca="false">IF(N193="sníž. přenesená",J193,0)</f>
        <v>0</v>
      </c>
      <c r="BI193" s="206" t="n">
        <f aca="false">IF(N193="nulová",J193,0)</f>
        <v>0</v>
      </c>
      <c r="BJ193" s="102" t="s">
        <v>18</v>
      </c>
      <c r="BK193" s="206" t="n">
        <f aca="false">ROUND(I193*H193,2)</f>
        <v>0</v>
      </c>
      <c r="BL193" s="102" t="s">
        <v>209</v>
      </c>
      <c r="BM193" s="205" t="s">
        <v>284</v>
      </c>
    </row>
    <row r="194" s="180" customFormat="true" ht="22.8" hidden="false" customHeight="true" outlineLevel="0" collapsed="false">
      <c r="B194" s="181"/>
      <c r="D194" s="182" t="s">
        <v>75</v>
      </c>
      <c r="E194" s="191" t="s">
        <v>285</v>
      </c>
      <c r="F194" s="191" t="s">
        <v>286</v>
      </c>
      <c r="I194" s="234"/>
      <c r="J194" s="192" t="n">
        <f aca="false">BK194</f>
        <v>0</v>
      </c>
      <c r="L194" s="181"/>
      <c r="M194" s="185"/>
      <c r="N194" s="186"/>
      <c r="O194" s="186"/>
      <c r="P194" s="187" t="n">
        <f aca="false">SUM(P195:P221)</f>
        <v>25.23493</v>
      </c>
      <c r="Q194" s="186"/>
      <c r="R194" s="187" t="n">
        <f aca="false">SUM(R195:R221)</f>
        <v>0.5807311</v>
      </c>
      <c r="S194" s="186"/>
      <c r="T194" s="188" t="n">
        <f aca="false">SUM(T195:T221)</f>
        <v>0.601159</v>
      </c>
      <c r="AR194" s="182" t="s">
        <v>85</v>
      </c>
      <c r="AT194" s="189" t="s">
        <v>75</v>
      </c>
      <c r="AU194" s="189" t="s">
        <v>18</v>
      </c>
      <c r="AY194" s="182" t="s">
        <v>136</v>
      </c>
      <c r="BK194" s="190" t="n">
        <f aca="false">SUM(BK195:BK221)</f>
        <v>0</v>
      </c>
    </row>
    <row r="195" s="113" customFormat="true" ht="16.5" hidden="false" customHeight="true" outlineLevel="0" collapsed="false">
      <c r="A195" s="110"/>
      <c r="B195" s="111"/>
      <c r="C195" s="193" t="s">
        <v>287</v>
      </c>
      <c r="D195" s="193" t="s">
        <v>139</v>
      </c>
      <c r="E195" s="194" t="s">
        <v>288</v>
      </c>
      <c r="F195" s="195" t="s">
        <v>289</v>
      </c>
      <c r="G195" s="196" t="s">
        <v>142</v>
      </c>
      <c r="H195" s="197" t="n">
        <v>17.03</v>
      </c>
      <c r="I195" s="198" t="n">
        <v>0</v>
      </c>
      <c r="J195" s="199" t="n">
        <f aca="false">ROUND(I195*H195,2)</f>
        <v>0</v>
      </c>
      <c r="K195" s="200"/>
      <c r="L195" s="111"/>
      <c r="M195" s="201"/>
      <c r="N195" s="202" t="s">
        <v>41</v>
      </c>
      <c r="O195" s="203" t="n">
        <v>0.024</v>
      </c>
      <c r="P195" s="203" t="n">
        <f aca="false">O195*H195</f>
        <v>0.40872</v>
      </c>
      <c r="Q195" s="203" t="n">
        <v>0</v>
      </c>
      <c r="R195" s="203" t="n">
        <f aca="false">Q195*H195</f>
        <v>0</v>
      </c>
      <c r="S195" s="203" t="n">
        <v>0</v>
      </c>
      <c r="T195" s="204" t="n">
        <f aca="false">S195*H195</f>
        <v>0</v>
      </c>
      <c r="U195" s="110"/>
      <c r="V195" s="110"/>
      <c r="W195" s="110"/>
      <c r="X195" s="110"/>
      <c r="Y195" s="110"/>
      <c r="Z195" s="110"/>
      <c r="AA195" s="110"/>
      <c r="AB195" s="110"/>
      <c r="AC195" s="110"/>
      <c r="AD195" s="110"/>
      <c r="AE195" s="110"/>
      <c r="AR195" s="205" t="s">
        <v>209</v>
      </c>
      <c r="AT195" s="205" t="s">
        <v>139</v>
      </c>
      <c r="AU195" s="205" t="s">
        <v>85</v>
      </c>
      <c r="AY195" s="102" t="s">
        <v>136</v>
      </c>
      <c r="BE195" s="206" t="n">
        <f aca="false">IF(N195="základní",J195,0)</f>
        <v>0</v>
      </c>
      <c r="BF195" s="206" t="n">
        <f aca="false">IF(N195="snížená",J195,0)</f>
        <v>0</v>
      </c>
      <c r="BG195" s="206" t="n">
        <f aca="false">IF(N195="zákl. přenesená",J195,0)</f>
        <v>0</v>
      </c>
      <c r="BH195" s="206" t="n">
        <f aca="false">IF(N195="sníž. přenesená",J195,0)</f>
        <v>0</v>
      </c>
      <c r="BI195" s="206" t="n">
        <f aca="false">IF(N195="nulová",J195,0)</f>
        <v>0</v>
      </c>
      <c r="BJ195" s="102" t="s">
        <v>18</v>
      </c>
      <c r="BK195" s="206" t="n">
        <f aca="false">ROUND(I195*H195,2)</f>
        <v>0</v>
      </c>
      <c r="BL195" s="102" t="s">
        <v>209</v>
      </c>
      <c r="BM195" s="205" t="s">
        <v>290</v>
      </c>
    </row>
    <row r="196" s="113" customFormat="true" ht="16.5" hidden="false" customHeight="true" outlineLevel="0" collapsed="false">
      <c r="A196" s="110"/>
      <c r="B196" s="111"/>
      <c r="C196" s="193" t="s">
        <v>291</v>
      </c>
      <c r="D196" s="193" t="s">
        <v>139</v>
      </c>
      <c r="E196" s="194" t="s">
        <v>292</v>
      </c>
      <c r="F196" s="195" t="s">
        <v>293</v>
      </c>
      <c r="G196" s="196" t="s">
        <v>142</v>
      </c>
      <c r="H196" s="197" t="n">
        <v>34.06</v>
      </c>
      <c r="I196" s="198" t="n">
        <v>0</v>
      </c>
      <c r="J196" s="199" t="n">
        <f aca="false">ROUND(I196*H196,2)</f>
        <v>0</v>
      </c>
      <c r="K196" s="200"/>
      <c r="L196" s="111"/>
      <c r="M196" s="201"/>
      <c r="N196" s="202" t="s">
        <v>41</v>
      </c>
      <c r="O196" s="203" t="n">
        <v>0.044</v>
      </c>
      <c r="P196" s="203" t="n">
        <f aca="false">O196*H196</f>
        <v>1.49864</v>
      </c>
      <c r="Q196" s="203" t="n">
        <v>0.0003</v>
      </c>
      <c r="R196" s="203" t="n">
        <f aca="false">Q196*H196</f>
        <v>0.010218</v>
      </c>
      <c r="S196" s="203" t="n">
        <v>0</v>
      </c>
      <c r="T196" s="204" t="n">
        <f aca="false">S196*H196</f>
        <v>0</v>
      </c>
      <c r="U196" s="110"/>
      <c r="V196" s="110"/>
      <c r="W196" s="110"/>
      <c r="X196" s="110"/>
      <c r="Y196" s="110"/>
      <c r="Z196" s="110"/>
      <c r="AA196" s="110"/>
      <c r="AB196" s="110"/>
      <c r="AC196" s="110"/>
      <c r="AD196" s="110"/>
      <c r="AE196" s="110"/>
      <c r="AR196" s="205" t="s">
        <v>209</v>
      </c>
      <c r="AT196" s="205" t="s">
        <v>139</v>
      </c>
      <c r="AU196" s="205" t="s">
        <v>85</v>
      </c>
      <c r="AY196" s="102" t="s">
        <v>136</v>
      </c>
      <c r="BE196" s="206" t="n">
        <f aca="false">IF(N196="základní",J196,0)</f>
        <v>0</v>
      </c>
      <c r="BF196" s="206" t="n">
        <f aca="false">IF(N196="snížená",J196,0)</f>
        <v>0</v>
      </c>
      <c r="BG196" s="206" t="n">
        <f aca="false">IF(N196="zákl. přenesená",J196,0)</f>
        <v>0</v>
      </c>
      <c r="BH196" s="206" t="n">
        <f aca="false">IF(N196="sníž. přenesená",J196,0)</f>
        <v>0</v>
      </c>
      <c r="BI196" s="206" t="n">
        <f aca="false">IF(N196="nulová",J196,0)</f>
        <v>0</v>
      </c>
      <c r="BJ196" s="102" t="s">
        <v>18</v>
      </c>
      <c r="BK196" s="206" t="n">
        <f aca="false">ROUND(I196*H196,2)</f>
        <v>0</v>
      </c>
      <c r="BL196" s="102" t="s">
        <v>209</v>
      </c>
      <c r="BM196" s="205" t="s">
        <v>294</v>
      </c>
    </row>
    <row r="197" s="216" customFormat="true" ht="12.8" hidden="true" customHeight="false" outlineLevel="0" collapsed="false">
      <c r="B197" s="217"/>
      <c r="D197" s="209" t="s">
        <v>145</v>
      </c>
      <c r="E197" s="218"/>
      <c r="F197" s="219" t="s">
        <v>295</v>
      </c>
      <c r="H197" s="220" t="n">
        <v>34.06</v>
      </c>
      <c r="I197" s="221"/>
      <c r="L197" s="217"/>
      <c r="M197" s="222"/>
      <c r="N197" s="223"/>
      <c r="O197" s="223"/>
      <c r="P197" s="223"/>
      <c r="Q197" s="223"/>
      <c r="R197" s="223"/>
      <c r="S197" s="223"/>
      <c r="T197" s="224"/>
      <c r="AT197" s="218" t="s">
        <v>145</v>
      </c>
      <c r="AU197" s="218" t="s">
        <v>85</v>
      </c>
      <c r="AV197" s="216" t="s">
        <v>85</v>
      </c>
      <c r="AW197" s="216" t="s">
        <v>33</v>
      </c>
      <c r="AX197" s="216" t="s">
        <v>18</v>
      </c>
      <c r="AY197" s="218" t="s">
        <v>136</v>
      </c>
    </row>
    <row r="198" s="113" customFormat="true" ht="21.75" hidden="false" customHeight="true" outlineLevel="0" collapsed="false">
      <c r="A198" s="110"/>
      <c r="B198" s="111"/>
      <c r="C198" s="193" t="s">
        <v>296</v>
      </c>
      <c r="D198" s="193" t="s">
        <v>139</v>
      </c>
      <c r="E198" s="194" t="s">
        <v>297</v>
      </c>
      <c r="F198" s="195" t="s">
        <v>298</v>
      </c>
      <c r="G198" s="196" t="s">
        <v>142</v>
      </c>
      <c r="H198" s="197" t="n">
        <v>17.03</v>
      </c>
      <c r="I198" s="198" t="n">
        <v>0</v>
      </c>
      <c r="J198" s="199" t="n">
        <f aca="false">ROUND(I198*H198,2)</f>
        <v>0</v>
      </c>
      <c r="K198" s="200"/>
      <c r="L198" s="111"/>
      <c r="M198" s="201"/>
      <c r="N198" s="202" t="s">
        <v>41</v>
      </c>
      <c r="O198" s="203" t="n">
        <v>0.192</v>
      </c>
      <c r="P198" s="203" t="n">
        <f aca="false">O198*H198</f>
        <v>3.26976</v>
      </c>
      <c r="Q198" s="203" t="n">
        <v>0.00455</v>
      </c>
      <c r="R198" s="203" t="n">
        <f aca="false">Q198*H198</f>
        <v>0.0774865</v>
      </c>
      <c r="S198" s="203" t="n">
        <v>0</v>
      </c>
      <c r="T198" s="204" t="n">
        <f aca="false">S198*H198</f>
        <v>0</v>
      </c>
      <c r="U198" s="110"/>
      <c r="V198" s="110"/>
      <c r="W198" s="110"/>
      <c r="X198" s="110"/>
      <c r="Y198" s="110"/>
      <c r="Z198" s="110"/>
      <c r="AA198" s="110"/>
      <c r="AB198" s="110"/>
      <c r="AC198" s="110"/>
      <c r="AD198" s="110"/>
      <c r="AE198" s="110"/>
      <c r="AR198" s="205" t="s">
        <v>209</v>
      </c>
      <c r="AT198" s="205" t="s">
        <v>139</v>
      </c>
      <c r="AU198" s="205" t="s">
        <v>85</v>
      </c>
      <c r="AY198" s="102" t="s">
        <v>136</v>
      </c>
      <c r="BE198" s="206" t="n">
        <f aca="false">IF(N198="základní",J198,0)</f>
        <v>0</v>
      </c>
      <c r="BF198" s="206" t="n">
        <f aca="false">IF(N198="snížená",J198,0)</f>
        <v>0</v>
      </c>
      <c r="BG198" s="206" t="n">
        <f aca="false">IF(N198="zákl. přenesená",J198,0)</f>
        <v>0</v>
      </c>
      <c r="BH198" s="206" t="n">
        <f aca="false">IF(N198="sníž. přenesená",J198,0)</f>
        <v>0</v>
      </c>
      <c r="BI198" s="206" t="n">
        <f aca="false">IF(N198="nulová",J198,0)</f>
        <v>0</v>
      </c>
      <c r="BJ198" s="102" t="s">
        <v>18</v>
      </c>
      <c r="BK198" s="206" t="n">
        <f aca="false">ROUND(I198*H198,2)</f>
        <v>0</v>
      </c>
      <c r="BL198" s="102" t="s">
        <v>209</v>
      </c>
      <c r="BM198" s="205" t="s">
        <v>299</v>
      </c>
    </row>
    <row r="199" s="113" customFormat="true" ht="16.5" hidden="false" customHeight="true" outlineLevel="0" collapsed="false">
      <c r="A199" s="110"/>
      <c r="B199" s="111"/>
      <c r="C199" s="193" t="s">
        <v>300</v>
      </c>
      <c r="D199" s="193" t="s">
        <v>139</v>
      </c>
      <c r="E199" s="194" t="s">
        <v>301</v>
      </c>
      <c r="F199" s="195" t="s">
        <v>302</v>
      </c>
      <c r="G199" s="196" t="s">
        <v>142</v>
      </c>
      <c r="H199" s="197" t="n">
        <v>17.03</v>
      </c>
      <c r="I199" s="198" t="n">
        <v>0</v>
      </c>
      <c r="J199" s="199" t="n">
        <f aca="false">ROUND(I199*H199,2)</f>
        <v>0</v>
      </c>
      <c r="K199" s="200"/>
      <c r="L199" s="111"/>
      <c r="M199" s="201"/>
      <c r="N199" s="202" t="s">
        <v>41</v>
      </c>
      <c r="O199" s="203" t="n">
        <v>0.239</v>
      </c>
      <c r="P199" s="203" t="n">
        <f aca="false">O199*H199</f>
        <v>4.07017</v>
      </c>
      <c r="Q199" s="203" t="n">
        <v>0</v>
      </c>
      <c r="R199" s="203" t="n">
        <f aca="false">Q199*H199</f>
        <v>0</v>
      </c>
      <c r="S199" s="203" t="n">
        <v>0.0353</v>
      </c>
      <c r="T199" s="204" t="n">
        <f aca="false">S199*H199</f>
        <v>0.601159</v>
      </c>
      <c r="U199" s="110"/>
      <c r="V199" s="110"/>
      <c r="W199" s="110"/>
      <c r="X199" s="110"/>
      <c r="Y199" s="110"/>
      <c r="Z199" s="110"/>
      <c r="AA199" s="110"/>
      <c r="AB199" s="110"/>
      <c r="AC199" s="110"/>
      <c r="AD199" s="110"/>
      <c r="AE199" s="110"/>
      <c r="AR199" s="205" t="s">
        <v>209</v>
      </c>
      <c r="AT199" s="205" t="s">
        <v>139</v>
      </c>
      <c r="AU199" s="205" t="s">
        <v>85</v>
      </c>
      <c r="AY199" s="102" t="s">
        <v>136</v>
      </c>
      <c r="BE199" s="206" t="n">
        <f aca="false">IF(N199="základní",J199,0)</f>
        <v>0</v>
      </c>
      <c r="BF199" s="206" t="n">
        <f aca="false">IF(N199="snížená",J199,0)</f>
        <v>0</v>
      </c>
      <c r="BG199" s="206" t="n">
        <f aca="false">IF(N199="zákl. přenesená",J199,0)</f>
        <v>0</v>
      </c>
      <c r="BH199" s="206" t="n">
        <f aca="false">IF(N199="sníž. přenesená",J199,0)</f>
        <v>0</v>
      </c>
      <c r="BI199" s="206" t="n">
        <f aca="false">IF(N199="nulová",J199,0)</f>
        <v>0</v>
      </c>
      <c r="BJ199" s="102" t="s">
        <v>18</v>
      </c>
      <c r="BK199" s="206" t="n">
        <f aca="false">ROUND(I199*H199,2)</f>
        <v>0</v>
      </c>
      <c r="BL199" s="102" t="s">
        <v>209</v>
      </c>
      <c r="BM199" s="205" t="s">
        <v>303</v>
      </c>
    </row>
    <row r="200" s="207" customFormat="true" ht="12.8" hidden="true" customHeight="false" outlineLevel="0" collapsed="false">
      <c r="B200" s="208"/>
      <c r="D200" s="209" t="s">
        <v>145</v>
      </c>
      <c r="E200" s="210"/>
      <c r="F200" s="211" t="s">
        <v>161</v>
      </c>
      <c r="H200" s="210"/>
      <c r="I200" s="212"/>
      <c r="L200" s="208"/>
      <c r="M200" s="213"/>
      <c r="N200" s="214"/>
      <c r="O200" s="214"/>
      <c r="P200" s="214"/>
      <c r="Q200" s="214"/>
      <c r="R200" s="214"/>
      <c r="S200" s="214"/>
      <c r="T200" s="215"/>
      <c r="AT200" s="210" t="s">
        <v>145</v>
      </c>
      <c r="AU200" s="210" t="s">
        <v>85</v>
      </c>
      <c r="AV200" s="207" t="s">
        <v>18</v>
      </c>
      <c r="AW200" s="207" t="s">
        <v>33</v>
      </c>
      <c r="AX200" s="207" t="s">
        <v>76</v>
      </c>
      <c r="AY200" s="210" t="s">
        <v>136</v>
      </c>
    </row>
    <row r="201" s="216" customFormat="true" ht="12.8" hidden="true" customHeight="false" outlineLevel="0" collapsed="false">
      <c r="B201" s="217"/>
      <c r="D201" s="209" t="s">
        <v>145</v>
      </c>
      <c r="E201" s="218"/>
      <c r="F201" s="219" t="s">
        <v>162</v>
      </c>
      <c r="H201" s="220" t="n">
        <v>9.47</v>
      </c>
      <c r="I201" s="221"/>
      <c r="L201" s="217"/>
      <c r="M201" s="222"/>
      <c r="N201" s="223"/>
      <c r="O201" s="223"/>
      <c r="P201" s="223"/>
      <c r="Q201" s="223"/>
      <c r="R201" s="223"/>
      <c r="S201" s="223"/>
      <c r="T201" s="224"/>
      <c r="AT201" s="218" t="s">
        <v>145</v>
      </c>
      <c r="AU201" s="218" t="s">
        <v>85</v>
      </c>
      <c r="AV201" s="216" t="s">
        <v>85</v>
      </c>
      <c r="AW201" s="216" t="s">
        <v>33</v>
      </c>
      <c r="AX201" s="216" t="s">
        <v>76</v>
      </c>
      <c r="AY201" s="218" t="s">
        <v>136</v>
      </c>
    </row>
    <row r="202" s="207" customFormat="true" ht="12.8" hidden="true" customHeight="false" outlineLevel="0" collapsed="false">
      <c r="B202" s="208"/>
      <c r="D202" s="209" t="s">
        <v>145</v>
      </c>
      <c r="E202" s="210"/>
      <c r="F202" s="211" t="s">
        <v>146</v>
      </c>
      <c r="H202" s="210"/>
      <c r="I202" s="212"/>
      <c r="L202" s="208"/>
      <c r="M202" s="213"/>
      <c r="N202" s="214"/>
      <c r="O202" s="214"/>
      <c r="P202" s="214"/>
      <c r="Q202" s="214"/>
      <c r="R202" s="214"/>
      <c r="S202" s="214"/>
      <c r="T202" s="215"/>
      <c r="AT202" s="210" t="s">
        <v>145</v>
      </c>
      <c r="AU202" s="210" t="s">
        <v>85</v>
      </c>
      <c r="AV202" s="207" t="s">
        <v>18</v>
      </c>
      <c r="AW202" s="207" t="s">
        <v>33</v>
      </c>
      <c r="AX202" s="207" t="s">
        <v>76</v>
      </c>
      <c r="AY202" s="210" t="s">
        <v>136</v>
      </c>
    </row>
    <row r="203" s="216" customFormat="true" ht="12.8" hidden="true" customHeight="false" outlineLevel="0" collapsed="false">
      <c r="B203" s="217"/>
      <c r="D203" s="209" t="s">
        <v>145</v>
      </c>
      <c r="E203" s="218"/>
      <c r="F203" s="219" t="s">
        <v>163</v>
      </c>
      <c r="H203" s="220" t="n">
        <v>7.56</v>
      </c>
      <c r="I203" s="221"/>
      <c r="L203" s="217"/>
      <c r="M203" s="222"/>
      <c r="N203" s="223"/>
      <c r="O203" s="223"/>
      <c r="P203" s="223"/>
      <c r="Q203" s="223"/>
      <c r="R203" s="223"/>
      <c r="S203" s="223"/>
      <c r="T203" s="224"/>
      <c r="AT203" s="218" t="s">
        <v>145</v>
      </c>
      <c r="AU203" s="218" t="s">
        <v>85</v>
      </c>
      <c r="AV203" s="216" t="s">
        <v>85</v>
      </c>
      <c r="AW203" s="216" t="s">
        <v>33</v>
      </c>
      <c r="AX203" s="216" t="s">
        <v>76</v>
      </c>
      <c r="AY203" s="218" t="s">
        <v>136</v>
      </c>
    </row>
    <row r="204" s="225" customFormat="true" ht="12.8" hidden="true" customHeight="false" outlineLevel="0" collapsed="false">
      <c r="B204" s="226"/>
      <c r="D204" s="209" t="s">
        <v>145</v>
      </c>
      <c r="E204" s="227"/>
      <c r="F204" s="228" t="s">
        <v>149</v>
      </c>
      <c r="H204" s="229" t="n">
        <v>17.03</v>
      </c>
      <c r="I204" s="230"/>
      <c r="L204" s="226"/>
      <c r="M204" s="231"/>
      <c r="N204" s="232"/>
      <c r="O204" s="232"/>
      <c r="P204" s="232"/>
      <c r="Q204" s="232"/>
      <c r="R204" s="232"/>
      <c r="S204" s="232"/>
      <c r="T204" s="233"/>
      <c r="AT204" s="227" t="s">
        <v>145</v>
      </c>
      <c r="AU204" s="227" t="s">
        <v>85</v>
      </c>
      <c r="AV204" s="225" t="s">
        <v>143</v>
      </c>
      <c r="AW204" s="225" t="s">
        <v>33</v>
      </c>
      <c r="AX204" s="225" t="s">
        <v>18</v>
      </c>
      <c r="AY204" s="227" t="s">
        <v>136</v>
      </c>
    </row>
    <row r="205" s="113" customFormat="true" ht="24.15" hidden="false" customHeight="true" outlineLevel="0" collapsed="false">
      <c r="A205" s="110"/>
      <c r="B205" s="111"/>
      <c r="C205" s="193" t="s">
        <v>304</v>
      </c>
      <c r="D205" s="193" t="s">
        <v>139</v>
      </c>
      <c r="E205" s="194" t="s">
        <v>305</v>
      </c>
      <c r="F205" s="195" t="s">
        <v>306</v>
      </c>
      <c r="G205" s="196" t="s">
        <v>142</v>
      </c>
      <c r="H205" s="197" t="n">
        <v>17.03</v>
      </c>
      <c r="I205" s="198" t="n">
        <v>0</v>
      </c>
      <c r="J205" s="199" t="n">
        <f aca="false">ROUND(I205*H205,2)</f>
        <v>0</v>
      </c>
      <c r="K205" s="200"/>
      <c r="L205" s="111"/>
      <c r="M205" s="201"/>
      <c r="N205" s="202" t="s">
        <v>41</v>
      </c>
      <c r="O205" s="203" t="n">
        <v>0.61</v>
      </c>
      <c r="P205" s="203" t="n">
        <f aca="false">O205*H205</f>
        <v>10.3883</v>
      </c>
      <c r="Q205" s="203" t="n">
        <v>0.0063</v>
      </c>
      <c r="R205" s="203" t="n">
        <f aca="false">Q205*H205</f>
        <v>0.107289</v>
      </c>
      <c r="S205" s="203" t="n">
        <v>0</v>
      </c>
      <c r="T205" s="204" t="n">
        <f aca="false">S205*H205</f>
        <v>0</v>
      </c>
      <c r="U205" s="110"/>
      <c r="V205" s="110"/>
      <c r="W205" s="110"/>
      <c r="X205" s="110"/>
      <c r="Y205" s="110"/>
      <c r="Z205" s="110"/>
      <c r="AA205" s="110"/>
      <c r="AB205" s="110"/>
      <c r="AC205" s="110"/>
      <c r="AD205" s="110"/>
      <c r="AE205" s="110"/>
      <c r="AR205" s="205" t="s">
        <v>143</v>
      </c>
      <c r="AT205" s="205" t="s">
        <v>139</v>
      </c>
      <c r="AU205" s="205" t="s">
        <v>85</v>
      </c>
      <c r="AY205" s="102" t="s">
        <v>136</v>
      </c>
      <c r="BE205" s="206" t="n">
        <f aca="false">IF(N205="základní",J205,0)</f>
        <v>0</v>
      </c>
      <c r="BF205" s="206" t="n">
        <f aca="false">IF(N205="snížená",J205,0)</f>
        <v>0</v>
      </c>
      <c r="BG205" s="206" t="n">
        <f aca="false">IF(N205="zákl. přenesená",J205,0)</f>
        <v>0</v>
      </c>
      <c r="BH205" s="206" t="n">
        <f aca="false">IF(N205="sníž. přenesená",J205,0)</f>
        <v>0</v>
      </c>
      <c r="BI205" s="206" t="n">
        <f aca="false">IF(N205="nulová",J205,0)</f>
        <v>0</v>
      </c>
      <c r="BJ205" s="102" t="s">
        <v>18</v>
      </c>
      <c r="BK205" s="206" t="n">
        <f aca="false">ROUND(I205*H205,2)</f>
        <v>0</v>
      </c>
      <c r="BL205" s="102" t="s">
        <v>143</v>
      </c>
      <c r="BM205" s="205" t="s">
        <v>307</v>
      </c>
    </row>
    <row r="206" s="207" customFormat="true" ht="12.8" hidden="true" customHeight="false" outlineLevel="0" collapsed="false">
      <c r="B206" s="208"/>
      <c r="D206" s="209" t="s">
        <v>145</v>
      </c>
      <c r="E206" s="210"/>
      <c r="F206" s="211" t="s">
        <v>161</v>
      </c>
      <c r="H206" s="210"/>
      <c r="I206" s="212"/>
      <c r="L206" s="208"/>
      <c r="M206" s="213"/>
      <c r="N206" s="214"/>
      <c r="O206" s="214"/>
      <c r="P206" s="214"/>
      <c r="Q206" s="214"/>
      <c r="R206" s="214"/>
      <c r="S206" s="214"/>
      <c r="T206" s="215"/>
      <c r="AT206" s="210" t="s">
        <v>145</v>
      </c>
      <c r="AU206" s="210" t="s">
        <v>85</v>
      </c>
      <c r="AV206" s="207" t="s">
        <v>18</v>
      </c>
      <c r="AW206" s="207" t="s">
        <v>33</v>
      </c>
      <c r="AX206" s="207" t="s">
        <v>76</v>
      </c>
      <c r="AY206" s="210" t="s">
        <v>136</v>
      </c>
    </row>
    <row r="207" s="216" customFormat="true" ht="12.8" hidden="true" customHeight="false" outlineLevel="0" collapsed="false">
      <c r="B207" s="217"/>
      <c r="D207" s="209" t="s">
        <v>145</v>
      </c>
      <c r="E207" s="218"/>
      <c r="F207" s="219" t="s">
        <v>162</v>
      </c>
      <c r="H207" s="220" t="n">
        <v>9.47</v>
      </c>
      <c r="I207" s="221"/>
      <c r="L207" s="217"/>
      <c r="M207" s="222"/>
      <c r="N207" s="223"/>
      <c r="O207" s="223"/>
      <c r="P207" s="223"/>
      <c r="Q207" s="223"/>
      <c r="R207" s="223"/>
      <c r="S207" s="223"/>
      <c r="T207" s="224"/>
      <c r="AT207" s="218" t="s">
        <v>145</v>
      </c>
      <c r="AU207" s="218" t="s">
        <v>85</v>
      </c>
      <c r="AV207" s="216" t="s">
        <v>85</v>
      </c>
      <c r="AW207" s="216" t="s">
        <v>33</v>
      </c>
      <c r="AX207" s="216" t="s">
        <v>76</v>
      </c>
      <c r="AY207" s="218" t="s">
        <v>136</v>
      </c>
    </row>
    <row r="208" s="207" customFormat="true" ht="12.8" hidden="true" customHeight="false" outlineLevel="0" collapsed="false">
      <c r="B208" s="208"/>
      <c r="D208" s="209" t="s">
        <v>145</v>
      </c>
      <c r="E208" s="210"/>
      <c r="F208" s="211" t="s">
        <v>146</v>
      </c>
      <c r="H208" s="210"/>
      <c r="I208" s="212"/>
      <c r="L208" s="208"/>
      <c r="M208" s="213"/>
      <c r="N208" s="214"/>
      <c r="O208" s="214"/>
      <c r="P208" s="214"/>
      <c r="Q208" s="214"/>
      <c r="R208" s="214"/>
      <c r="S208" s="214"/>
      <c r="T208" s="215"/>
      <c r="AT208" s="210" t="s">
        <v>145</v>
      </c>
      <c r="AU208" s="210" t="s">
        <v>85</v>
      </c>
      <c r="AV208" s="207" t="s">
        <v>18</v>
      </c>
      <c r="AW208" s="207" t="s">
        <v>33</v>
      </c>
      <c r="AX208" s="207" t="s">
        <v>76</v>
      </c>
      <c r="AY208" s="210" t="s">
        <v>136</v>
      </c>
    </row>
    <row r="209" s="216" customFormat="true" ht="12.8" hidden="true" customHeight="false" outlineLevel="0" collapsed="false">
      <c r="B209" s="217"/>
      <c r="D209" s="209" t="s">
        <v>145</v>
      </c>
      <c r="E209" s="218"/>
      <c r="F209" s="219" t="s">
        <v>163</v>
      </c>
      <c r="H209" s="220" t="n">
        <v>7.56</v>
      </c>
      <c r="I209" s="221"/>
      <c r="L209" s="217"/>
      <c r="M209" s="222"/>
      <c r="N209" s="223"/>
      <c r="O209" s="223"/>
      <c r="P209" s="223"/>
      <c r="Q209" s="223"/>
      <c r="R209" s="223"/>
      <c r="S209" s="223"/>
      <c r="T209" s="224"/>
      <c r="AT209" s="218" t="s">
        <v>145</v>
      </c>
      <c r="AU209" s="218" t="s">
        <v>85</v>
      </c>
      <c r="AV209" s="216" t="s">
        <v>85</v>
      </c>
      <c r="AW209" s="216" t="s">
        <v>33</v>
      </c>
      <c r="AX209" s="216" t="s">
        <v>76</v>
      </c>
      <c r="AY209" s="218" t="s">
        <v>136</v>
      </c>
    </row>
    <row r="210" s="225" customFormat="true" ht="12.8" hidden="true" customHeight="false" outlineLevel="0" collapsed="false">
      <c r="B210" s="226"/>
      <c r="D210" s="209" t="s">
        <v>145</v>
      </c>
      <c r="E210" s="227"/>
      <c r="F210" s="228" t="s">
        <v>149</v>
      </c>
      <c r="H210" s="229" t="n">
        <v>17.03</v>
      </c>
      <c r="I210" s="230"/>
      <c r="L210" s="226"/>
      <c r="M210" s="231"/>
      <c r="N210" s="232"/>
      <c r="O210" s="232"/>
      <c r="P210" s="232"/>
      <c r="Q210" s="232"/>
      <c r="R210" s="232"/>
      <c r="S210" s="232"/>
      <c r="T210" s="233"/>
      <c r="AT210" s="227" t="s">
        <v>145</v>
      </c>
      <c r="AU210" s="227" t="s">
        <v>85</v>
      </c>
      <c r="AV210" s="225" t="s">
        <v>143</v>
      </c>
      <c r="AW210" s="225" t="s">
        <v>33</v>
      </c>
      <c r="AX210" s="225" t="s">
        <v>18</v>
      </c>
      <c r="AY210" s="227" t="s">
        <v>136</v>
      </c>
    </row>
    <row r="211" s="113" customFormat="true" ht="33" hidden="false" customHeight="true" outlineLevel="0" collapsed="false">
      <c r="A211" s="110"/>
      <c r="B211" s="111"/>
      <c r="C211" s="235" t="s">
        <v>308</v>
      </c>
      <c r="D211" s="235" t="s">
        <v>219</v>
      </c>
      <c r="E211" s="236" t="s">
        <v>309</v>
      </c>
      <c r="F211" s="237" t="s">
        <v>310</v>
      </c>
      <c r="G211" s="238" t="s">
        <v>142</v>
      </c>
      <c r="H211" s="239" t="n">
        <v>18.733</v>
      </c>
      <c r="I211" s="240" t="n">
        <v>0</v>
      </c>
      <c r="J211" s="241" t="n">
        <f aca="false">ROUND(I211*H211,2)</f>
        <v>0</v>
      </c>
      <c r="K211" s="242"/>
      <c r="L211" s="243"/>
      <c r="M211" s="244"/>
      <c r="N211" s="245" t="s">
        <v>41</v>
      </c>
      <c r="O211" s="203" t="n">
        <v>0</v>
      </c>
      <c r="P211" s="203" t="n">
        <f aca="false">O211*H211</f>
        <v>0</v>
      </c>
      <c r="Q211" s="203" t="n">
        <v>0.0192</v>
      </c>
      <c r="R211" s="203" t="n">
        <f aca="false">Q211*H211</f>
        <v>0.3596736</v>
      </c>
      <c r="S211" s="203" t="n">
        <v>0</v>
      </c>
      <c r="T211" s="204" t="n">
        <f aca="false">S211*H211</f>
        <v>0</v>
      </c>
      <c r="U211" s="110"/>
      <c r="V211" s="110"/>
      <c r="W211" s="110"/>
      <c r="X211" s="110"/>
      <c r="Y211" s="110"/>
      <c r="Z211" s="110"/>
      <c r="AA211" s="110"/>
      <c r="AB211" s="110"/>
      <c r="AC211" s="110"/>
      <c r="AD211" s="110"/>
      <c r="AE211" s="110"/>
      <c r="AR211" s="205" t="s">
        <v>184</v>
      </c>
      <c r="AT211" s="205" t="s">
        <v>219</v>
      </c>
      <c r="AU211" s="205" t="s">
        <v>85</v>
      </c>
      <c r="AY211" s="102" t="s">
        <v>136</v>
      </c>
      <c r="BE211" s="206" t="n">
        <f aca="false">IF(N211="základní",J211,0)</f>
        <v>0</v>
      </c>
      <c r="BF211" s="206" t="n">
        <f aca="false">IF(N211="snížená",J211,0)</f>
        <v>0</v>
      </c>
      <c r="BG211" s="206" t="n">
        <f aca="false">IF(N211="zákl. přenesená",J211,0)</f>
        <v>0</v>
      </c>
      <c r="BH211" s="206" t="n">
        <f aca="false">IF(N211="sníž. přenesená",J211,0)</f>
        <v>0</v>
      </c>
      <c r="BI211" s="206" t="n">
        <f aca="false">IF(N211="nulová",J211,0)</f>
        <v>0</v>
      </c>
      <c r="BJ211" s="102" t="s">
        <v>18</v>
      </c>
      <c r="BK211" s="206" t="n">
        <f aca="false">ROUND(I211*H211,2)</f>
        <v>0</v>
      </c>
      <c r="BL211" s="102" t="s">
        <v>143</v>
      </c>
      <c r="BM211" s="205" t="s">
        <v>311</v>
      </c>
    </row>
    <row r="212" s="216" customFormat="true" ht="12.8" hidden="true" customHeight="false" outlineLevel="0" collapsed="false">
      <c r="B212" s="217"/>
      <c r="D212" s="209" t="s">
        <v>145</v>
      </c>
      <c r="F212" s="219" t="s">
        <v>312</v>
      </c>
      <c r="H212" s="220" t="n">
        <v>18.733</v>
      </c>
      <c r="I212" s="221"/>
      <c r="L212" s="217"/>
      <c r="M212" s="222"/>
      <c r="N212" s="223"/>
      <c r="O212" s="223"/>
      <c r="P212" s="223"/>
      <c r="Q212" s="223"/>
      <c r="R212" s="223"/>
      <c r="S212" s="223"/>
      <c r="T212" s="224"/>
      <c r="AT212" s="218" t="s">
        <v>145</v>
      </c>
      <c r="AU212" s="218" t="s">
        <v>85</v>
      </c>
      <c r="AV212" s="216" t="s">
        <v>85</v>
      </c>
      <c r="AW212" s="216" t="s">
        <v>2</v>
      </c>
      <c r="AX212" s="216" t="s">
        <v>18</v>
      </c>
      <c r="AY212" s="218" t="s">
        <v>136</v>
      </c>
    </row>
    <row r="213" s="113" customFormat="true" ht="24.15" hidden="false" customHeight="true" outlineLevel="0" collapsed="false">
      <c r="A213" s="110"/>
      <c r="B213" s="111"/>
      <c r="C213" s="193" t="s">
        <v>223</v>
      </c>
      <c r="D213" s="193" t="s">
        <v>139</v>
      </c>
      <c r="E213" s="194" t="s">
        <v>313</v>
      </c>
      <c r="F213" s="195" t="s">
        <v>314</v>
      </c>
      <c r="G213" s="196" t="s">
        <v>142</v>
      </c>
      <c r="H213" s="197" t="n">
        <v>17.03</v>
      </c>
      <c r="I213" s="198" t="n">
        <v>0</v>
      </c>
      <c r="J213" s="199" t="n">
        <f aca="false">ROUND(I213*H213,2)</f>
        <v>0</v>
      </c>
      <c r="K213" s="200"/>
      <c r="L213" s="111"/>
      <c r="M213" s="201"/>
      <c r="N213" s="202" t="s">
        <v>41</v>
      </c>
      <c r="O213" s="203" t="n">
        <v>0.278</v>
      </c>
      <c r="P213" s="203" t="n">
        <f aca="false">O213*H213</f>
        <v>4.73434</v>
      </c>
      <c r="Q213" s="203" t="n">
        <v>0.0015</v>
      </c>
      <c r="R213" s="203" t="n">
        <f aca="false">Q213*H213</f>
        <v>0.025545</v>
      </c>
      <c r="S213" s="203" t="n">
        <v>0</v>
      </c>
      <c r="T213" s="204" t="n">
        <f aca="false">S213*H213</f>
        <v>0</v>
      </c>
      <c r="U213" s="110"/>
      <c r="V213" s="110"/>
      <c r="W213" s="110"/>
      <c r="X213" s="110"/>
      <c r="Y213" s="110"/>
      <c r="Z213" s="110"/>
      <c r="AA213" s="110"/>
      <c r="AB213" s="110"/>
      <c r="AC213" s="110"/>
      <c r="AD213" s="110"/>
      <c r="AE213" s="110"/>
      <c r="AR213" s="205" t="s">
        <v>209</v>
      </c>
      <c r="AT213" s="205" t="s">
        <v>139</v>
      </c>
      <c r="AU213" s="205" t="s">
        <v>85</v>
      </c>
      <c r="AY213" s="102" t="s">
        <v>136</v>
      </c>
      <c r="BE213" s="206" t="n">
        <f aca="false">IF(N213="základní",J213,0)</f>
        <v>0</v>
      </c>
      <c r="BF213" s="206" t="n">
        <f aca="false">IF(N213="snížená",J213,0)</f>
        <v>0</v>
      </c>
      <c r="BG213" s="206" t="n">
        <f aca="false">IF(N213="zákl. přenesená",J213,0)</f>
        <v>0</v>
      </c>
      <c r="BH213" s="206" t="n">
        <f aca="false">IF(N213="sníž. přenesená",J213,0)</f>
        <v>0</v>
      </c>
      <c r="BI213" s="206" t="n">
        <f aca="false">IF(N213="nulová",J213,0)</f>
        <v>0</v>
      </c>
      <c r="BJ213" s="102" t="s">
        <v>18</v>
      </c>
      <c r="BK213" s="206" t="n">
        <f aca="false">ROUND(I213*H213,2)</f>
        <v>0</v>
      </c>
      <c r="BL213" s="102" t="s">
        <v>209</v>
      </c>
      <c r="BM213" s="205" t="s">
        <v>315</v>
      </c>
    </row>
    <row r="214" s="113" customFormat="true" ht="16.5" hidden="false" customHeight="true" outlineLevel="0" collapsed="false">
      <c r="A214" s="110"/>
      <c r="B214" s="111"/>
      <c r="C214" s="193" t="s">
        <v>316</v>
      </c>
      <c r="D214" s="193" t="s">
        <v>139</v>
      </c>
      <c r="E214" s="194" t="s">
        <v>317</v>
      </c>
      <c r="F214" s="195" t="s">
        <v>318</v>
      </c>
      <c r="G214" s="196" t="s">
        <v>319</v>
      </c>
      <c r="H214" s="197" t="n">
        <v>17.3</v>
      </c>
      <c r="I214" s="198" t="n">
        <v>0</v>
      </c>
      <c r="J214" s="199" t="n">
        <f aca="false">ROUND(I214*H214,2)</f>
        <v>0</v>
      </c>
      <c r="K214" s="200"/>
      <c r="L214" s="111"/>
      <c r="M214" s="201"/>
      <c r="N214" s="202" t="s">
        <v>41</v>
      </c>
      <c r="O214" s="203" t="n">
        <v>0.05</v>
      </c>
      <c r="P214" s="203" t="n">
        <f aca="false">O214*H214</f>
        <v>0.865</v>
      </c>
      <c r="Q214" s="203" t="n">
        <v>3E-005</v>
      </c>
      <c r="R214" s="203" t="n">
        <f aca="false">Q214*H214</f>
        <v>0.000519</v>
      </c>
      <c r="S214" s="203" t="n">
        <v>0</v>
      </c>
      <c r="T214" s="204" t="n">
        <f aca="false">S214*H214</f>
        <v>0</v>
      </c>
      <c r="U214" s="110"/>
      <c r="V214" s="110"/>
      <c r="W214" s="110"/>
      <c r="X214" s="110"/>
      <c r="Y214" s="110"/>
      <c r="Z214" s="110"/>
      <c r="AA214" s="110"/>
      <c r="AB214" s="110"/>
      <c r="AC214" s="110"/>
      <c r="AD214" s="110"/>
      <c r="AE214" s="110"/>
      <c r="AR214" s="205" t="s">
        <v>209</v>
      </c>
      <c r="AT214" s="205" t="s">
        <v>139</v>
      </c>
      <c r="AU214" s="205" t="s">
        <v>85</v>
      </c>
      <c r="AY214" s="102" t="s">
        <v>136</v>
      </c>
      <c r="BE214" s="206" t="n">
        <f aca="false">IF(N214="základní",J214,0)</f>
        <v>0</v>
      </c>
      <c r="BF214" s="206" t="n">
        <f aca="false">IF(N214="snížená",J214,0)</f>
        <v>0</v>
      </c>
      <c r="BG214" s="206" t="n">
        <f aca="false">IF(N214="zákl. přenesená",J214,0)</f>
        <v>0</v>
      </c>
      <c r="BH214" s="206" t="n">
        <f aca="false">IF(N214="sníž. přenesená",J214,0)</f>
        <v>0</v>
      </c>
      <c r="BI214" s="206" t="n">
        <f aca="false">IF(N214="nulová",J214,0)</f>
        <v>0</v>
      </c>
      <c r="BJ214" s="102" t="s">
        <v>18</v>
      </c>
      <c r="BK214" s="206" t="n">
        <f aca="false">ROUND(I214*H214,2)</f>
        <v>0</v>
      </c>
      <c r="BL214" s="102" t="s">
        <v>209</v>
      </c>
      <c r="BM214" s="205" t="s">
        <v>320</v>
      </c>
    </row>
    <row r="215" s="207" customFormat="true" ht="12.8" hidden="true" customHeight="false" outlineLevel="0" collapsed="false">
      <c r="B215" s="208"/>
      <c r="D215" s="209" t="s">
        <v>145</v>
      </c>
      <c r="E215" s="210"/>
      <c r="F215" s="211" t="s">
        <v>161</v>
      </c>
      <c r="H215" s="210"/>
      <c r="I215" s="212"/>
      <c r="L215" s="208"/>
      <c r="M215" s="213"/>
      <c r="N215" s="214"/>
      <c r="O215" s="214"/>
      <c r="P215" s="214"/>
      <c r="Q215" s="214"/>
      <c r="R215" s="214"/>
      <c r="S215" s="214"/>
      <c r="T215" s="215"/>
      <c r="AT215" s="210" t="s">
        <v>145</v>
      </c>
      <c r="AU215" s="210" t="s">
        <v>85</v>
      </c>
      <c r="AV215" s="207" t="s">
        <v>18</v>
      </c>
      <c r="AW215" s="207" t="s">
        <v>33</v>
      </c>
      <c r="AX215" s="207" t="s">
        <v>76</v>
      </c>
      <c r="AY215" s="210" t="s">
        <v>136</v>
      </c>
    </row>
    <row r="216" s="216" customFormat="true" ht="12.8" hidden="true" customHeight="false" outlineLevel="0" collapsed="false">
      <c r="B216" s="217"/>
      <c r="D216" s="209" t="s">
        <v>145</v>
      </c>
      <c r="E216" s="218"/>
      <c r="F216" s="219" t="s">
        <v>321</v>
      </c>
      <c r="H216" s="220" t="n">
        <v>6.9</v>
      </c>
      <c r="I216" s="221"/>
      <c r="L216" s="217"/>
      <c r="M216" s="222"/>
      <c r="N216" s="223"/>
      <c r="O216" s="223"/>
      <c r="P216" s="223"/>
      <c r="Q216" s="223"/>
      <c r="R216" s="223"/>
      <c r="S216" s="223"/>
      <c r="T216" s="224"/>
      <c r="AT216" s="218" t="s">
        <v>145</v>
      </c>
      <c r="AU216" s="218" t="s">
        <v>85</v>
      </c>
      <c r="AV216" s="216" t="s">
        <v>85</v>
      </c>
      <c r="AW216" s="216" t="s">
        <v>33</v>
      </c>
      <c r="AX216" s="216" t="s">
        <v>76</v>
      </c>
      <c r="AY216" s="218" t="s">
        <v>136</v>
      </c>
    </row>
    <row r="217" s="207" customFormat="true" ht="12.8" hidden="true" customHeight="false" outlineLevel="0" collapsed="false">
      <c r="B217" s="208"/>
      <c r="D217" s="209" t="s">
        <v>145</v>
      </c>
      <c r="E217" s="210"/>
      <c r="F217" s="211" t="s">
        <v>146</v>
      </c>
      <c r="H217" s="210"/>
      <c r="I217" s="212"/>
      <c r="L217" s="208"/>
      <c r="M217" s="213"/>
      <c r="N217" s="214"/>
      <c r="O217" s="214"/>
      <c r="P217" s="214"/>
      <c r="Q217" s="214"/>
      <c r="R217" s="214"/>
      <c r="S217" s="214"/>
      <c r="T217" s="215"/>
      <c r="AT217" s="210" t="s">
        <v>145</v>
      </c>
      <c r="AU217" s="210" t="s">
        <v>85</v>
      </c>
      <c r="AV217" s="207" t="s">
        <v>18</v>
      </c>
      <c r="AW217" s="207" t="s">
        <v>33</v>
      </c>
      <c r="AX217" s="207" t="s">
        <v>76</v>
      </c>
      <c r="AY217" s="210" t="s">
        <v>136</v>
      </c>
    </row>
    <row r="218" s="216" customFormat="true" ht="12.8" hidden="true" customHeight="false" outlineLevel="0" collapsed="false">
      <c r="B218" s="217"/>
      <c r="D218" s="209" t="s">
        <v>145</v>
      </c>
      <c r="E218" s="218"/>
      <c r="F218" s="219" t="s">
        <v>322</v>
      </c>
      <c r="H218" s="220" t="n">
        <v>11.3</v>
      </c>
      <c r="I218" s="221"/>
      <c r="L218" s="217"/>
      <c r="M218" s="222"/>
      <c r="N218" s="223"/>
      <c r="O218" s="223"/>
      <c r="P218" s="223"/>
      <c r="Q218" s="223"/>
      <c r="R218" s="223"/>
      <c r="S218" s="223"/>
      <c r="T218" s="224"/>
      <c r="AT218" s="218" t="s">
        <v>145</v>
      </c>
      <c r="AU218" s="218" t="s">
        <v>85</v>
      </c>
      <c r="AV218" s="216" t="s">
        <v>85</v>
      </c>
      <c r="AW218" s="216" t="s">
        <v>33</v>
      </c>
      <c r="AX218" s="216" t="s">
        <v>76</v>
      </c>
      <c r="AY218" s="218" t="s">
        <v>136</v>
      </c>
    </row>
    <row r="219" s="216" customFormat="true" ht="12.8" hidden="true" customHeight="false" outlineLevel="0" collapsed="false">
      <c r="B219" s="217"/>
      <c r="D219" s="209" t="s">
        <v>145</v>
      </c>
      <c r="E219" s="218"/>
      <c r="F219" s="219" t="s">
        <v>323</v>
      </c>
      <c r="H219" s="220" t="n">
        <v>-0.9</v>
      </c>
      <c r="I219" s="221"/>
      <c r="L219" s="217"/>
      <c r="M219" s="222"/>
      <c r="N219" s="223"/>
      <c r="O219" s="223"/>
      <c r="P219" s="223"/>
      <c r="Q219" s="223"/>
      <c r="R219" s="223"/>
      <c r="S219" s="223"/>
      <c r="T219" s="224"/>
      <c r="AT219" s="218" t="s">
        <v>145</v>
      </c>
      <c r="AU219" s="218" t="s">
        <v>85</v>
      </c>
      <c r="AV219" s="216" t="s">
        <v>85</v>
      </c>
      <c r="AW219" s="216" t="s">
        <v>33</v>
      </c>
      <c r="AX219" s="216" t="s">
        <v>76</v>
      </c>
      <c r="AY219" s="218" t="s">
        <v>136</v>
      </c>
    </row>
    <row r="220" s="225" customFormat="true" ht="12.8" hidden="true" customHeight="false" outlineLevel="0" collapsed="false">
      <c r="B220" s="226"/>
      <c r="D220" s="209" t="s">
        <v>145</v>
      </c>
      <c r="E220" s="227"/>
      <c r="F220" s="228" t="s">
        <v>149</v>
      </c>
      <c r="H220" s="229" t="n">
        <v>17.3</v>
      </c>
      <c r="I220" s="230"/>
      <c r="L220" s="226"/>
      <c r="M220" s="231"/>
      <c r="N220" s="232"/>
      <c r="O220" s="232"/>
      <c r="P220" s="232"/>
      <c r="Q220" s="232"/>
      <c r="R220" s="232"/>
      <c r="S220" s="232"/>
      <c r="T220" s="233"/>
      <c r="AT220" s="227" t="s">
        <v>145</v>
      </c>
      <c r="AU220" s="227" t="s">
        <v>85</v>
      </c>
      <c r="AV220" s="225" t="s">
        <v>143</v>
      </c>
      <c r="AW220" s="225" t="s">
        <v>33</v>
      </c>
      <c r="AX220" s="225" t="s">
        <v>18</v>
      </c>
      <c r="AY220" s="227" t="s">
        <v>136</v>
      </c>
    </row>
    <row r="221" s="113" customFormat="true" ht="24.15" hidden="false" customHeight="true" outlineLevel="0" collapsed="false">
      <c r="A221" s="110"/>
      <c r="B221" s="111"/>
      <c r="C221" s="193" t="s">
        <v>324</v>
      </c>
      <c r="D221" s="193" t="s">
        <v>139</v>
      </c>
      <c r="E221" s="194" t="s">
        <v>325</v>
      </c>
      <c r="F221" s="195" t="s">
        <v>326</v>
      </c>
      <c r="G221" s="196" t="s">
        <v>231</v>
      </c>
      <c r="H221" s="197" t="n">
        <v>137.404</v>
      </c>
      <c r="I221" s="198" t="n">
        <v>0</v>
      </c>
      <c r="J221" s="199" t="n">
        <f aca="false">ROUND(I221*H221,2)</f>
        <v>0</v>
      </c>
      <c r="K221" s="200"/>
      <c r="L221" s="111"/>
      <c r="M221" s="201"/>
      <c r="N221" s="202" t="s">
        <v>41</v>
      </c>
      <c r="O221" s="203" t="n">
        <v>0</v>
      </c>
      <c r="P221" s="203" t="n">
        <f aca="false">O221*H221</f>
        <v>0</v>
      </c>
      <c r="Q221" s="203" t="n">
        <v>0</v>
      </c>
      <c r="R221" s="203" t="n">
        <f aca="false">Q221*H221</f>
        <v>0</v>
      </c>
      <c r="S221" s="203" t="n">
        <v>0</v>
      </c>
      <c r="T221" s="204" t="n">
        <f aca="false">S221*H221</f>
        <v>0</v>
      </c>
      <c r="U221" s="110"/>
      <c r="V221" s="110"/>
      <c r="W221" s="110"/>
      <c r="X221" s="110"/>
      <c r="Y221" s="110"/>
      <c r="Z221" s="110"/>
      <c r="AA221" s="110"/>
      <c r="AB221" s="110"/>
      <c r="AC221" s="110"/>
      <c r="AD221" s="110"/>
      <c r="AE221" s="110"/>
      <c r="AR221" s="205" t="s">
        <v>209</v>
      </c>
      <c r="AT221" s="205" t="s">
        <v>139</v>
      </c>
      <c r="AU221" s="205" t="s">
        <v>85</v>
      </c>
      <c r="AY221" s="102" t="s">
        <v>136</v>
      </c>
      <c r="BE221" s="206" t="n">
        <f aca="false">IF(N221="základní",J221,0)</f>
        <v>0</v>
      </c>
      <c r="BF221" s="206" t="n">
        <f aca="false">IF(N221="snížená",J221,0)</f>
        <v>0</v>
      </c>
      <c r="BG221" s="206" t="n">
        <f aca="false">IF(N221="zákl. přenesená",J221,0)</f>
        <v>0</v>
      </c>
      <c r="BH221" s="206" t="n">
        <f aca="false">IF(N221="sníž. přenesená",J221,0)</f>
        <v>0</v>
      </c>
      <c r="BI221" s="206" t="n">
        <f aca="false">IF(N221="nulová",J221,0)</f>
        <v>0</v>
      </c>
      <c r="BJ221" s="102" t="s">
        <v>18</v>
      </c>
      <c r="BK221" s="206" t="n">
        <f aca="false">ROUND(I221*H221,2)</f>
        <v>0</v>
      </c>
      <c r="BL221" s="102" t="s">
        <v>209</v>
      </c>
      <c r="BM221" s="205" t="s">
        <v>327</v>
      </c>
    </row>
    <row r="222" s="180" customFormat="true" ht="22.8" hidden="false" customHeight="true" outlineLevel="0" collapsed="false">
      <c r="B222" s="181"/>
      <c r="D222" s="182" t="s">
        <v>75</v>
      </c>
      <c r="E222" s="191" t="s">
        <v>328</v>
      </c>
      <c r="F222" s="191" t="s">
        <v>329</v>
      </c>
      <c r="I222" s="234"/>
      <c r="J222" s="192" t="n">
        <f aca="false">BK222</f>
        <v>0</v>
      </c>
      <c r="L222" s="181"/>
      <c r="M222" s="185"/>
      <c r="N222" s="186"/>
      <c r="O222" s="186"/>
      <c r="P222" s="187" t="n">
        <f aca="false">SUM(P223:P271)</f>
        <v>32.981134</v>
      </c>
      <c r="Q222" s="186"/>
      <c r="R222" s="187" t="n">
        <f aca="false">SUM(R223:R271)</f>
        <v>0.5159065</v>
      </c>
      <c r="S222" s="186"/>
      <c r="T222" s="188" t="n">
        <f aca="false">SUM(T223:T271)</f>
        <v>0.9136092</v>
      </c>
      <c r="AR222" s="182" t="s">
        <v>85</v>
      </c>
      <c r="AT222" s="189" t="s">
        <v>75</v>
      </c>
      <c r="AU222" s="189" t="s">
        <v>18</v>
      </c>
      <c r="AY222" s="182" t="s">
        <v>136</v>
      </c>
      <c r="BK222" s="190" t="n">
        <f aca="false">SUM(BK223:BK271)</f>
        <v>0</v>
      </c>
    </row>
    <row r="223" s="113" customFormat="true" ht="24.15" hidden="false" customHeight="true" outlineLevel="0" collapsed="false">
      <c r="A223" s="110"/>
      <c r="B223" s="111"/>
      <c r="C223" s="193" t="s">
        <v>330</v>
      </c>
      <c r="D223" s="193" t="s">
        <v>139</v>
      </c>
      <c r="E223" s="194" t="s">
        <v>331</v>
      </c>
      <c r="F223" s="195" t="s">
        <v>332</v>
      </c>
      <c r="G223" s="196" t="s">
        <v>142</v>
      </c>
      <c r="H223" s="197" t="n">
        <v>33.462</v>
      </c>
      <c r="I223" s="198" t="n">
        <v>0</v>
      </c>
      <c r="J223" s="199" t="n">
        <f aca="false">ROUND(I223*H223,2)</f>
        <v>0</v>
      </c>
      <c r="K223" s="200"/>
      <c r="L223" s="111"/>
      <c r="M223" s="201"/>
      <c r="N223" s="202" t="s">
        <v>41</v>
      </c>
      <c r="O223" s="203" t="n">
        <v>0.192</v>
      </c>
      <c r="P223" s="203" t="n">
        <f aca="false">O223*H223</f>
        <v>6.424704</v>
      </c>
      <c r="Q223" s="203" t="n">
        <v>0</v>
      </c>
      <c r="R223" s="203" t="n">
        <f aca="false">Q223*H223</f>
        <v>0</v>
      </c>
      <c r="S223" s="203" t="n">
        <v>0.0272</v>
      </c>
      <c r="T223" s="204" t="n">
        <f aca="false">S223*H223</f>
        <v>0.9101664</v>
      </c>
      <c r="U223" s="110"/>
      <c r="V223" s="110"/>
      <c r="W223" s="110"/>
      <c r="X223" s="110"/>
      <c r="Y223" s="110"/>
      <c r="Z223" s="110"/>
      <c r="AA223" s="110"/>
      <c r="AB223" s="110"/>
      <c r="AC223" s="110"/>
      <c r="AD223" s="110"/>
      <c r="AE223" s="110"/>
      <c r="AR223" s="205" t="s">
        <v>209</v>
      </c>
      <c r="AT223" s="205" t="s">
        <v>139</v>
      </c>
      <c r="AU223" s="205" t="s">
        <v>85</v>
      </c>
      <c r="AY223" s="102" t="s">
        <v>136</v>
      </c>
      <c r="BE223" s="206" t="n">
        <f aca="false">IF(N223="základní",J223,0)</f>
        <v>0</v>
      </c>
      <c r="BF223" s="206" t="n">
        <f aca="false">IF(N223="snížená",J223,0)</f>
        <v>0</v>
      </c>
      <c r="BG223" s="206" t="n">
        <f aca="false">IF(N223="zákl. přenesená",J223,0)</f>
        <v>0</v>
      </c>
      <c r="BH223" s="206" t="n">
        <f aca="false">IF(N223="sníž. přenesená",J223,0)</f>
        <v>0</v>
      </c>
      <c r="BI223" s="206" t="n">
        <f aca="false">IF(N223="nulová",J223,0)</f>
        <v>0</v>
      </c>
      <c r="BJ223" s="102" t="s">
        <v>18</v>
      </c>
      <c r="BK223" s="206" t="n">
        <f aca="false">ROUND(I223*H223,2)</f>
        <v>0</v>
      </c>
      <c r="BL223" s="102" t="s">
        <v>209</v>
      </c>
      <c r="BM223" s="205" t="s">
        <v>333</v>
      </c>
    </row>
    <row r="224" s="207" customFormat="true" ht="12.8" hidden="true" customHeight="false" outlineLevel="0" collapsed="false">
      <c r="B224" s="208"/>
      <c r="D224" s="209" t="s">
        <v>145</v>
      </c>
      <c r="E224" s="210"/>
      <c r="F224" s="211" t="s">
        <v>161</v>
      </c>
      <c r="H224" s="210"/>
      <c r="I224" s="212"/>
      <c r="L224" s="208"/>
      <c r="M224" s="213"/>
      <c r="N224" s="214"/>
      <c r="O224" s="214"/>
      <c r="P224" s="214"/>
      <c r="Q224" s="214"/>
      <c r="R224" s="214"/>
      <c r="S224" s="214"/>
      <c r="T224" s="215"/>
      <c r="AT224" s="210" t="s">
        <v>145</v>
      </c>
      <c r="AU224" s="210" t="s">
        <v>85</v>
      </c>
      <c r="AV224" s="207" t="s">
        <v>18</v>
      </c>
      <c r="AW224" s="207" t="s">
        <v>33</v>
      </c>
      <c r="AX224" s="207" t="s">
        <v>76</v>
      </c>
      <c r="AY224" s="210" t="s">
        <v>136</v>
      </c>
    </row>
    <row r="225" s="216" customFormat="true" ht="12.8" hidden="true" customHeight="false" outlineLevel="0" collapsed="false">
      <c r="B225" s="217"/>
      <c r="D225" s="209" t="s">
        <v>145</v>
      </c>
      <c r="E225" s="218"/>
      <c r="F225" s="219" t="s">
        <v>334</v>
      </c>
      <c r="H225" s="220" t="n">
        <v>10.419</v>
      </c>
      <c r="I225" s="221"/>
      <c r="L225" s="217"/>
      <c r="M225" s="222"/>
      <c r="N225" s="223"/>
      <c r="O225" s="223"/>
      <c r="P225" s="223"/>
      <c r="Q225" s="223"/>
      <c r="R225" s="223"/>
      <c r="S225" s="223"/>
      <c r="T225" s="224"/>
      <c r="AT225" s="218" t="s">
        <v>145</v>
      </c>
      <c r="AU225" s="218" t="s">
        <v>85</v>
      </c>
      <c r="AV225" s="216" t="s">
        <v>85</v>
      </c>
      <c r="AW225" s="216" t="s">
        <v>33</v>
      </c>
      <c r="AX225" s="216" t="s">
        <v>76</v>
      </c>
      <c r="AY225" s="218" t="s">
        <v>136</v>
      </c>
    </row>
    <row r="226" s="207" customFormat="true" ht="12.8" hidden="true" customHeight="false" outlineLevel="0" collapsed="false">
      <c r="B226" s="208"/>
      <c r="D226" s="209" t="s">
        <v>145</v>
      </c>
      <c r="E226" s="210"/>
      <c r="F226" s="211" t="s">
        <v>146</v>
      </c>
      <c r="H226" s="210"/>
      <c r="I226" s="212"/>
      <c r="L226" s="208"/>
      <c r="M226" s="213"/>
      <c r="N226" s="214"/>
      <c r="O226" s="214"/>
      <c r="P226" s="214"/>
      <c r="Q226" s="214"/>
      <c r="R226" s="214"/>
      <c r="S226" s="214"/>
      <c r="T226" s="215"/>
      <c r="AT226" s="210" t="s">
        <v>145</v>
      </c>
      <c r="AU226" s="210" t="s">
        <v>85</v>
      </c>
      <c r="AV226" s="207" t="s">
        <v>18</v>
      </c>
      <c r="AW226" s="207" t="s">
        <v>33</v>
      </c>
      <c r="AX226" s="207" t="s">
        <v>76</v>
      </c>
      <c r="AY226" s="210" t="s">
        <v>136</v>
      </c>
    </row>
    <row r="227" s="216" customFormat="true" ht="12.8" hidden="true" customHeight="false" outlineLevel="0" collapsed="false">
      <c r="B227" s="217"/>
      <c r="D227" s="209" t="s">
        <v>145</v>
      </c>
      <c r="E227" s="218"/>
      <c r="F227" s="219" t="s">
        <v>335</v>
      </c>
      <c r="H227" s="220" t="n">
        <v>24.402</v>
      </c>
      <c r="I227" s="221"/>
      <c r="L227" s="217"/>
      <c r="M227" s="222"/>
      <c r="N227" s="223"/>
      <c r="O227" s="223"/>
      <c r="P227" s="223"/>
      <c r="Q227" s="223"/>
      <c r="R227" s="223"/>
      <c r="S227" s="223"/>
      <c r="T227" s="224"/>
      <c r="AT227" s="218" t="s">
        <v>145</v>
      </c>
      <c r="AU227" s="218" t="s">
        <v>85</v>
      </c>
      <c r="AV227" s="216" t="s">
        <v>85</v>
      </c>
      <c r="AW227" s="216" t="s">
        <v>33</v>
      </c>
      <c r="AX227" s="216" t="s">
        <v>76</v>
      </c>
      <c r="AY227" s="218" t="s">
        <v>136</v>
      </c>
    </row>
    <row r="228" s="216" customFormat="true" ht="12.8" hidden="true" customHeight="false" outlineLevel="0" collapsed="false">
      <c r="B228" s="217"/>
      <c r="D228" s="209" t="s">
        <v>145</v>
      </c>
      <c r="E228" s="218"/>
      <c r="F228" s="219" t="s">
        <v>336</v>
      </c>
      <c r="H228" s="220" t="n">
        <v>-1.359</v>
      </c>
      <c r="I228" s="221"/>
      <c r="L228" s="217"/>
      <c r="M228" s="222"/>
      <c r="N228" s="223"/>
      <c r="O228" s="223"/>
      <c r="P228" s="223"/>
      <c r="Q228" s="223"/>
      <c r="R228" s="223"/>
      <c r="S228" s="223"/>
      <c r="T228" s="224"/>
      <c r="AT228" s="218" t="s">
        <v>145</v>
      </c>
      <c r="AU228" s="218" t="s">
        <v>85</v>
      </c>
      <c r="AV228" s="216" t="s">
        <v>85</v>
      </c>
      <c r="AW228" s="216" t="s">
        <v>33</v>
      </c>
      <c r="AX228" s="216" t="s">
        <v>76</v>
      </c>
      <c r="AY228" s="218" t="s">
        <v>136</v>
      </c>
    </row>
    <row r="229" s="225" customFormat="true" ht="12.8" hidden="true" customHeight="false" outlineLevel="0" collapsed="false">
      <c r="B229" s="226"/>
      <c r="D229" s="209" t="s">
        <v>145</v>
      </c>
      <c r="E229" s="227"/>
      <c r="F229" s="228" t="s">
        <v>149</v>
      </c>
      <c r="H229" s="229" t="n">
        <v>33.462</v>
      </c>
      <c r="I229" s="230"/>
      <c r="L229" s="226"/>
      <c r="M229" s="231"/>
      <c r="N229" s="232"/>
      <c r="O229" s="232"/>
      <c r="P229" s="232"/>
      <c r="Q229" s="232"/>
      <c r="R229" s="232"/>
      <c r="S229" s="232"/>
      <c r="T229" s="233"/>
      <c r="AT229" s="227" t="s">
        <v>145</v>
      </c>
      <c r="AU229" s="227" t="s">
        <v>85</v>
      </c>
      <c r="AV229" s="225" t="s">
        <v>143</v>
      </c>
      <c r="AW229" s="225" t="s">
        <v>33</v>
      </c>
      <c r="AX229" s="225" t="s">
        <v>18</v>
      </c>
      <c r="AY229" s="227" t="s">
        <v>136</v>
      </c>
    </row>
    <row r="230" s="113" customFormat="true" ht="16.5" hidden="false" customHeight="true" outlineLevel="0" collapsed="false">
      <c r="A230" s="110"/>
      <c r="B230" s="111"/>
      <c r="C230" s="193" t="s">
        <v>337</v>
      </c>
      <c r="D230" s="193" t="s">
        <v>139</v>
      </c>
      <c r="E230" s="194" t="s">
        <v>338</v>
      </c>
      <c r="F230" s="195" t="s">
        <v>339</v>
      </c>
      <c r="G230" s="196" t="s">
        <v>142</v>
      </c>
      <c r="H230" s="197" t="n">
        <v>26.355</v>
      </c>
      <c r="I230" s="198" t="n">
        <v>0</v>
      </c>
      <c r="J230" s="199" t="n">
        <f aca="false">ROUND(I230*H230,2)</f>
        <v>0</v>
      </c>
      <c r="K230" s="200"/>
      <c r="L230" s="111"/>
      <c r="M230" s="201"/>
      <c r="N230" s="202" t="s">
        <v>41</v>
      </c>
      <c r="O230" s="203" t="n">
        <v>0.012</v>
      </c>
      <c r="P230" s="203" t="n">
        <f aca="false">O230*H230</f>
        <v>0.31626</v>
      </c>
      <c r="Q230" s="203" t="n">
        <v>0</v>
      </c>
      <c r="R230" s="203" t="n">
        <f aca="false">Q230*H230</f>
        <v>0</v>
      </c>
      <c r="S230" s="203" t="n">
        <v>0</v>
      </c>
      <c r="T230" s="204" t="n">
        <f aca="false">S230*H230</f>
        <v>0</v>
      </c>
      <c r="U230" s="110"/>
      <c r="V230" s="110"/>
      <c r="W230" s="110"/>
      <c r="X230" s="110"/>
      <c r="Y230" s="110"/>
      <c r="Z230" s="110"/>
      <c r="AA230" s="110"/>
      <c r="AB230" s="110"/>
      <c r="AC230" s="110"/>
      <c r="AD230" s="110"/>
      <c r="AE230" s="110"/>
      <c r="AR230" s="205" t="s">
        <v>209</v>
      </c>
      <c r="AT230" s="205" t="s">
        <v>139</v>
      </c>
      <c r="AU230" s="205" t="s">
        <v>85</v>
      </c>
      <c r="AY230" s="102" t="s">
        <v>136</v>
      </c>
      <c r="BE230" s="206" t="n">
        <f aca="false">IF(N230="základní",J230,0)</f>
        <v>0</v>
      </c>
      <c r="BF230" s="206" t="n">
        <f aca="false">IF(N230="snížená",J230,0)</f>
        <v>0</v>
      </c>
      <c r="BG230" s="206" t="n">
        <f aca="false">IF(N230="zákl. přenesená",J230,0)</f>
        <v>0</v>
      </c>
      <c r="BH230" s="206" t="n">
        <f aca="false">IF(N230="sníž. přenesená",J230,0)</f>
        <v>0</v>
      </c>
      <c r="BI230" s="206" t="n">
        <f aca="false">IF(N230="nulová",J230,0)</f>
        <v>0</v>
      </c>
      <c r="BJ230" s="102" t="s">
        <v>18</v>
      </c>
      <c r="BK230" s="206" t="n">
        <f aca="false">ROUND(I230*H230,2)</f>
        <v>0</v>
      </c>
      <c r="BL230" s="102" t="s">
        <v>209</v>
      </c>
      <c r="BM230" s="205" t="s">
        <v>340</v>
      </c>
    </row>
    <row r="231" s="113" customFormat="true" ht="16.5" hidden="false" customHeight="true" outlineLevel="0" collapsed="false">
      <c r="A231" s="110"/>
      <c r="B231" s="111"/>
      <c r="C231" s="193" t="s">
        <v>341</v>
      </c>
      <c r="D231" s="193" t="s">
        <v>139</v>
      </c>
      <c r="E231" s="194" t="s">
        <v>342</v>
      </c>
      <c r="F231" s="195" t="s">
        <v>343</v>
      </c>
      <c r="G231" s="196" t="s">
        <v>142</v>
      </c>
      <c r="H231" s="197" t="n">
        <v>26.355</v>
      </c>
      <c r="I231" s="198" t="n">
        <v>0</v>
      </c>
      <c r="J231" s="199" t="n">
        <f aca="false">ROUND(I231*H231,2)</f>
        <v>0</v>
      </c>
      <c r="K231" s="200"/>
      <c r="L231" s="111"/>
      <c r="M231" s="201"/>
      <c r="N231" s="202" t="s">
        <v>41</v>
      </c>
      <c r="O231" s="203" t="n">
        <v>0.044</v>
      </c>
      <c r="P231" s="203" t="n">
        <f aca="false">O231*H231</f>
        <v>1.15962</v>
      </c>
      <c r="Q231" s="203" t="n">
        <v>0.0003</v>
      </c>
      <c r="R231" s="203" t="n">
        <f aca="false">Q231*H231</f>
        <v>0.0079065</v>
      </c>
      <c r="S231" s="203" t="n">
        <v>0</v>
      </c>
      <c r="T231" s="204" t="n">
        <f aca="false">S231*H231</f>
        <v>0</v>
      </c>
      <c r="U231" s="110"/>
      <c r="V231" s="110"/>
      <c r="W231" s="110"/>
      <c r="X231" s="110"/>
      <c r="Y231" s="110"/>
      <c r="Z231" s="110"/>
      <c r="AA231" s="110"/>
      <c r="AB231" s="110"/>
      <c r="AC231" s="110"/>
      <c r="AD231" s="110"/>
      <c r="AE231" s="110"/>
      <c r="AR231" s="205" t="s">
        <v>209</v>
      </c>
      <c r="AT231" s="205" t="s">
        <v>139</v>
      </c>
      <c r="AU231" s="205" t="s">
        <v>85</v>
      </c>
      <c r="AY231" s="102" t="s">
        <v>136</v>
      </c>
      <c r="BE231" s="206" t="n">
        <f aca="false">IF(N231="základní",J231,0)</f>
        <v>0</v>
      </c>
      <c r="BF231" s="206" t="n">
        <f aca="false">IF(N231="snížená",J231,0)</f>
        <v>0</v>
      </c>
      <c r="BG231" s="206" t="n">
        <f aca="false">IF(N231="zákl. přenesená",J231,0)</f>
        <v>0</v>
      </c>
      <c r="BH231" s="206" t="n">
        <f aca="false">IF(N231="sníž. přenesená",J231,0)</f>
        <v>0</v>
      </c>
      <c r="BI231" s="206" t="n">
        <f aca="false">IF(N231="nulová",J231,0)</f>
        <v>0</v>
      </c>
      <c r="BJ231" s="102" t="s">
        <v>18</v>
      </c>
      <c r="BK231" s="206" t="n">
        <f aca="false">ROUND(I231*H231,2)</f>
        <v>0</v>
      </c>
      <c r="BL231" s="102" t="s">
        <v>209</v>
      </c>
      <c r="BM231" s="205" t="s">
        <v>344</v>
      </c>
    </row>
    <row r="232" s="113" customFormat="true" ht="33" hidden="false" customHeight="true" outlineLevel="0" collapsed="false">
      <c r="A232" s="110"/>
      <c r="B232" s="111"/>
      <c r="C232" s="193" t="s">
        <v>345</v>
      </c>
      <c r="D232" s="193" t="s">
        <v>139</v>
      </c>
      <c r="E232" s="194" t="s">
        <v>346</v>
      </c>
      <c r="F232" s="195" t="s">
        <v>347</v>
      </c>
      <c r="G232" s="196" t="s">
        <v>142</v>
      </c>
      <c r="H232" s="197" t="n">
        <v>26.355</v>
      </c>
      <c r="I232" s="198" t="n">
        <v>0</v>
      </c>
      <c r="J232" s="199" t="n">
        <f aca="false">ROUND(I232*H232,2)</f>
        <v>0</v>
      </c>
      <c r="K232" s="200"/>
      <c r="L232" s="111"/>
      <c r="M232" s="201"/>
      <c r="N232" s="202" t="s">
        <v>41</v>
      </c>
      <c r="O232" s="203" t="n">
        <v>0.746</v>
      </c>
      <c r="P232" s="203" t="n">
        <f aca="false">O232*H232</f>
        <v>19.66083</v>
      </c>
      <c r="Q232" s="203" t="n">
        <v>0.0052</v>
      </c>
      <c r="R232" s="203" t="n">
        <f aca="false">Q232*H232</f>
        <v>0.137046</v>
      </c>
      <c r="S232" s="203" t="n">
        <v>0</v>
      </c>
      <c r="T232" s="204" t="n">
        <f aca="false">S232*H232</f>
        <v>0</v>
      </c>
      <c r="U232" s="110"/>
      <c r="V232" s="110"/>
      <c r="W232" s="110"/>
      <c r="X232" s="110"/>
      <c r="Y232" s="110"/>
      <c r="Z232" s="110"/>
      <c r="AA232" s="110"/>
      <c r="AB232" s="110"/>
      <c r="AC232" s="110"/>
      <c r="AD232" s="110"/>
      <c r="AE232" s="110"/>
      <c r="AR232" s="205" t="s">
        <v>209</v>
      </c>
      <c r="AT232" s="205" t="s">
        <v>139</v>
      </c>
      <c r="AU232" s="205" t="s">
        <v>85</v>
      </c>
      <c r="AY232" s="102" t="s">
        <v>136</v>
      </c>
      <c r="BE232" s="206" t="n">
        <f aca="false">IF(N232="základní",J232,0)</f>
        <v>0</v>
      </c>
      <c r="BF232" s="206" t="n">
        <f aca="false">IF(N232="snížená",J232,0)</f>
        <v>0</v>
      </c>
      <c r="BG232" s="206" t="n">
        <f aca="false">IF(N232="zákl. přenesená",J232,0)</f>
        <v>0</v>
      </c>
      <c r="BH232" s="206" t="n">
        <f aca="false">IF(N232="sníž. přenesená",J232,0)</f>
        <v>0</v>
      </c>
      <c r="BI232" s="206" t="n">
        <f aca="false">IF(N232="nulová",J232,0)</f>
        <v>0</v>
      </c>
      <c r="BJ232" s="102" t="s">
        <v>18</v>
      </c>
      <c r="BK232" s="206" t="n">
        <f aca="false">ROUND(I232*H232,2)</f>
        <v>0</v>
      </c>
      <c r="BL232" s="102" t="s">
        <v>209</v>
      </c>
      <c r="BM232" s="205" t="s">
        <v>348</v>
      </c>
    </row>
    <row r="233" s="207" customFormat="true" ht="12.8" hidden="true" customHeight="false" outlineLevel="0" collapsed="false">
      <c r="B233" s="208"/>
      <c r="D233" s="209" t="s">
        <v>145</v>
      </c>
      <c r="E233" s="210"/>
      <c r="F233" s="211" t="s">
        <v>161</v>
      </c>
      <c r="H233" s="210"/>
      <c r="I233" s="212"/>
      <c r="L233" s="208"/>
      <c r="M233" s="213"/>
      <c r="N233" s="214"/>
      <c r="O233" s="214"/>
      <c r="P233" s="214"/>
      <c r="Q233" s="214"/>
      <c r="R233" s="214"/>
      <c r="S233" s="214"/>
      <c r="T233" s="215"/>
      <c r="AT233" s="210" t="s">
        <v>145</v>
      </c>
      <c r="AU233" s="210" t="s">
        <v>85</v>
      </c>
      <c r="AV233" s="207" t="s">
        <v>18</v>
      </c>
      <c r="AW233" s="207" t="s">
        <v>33</v>
      </c>
      <c r="AX233" s="207" t="s">
        <v>76</v>
      </c>
      <c r="AY233" s="210" t="s">
        <v>136</v>
      </c>
    </row>
    <row r="234" s="216" customFormat="true" ht="12.8" hidden="true" customHeight="false" outlineLevel="0" collapsed="false">
      <c r="B234" s="217"/>
      <c r="D234" s="209" t="s">
        <v>145</v>
      </c>
      <c r="E234" s="218"/>
      <c r="F234" s="219" t="s">
        <v>349</v>
      </c>
      <c r="H234" s="220" t="n">
        <v>10.35</v>
      </c>
      <c r="I234" s="221"/>
      <c r="L234" s="217"/>
      <c r="M234" s="222"/>
      <c r="N234" s="223"/>
      <c r="O234" s="223"/>
      <c r="P234" s="223"/>
      <c r="Q234" s="223"/>
      <c r="R234" s="223"/>
      <c r="S234" s="223"/>
      <c r="T234" s="224"/>
      <c r="AT234" s="218" t="s">
        <v>145</v>
      </c>
      <c r="AU234" s="218" t="s">
        <v>85</v>
      </c>
      <c r="AV234" s="216" t="s">
        <v>85</v>
      </c>
      <c r="AW234" s="216" t="s">
        <v>33</v>
      </c>
      <c r="AX234" s="216" t="s">
        <v>76</v>
      </c>
      <c r="AY234" s="218" t="s">
        <v>136</v>
      </c>
    </row>
    <row r="235" s="207" customFormat="true" ht="12.8" hidden="true" customHeight="false" outlineLevel="0" collapsed="false">
      <c r="B235" s="208"/>
      <c r="D235" s="209" t="s">
        <v>145</v>
      </c>
      <c r="E235" s="210"/>
      <c r="F235" s="211" t="s">
        <v>146</v>
      </c>
      <c r="H235" s="210"/>
      <c r="I235" s="212"/>
      <c r="L235" s="208"/>
      <c r="M235" s="213"/>
      <c r="N235" s="214"/>
      <c r="O235" s="214"/>
      <c r="P235" s="214"/>
      <c r="Q235" s="214"/>
      <c r="R235" s="214"/>
      <c r="S235" s="214"/>
      <c r="T235" s="215"/>
      <c r="AT235" s="210" t="s">
        <v>145</v>
      </c>
      <c r="AU235" s="210" t="s">
        <v>85</v>
      </c>
      <c r="AV235" s="207" t="s">
        <v>18</v>
      </c>
      <c r="AW235" s="207" t="s">
        <v>33</v>
      </c>
      <c r="AX235" s="207" t="s">
        <v>76</v>
      </c>
      <c r="AY235" s="210" t="s">
        <v>136</v>
      </c>
    </row>
    <row r="236" s="216" customFormat="true" ht="12.8" hidden="true" customHeight="false" outlineLevel="0" collapsed="false">
      <c r="B236" s="217"/>
      <c r="D236" s="209" t="s">
        <v>145</v>
      </c>
      <c r="E236" s="218"/>
      <c r="F236" s="219" t="s">
        <v>350</v>
      </c>
      <c r="H236" s="220" t="n">
        <v>16.95</v>
      </c>
      <c r="I236" s="221"/>
      <c r="L236" s="217"/>
      <c r="M236" s="222"/>
      <c r="N236" s="223"/>
      <c r="O236" s="223"/>
      <c r="P236" s="223"/>
      <c r="Q236" s="223"/>
      <c r="R236" s="223"/>
      <c r="S236" s="223"/>
      <c r="T236" s="224"/>
      <c r="AT236" s="218" t="s">
        <v>145</v>
      </c>
      <c r="AU236" s="218" t="s">
        <v>85</v>
      </c>
      <c r="AV236" s="216" t="s">
        <v>85</v>
      </c>
      <c r="AW236" s="216" t="s">
        <v>33</v>
      </c>
      <c r="AX236" s="216" t="s">
        <v>76</v>
      </c>
      <c r="AY236" s="218" t="s">
        <v>136</v>
      </c>
    </row>
    <row r="237" s="216" customFormat="true" ht="12.8" hidden="true" customHeight="false" outlineLevel="0" collapsed="false">
      <c r="B237" s="217"/>
      <c r="D237" s="209" t="s">
        <v>145</v>
      </c>
      <c r="E237" s="218"/>
      <c r="F237" s="219" t="s">
        <v>351</v>
      </c>
      <c r="H237" s="220" t="n">
        <v>-1.35</v>
      </c>
      <c r="I237" s="221"/>
      <c r="L237" s="217"/>
      <c r="M237" s="222"/>
      <c r="N237" s="223"/>
      <c r="O237" s="223"/>
      <c r="P237" s="223"/>
      <c r="Q237" s="223"/>
      <c r="R237" s="223"/>
      <c r="S237" s="223"/>
      <c r="T237" s="224"/>
      <c r="AT237" s="218" t="s">
        <v>145</v>
      </c>
      <c r="AU237" s="218" t="s">
        <v>85</v>
      </c>
      <c r="AV237" s="216" t="s">
        <v>85</v>
      </c>
      <c r="AW237" s="216" t="s">
        <v>33</v>
      </c>
      <c r="AX237" s="216" t="s">
        <v>76</v>
      </c>
      <c r="AY237" s="218" t="s">
        <v>136</v>
      </c>
    </row>
    <row r="238" s="216" customFormat="true" ht="12.8" hidden="true" customHeight="false" outlineLevel="0" collapsed="false">
      <c r="B238" s="217"/>
      <c r="D238" s="209" t="s">
        <v>145</v>
      </c>
      <c r="E238" s="218"/>
      <c r="F238" s="219" t="s">
        <v>352</v>
      </c>
      <c r="H238" s="220" t="n">
        <v>0.405</v>
      </c>
      <c r="I238" s="221"/>
      <c r="L238" s="217"/>
      <c r="M238" s="222"/>
      <c r="N238" s="223"/>
      <c r="O238" s="223"/>
      <c r="P238" s="223"/>
      <c r="Q238" s="223"/>
      <c r="R238" s="223"/>
      <c r="S238" s="223"/>
      <c r="T238" s="224"/>
      <c r="AT238" s="218" t="s">
        <v>145</v>
      </c>
      <c r="AU238" s="218" t="s">
        <v>85</v>
      </c>
      <c r="AV238" s="216" t="s">
        <v>85</v>
      </c>
      <c r="AW238" s="216" t="s">
        <v>33</v>
      </c>
      <c r="AX238" s="216" t="s">
        <v>76</v>
      </c>
      <c r="AY238" s="218" t="s">
        <v>136</v>
      </c>
    </row>
    <row r="239" s="225" customFormat="true" ht="12.8" hidden="true" customHeight="false" outlineLevel="0" collapsed="false">
      <c r="B239" s="226"/>
      <c r="D239" s="209" t="s">
        <v>145</v>
      </c>
      <c r="E239" s="227"/>
      <c r="F239" s="228" t="s">
        <v>149</v>
      </c>
      <c r="H239" s="229" t="n">
        <v>26.355</v>
      </c>
      <c r="I239" s="230"/>
      <c r="L239" s="226"/>
      <c r="M239" s="231"/>
      <c r="N239" s="232"/>
      <c r="O239" s="232"/>
      <c r="P239" s="232"/>
      <c r="Q239" s="232"/>
      <c r="R239" s="232"/>
      <c r="S239" s="232"/>
      <c r="T239" s="233"/>
      <c r="AT239" s="227" t="s">
        <v>145</v>
      </c>
      <c r="AU239" s="227" t="s">
        <v>85</v>
      </c>
      <c r="AV239" s="225" t="s">
        <v>143</v>
      </c>
      <c r="AW239" s="225" t="s">
        <v>33</v>
      </c>
      <c r="AX239" s="225" t="s">
        <v>18</v>
      </c>
      <c r="AY239" s="227" t="s">
        <v>136</v>
      </c>
    </row>
    <row r="240" s="113" customFormat="true" ht="16.5" hidden="false" customHeight="true" outlineLevel="0" collapsed="false">
      <c r="A240" s="110"/>
      <c r="B240" s="111"/>
      <c r="C240" s="235" t="s">
        <v>353</v>
      </c>
      <c r="D240" s="235" t="s">
        <v>219</v>
      </c>
      <c r="E240" s="236" t="s">
        <v>354</v>
      </c>
      <c r="F240" s="237" t="s">
        <v>355</v>
      </c>
      <c r="G240" s="238" t="s">
        <v>142</v>
      </c>
      <c r="H240" s="239" t="n">
        <v>28.991</v>
      </c>
      <c r="I240" s="240" t="n">
        <v>0</v>
      </c>
      <c r="J240" s="241" t="n">
        <f aca="false">ROUND(I240*H240,2)</f>
        <v>0</v>
      </c>
      <c r="K240" s="242"/>
      <c r="L240" s="243"/>
      <c r="M240" s="244"/>
      <c r="N240" s="245" t="s">
        <v>41</v>
      </c>
      <c r="O240" s="203" t="n">
        <v>0</v>
      </c>
      <c r="P240" s="203" t="n">
        <f aca="false">O240*H240</f>
        <v>0</v>
      </c>
      <c r="Q240" s="203" t="n">
        <v>0.0126</v>
      </c>
      <c r="R240" s="203" t="n">
        <f aca="false">Q240*H240</f>
        <v>0.3652866</v>
      </c>
      <c r="S240" s="203" t="n">
        <v>0</v>
      </c>
      <c r="T240" s="204" t="n">
        <f aca="false">S240*H240</f>
        <v>0</v>
      </c>
      <c r="U240" s="110"/>
      <c r="V240" s="110"/>
      <c r="W240" s="110"/>
      <c r="X240" s="110"/>
      <c r="Y240" s="110"/>
      <c r="Z240" s="110"/>
      <c r="AA240" s="110"/>
      <c r="AB240" s="110"/>
      <c r="AC240" s="110"/>
      <c r="AD240" s="110"/>
      <c r="AE240" s="110"/>
      <c r="AR240" s="205" t="s">
        <v>223</v>
      </c>
      <c r="AT240" s="205" t="s">
        <v>219</v>
      </c>
      <c r="AU240" s="205" t="s">
        <v>85</v>
      </c>
      <c r="AY240" s="102" t="s">
        <v>136</v>
      </c>
      <c r="BE240" s="206" t="n">
        <f aca="false">IF(N240="základní",J240,0)</f>
        <v>0</v>
      </c>
      <c r="BF240" s="206" t="n">
        <f aca="false">IF(N240="snížená",J240,0)</f>
        <v>0</v>
      </c>
      <c r="BG240" s="206" t="n">
        <f aca="false">IF(N240="zákl. přenesená",J240,0)</f>
        <v>0</v>
      </c>
      <c r="BH240" s="206" t="n">
        <f aca="false">IF(N240="sníž. přenesená",J240,0)</f>
        <v>0</v>
      </c>
      <c r="BI240" s="206" t="n">
        <f aca="false">IF(N240="nulová",J240,0)</f>
        <v>0</v>
      </c>
      <c r="BJ240" s="102" t="s">
        <v>18</v>
      </c>
      <c r="BK240" s="206" t="n">
        <f aca="false">ROUND(I240*H240,2)</f>
        <v>0</v>
      </c>
      <c r="BL240" s="102" t="s">
        <v>209</v>
      </c>
      <c r="BM240" s="205" t="s">
        <v>356</v>
      </c>
    </row>
    <row r="241" s="216" customFormat="true" ht="12.8" hidden="true" customHeight="false" outlineLevel="0" collapsed="false">
      <c r="B241" s="217"/>
      <c r="D241" s="209" t="s">
        <v>145</v>
      </c>
      <c r="F241" s="219" t="s">
        <v>357</v>
      </c>
      <c r="H241" s="220" t="n">
        <v>28.991</v>
      </c>
      <c r="I241" s="221"/>
      <c r="L241" s="217"/>
      <c r="M241" s="222"/>
      <c r="N241" s="223"/>
      <c r="O241" s="223"/>
      <c r="P241" s="223"/>
      <c r="Q241" s="223"/>
      <c r="R241" s="223"/>
      <c r="S241" s="223"/>
      <c r="T241" s="224"/>
      <c r="AT241" s="218" t="s">
        <v>145</v>
      </c>
      <c r="AU241" s="218" t="s">
        <v>85</v>
      </c>
      <c r="AV241" s="216" t="s">
        <v>85</v>
      </c>
      <c r="AW241" s="216" t="s">
        <v>2</v>
      </c>
      <c r="AX241" s="216" t="s">
        <v>18</v>
      </c>
      <c r="AY241" s="218" t="s">
        <v>136</v>
      </c>
    </row>
    <row r="242" s="113" customFormat="true" ht="24.15" hidden="false" customHeight="true" outlineLevel="0" collapsed="false">
      <c r="A242" s="110"/>
      <c r="B242" s="111"/>
      <c r="C242" s="193" t="s">
        <v>358</v>
      </c>
      <c r="D242" s="193" t="s">
        <v>139</v>
      </c>
      <c r="E242" s="194" t="s">
        <v>359</v>
      </c>
      <c r="F242" s="195" t="s">
        <v>360</v>
      </c>
      <c r="G242" s="196" t="s">
        <v>142</v>
      </c>
      <c r="H242" s="197" t="n">
        <v>0.48</v>
      </c>
      <c r="I242" s="198" t="n">
        <v>0</v>
      </c>
      <c r="J242" s="199" t="n">
        <f aca="false">ROUND(I242*H242,2)</f>
        <v>0</v>
      </c>
      <c r="K242" s="200"/>
      <c r="L242" s="111"/>
      <c r="M242" s="201"/>
      <c r="N242" s="202" t="s">
        <v>41</v>
      </c>
      <c r="O242" s="203" t="n">
        <v>0.584</v>
      </c>
      <c r="P242" s="203" t="n">
        <f aca="false">O242*H242</f>
        <v>0.28032</v>
      </c>
      <c r="Q242" s="203" t="n">
        <v>0.00063</v>
      </c>
      <c r="R242" s="203" t="n">
        <f aca="false">Q242*H242</f>
        <v>0.0003024</v>
      </c>
      <c r="S242" s="203" t="n">
        <v>0</v>
      </c>
      <c r="T242" s="204" t="n">
        <f aca="false">S242*H242</f>
        <v>0</v>
      </c>
      <c r="U242" s="110"/>
      <c r="V242" s="110"/>
      <c r="W242" s="110"/>
      <c r="X242" s="110"/>
      <c r="Y242" s="110"/>
      <c r="Z242" s="110"/>
      <c r="AA242" s="110"/>
      <c r="AB242" s="110"/>
      <c r="AC242" s="110"/>
      <c r="AD242" s="110"/>
      <c r="AE242" s="110"/>
      <c r="AR242" s="205" t="s">
        <v>209</v>
      </c>
      <c r="AT242" s="205" t="s">
        <v>139</v>
      </c>
      <c r="AU242" s="205" t="s">
        <v>85</v>
      </c>
      <c r="AY242" s="102" t="s">
        <v>136</v>
      </c>
      <c r="BE242" s="206" t="n">
        <f aca="false">IF(N242="základní",J242,0)</f>
        <v>0</v>
      </c>
      <c r="BF242" s="206" t="n">
        <f aca="false">IF(N242="snížená",J242,0)</f>
        <v>0</v>
      </c>
      <c r="BG242" s="206" t="n">
        <f aca="false">IF(N242="zákl. přenesená",J242,0)</f>
        <v>0</v>
      </c>
      <c r="BH242" s="206" t="n">
        <f aca="false">IF(N242="sníž. přenesená",J242,0)</f>
        <v>0</v>
      </c>
      <c r="BI242" s="206" t="n">
        <f aca="false">IF(N242="nulová",J242,0)</f>
        <v>0</v>
      </c>
      <c r="BJ242" s="102" t="s">
        <v>18</v>
      </c>
      <c r="BK242" s="206" t="n">
        <f aca="false">ROUND(I242*H242,2)</f>
        <v>0</v>
      </c>
      <c r="BL242" s="102" t="s">
        <v>209</v>
      </c>
      <c r="BM242" s="205" t="s">
        <v>361</v>
      </c>
    </row>
    <row r="243" s="216" customFormat="true" ht="12.8" hidden="true" customHeight="false" outlineLevel="0" collapsed="false">
      <c r="B243" s="217"/>
      <c r="D243" s="209" t="s">
        <v>145</v>
      </c>
      <c r="E243" s="218"/>
      <c r="F243" s="219" t="s">
        <v>362</v>
      </c>
      <c r="H243" s="220" t="n">
        <v>0.48</v>
      </c>
      <c r="I243" s="221"/>
      <c r="L243" s="217"/>
      <c r="M243" s="222"/>
      <c r="N243" s="223"/>
      <c r="O243" s="223"/>
      <c r="P243" s="223"/>
      <c r="Q243" s="223"/>
      <c r="R243" s="223"/>
      <c r="S243" s="223"/>
      <c r="T243" s="224"/>
      <c r="AT243" s="218" t="s">
        <v>145</v>
      </c>
      <c r="AU243" s="218" t="s">
        <v>85</v>
      </c>
      <c r="AV243" s="216" t="s">
        <v>85</v>
      </c>
      <c r="AW243" s="216" t="s">
        <v>33</v>
      </c>
      <c r="AX243" s="216" t="s">
        <v>18</v>
      </c>
      <c r="AY243" s="218" t="s">
        <v>136</v>
      </c>
    </row>
    <row r="244" s="113" customFormat="true" ht="16.5" hidden="false" customHeight="true" outlineLevel="0" collapsed="false">
      <c r="A244" s="110"/>
      <c r="B244" s="111"/>
      <c r="C244" s="235" t="s">
        <v>363</v>
      </c>
      <c r="D244" s="235" t="s">
        <v>219</v>
      </c>
      <c r="E244" s="236" t="s">
        <v>364</v>
      </c>
      <c r="F244" s="237" t="s">
        <v>365</v>
      </c>
      <c r="G244" s="238" t="s">
        <v>222</v>
      </c>
      <c r="H244" s="239" t="n">
        <v>2</v>
      </c>
      <c r="I244" s="240" t="n">
        <v>0</v>
      </c>
      <c r="J244" s="241" t="n">
        <f aca="false">ROUND(I244*H244,2)</f>
        <v>0</v>
      </c>
      <c r="K244" s="242"/>
      <c r="L244" s="243"/>
      <c r="M244" s="244"/>
      <c r="N244" s="245" t="s">
        <v>41</v>
      </c>
      <c r="O244" s="203" t="n">
        <v>0</v>
      </c>
      <c r="P244" s="203" t="n">
        <f aca="false">O244*H244</f>
        <v>0</v>
      </c>
      <c r="Q244" s="203" t="n">
        <v>0</v>
      </c>
      <c r="R244" s="203" t="n">
        <f aca="false">Q244*H244</f>
        <v>0</v>
      </c>
      <c r="S244" s="203" t="n">
        <v>0</v>
      </c>
      <c r="T244" s="204" t="n">
        <f aca="false">S244*H244</f>
        <v>0</v>
      </c>
      <c r="U244" s="110"/>
      <c r="V244" s="110"/>
      <c r="W244" s="110"/>
      <c r="X244" s="110"/>
      <c r="Y244" s="110"/>
      <c r="Z244" s="110"/>
      <c r="AA244" s="110"/>
      <c r="AB244" s="110"/>
      <c r="AC244" s="110"/>
      <c r="AD244" s="110"/>
      <c r="AE244" s="110"/>
      <c r="AR244" s="205" t="s">
        <v>223</v>
      </c>
      <c r="AT244" s="205" t="s">
        <v>219</v>
      </c>
      <c r="AU244" s="205" t="s">
        <v>85</v>
      </c>
      <c r="AY244" s="102" t="s">
        <v>136</v>
      </c>
      <c r="BE244" s="206" t="n">
        <f aca="false">IF(N244="základní",J244,0)</f>
        <v>0</v>
      </c>
      <c r="BF244" s="206" t="n">
        <f aca="false">IF(N244="snížená",J244,0)</f>
        <v>0</v>
      </c>
      <c r="BG244" s="206" t="n">
        <f aca="false">IF(N244="zákl. přenesená",J244,0)</f>
        <v>0</v>
      </c>
      <c r="BH244" s="206" t="n">
        <f aca="false">IF(N244="sníž. přenesená",J244,0)</f>
        <v>0</v>
      </c>
      <c r="BI244" s="206" t="n">
        <f aca="false">IF(N244="nulová",J244,0)</f>
        <v>0</v>
      </c>
      <c r="BJ244" s="102" t="s">
        <v>18</v>
      </c>
      <c r="BK244" s="206" t="n">
        <f aca="false">ROUND(I244*H244,2)</f>
        <v>0</v>
      </c>
      <c r="BL244" s="102" t="s">
        <v>209</v>
      </c>
      <c r="BM244" s="205" t="s">
        <v>366</v>
      </c>
    </row>
    <row r="245" s="113" customFormat="true" ht="16.5" hidden="false" customHeight="true" outlineLevel="0" collapsed="false">
      <c r="A245" s="110"/>
      <c r="B245" s="111"/>
      <c r="C245" s="193" t="s">
        <v>367</v>
      </c>
      <c r="D245" s="193" t="s">
        <v>139</v>
      </c>
      <c r="E245" s="194" t="s">
        <v>368</v>
      </c>
      <c r="F245" s="195" t="s">
        <v>369</v>
      </c>
      <c r="G245" s="196" t="s">
        <v>319</v>
      </c>
      <c r="H245" s="197" t="n">
        <v>18.12</v>
      </c>
      <c r="I245" s="198" t="n">
        <v>0</v>
      </c>
      <c r="J245" s="199" t="n">
        <f aca="false">ROUND(I245*H245,2)</f>
        <v>0</v>
      </c>
      <c r="K245" s="200"/>
      <c r="L245" s="111"/>
      <c r="M245" s="201"/>
      <c r="N245" s="202" t="s">
        <v>41</v>
      </c>
      <c r="O245" s="203" t="n">
        <v>0.015</v>
      </c>
      <c r="P245" s="203" t="n">
        <f aca="false">O245*H245</f>
        <v>0.2718</v>
      </c>
      <c r="Q245" s="203" t="n">
        <v>0</v>
      </c>
      <c r="R245" s="203" t="n">
        <f aca="false">Q245*H245</f>
        <v>0</v>
      </c>
      <c r="S245" s="203" t="n">
        <v>0.00019</v>
      </c>
      <c r="T245" s="204" t="n">
        <f aca="false">S245*H245</f>
        <v>0.0034428</v>
      </c>
      <c r="U245" s="110"/>
      <c r="V245" s="110"/>
      <c r="W245" s="110"/>
      <c r="X245" s="110"/>
      <c r="Y245" s="110"/>
      <c r="Z245" s="110"/>
      <c r="AA245" s="110"/>
      <c r="AB245" s="110"/>
      <c r="AC245" s="110"/>
      <c r="AD245" s="110"/>
      <c r="AE245" s="110"/>
      <c r="AR245" s="205" t="s">
        <v>209</v>
      </c>
      <c r="AT245" s="205" t="s">
        <v>139</v>
      </c>
      <c r="AU245" s="205" t="s">
        <v>85</v>
      </c>
      <c r="AY245" s="102" t="s">
        <v>136</v>
      </c>
      <c r="BE245" s="206" t="n">
        <f aca="false">IF(N245="základní",J245,0)</f>
        <v>0</v>
      </c>
      <c r="BF245" s="206" t="n">
        <f aca="false">IF(N245="snížená",J245,0)</f>
        <v>0</v>
      </c>
      <c r="BG245" s="206" t="n">
        <f aca="false">IF(N245="zákl. přenesená",J245,0)</f>
        <v>0</v>
      </c>
      <c r="BH245" s="206" t="n">
        <f aca="false">IF(N245="sníž. přenesená",J245,0)</f>
        <v>0</v>
      </c>
      <c r="BI245" s="206" t="n">
        <f aca="false">IF(N245="nulová",J245,0)</f>
        <v>0</v>
      </c>
      <c r="BJ245" s="102" t="s">
        <v>18</v>
      </c>
      <c r="BK245" s="206" t="n">
        <f aca="false">ROUND(I245*H245,2)</f>
        <v>0</v>
      </c>
      <c r="BL245" s="102" t="s">
        <v>209</v>
      </c>
      <c r="BM245" s="205" t="s">
        <v>370</v>
      </c>
    </row>
    <row r="246" s="207" customFormat="true" ht="12.8" hidden="true" customHeight="false" outlineLevel="0" collapsed="false">
      <c r="B246" s="208"/>
      <c r="D246" s="209" t="s">
        <v>145</v>
      </c>
      <c r="E246" s="210"/>
      <c r="F246" s="211" t="s">
        <v>161</v>
      </c>
      <c r="H246" s="210"/>
      <c r="I246" s="212"/>
      <c r="L246" s="208"/>
      <c r="M246" s="213"/>
      <c r="N246" s="214"/>
      <c r="O246" s="214"/>
      <c r="P246" s="214"/>
      <c r="Q246" s="214"/>
      <c r="R246" s="214"/>
      <c r="S246" s="214"/>
      <c r="T246" s="215"/>
      <c r="AT246" s="210" t="s">
        <v>145</v>
      </c>
      <c r="AU246" s="210" t="s">
        <v>85</v>
      </c>
      <c r="AV246" s="207" t="s">
        <v>18</v>
      </c>
      <c r="AW246" s="207" t="s">
        <v>33</v>
      </c>
      <c r="AX246" s="207" t="s">
        <v>76</v>
      </c>
      <c r="AY246" s="210" t="s">
        <v>136</v>
      </c>
    </row>
    <row r="247" s="216" customFormat="true" ht="12.8" hidden="true" customHeight="false" outlineLevel="0" collapsed="false">
      <c r="B247" s="217"/>
      <c r="D247" s="209" t="s">
        <v>145</v>
      </c>
      <c r="E247" s="218"/>
      <c r="F247" s="219" t="s">
        <v>371</v>
      </c>
      <c r="H247" s="220" t="n">
        <v>3.02</v>
      </c>
      <c r="I247" s="221"/>
      <c r="L247" s="217"/>
      <c r="M247" s="222"/>
      <c r="N247" s="223"/>
      <c r="O247" s="223"/>
      <c r="P247" s="223"/>
      <c r="Q247" s="223"/>
      <c r="R247" s="223"/>
      <c r="S247" s="223"/>
      <c r="T247" s="224"/>
      <c r="AT247" s="218" t="s">
        <v>145</v>
      </c>
      <c r="AU247" s="218" t="s">
        <v>85</v>
      </c>
      <c r="AV247" s="216" t="s">
        <v>85</v>
      </c>
      <c r="AW247" s="216" t="s">
        <v>33</v>
      </c>
      <c r="AX247" s="216" t="s">
        <v>76</v>
      </c>
      <c r="AY247" s="218" t="s">
        <v>136</v>
      </c>
    </row>
    <row r="248" s="207" customFormat="true" ht="12.8" hidden="true" customHeight="false" outlineLevel="0" collapsed="false">
      <c r="B248" s="208"/>
      <c r="D248" s="209" t="s">
        <v>145</v>
      </c>
      <c r="E248" s="210"/>
      <c r="F248" s="211" t="s">
        <v>146</v>
      </c>
      <c r="H248" s="210"/>
      <c r="I248" s="212"/>
      <c r="L248" s="208"/>
      <c r="M248" s="213"/>
      <c r="N248" s="214"/>
      <c r="O248" s="214"/>
      <c r="P248" s="214"/>
      <c r="Q248" s="214"/>
      <c r="R248" s="214"/>
      <c r="S248" s="214"/>
      <c r="T248" s="215"/>
      <c r="AT248" s="210" t="s">
        <v>145</v>
      </c>
      <c r="AU248" s="210" t="s">
        <v>85</v>
      </c>
      <c r="AV248" s="207" t="s">
        <v>18</v>
      </c>
      <c r="AW248" s="207" t="s">
        <v>33</v>
      </c>
      <c r="AX248" s="207" t="s">
        <v>76</v>
      </c>
      <c r="AY248" s="210" t="s">
        <v>136</v>
      </c>
    </row>
    <row r="249" s="216" customFormat="true" ht="12.8" hidden="true" customHeight="false" outlineLevel="0" collapsed="false">
      <c r="B249" s="217"/>
      <c r="D249" s="209" t="s">
        <v>145</v>
      </c>
      <c r="E249" s="218"/>
      <c r="F249" s="219" t="s">
        <v>372</v>
      </c>
      <c r="H249" s="220" t="n">
        <v>15.1</v>
      </c>
      <c r="I249" s="221"/>
      <c r="L249" s="217"/>
      <c r="M249" s="222"/>
      <c r="N249" s="223"/>
      <c r="O249" s="223"/>
      <c r="P249" s="223"/>
      <c r="Q249" s="223"/>
      <c r="R249" s="223"/>
      <c r="S249" s="223"/>
      <c r="T249" s="224"/>
      <c r="AT249" s="218" t="s">
        <v>145</v>
      </c>
      <c r="AU249" s="218" t="s">
        <v>85</v>
      </c>
      <c r="AV249" s="216" t="s">
        <v>85</v>
      </c>
      <c r="AW249" s="216" t="s">
        <v>33</v>
      </c>
      <c r="AX249" s="216" t="s">
        <v>76</v>
      </c>
      <c r="AY249" s="218" t="s">
        <v>136</v>
      </c>
    </row>
    <row r="250" s="225" customFormat="true" ht="12.8" hidden="true" customHeight="false" outlineLevel="0" collapsed="false">
      <c r="B250" s="226"/>
      <c r="D250" s="209" t="s">
        <v>145</v>
      </c>
      <c r="E250" s="227"/>
      <c r="F250" s="228" t="s">
        <v>149</v>
      </c>
      <c r="H250" s="229" t="n">
        <v>18.12</v>
      </c>
      <c r="I250" s="230"/>
      <c r="L250" s="226"/>
      <c r="M250" s="231"/>
      <c r="N250" s="232"/>
      <c r="O250" s="232"/>
      <c r="P250" s="232"/>
      <c r="Q250" s="232"/>
      <c r="R250" s="232"/>
      <c r="S250" s="232"/>
      <c r="T250" s="233"/>
      <c r="AT250" s="227" t="s">
        <v>145</v>
      </c>
      <c r="AU250" s="227" t="s">
        <v>85</v>
      </c>
      <c r="AV250" s="225" t="s">
        <v>143</v>
      </c>
      <c r="AW250" s="225" t="s">
        <v>33</v>
      </c>
      <c r="AX250" s="225" t="s">
        <v>18</v>
      </c>
      <c r="AY250" s="227" t="s">
        <v>136</v>
      </c>
    </row>
    <row r="251" s="113" customFormat="true" ht="21.75" hidden="false" customHeight="true" outlineLevel="0" collapsed="false">
      <c r="A251" s="110"/>
      <c r="B251" s="111"/>
      <c r="C251" s="193" t="s">
        <v>373</v>
      </c>
      <c r="D251" s="193" t="s">
        <v>139</v>
      </c>
      <c r="E251" s="194" t="s">
        <v>374</v>
      </c>
      <c r="F251" s="195" t="s">
        <v>375</v>
      </c>
      <c r="G251" s="196" t="s">
        <v>222</v>
      </c>
      <c r="H251" s="197" t="n">
        <v>2</v>
      </c>
      <c r="I251" s="198" t="n">
        <v>0</v>
      </c>
      <c r="J251" s="199" t="n">
        <f aca="false">ROUND(I251*H251,2)</f>
        <v>0</v>
      </c>
      <c r="K251" s="200"/>
      <c r="L251" s="111"/>
      <c r="M251" s="201"/>
      <c r="N251" s="202" t="s">
        <v>41</v>
      </c>
      <c r="O251" s="203" t="n">
        <v>0.335</v>
      </c>
      <c r="P251" s="203" t="n">
        <f aca="false">O251*H251</f>
        <v>0.67</v>
      </c>
      <c r="Q251" s="203" t="n">
        <v>0.0002</v>
      </c>
      <c r="R251" s="203" t="n">
        <f aca="false">Q251*H251</f>
        <v>0.0004</v>
      </c>
      <c r="S251" s="203" t="n">
        <v>0</v>
      </c>
      <c r="T251" s="204" t="n">
        <f aca="false">S251*H251</f>
        <v>0</v>
      </c>
      <c r="U251" s="110"/>
      <c r="V251" s="110"/>
      <c r="W251" s="110"/>
      <c r="X251" s="110"/>
      <c r="Y251" s="110"/>
      <c r="Z251" s="110"/>
      <c r="AA251" s="110"/>
      <c r="AB251" s="110"/>
      <c r="AC251" s="110"/>
      <c r="AD251" s="110"/>
      <c r="AE251" s="110"/>
      <c r="AR251" s="205" t="s">
        <v>209</v>
      </c>
      <c r="AT251" s="205" t="s">
        <v>139</v>
      </c>
      <c r="AU251" s="205" t="s">
        <v>85</v>
      </c>
      <c r="AY251" s="102" t="s">
        <v>136</v>
      </c>
      <c r="BE251" s="206" t="n">
        <f aca="false">IF(N251="základní",J251,0)</f>
        <v>0</v>
      </c>
      <c r="BF251" s="206" t="n">
        <f aca="false">IF(N251="snížená",J251,0)</f>
        <v>0</v>
      </c>
      <c r="BG251" s="206" t="n">
        <f aca="false">IF(N251="zákl. přenesená",J251,0)</f>
        <v>0</v>
      </c>
      <c r="BH251" s="206" t="n">
        <f aca="false">IF(N251="sníž. přenesená",J251,0)</f>
        <v>0</v>
      </c>
      <c r="BI251" s="206" t="n">
        <f aca="false">IF(N251="nulová",J251,0)</f>
        <v>0</v>
      </c>
      <c r="BJ251" s="102" t="s">
        <v>18</v>
      </c>
      <c r="BK251" s="206" t="n">
        <f aca="false">ROUND(I251*H251,2)</f>
        <v>0</v>
      </c>
      <c r="BL251" s="102" t="s">
        <v>209</v>
      </c>
      <c r="BM251" s="205" t="s">
        <v>376</v>
      </c>
    </row>
    <row r="252" s="207" customFormat="true" ht="12.8" hidden="true" customHeight="false" outlineLevel="0" collapsed="false">
      <c r="B252" s="208"/>
      <c r="D252" s="209" t="s">
        <v>145</v>
      </c>
      <c r="E252" s="210"/>
      <c r="F252" s="211" t="s">
        <v>377</v>
      </c>
      <c r="H252" s="210"/>
      <c r="I252" s="212"/>
      <c r="L252" s="208"/>
      <c r="M252" s="213"/>
      <c r="N252" s="214"/>
      <c r="O252" s="214"/>
      <c r="P252" s="214"/>
      <c r="Q252" s="214"/>
      <c r="R252" s="214"/>
      <c r="S252" s="214"/>
      <c r="T252" s="215"/>
      <c r="AT252" s="210" t="s">
        <v>145</v>
      </c>
      <c r="AU252" s="210" t="s">
        <v>85</v>
      </c>
      <c r="AV252" s="207" t="s">
        <v>18</v>
      </c>
      <c r="AW252" s="207" t="s">
        <v>33</v>
      </c>
      <c r="AX252" s="207" t="s">
        <v>76</v>
      </c>
      <c r="AY252" s="210" t="s">
        <v>136</v>
      </c>
    </row>
    <row r="253" s="216" customFormat="true" ht="12.8" hidden="true" customHeight="false" outlineLevel="0" collapsed="false">
      <c r="B253" s="217"/>
      <c r="D253" s="209" t="s">
        <v>145</v>
      </c>
      <c r="E253" s="218"/>
      <c r="F253" s="219" t="s">
        <v>85</v>
      </c>
      <c r="H253" s="220" t="n">
        <v>2</v>
      </c>
      <c r="I253" s="221"/>
      <c r="L253" s="217"/>
      <c r="M253" s="222"/>
      <c r="N253" s="223"/>
      <c r="O253" s="223"/>
      <c r="P253" s="223"/>
      <c r="Q253" s="223"/>
      <c r="R253" s="223"/>
      <c r="S253" s="223"/>
      <c r="T253" s="224"/>
      <c r="AT253" s="218" t="s">
        <v>145</v>
      </c>
      <c r="AU253" s="218" t="s">
        <v>85</v>
      </c>
      <c r="AV253" s="216" t="s">
        <v>85</v>
      </c>
      <c r="AW253" s="216" t="s">
        <v>33</v>
      </c>
      <c r="AX253" s="216" t="s">
        <v>18</v>
      </c>
      <c r="AY253" s="218" t="s">
        <v>136</v>
      </c>
    </row>
    <row r="254" s="113" customFormat="true" ht="16.5" hidden="false" customHeight="true" outlineLevel="0" collapsed="false">
      <c r="A254" s="110"/>
      <c r="B254" s="111"/>
      <c r="C254" s="235" t="s">
        <v>378</v>
      </c>
      <c r="D254" s="235" t="s">
        <v>219</v>
      </c>
      <c r="E254" s="236" t="s">
        <v>379</v>
      </c>
      <c r="F254" s="237" t="s">
        <v>380</v>
      </c>
      <c r="G254" s="238" t="s">
        <v>222</v>
      </c>
      <c r="H254" s="239" t="n">
        <v>2</v>
      </c>
      <c r="I254" s="240" t="n">
        <v>0</v>
      </c>
      <c r="J254" s="241" t="n">
        <f aca="false">ROUND(I254*H254,2)</f>
        <v>0</v>
      </c>
      <c r="K254" s="242"/>
      <c r="L254" s="243"/>
      <c r="M254" s="244"/>
      <c r="N254" s="245" t="s">
        <v>41</v>
      </c>
      <c r="O254" s="203" t="n">
        <v>0</v>
      </c>
      <c r="P254" s="203" t="n">
        <f aca="false">O254*H254</f>
        <v>0</v>
      </c>
      <c r="Q254" s="203" t="n">
        <v>9E-005</v>
      </c>
      <c r="R254" s="203" t="n">
        <f aca="false">Q254*H254</f>
        <v>0.00018</v>
      </c>
      <c r="S254" s="203" t="n">
        <v>0</v>
      </c>
      <c r="T254" s="204" t="n">
        <f aca="false">S254*H254</f>
        <v>0</v>
      </c>
      <c r="U254" s="110"/>
      <c r="V254" s="110"/>
      <c r="W254" s="110"/>
      <c r="X254" s="110"/>
      <c r="Y254" s="110"/>
      <c r="Z254" s="110"/>
      <c r="AA254" s="110"/>
      <c r="AB254" s="110"/>
      <c r="AC254" s="110"/>
      <c r="AD254" s="110"/>
      <c r="AE254" s="110"/>
      <c r="AR254" s="205" t="s">
        <v>223</v>
      </c>
      <c r="AT254" s="205" t="s">
        <v>219</v>
      </c>
      <c r="AU254" s="205" t="s">
        <v>85</v>
      </c>
      <c r="AY254" s="102" t="s">
        <v>136</v>
      </c>
      <c r="BE254" s="206" t="n">
        <f aca="false">IF(N254="základní",J254,0)</f>
        <v>0</v>
      </c>
      <c r="BF254" s="206" t="n">
        <f aca="false">IF(N254="snížená",J254,0)</f>
        <v>0</v>
      </c>
      <c r="BG254" s="206" t="n">
        <f aca="false">IF(N254="zákl. přenesená",J254,0)</f>
        <v>0</v>
      </c>
      <c r="BH254" s="206" t="n">
        <f aca="false">IF(N254="sníž. přenesená",J254,0)</f>
        <v>0</v>
      </c>
      <c r="BI254" s="206" t="n">
        <f aca="false">IF(N254="nulová",J254,0)</f>
        <v>0</v>
      </c>
      <c r="BJ254" s="102" t="s">
        <v>18</v>
      </c>
      <c r="BK254" s="206" t="n">
        <f aca="false">ROUND(I254*H254,2)</f>
        <v>0</v>
      </c>
      <c r="BL254" s="102" t="s">
        <v>209</v>
      </c>
      <c r="BM254" s="205" t="s">
        <v>381</v>
      </c>
    </row>
    <row r="255" s="113" customFormat="true" ht="21.75" hidden="false" customHeight="true" outlineLevel="0" collapsed="false">
      <c r="A255" s="110"/>
      <c r="B255" s="111"/>
      <c r="C255" s="193" t="s">
        <v>382</v>
      </c>
      <c r="D255" s="193" t="s">
        <v>139</v>
      </c>
      <c r="E255" s="194" t="s">
        <v>383</v>
      </c>
      <c r="F255" s="195" t="s">
        <v>384</v>
      </c>
      <c r="G255" s="196" t="s">
        <v>319</v>
      </c>
      <c r="H255" s="197" t="n">
        <v>8.7</v>
      </c>
      <c r="I255" s="198" t="n">
        <v>0</v>
      </c>
      <c r="J255" s="199" t="n">
        <f aca="false">ROUND(I255*H255,2)</f>
        <v>0</v>
      </c>
      <c r="K255" s="200"/>
      <c r="L255" s="111"/>
      <c r="M255" s="201"/>
      <c r="N255" s="202" t="s">
        <v>41</v>
      </c>
      <c r="O255" s="203" t="n">
        <v>0.248</v>
      </c>
      <c r="P255" s="203" t="n">
        <f aca="false">O255*H255</f>
        <v>2.1576</v>
      </c>
      <c r="Q255" s="203" t="n">
        <v>0.00055</v>
      </c>
      <c r="R255" s="203" t="n">
        <f aca="false">Q255*H255</f>
        <v>0.004785</v>
      </c>
      <c r="S255" s="203" t="n">
        <v>0</v>
      </c>
      <c r="T255" s="204" t="n">
        <f aca="false">S255*H255</f>
        <v>0</v>
      </c>
      <c r="U255" s="110"/>
      <c r="V255" s="110"/>
      <c r="W255" s="110"/>
      <c r="X255" s="110"/>
      <c r="Y255" s="110"/>
      <c r="Z255" s="110"/>
      <c r="AA255" s="110"/>
      <c r="AB255" s="110"/>
      <c r="AC255" s="110"/>
      <c r="AD255" s="110"/>
      <c r="AE255" s="110"/>
      <c r="AR255" s="205" t="s">
        <v>209</v>
      </c>
      <c r="AT255" s="205" t="s">
        <v>139</v>
      </c>
      <c r="AU255" s="205" t="s">
        <v>85</v>
      </c>
      <c r="AY255" s="102" t="s">
        <v>136</v>
      </c>
      <c r="BE255" s="206" t="n">
        <f aca="false">IF(N255="základní",J255,0)</f>
        <v>0</v>
      </c>
      <c r="BF255" s="206" t="n">
        <f aca="false">IF(N255="snížená",J255,0)</f>
        <v>0</v>
      </c>
      <c r="BG255" s="206" t="n">
        <f aca="false">IF(N255="zákl. přenesená",J255,0)</f>
        <v>0</v>
      </c>
      <c r="BH255" s="206" t="n">
        <f aca="false">IF(N255="sníž. přenesená",J255,0)</f>
        <v>0</v>
      </c>
      <c r="BI255" s="206" t="n">
        <f aca="false">IF(N255="nulová",J255,0)</f>
        <v>0</v>
      </c>
      <c r="BJ255" s="102" t="s">
        <v>18</v>
      </c>
      <c r="BK255" s="206" t="n">
        <f aca="false">ROUND(I255*H255,2)</f>
        <v>0</v>
      </c>
      <c r="BL255" s="102" t="s">
        <v>209</v>
      </c>
      <c r="BM255" s="205" t="s">
        <v>385</v>
      </c>
    </row>
    <row r="256" s="216" customFormat="true" ht="12.8" hidden="true" customHeight="false" outlineLevel="0" collapsed="false">
      <c r="B256" s="217"/>
      <c r="D256" s="209" t="s">
        <v>145</v>
      </c>
      <c r="E256" s="218"/>
      <c r="F256" s="219" t="s">
        <v>386</v>
      </c>
      <c r="H256" s="220" t="n">
        <v>6</v>
      </c>
      <c r="I256" s="221"/>
      <c r="L256" s="217"/>
      <c r="M256" s="222"/>
      <c r="N256" s="223"/>
      <c r="O256" s="223"/>
      <c r="P256" s="223"/>
      <c r="Q256" s="223"/>
      <c r="R256" s="223"/>
      <c r="S256" s="223"/>
      <c r="T256" s="224"/>
      <c r="AT256" s="218" t="s">
        <v>145</v>
      </c>
      <c r="AU256" s="218" t="s">
        <v>85</v>
      </c>
      <c r="AV256" s="216" t="s">
        <v>85</v>
      </c>
      <c r="AW256" s="216" t="s">
        <v>33</v>
      </c>
      <c r="AX256" s="216" t="s">
        <v>76</v>
      </c>
      <c r="AY256" s="218" t="s">
        <v>136</v>
      </c>
    </row>
    <row r="257" s="216" customFormat="true" ht="12.8" hidden="true" customHeight="false" outlineLevel="0" collapsed="false">
      <c r="B257" s="217"/>
      <c r="D257" s="209" t="s">
        <v>145</v>
      </c>
      <c r="E257" s="218"/>
      <c r="F257" s="219" t="s">
        <v>387</v>
      </c>
      <c r="H257" s="220" t="n">
        <v>2.7</v>
      </c>
      <c r="I257" s="221"/>
      <c r="L257" s="217"/>
      <c r="M257" s="222"/>
      <c r="N257" s="223"/>
      <c r="O257" s="223"/>
      <c r="P257" s="223"/>
      <c r="Q257" s="223"/>
      <c r="R257" s="223"/>
      <c r="S257" s="223"/>
      <c r="T257" s="224"/>
      <c r="AT257" s="218" t="s">
        <v>145</v>
      </c>
      <c r="AU257" s="218" t="s">
        <v>85</v>
      </c>
      <c r="AV257" s="216" t="s">
        <v>85</v>
      </c>
      <c r="AW257" s="216" t="s">
        <v>33</v>
      </c>
      <c r="AX257" s="216" t="s">
        <v>76</v>
      </c>
      <c r="AY257" s="218" t="s">
        <v>136</v>
      </c>
    </row>
    <row r="258" s="225" customFormat="true" ht="12.8" hidden="true" customHeight="false" outlineLevel="0" collapsed="false">
      <c r="B258" s="226"/>
      <c r="D258" s="209" t="s">
        <v>145</v>
      </c>
      <c r="E258" s="227"/>
      <c r="F258" s="228" t="s">
        <v>149</v>
      </c>
      <c r="H258" s="229" t="n">
        <v>8.7</v>
      </c>
      <c r="I258" s="230"/>
      <c r="L258" s="226"/>
      <c r="M258" s="231"/>
      <c r="N258" s="232"/>
      <c r="O258" s="232"/>
      <c r="P258" s="232"/>
      <c r="Q258" s="232"/>
      <c r="R258" s="232"/>
      <c r="S258" s="232"/>
      <c r="T258" s="233"/>
      <c r="AT258" s="227" t="s">
        <v>145</v>
      </c>
      <c r="AU258" s="227" t="s">
        <v>85</v>
      </c>
      <c r="AV258" s="225" t="s">
        <v>143</v>
      </c>
      <c r="AW258" s="225" t="s">
        <v>33</v>
      </c>
      <c r="AX258" s="225" t="s">
        <v>18</v>
      </c>
      <c r="AY258" s="227" t="s">
        <v>136</v>
      </c>
    </row>
    <row r="259" s="113" customFormat="true" ht="16.5" hidden="false" customHeight="true" outlineLevel="0" collapsed="false">
      <c r="A259" s="110"/>
      <c r="B259" s="111"/>
      <c r="C259" s="193" t="s">
        <v>388</v>
      </c>
      <c r="D259" s="193" t="s">
        <v>139</v>
      </c>
      <c r="E259" s="194" t="s">
        <v>389</v>
      </c>
      <c r="F259" s="195" t="s">
        <v>390</v>
      </c>
      <c r="G259" s="196" t="s">
        <v>222</v>
      </c>
      <c r="H259" s="197" t="n">
        <v>10</v>
      </c>
      <c r="I259" s="198" t="n">
        <v>0</v>
      </c>
      <c r="J259" s="199" t="n">
        <f aca="false">ROUND(I259*H259,2)</f>
        <v>0</v>
      </c>
      <c r="K259" s="200"/>
      <c r="L259" s="111"/>
      <c r="M259" s="201"/>
      <c r="N259" s="202" t="s">
        <v>41</v>
      </c>
      <c r="O259" s="203" t="n">
        <v>0.1</v>
      </c>
      <c r="P259" s="203" t="n">
        <f aca="false">O259*H259</f>
        <v>1</v>
      </c>
      <c r="Q259" s="203" t="n">
        <v>0</v>
      </c>
      <c r="R259" s="203" t="n">
        <f aca="false">Q259*H259</f>
        <v>0</v>
      </c>
      <c r="S259" s="203" t="n">
        <v>0</v>
      </c>
      <c r="T259" s="204" t="n">
        <f aca="false">S259*H259</f>
        <v>0</v>
      </c>
      <c r="U259" s="110"/>
      <c r="V259" s="110"/>
      <c r="W259" s="110"/>
      <c r="X259" s="110"/>
      <c r="Y259" s="110"/>
      <c r="Z259" s="110"/>
      <c r="AA259" s="110"/>
      <c r="AB259" s="110"/>
      <c r="AC259" s="110"/>
      <c r="AD259" s="110"/>
      <c r="AE259" s="110"/>
      <c r="AR259" s="205" t="s">
        <v>209</v>
      </c>
      <c r="AT259" s="205" t="s">
        <v>139</v>
      </c>
      <c r="AU259" s="205" t="s">
        <v>85</v>
      </c>
      <c r="AY259" s="102" t="s">
        <v>136</v>
      </c>
      <c r="BE259" s="206" t="n">
        <f aca="false">IF(N259="základní",J259,0)</f>
        <v>0</v>
      </c>
      <c r="BF259" s="206" t="n">
        <f aca="false">IF(N259="snížená",J259,0)</f>
        <v>0</v>
      </c>
      <c r="BG259" s="206" t="n">
        <f aca="false">IF(N259="zákl. přenesená",J259,0)</f>
        <v>0</v>
      </c>
      <c r="BH259" s="206" t="n">
        <f aca="false">IF(N259="sníž. přenesená",J259,0)</f>
        <v>0</v>
      </c>
      <c r="BI259" s="206" t="n">
        <f aca="false">IF(N259="nulová",J259,0)</f>
        <v>0</v>
      </c>
      <c r="BJ259" s="102" t="s">
        <v>18</v>
      </c>
      <c r="BK259" s="206" t="n">
        <f aca="false">ROUND(I259*H259,2)</f>
        <v>0</v>
      </c>
      <c r="BL259" s="102" t="s">
        <v>209</v>
      </c>
      <c r="BM259" s="205" t="s">
        <v>391</v>
      </c>
    </row>
    <row r="260" s="207" customFormat="true" ht="12.8" hidden="true" customHeight="false" outlineLevel="0" collapsed="false">
      <c r="B260" s="208"/>
      <c r="D260" s="209" t="s">
        <v>145</v>
      </c>
      <c r="E260" s="210"/>
      <c r="F260" s="211" t="s">
        <v>392</v>
      </c>
      <c r="H260" s="210"/>
      <c r="I260" s="212"/>
      <c r="L260" s="208"/>
      <c r="M260" s="213"/>
      <c r="N260" s="214"/>
      <c r="O260" s="214"/>
      <c r="P260" s="214"/>
      <c r="Q260" s="214"/>
      <c r="R260" s="214"/>
      <c r="S260" s="214"/>
      <c r="T260" s="215"/>
      <c r="AT260" s="210" t="s">
        <v>145</v>
      </c>
      <c r="AU260" s="210" t="s">
        <v>85</v>
      </c>
      <c r="AV260" s="207" t="s">
        <v>18</v>
      </c>
      <c r="AW260" s="207" t="s">
        <v>33</v>
      </c>
      <c r="AX260" s="207" t="s">
        <v>76</v>
      </c>
      <c r="AY260" s="210" t="s">
        <v>136</v>
      </c>
    </row>
    <row r="261" s="216" customFormat="true" ht="12.8" hidden="true" customHeight="false" outlineLevel="0" collapsed="false">
      <c r="B261" s="217"/>
      <c r="D261" s="209" t="s">
        <v>145</v>
      </c>
      <c r="E261" s="218"/>
      <c r="F261" s="219" t="s">
        <v>393</v>
      </c>
      <c r="H261" s="220" t="n">
        <v>8</v>
      </c>
      <c r="I261" s="221"/>
      <c r="L261" s="217"/>
      <c r="M261" s="222"/>
      <c r="N261" s="223"/>
      <c r="O261" s="223"/>
      <c r="P261" s="223"/>
      <c r="Q261" s="223"/>
      <c r="R261" s="223"/>
      <c r="S261" s="223"/>
      <c r="T261" s="224"/>
      <c r="AT261" s="218" t="s">
        <v>145</v>
      </c>
      <c r="AU261" s="218" t="s">
        <v>85</v>
      </c>
      <c r="AV261" s="216" t="s">
        <v>85</v>
      </c>
      <c r="AW261" s="216" t="s">
        <v>33</v>
      </c>
      <c r="AX261" s="216" t="s">
        <v>76</v>
      </c>
      <c r="AY261" s="218" t="s">
        <v>136</v>
      </c>
    </row>
    <row r="262" s="207" customFormat="true" ht="12.8" hidden="true" customHeight="false" outlineLevel="0" collapsed="false">
      <c r="B262" s="208"/>
      <c r="D262" s="209" t="s">
        <v>145</v>
      </c>
      <c r="E262" s="210"/>
      <c r="F262" s="211" t="s">
        <v>249</v>
      </c>
      <c r="H262" s="210"/>
      <c r="I262" s="212"/>
      <c r="L262" s="208"/>
      <c r="M262" s="213"/>
      <c r="N262" s="214"/>
      <c r="O262" s="214"/>
      <c r="P262" s="214"/>
      <c r="Q262" s="214"/>
      <c r="R262" s="214"/>
      <c r="S262" s="214"/>
      <c r="T262" s="215"/>
      <c r="AT262" s="210" t="s">
        <v>145</v>
      </c>
      <c r="AU262" s="210" t="s">
        <v>85</v>
      </c>
      <c r="AV262" s="207" t="s">
        <v>18</v>
      </c>
      <c r="AW262" s="207" t="s">
        <v>33</v>
      </c>
      <c r="AX262" s="207" t="s">
        <v>76</v>
      </c>
      <c r="AY262" s="210" t="s">
        <v>136</v>
      </c>
    </row>
    <row r="263" s="216" customFormat="true" ht="12.8" hidden="true" customHeight="false" outlineLevel="0" collapsed="false">
      <c r="B263" s="217"/>
      <c r="D263" s="209" t="s">
        <v>145</v>
      </c>
      <c r="E263" s="218"/>
      <c r="F263" s="219" t="s">
        <v>85</v>
      </c>
      <c r="H263" s="220" t="n">
        <v>2</v>
      </c>
      <c r="I263" s="221"/>
      <c r="L263" s="217"/>
      <c r="M263" s="222"/>
      <c r="N263" s="223"/>
      <c r="O263" s="223"/>
      <c r="P263" s="223"/>
      <c r="Q263" s="223"/>
      <c r="R263" s="223"/>
      <c r="S263" s="223"/>
      <c r="T263" s="224"/>
      <c r="AT263" s="218" t="s">
        <v>145</v>
      </c>
      <c r="AU263" s="218" t="s">
        <v>85</v>
      </c>
      <c r="AV263" s="216" t="s">
        <v>85</v>
      </c>
      <c r="AW263" s="216" t="s">
        <v>33</v>
      </c>
      <c r="AX263" s="216" t="s">
        <v>76</v>
      </c>
      <c r="AY263" s="218" t="s">
        <v>136</v>
      </c>
    </row>
    <row r="264" s="225" customFormat="true" ht="12.8" hidden="true" customHeight="false" outlineLevel="0" collapsed="false">
      <c r="B264" s="226"/>
      <c r="D264" s="209" t="s">
        <v>145</v>
      </c>
      <c r="E264" s="227"/>
      <c r="F264" s="228" t="s">
        <v>149</v>
      </c>
      <c r="H264" s="229" t="n">
        <v>10</v>
      </c>
      <c r="I264" s="230"/>
      <c r="L264" s="226"/>
      <c r="M264" s="231"/>
      <c r="N264" s="232"/>
      <c r="O264" s="232"/>
      <c r="P264" s="232"/>
      <c r="Q264" s="232"/>
      <c r="R264" s="232"/>
      <c r="S264" s="232"/>
      <c r="T264" s="233"/>
      <c r="AT264" s="227" t="s">
        <v>145</v>
      </c>
      <c r="AU264" s="227" t="s">
        <v>85</v>
      </c>
      <c r="AV264" s="225" t="s">
        <v>143</v>
      </c>
      <c r="AW264" s="225" t="s">
        <v>33</v>
      </c>
      <c r="AX264" s="225" t="s">
        <v>18</v>
      </c>
      <c r="AY264" s="227" t="s">
        <v>136</v>
      </c>
    </row>
    <row r="265" s="113" customFormat="true" ht="21.75" hidden="false" customHeight="true" outlineLevel="0" collapsed="false">
      <c r="A265" s="110"/>
      <c r="B265" s="111"/>
      <c r="C265" s="193" t="s">
        <v>394</v>
      </c>
      <c r="D265" s="193" t="s">
        <v>139</v>
      </c>
      <c r="E265" s="194" t="s">
        <v>395</v>
      </c>
      <c r="F265" s="195" t="s">
        <v>396</v>
      </c>
      <c r="G265" s="196" t="s">
        <v>222</v>
      </c>
      <c r="H265" s="197" t="n">
        <v>4</v>
      </c>
      <c r="I265" s="198" t="n">
        <v>0</v>
      </c>
      <c r="J265" s="199" t="n">
        <f aca="false">ROUND(I265*H265,2)</f>
        <v>0</v>
      </c>
      <c r="K265" s="200"/>
      <c r="L265" s="111"/>
      <c r="M265" s="201"/>
      <c r="N265" s="202" t="s">
        <v>41</v>
      </c>
      <c r="O265" s="203" t="n">
        <v>0.12</v>
      </c>
      <c r="P265" s="203" t="n">
        <f aca="false">O265*H265</f>
        <v>0.48</v>
      </c>
      <c r="Q265" s="203" t="n">
        <v>0</v>
      </c>
      <c r="R265" s="203" t="n">
        <f aca="false">Q265*H265</f>
        <v>0</v>
      </c>
      <c r="S265" s="203" t="n">
        <v>0</v>
      </c>
      <c r="T265" s="204" t="n">
        <f aca="false">S265*H265</f>
        <v>0</v>
      </c>
      <c r="U265" s="110"/>
      <c r="V265" s="110"/>
      <c r="W265" s="110"/>
      <c r="X265" s="110"/>
      <c r="Y265" s="110"/>
      <c r="Z265" s="110"/>
      <c r="AA265" s="110"/>
      <c r="AB265" s="110"/>
      <c r="AC265" s="110"/>
      <c r="AD265" s="110"/>
      <c r="AE265" s="110"/>
      <c r="AR265" s="205" t="s">
        <v>209</v>
      </c>
      <c r="AT265" s="205" t="s">
        <v>139</v>
      </c>
      <c r="AU265" s="205" t="s">
        <v>85</v>
      </c>
      <c r="AY265" s="102" t="s">
        <v>136</v>
      </c>
      <c r="BE265" s="206" t="n">
        <f aca="false">IF(N265="základní",J265,0)</f>
        <v>0</v>
      </c>
      <c r="BF265" s="206" t="n">
        <f aca="false">IF(N265="snížená",J265,0)</f>
        <v>0</v>
      </c>
      <c r="BG265" s="206" t="n">
        <f aca="false">IF(N265="zákl. přenesená",J265,0)</f>
        <v>0</v>
      </c>
      <c r="BH265" s="206" t="n">
        <f aca="false">IF(N265="sníž. přenesená",J265,0)</f>
        <v>0</v>
      </c>
      <c r="BI265" s="206" t="n">
        <f aca="false">IF(N265="nulová",J265,0)</f>
        <v>0</v>
      </c>
      <c r="BJ265" s="102" t="s">
        <v>18</v>
      </c>
      <c r="BK265" s="206" t="n">
        <f aca="false">ROUND(I265*H265,2)</f>
        <v>0</v>
      </c>
      <c r="BL265" s="102" t="s">
        <v>209</v>
      </c>
      <c r="BM265" s="205" t="s">
        <v>397</v>
      </c>
    </row>
    <row r="266" s="207" customFormat="true" ht="12.8" hidden="true" customHeight="false" outlineLevel="0" collapsed="false">
      <c r="B266" s="208"/>
      <c r="D266" s="209" t="s">
        <v>145</v>
      </c>
      <c r="E266" s="210"/>
      <c r="F266" s="211" t="s">
        <v>392</v>
      </c>
      <c r="H266" s="210"/>
      <c r="I266" s="212"/>
      <c r="L266" s="208"/>
      <c r="M266" s="213"/>
      <c r="N266" s="214"/>
      <c r="O266" s="214"/>
      <c r="P266" s="214"/>
      <c r="Q266" s="214"/>
      <c r="R266" s="214"/>
      <c r="S266" s="214"/>
      <c r="T266" s="215"/>
      <c r="AT266" s="210" t="s">
        <v>145</v>
      </c>
      <c r="AU266" s="210" t="s">
        <v>85</v>
      </c>
      <c r="AV266" s="207" t="s">
        <v>18</v>
      </c>
      <c r="AW266" s="207" t="s">
        <v>33</v>
      </c>
      <c r="AX266" s="207" t="s">
        <v>76</v>
      </c>
      <c r="AY266" s="210" t="s">
        <v>136</v>
      </c>
    </row>
    <row r="267" s="216" customFormat="true" ht="12.8" hidden="true" customHeight="false" outlineLevel="0" collapsed="false">
      <c r="B267" s="217"/>
      <c r="D267" s="209" t="s">
        <v>145</v>
      </c>
      <c r="E267" s="218"/>
      <c r="F267" s="219" t="s">
        <v>143</v>
      </c>
      <c r="H267" s="220" t="n">
        <v>4</v>
      </c>
      <c r="I267" s="221"/>
      <c r="L267" s="217"/>
      <c r="M267" s="222"/>
      <c r="N267" s="223"/>
      <c r="O267" s="223"/>
      <c r="P267" s="223"/>
      <c r="Q267" s="223"/>
      <c r="R267" s="223"/>
      <c r="S267" s="223"/>
      <c r="T267" s="224"/>
      <c r="AT267" s="218" t="s">
        <v>145</v>
      </c>
      <c r="AU267" s="218" t="s">
        <v>85</v>
      </c>
      <c r="AV267" s="216" t="s">
        <v>85</v>
      </c>
      <c r="AW267" s="216" t="s">
        <v>33</v>
      </c>
      <c r="AX267" s="216" t="s">
        <v>18</v>
      </c>
      <c r="AY267" s="218" t="s">
        <v>136</v>
      </c>
    </row>
    <row r="268" s="113" customFormat="true" ht="16.5" hidden="false" customHeight="true" outlineLevel="0" collapsed="false">
      <c r="A268" s="110"/>
      <c r="B268" s="111"/>
      <c r="C268" s="193" t="s">
        <v>398</v>
      </c>
      <c r="D268" s="193" t="s">
        <v>139</v>
      </c>
      <c r="E268" s="194" t="s">
        <v>399</v>
      </c>
      <c r="F268" s="195" t="s">
        <v>400</v>
      </c>
      <c r="G268" s="196" t="s">
        <v>222</v>
      </c>
      <c r="H268" s="197" t="n">
        <v>4</v>
      </c>
      <c r="I268" s="198" t="n">
        <v>0</v>
      </c>
      <c r="J268" s="199" t="n">
        <f aca="false">ROUND(I268*H268,2)</f>
        <v>0</v>
      </c>
      <c r="K268" s="200"/>
      <c r="L268" s="111"/>
      <c r="M268" s="201"/>
      <c r="N268" s="202" t="s">
        <v>41</v>
      </c>
      <c r="O268" s="203" t="n">
        <v>0.14</v>
      </c>
      <c r="P268" s="203" t="n">
        <f aca="false">O268*H268</f>
        <v>0.56</v>
      </c>
      <c r="Q268" s="203" t="n">
        <v>0</v>
      </c>
      <c r="R268" s="203" t="n">
        <f aca="false">Q268*H268</f>
        <v>0</v>
      </c>
      <c r="S268" s="203" t="n">
        <v>0</v>
      </c>
      <c r="T268" s="204" t="n">
        <f aca="false">S268*H268</f>
        <v>0</v>
      </c>
      <c r="U268" s="110"/>
      <c r="V268" s="110"/>
      <c r="W268" s="110"/>
      <c r="X268" s="110"/>
      <c r="Y268" s="110"/>
      <c r="Z268" s="110"/>
      <c r="AA268" s="110"/>
      <c r="AB268" s="110"/>
      <c r="AC268" s="110"/>
      <c r="AD268" s="110"/>
      <c r="AE268" s="110"/>
      <c r="AR268" s="205" t="s">
        <v>209</v>
      </c>
      <c r="AT268" s="205" t="s">
        <v>139</v>
      </c>
      <c r="AU268" s="205" t="s">
        <v>85</v>
      </c>
      <c r="AY268" s="102" t="s">
        <v>136</v>
      </c>
      <c r="BE268" s="206" t="n">
        <f aca="false">IF(N268="základní",J268,0)</f>
        <v>0</v>
      </c>
      <c r="BF268" s="206" t="n">
        <f aca="false">IF(N268="snížená",J268,0)</f>
        <v>0</v>
      </c>
      <c r="BG268" s="206" t="n">
        <f aca="false">IF(N268="zákl. přenesená",J268,0)</f>
        <v>0</v>
      </c>
      <c r="BH268" s="206" t="n">
        <f aca="false">IF(N268="sníž. přenesená",J268,0)</f>
        <v>0</v>
      </c>
      <c r="BI268" s="206" t="n">
        <f aca="false">IF(N268="nulová",J268,0)</f>
        <v>0</v>
      </c>
      <c r="BJ268" s="102" t="s">
        <v>18</v>
      </c>
      <c r="BK268" s="206" t="n">
        <f aca="false">ROUND(I268*H268,2)</f>
        <v>0</v>
      </c>
      <c r="BL268" s="102" t="s">
        <v>209</v>
      </c>
      <c r="BM268" s="205" t="s">
        <v>401</v>
      </c>
    </row>
    <row r="269" s="207" customFormat="true" ht="12.8" hidden="true" customHeight="false" outlineLevel="0" collapsed="false">
      <c r="B269" s="208"/>
      <c r="D269" s="209" t="s">
        <v>145</v>
      </c>
      <c r="E269" s="210"/>
      <c r="F269" s="211" t="s">
        <v>402</v>
      </c>
      <c r="H269" s="210"/>
      <c r="I269" s="212"/>
      <c r="L269" s="208"/>
      <c r="M269" s="213"/>
      <c r="N269" s="214"/>
      <c r="O269" s="214"/>
      <c r="P269" s="214"/>
      <c r="Q269" s="214"/>
      <c r="R269" s="214"/>
      <c r="S269" s="214"/>
      <c r="T269" s="215"/>
      <c r="AT269" s="210" t="s">
        <v>145</v>
      </c>
      <c r="AU269" s="210" t="s">
        <v>85</v>
      </c>
      <c r="AV269" s="207" t="s">
        <v>18</v>
      </c>
      <c r="AW269" s="207" t="s">
        <v>33</v>
      </c>
      <c r="AX269" s="207" t="s">
        <v>76</v>
      </c>
      <c r="AY269" s="210" t="s">
        <v>136</v>
      </c>
    </row>
    <row r="270" s="216" customFormat="true" ht="12.8" hidden="true" customHeight="false" outlineLevel="0" collapsed="false">
      <c r="B270" s="217"/>
      <c r="D270" s="209" t="s">
        <v>145</v>
      </c>
      <c r="E270" s="218"/>
      <c r="F270" s="219" t="s">
        <v>143</v>
      </c>
      <c r="H270" s="220" t="n">
        <v>4</v>
      </c>
      <c r="I270" s="221"/>
      <c r="L270" s="217"/>
      <c r="M270" s="222"/>
      <c r="N270" s="223"/>
      <c r="O270" s="223"/>
      <c r="P270" s="223"/>
      <c r="Q270" s="223"/>
      <c r="R270" s="223"/>
      <c r="S270" s="223"/>
      <c r="T270" s="224"/>
      <c r="AT270" s="218" t="s">
        <v>145</v>
      </c>
      <c r="AU270" s="218" t="s">
        <v>85</v>
      </c>
      <c r="AV270" s="216" t="s">
        <v>85</v>
      </c>
      <c r="AW270" s="216" t="s">
        <v>33</v>
      </c>
      <c r="AX270" s="216" t="s">
        <v>18</v>
      </c>
      <c r="AY270" s="218" t="s">
        <v>136</v>
      </c>
    </row>
    <row r="271" s="113" customFormat="true" ht="24.15" hidden="false" customHeight="true" outlineLevel="0" collapsed="false">
      <c r="A271" s="110"/>
      <c r="B271" s="111"/>
      <c r="C271" s="193" t="s">
        <v>403</v>
      </c>
      <c r="D271" s="193" t="s">
        <v>139</v>
      </c>
      <c r="E271" s="194" t="s">
        <v>404</v>
      </c>
      <c r="F271" s="195" t="s">
        <v>405</v>
      </c>
      <c r="G271" s="196" t="s">
        <v>231</v>
      </c>
      <c r="H271" s="197" t="n">
        <v>388.708</v>
      </c>
      <c r="I271" s="198" t="n">
        <v>0</v>
      </c>
      <c r="J271" s="199" t="n">
        <f aca="false">ROUND(I271*H271,2)</f>
        <v>0</v>
      </c>
      <c r="K271" s="200"/>
      <c r="L271" s="111"/>
      <c r="M271" s="201"/>
      <c r="N271" s="202" t="s">
        <v>41</v>
      </c>
      <c r="O271" s="203" t="n">
        <v>0</v>
      </c>
      <c r="P271" s="203" t="n">
        <f aca="false">O271*H271</f>
        <v>0</v>
      </c>
      <c r="Q271" s="203" t="n">
        <v>0</v>
      </c>
      <c r="R271" s="203" t="n">
        <f aca="false">Q271*H271</f>
        <v>0</v>
      </c>
      <c r="S271" s="203" t="n">
        <v>0</v>
      </c>
      <c r="T271" s="204" t="n">
        <f aca="false">S271*H271</f>
        <v>0</v>
      </c>
      <c r="U271" s="110"/>
      <c r="V271" s="110"/>
      <c r="W271" s="110"/>
      <c r="X271" s="110"/>
      <c r="Y271" s="110"/>
      <c r="Z271" s="110"/>
      <c r="AA271" s="110"/>
      <c r="AB271" s="110"/>
      <c r="AC271" s="110"/>
      <c r="AD271" s="110"/>
      <c r="AE271" s="110"/>
      <c r="AR271" s="205" t="s">
        <v>209</v>
      </c>
      <c r="AT271" s="205" t="s">
        <v>139</v>
      </c>
      <c r="AU271" s="205" t="s">
        <v>85</v>
      </c>
      <c r="AY271" s="102" t="s">
        <v>136</v>
      </c>
      <c r="BE271" s="206" t="n">
        <f aca="false">IF(N271="základní",J271,0)</f>
        <v>0</v>
      </c>
      <c r="BF271" s="206" t="n">
        <f aca="false">IF(N271="snížená",J271,0)</f>
        <v>0</v>
      </c>
      <c r="BG271" s="206" t="n">
        <f aca="false">IF(N271="zákl. přenesená",J271,0)</f>
        <v>0</v>
      </c>
      <c r="BH271" s="206" t="n">
        <f aca="false">IF(N271="sníž. přenesená",J271,0)</f>
        <v>0</v>
      </c>
      <c r="BI271" s="206" t="n">
        <f aca="false">IF(N271="nulová",J271,0)</f>
        <v>0</v>
      </c>
      <c r="BJ271" s="102" t="s">
        <v>18</v>
      </c>
      <c r="BK271" s="206" t="n">
        <f aca="false">ROUND(I271*H271,2)</f>
        <v>0</v>
      </c>
      <c r="BL271" s="102" t="s">
        <v>209</v>
      </c>
      <c r="BM271" s="205" t="s">
        <v>406</v>
      </c>
    </row>
    <row r="272" s="180" customFormat="true" ht="22.8" hidden="false" customHeight="true" outlineLevel="0" collapsed="false">
      <c r="B272" s="181"/>
      <c r="D272" s="182" t="s">
        <v>75</v>
      </c>
      <c r="E272" s="191" t="s">
        <v>407</v>
      </c>
      <c r="F272" s="191" t="s">
        <v>408</v>
      </c>
      <c r="I272" s="234"/>
      <c r="J272" s="192" t="n">
        <f aca="false">BK272</f>
        <v>0</v>
      </c>
      <c r="L272" s="181"/>
      <c r="M272" s="185"/>
      <c r="N272" s="186"/>
      <c r="O272" s="186"/>
      <c r="P272" s="187" t="n">
        <f aca="false">SUM(P273:P277)</f>
        <v>1.818</v>
      </c>
      <c r="Q272" s="186"/>
      <c r="R272" s="187" t="n">
        <f aca="false">SUM(R273:R277)</f>
        <v>0.00108</v>
      </c>
      <c r="S272" s="186"/>
      <c r="T272" s="188" t="n">
        <f aca="false">SUM(T273:T277)</f>
        <v>0</v>
      </c>
      <c r="AR272" s="182" t="s">
        <v>85</v>
      </c>
      <c r="AT272" s="189" t="s">
        <v>75</v>
      </c>
      <c r="AU272" s="189" t="s">
        <v>18</v>
      </c>
      <c r="AY272" s="182" t="s">
        <v>136</v>
      </c>
      <c r="BK272" s="190" t="n">
        <f aca="false">SUM(BK273:BK277)</f>
        <v>0</v>
      </c>
    </row>
    <row r="273" s="113" customFormat="true" ht="24.15" hidden="false" customHeight="true" outlineLevel="0" collapsed="false">
      <c r="A273" s="110"/>
      <c r="B273" s="111"/>
      <c r="C273" s="193" t="s">
        <v>409</v>
      </c>
      <c r="D273" s="193" t="s">
        <v>139</v>
      </c>
      <c r="E273" s="194" t="s">
        <v>410</v>
      </c>
      <c r="F273" s="195" t="s">
        <v>411</v>
      </c>
      <c r="G273" s="196" t="s">
        <v>142</v>
      </c>
      <c r="H273" s="197" t="n">
        <v>3.6</v>
      </c>
      <c r="I273" s="198" t="n">
        <v>0</v>
      </c>
      <c r="J273" s="199" t="n">
        <f aca="false">ROUND(I273*H273,2)</f>
        <v>0</v>
      </c>
      <c r="K273" s="200"/>
      <c r="L273" s="111"/>
      <c r="M273" s="201"/>
      <c r="N273" s="202" t="s">
        <v>41</v>
      </c>
      <c r="O273" s="203" t="n">
        <v>0.166</v>
      </c>
      <c r="P273" s="203" t="n">
        <f aca="false">O273*H273</f>
        <v>0.5976</v>
      </c>
      <c r="Q273" s="203" t="n">
        <v>0.00012</v>
      </c>
      <c r="R273" s="203" t="n">
        <f aca="false">Q273*H273</f>
        <v>0.000432</v>
      </c>
      <c r="S273" s="203" t="n">
        <v>0</v>
      </c>
      <c r="T273" s="204" t="n">
        <f aca="false">S273*H273</f>
        <v>0</v>
      </c>
      <c r="U273" s="110"/>
      <c r="V273" s="110"/>
      <c r="W273" s="110"/>
      <c r="X273" s="110"/>
      <c r="Y273" s="110"/>
      <c r="Z273" s="110"/>
      <c r="AA273" s="110"/>
      <c r="AB273" s="110"/>
      <c r="AC273" s="110"/>
      <c r="AD273" s="110"/>
      <c r="AE273" s="110"/>
      <c r="AR273" s="205" t="s">
        <v>209</v>
      </c>
      <c r="AT273" s="205" t="s">
        <v>139</v>
      </c>
      <c r="AU273" s="205" t="s">
        <v>85</v>
      </c>
      <c r="AY273" s="102" t="s">
        <v>136</v>
      </c>
      <c r="BE273" s="206" t="n">
        <f aca="false">IF(N273="základní",J273,0)</f>
        <v>0</v>
      </c>
      <c r="BF273" s="206" t="n">
        <f aca="false">IF(N273="snížená",J273,0)</f>
        <v>0</v>
      </c>
      <c r="BG273" s="206" t="n">
        <f aca="false">IF(N273="zákl. přenesená",J273,0)</f>
        <v>0</v>
      </c>
      <c r="BH273" s="206" t="n">
        <f aca="false">IF(N273="sníž. přenesená",J273,0)</f>
        <v>0</v>
      </c>
      <c r="BI273" s="206" t="n">
        <f aca="false">IF(N273="nulová",J273,0)</f>
        <v>0</v>
      </c>
      <c r="BJ273" s="102" t="s">
        <v>18</v>
      </c>
      <c r="BK273" s="206" t="n">
        <f aca="false">ROUND(I273*H273,2)</f>
        <v>0</v>
      </c>
      <c r="BL273" s="102" t="s">
        <v>209</v>
      </c>
      <c r="BM273" s="205" t="s">
        <v>412</v>
      </c>
    </row>
    <row r="274" s="207" customFormat="true" ht="12.8" hidden="true" customHeight="false" outlineLevel="0" collapsed="false">
      <c r="B274" s="208"/>
      <c r="D274" s="209" t="s">
        <v>145</v>
      </c>
      <c r="E274" s="210"/>
      <c r="F274" s="211" t="s">
        <v>413</v>
      </c>
      <c r="H274" s="210"/>
      <c r="I274" s="212"/>
      <c r="L274" s="208"/>
      <c r="M274" s="213"/>
      <c r="N274" s="214"/>
      <c r="O274" s="214"/>
      <c r="P274" s="214"/>
      <c r="Q274" s="214"/>
      <c r="R274" s="214"/>
      <c r="S274" s="214"/>
      <c r="T274" s="215"/>
      <c r="AT274" s="210" t="s">
        <v>145</v>
      </c>
      <c r="AU274" s="210" t="s">
        <v>85</v>
      </c>
      <c r="AV274" s="207" t="s">
        <v>18</v>
      </c>
      <c r="AW274" s="207" t="s">
        <v>33</v>
      </c>
      <c r="AX274" s="207" t="s">
        <v>76</v>
      </c>
      <c r="AY274" s="210" t="s">
        <v>136</v>
      </c>
    </row>
    <row r="275" s="216" customFormat="true" ht="12.8" hidden="true" customHeight="false" outlineLevel="0" collapsed="false">
      <c r="B275" s="217"/>
      <c r="D275" s="209" t="s">
        <v>145</v>
      </c>
      <c r="E275" s="218"/>
      <c r="F275" s="219" t="s">
        <v>414</v>
      </c>
      <c r="H275" s="220" t="n">
        <v>3.6</v>
      </c>
      <c r="I275" s="221"/>
      <c r="L275" s="217"/>
      <c r="M275" s="222"/>
      <c r="N275" s="223"/>
      <c r="O275" s="223"/>
      <c r="P275" s="223"/>
      <c r="Q275" s="223"/>
      <c r="R275" s="223"/>
      <c r="S275" s="223"/>
      <c r="T275" s="224"/>
      <c r="AT275" s="218" t="s">
        <v>145</v>
      </c>
      <c r="AU275" s="218" t="s">
        <v>85</v>
      </c>
      <c r="AV275" s="216" t="s">
        <v>85</v>
      </c>
      <c r="AW275" s="216" t="s">
        <v>33</v>
      </c>
      <c r="AX275" s="216" t="s">
        <v>18</v>
      </c>
      <c r="AY275" s="218" t="s">
        <v>136</v>
      </c>
    </row>
    <row r="276" s="113" customFormat="true" ht="24.15" hidden="false" customHeight="true" outlineLevel="0" collapsed="false">
      <c r="A276" s="110"/>
      <c r="B276" s="111"/>
      <c r="C276" s="193" t="s">
        <v>415</v>
      </c>
      <c r="D276" s="193" t="s">
        <v>139</v>
      </c>
      <c r="E276" s="194" t="s">
        <v>416</v>
      </c>
      <c r="F276" s="195" t="s">
        <v>417</v>
      </c>
      <c r="G276" s="196" t="s">
        <v>142</v>
      </c>
      <c r="H276" s="197" t="n">
        <v>3.6</v>
      </c>
      <c r="I276" s="198" t="n">
        <v>0</v>
      </c>
      <c r="J276" s="199" t="n">
        <f aca="false">ROUND(I276*H276,2)</f>
        <v>0</v>
      </c>
      <c r="K276" s="200"/>
      <c r="L276" s="111"/>
      <c r="M276" s="201"/>
      <c r="N276" s="202" t="s">
        <v>41</v>
      </c>
      <c r="O276" s="203" t="n">
        <v>0.172</v>
      </c>
      <c r="P276" s="203" t="n">
        <f aca="false">O276*H276</f>
        <v>0.6192</v>
      </c>
      <c r="Q276" s="203" t="n">
        <v>0.00012</v>
      </c>
      <c r="R276" s="203" t="n">
        <f aca="false">Q276*H276</f>
        <v>0.000432</v>
      </c>
      <c r="S276" s="203" t="n">
        <v>0</v>
      </c>
      <c r="T276" s="204" t="n">
        <f aca="false">S276*H276</f>
        <v>0</v>
      </c>
      <c r="U276" s="110"/>
      <c r="V276" s="110"/>
      <c r="W276" s="110"/>
      <c r="X276" s="110"/>
      <c r="Y276" s="110"/>
      <c r="Z276" s="110"/>
      <c r="AA276" s="110"/>
      <c r="AB276" s="110"/>
      <c r="AC276" s="110"/>
      <c r="AD276" s="110"/>
      <c r="AE276" s="110"/>
      <c r="AR276" s="205" t="s">
        <v>209</v>
      </c>
      <c r="AT276" s="205" t="s">
        <v>139</v>
      </c>
      <c r="AU276" s="205" t="s">
        <v>85</v>
      </c>
      <c r="AY276" s="102" t="s">
        <v>136</v>
      </c>
      <c r="BE276" s="206" t="n">
        <f aca="false">IF(N276="základní",J276,0)</f>
        <v>0</v>
      </c>
      <c r="BF276" s="206" t="n">
        <f aca="false">IF(N276="snížená",J276,0)</f>
        <v>0</v>
      </c>
      <c r="BG276" s="206" t="n">
        <f aca="false">IF(N276="zákl. přenesená",J276,0)</f>
        <v>0</v>
      </c>
      <c r="BH276" s="206" t="n">
        <f aca="false">IF(N276="sníž. přenesená",J276,0)</f>
        <v>0</v>
      </c>
      <c r="BI276" s="206" t="n">
        <f aca="false">IF(N276="nulová",J276,0)</f>
        <v>0</v>
      </c>
      <c r="BJ276" s="102" t="s">
        <v>18</v>
      </c>
      <c r="BK276" s="206" t="n">
        <f aca="false">ROUND(I276*H276,2)</f>
        <v>0</v>
      </c>
      <c r="BL276" s="102" t="s">
        <v>209</v>
      </c>
      <c r="BM276" s="205" t="s">
        <v>418</v>
      </c>
    </row>
    <row r="277" s="113" customFormat="true" ht="24.15" hidden="false" customHeight="true" outlineLevel="0" collapsed="false">
      <c r="A277" s="110"/>
      <c r="B277" s="111"/>
      <c r="C277" s="193" t="s">
        <v>419</v>
      </c>
      <c r="D277" s="193" t="s">
        <v>139</v>
      </c>
      <c r="E277" s="194" t="s">
        <v>420</v>
      </c>
      <c r="F277" s="195" t="s">
        <v>421</v>
      </c>
      <c r="G277" s="196" t="s">
        <v>142</v>
      </c>
      <c r="H277" s="197" t="n">
        <v>3.6</v>
      </c>
      <c r="I277" s="198" t="n">
        <v>0</v>
      </c>
      <c r="J277" s="199" t="n">
        <f aca="false">ROUND(I277*H277,2)</f>
        <v>0</v>
      </c>
      <c r="K277" s="200"/>
      <c r="L277" s="111"/>
      <c r="M277" s="201"/>
      <c r="N277" s="202" t="s">
        <v>41</v>
      </c>
      <c r="O277" s="203" t="n">
        <v>0.167</v>
      </c>
      <c r="P277" s="203" t="n">
        <f aca="false">O277*H277</f>
        <v>0.6012</v>
      </c>
      <c r="Q277" s="203" t="n">
        <v>6E-005</v>
      </c>
      <c r="R277" s="203" t="n">
        <f aca="false">Q277*H277</f>
        <v>0.000216</v>
      </c>
      <c r="S277" s="203" t="n">
        <v>0</v>
      </c>
      <c r="T277" s="204" t="n">
        <f aca="false">S277*H277</f>
        <v>0</v>
      </c>
      <c r="U277" s="110"/>
      <c r="V277" s="110"/>
      <c r="W277" s="110"/>
      <c r="X277" s="110"/>
      <c r="Y277" s="110"/>
      <c r="Z277" s="110"/>
      <c r="AA277" s="110"/>
      <c r="AB277" s="110"/>
      <c r="AC277" s="110"/>
      <c r="AD277" s="110"/>
      <c r="AE277" s="110"/>
      <c r="AR277" s="205" t="s">
        <v>209</v>
      </c>
      <c r="AT277" s="205" t="s">
        <v>139</v>
      </c>
      <c r="AU277" s="205" t="s">
        <v>85</v>
      </c>
      <c r="AY277" s="102" t="s">
        <v>136</v>
      </c>
      <c r="BE277" s="206" t="n">
        <f aca="false">IF(N277="základní",J277,0)</f>
        <v>0</v>
      </c>
      <c r="BF277" s="206" t="n">
        <f aca="false">IF(N277="snížená",J277,0)</f>
        <v>0</v>
      </c>
      <c r="BG277" s="206" t="n">
        <f aca="false">IF(N277="zákl. přenesená",J277,0)</f>
        <v>0</v>
      </c>
      <c r="BH277" s="206" t="n">
        <f aca="false">IF(N277="sníž. přenesená",J277,0)</f>
        <v>0</v>
      </c>
      <c r="BI277" s="206" t="n">
        <f aca="false">IF(N277="nulová",J277,0)</f>
        <v>0</v>
      </c>
      <c r="BJ277" s="102" t="s">
        <v>18</v>
      </c>
      <c r="BK277" s="206" t="n">
        <f aca="false">ROUND(I277*H277,2)</f>
        <v>0</v>
      </c>
      <c r="BL277" s="102" t="s">
        <v>209</v>
      </c>
      <c r="BM277" s="205" t="s">
        <v>422</v>
      </c>
    </row>
    <row r="278" s="180" customFormat="true" ht="22.8" hidden="false" customHeight="true" outlineLevel="0" collapsed="false">
      <c r="B278" s="181"/>
      <c r="D278" s="182" t="s">
        <v>75</v>
      </c>
      <c r="E278" s="191" t="s">
        <v>423</v>
      </c>
      <c r="F278" s="191" t="s">
        <v>424</v>
      </c>
      <c r="I278" s="234"/>
      <c r="J278" s="192" t="n">
        <f aca="false">BK278</f>
        <v>0</v>
      </c>
      <c r="L278" s="181"/>
      <c r="M278" s="185"/>
      <c r="N278" s="186"/>
      <c r="O278" s="186"/>
      <c r="P278" s="187" t="n">
        <f aca="false">SUM(P279:P289)</f>
        <v>6.75993</v>
      </c>
      <c r="Q278" s="186"/>
      <c r="R278" s="187" t="n">
        <f aca="false">SUM(R279:R289)</f>
        <v>0.0341481</v>
      </c>
      <c r="S278" s="186"/>
      <c r="T278" s="188" t="n">
        <f aca="false">SUM(T279:T289)</f>
        <v>0</v>
      </c>
      <c r="AR278" s="182" t="s">
        <v>85</v>
      </c>
      <c r="AT278" s="189" t="s">
        <v>75</v>
      </c>
      <c r="AU278" s="189" t="s">
        <v>18</v>
      </c>
      <c r="AY278" s="182" t="s">
        <v>136</v>
      </c>
      <c r="BK278" s="190" t="n">
        <f aca="false">SUM(BK279:BK289)</f>
        <v>0</v>
      </c>
    </row>
    <row r="279" s="113" customFormat="true" ht="24.15" hidden="false" customHeight="true" outlineLevel="0" collapsed="false">
      <c r="A279" s="110"/>
      <c r="B279" s="111"/>
      <c r="C279" s="193" t="s">
        <v>425</v>
      </c>
      <c r="D279" s="193" t="s">
        <v>139</v>
      </c>
      <c r="E279" s="194" t="s">
        <v>426</v>
      </c>
      <c r="F279" s="195" t="s">
        <v>427</v>
      </c>
      <c r="G279" s="196" t="s">
        <v>142</v>
      </c>
      <c r="H279" s="197" t="n">
        <v>69.69</v>
      </c>
      <c r="I279" s="198" t="n">
        <v>0</v>
      </c>
      <c r="J279" s="199" t="n">
        <f aca="false">ROUND(I279*H279,2)</f>
        <v>0</v>
      </c>
      <c r="K279" s="200"/>
      <c r="L279" s="111"/>
      <c r="M279" s="201"/>
      <c r="N279" s="202" t="s">
        <v>41</v>
      </c>
      <c r="O279" s="203" t="n">
        <v>0.033</v>
      </c>
      <c r="P279" s="203" t="n">
        <f aca="false">O279*H279</f>
        <v>2.29977</v>
      </c>
      <c r="Q279" s="203" t="n">
        <v>0.0002</v>
      </c>
      <c r="R279" s="203" t="n">
        <f aca="false">Q279*H279</f>
        <v>0.013938</v>
      </c>
      <c r="S279" s="203" t="n">
        <v>0</v>
      </c>
      <c r="T279" s="204" t="n">
        <f aca="false">S279*H279</f>
        <v>0</v>
      </c>
      <c r="U279" s="110"/>
      <c r="V279" s="110"/>
      <c r="W279" s="110"/>
      <c r="X279" s="110"/>
      <c r="Y279" s="110"/>
      <c r="Z279" s="110"/>
      <c r="AA279" s="110"/>
      <c r="AB279" s="110"/>
      <c r="AC279" s="110"/>
      <c r="AD279" s="110"/>
      <c r="AE279" s="110"/>
      <c r="AR279" s="205" t="s">
        <v>209</v>
      </c>
      <c r="AT279" s="205" t="s">
        <v>139</v>
      </c>
      <c r="AU279" s="205" t="s">
        <v>85</v>
      </c>
      <c r="AY279" s="102" t="s">
        <v>136</v>
      </c>
      <c r="BE279" s="206" t="n">
        <f aca="false">IF(N279="základní",J279,0)</f>
        <v>0</v>
      </c>
      <c r="BF279" s="206" t="n">
        <f aca="false">IF(N279="snížená",J279,0)</f>
        <v>0</v>
      </c>
      <c r="BG279" s="206" t="n">
        <f aca="false">IF(N279="zákl. přenesená",J279,0)</f>
        <v>0</v>
      </c>
      <c r="BH279" s="206" t="n">
        <f aca="false">IF(N279="sníž. přenesená",J279,0)</f>
        <v>0</v>
      </c>
      <c r="BI279" s="206" t="n">
        <f aca="false">IF(N279="nulová",J279,0)</f>
        <v>0</v>
      </c>
      <c r="BJ279" s="102" t="s">
        <v>18</v>
      </c>
      <c r="BK279" s="206" t="n">
        <f aca="false">ROUND(I279*H279,2)</f>
        <v>0</v>
      </c>
      <c r="BL279" s="102" t="s">
        <v>209</v>
      </c>
      <c r="BM279" s="205" t="s">
        <v>428</v>
      </c>
    </row>
    <row r="280" s="207" customFormat="true" ht="12.8" hidden="true" customHeight="false" outlineLevel="0" collapsed="false">
      <c r="B280" s="208"/>
      <c r="D280" s="209" t="s">
        <v>145</v>
      </c>
      <c r="E280" s="210"/>
      <c r="F280" s="211" t="s">
        <v>161</v>
      </c>
      <c r="H280" s="210"/>
      <c r="I280" s="212"/>
      <c r="L280" s="208"/>
      <c r="M280" s="213"/>
      <c r="N280" s="214"/>
      <c r="O280" s="214"/>
      <c r="P280" s="214"/>
      <c r="Q280" s="214"/>
      <c r="R280" s="214"/>
      <c r="S280" s="214"/>
      <c r="T280" s="215"/>
      <c r="AT280" s="210" t="s">
        <v>145</v>
      </c>
      <c r="AU280" s="210" t="s">
        <v>85</v>
      </c>
      <c r="AV280" s="207" t="s">
        <v>18</v>
      </c>
      <c r="AW280" s="207" t="s">
        <v>33</v>
      </c>
      <c r="AX280" s="207" t="s">
        <v>76</v>
      </c>
      <c r="AY280" s="210" t="s">
        <v>136</v>
      </c>
    </row>
    <row r="281" s="216" customFormat="true" ht="12.8" hidden="true" customHeight="false" outlineLevel="0" collapsed="false">
      <c r="B281" s="217"/>
      <c r="D281" s="209" t="s">
        <v>145</v>
      </c>
      <c r="E281" s="218"/>
      <c r="F281" s="219" t="s">
        <v>429</v>
      </c>
      <c r="H281" s="220" t="n">
        <v>9.76</v>
      </c>
      <c r="I281" s="221"/>
      <c r="L281" s="217"/>
      <c r="M281" s="222"/>
      <c r="N281" s="223"/>
      <c r="O281" s="223"/>
      <c r="P281" s="223"/>
      <c r="Q281" s="223"/>
      <c r="R281" s="223"/>
      <c r="S281" s="223"/>
      <c r="T281" s="224"/>
      <c r="AT281" s="218" t="s">
        <v>145</v>
      </c>
      <c r="AU281" s="218" t="s">
        <v>85</v>
      </c>
      <c r="AV281" s="216" t="s">
        <v>85</v>
      </c>
      <c r="AW281" s="216" t="s">
        <v>33</v>
      </c>
      <c r="AX281" s="216" t="s">
        <v>76</v>
      </c>
      <c r="AY281" s="218" t="s">
        <v>136</v>
      </c>
    </row>
    <row r="282" s="216" customFormat="true" ht="12.8" hidden="true" customHeight="false" outlineLevel="0" collapsed="false">
      <c r="B282" s="217"/>
      <c r="D282" s="209" t="s">
        <v>145</v>
      </c>
      <c r="E282" s="218"/>
      <c r="F282" s="219" t="s">
        <v>430</v>
      </c>
      <c r="H282" s="220" t="n">
        <v>41.875</v>
      </c>
      <c r="I282" s="221"/>
      <c r="L282" s="217"/>
      <c r="M282" s="222"/>
      <c r="N282" s="223"/>
      <c r="O282" s="223"/>
      <c r="P282" s="223"/>
      <c r="Q282" s="223"/>
      <c r="R282" s="223"/>
      <c r="S282" s="223"/>
      <c r="T282" s="224"/>
      <c r="AT282" s="218" t="s">
        <v>145</v>
      </c>
      <c r="AU282" s="218" t="s">
        <v>85</v>
      </c>
      <c r="AV282" s="216" t="s">
        <v>85</v>
      </c>
      <c r="AW282" s="216" t="s">
        <v>33</v>
      </c>
      <c r="AX282" s="216" t="s">
        <v>76</v>
      </c>
      <c r="AY282" s="218" t="s">
        <v>136</v>
      </c>
    </row>
    <row r="283" s="207" customFormat="true" ht="12.8" hidden="true" customHeight="false" outlineLevel="0" collapsed="false">
      <c r="B283" s="208"/>
      <c r="D283" s="209" t="s">
        <v>145</v>
      </c>
      <c r="E283" s="210"/>
      <c r="F283" s="211" t="s">
        <v>146</v>
      </c>
      <c r="H283" s="210"/>
      <c r="I283" s="212"/>
      <c r="L283" s="208"/>
      <c r="M283" s="213"/>
      <c r="N283" s="214"/>
      <c r="O283" s="214"/>
      <c r="P283" s="214"/>
      <c r="Q283" s="214"/>
      <c r="R283" s="214"/>
      <c r="S283" s="214"/>
      <c r="T283" s="215"/>
      <c r="AT283" s="210" t="s">
        <v>145</v>
      </c>
      <c r="AU283" s="210" t="s">
        <v>85</v>
      </c>
      <c r="AV283" s="207" t="s">
        <v>18</v>
      </c>
      <c r="AW283" s="207" t="s">
        <v>33</v>
      </c>
      <c r="AX283" s="207" t="s">
        <v>76</v>
      </c>
      <c r="AY283" s="210" t="s">
        <v>136</v>
      </c>
    </row>
    <row r="284" s="216" customFormat="true" ht="12.8" hidden="true" customHeight="false" outlineLevel="0" collapsed="false">
      <c r="B284" s="217"/>
      <c r="D284" s="209" t="s">
        <v>145</v>
      </c>
      <c r="E284" s="218"/>
      <c r="F284" s="219" t="s">
        <v>431</v>
      </c>
      <c r="H284" s="220" t="n">
        <v>7.56</v>
      </c>
      <c r="I284" s="221"/>
      <c r="L284" s="217"/>
      <c r="M284" s="222"/>
      <c r="N284" s="223"/>
      <c r="O284" s="223"/>
      <c r="P284" s="223"/>
      <c r="Q284" s="223"/>
      <c r="R284" s="223"/>
      <c r="S284" s="223"/>
      <c r="T284" s="224"/>
      <c r="AT284" s="218" t="s">
        <v>145</v>
      </c>
      <c r="AU284" s="218" t="s">
        <v>85</v>
      </c>
      <c r="AV284" s="216" t="s">
        <v>85</v>
      </c>
      <c r="AW284" s="216" t="s">
        <v>33</v>
      </c>
      <c r="AX284" s="216" t="s">
        <v>76</v>
      </c>
      <c r="AY284" s="218" t="s">
        <v>136</v>
      </c>
    </row>
    <row r="285" s="216" customFormat="true" ht="12.8" hidden="true" customHeight="false" outlineLevel="0" collapsed="false">
      <c r="B285" s="217"/>
      <c r="D285" s="209" t="s">
        <v>145</v>
      </c>
      <c r="E285" s="218"/>
      <c r="F285" s="219" t="s">
        <v>432</v>
      </c>
      <c r="H285" s="220" t="n">
        <v>36.85</v>
      </c>
      <c r="I285" s="221"/>
      <c r="L285" s="217"/>
      <c r="M285" s="222"/>
      <c r="N285" s="223"/>
      <c r="O285" s="223"/>
      <c r="P285" s="223"/>
      <c r="Q285" s="223"/>
      <c r="R285" s="223"/>
      <c r="S285" s="223"/>
      <c r="T285" s="224"/>
      <c r="AT285" s="218" t="s">
        <v>145</v>
      </c>
      <c r="AU285" s="218" t="s">
        <v>85</v>
      </c>
      <c r="AV285" s="216" t="s">
        <v>85</v>
      </c>
      <c r="AW285" s="216" t="s">
        <v>33</v>
      </c>
      <c r="AX285" s="216" t="s">
        <v>76</v>
      </c>
      <c r="AY285" s="218" t="s">
        <v>136</v>
      </c>
    </row>
    <row r="286" s="207" customFormat="true" ht="12.8" hidden="true" customHeight="false" outlineLevel="0" collapsed="false">
      <c r="B286" s="208"/>
      <c r="D286" s="209" t="s">
        <v>145</v>
      </c>
      <c r="E286" s="210"/>
      <c r="F286" s="211" t="s">
        <v>433</v>
      </c>
      <c r="H286" s="210"/>
      <c r="I286" s="212"/>
      <c r="L286" s="208"/>
      <c r="M286" s="213"/>
      <c r="N286" s="214"/>
      <c r="O286" s="214"/>
      <c r="P286" s="214"/>
      <c r="Q286" s="214"/>
      <c r="R286" s="214"/>
      <c r="S286" s="214"/>
      <c r="T286" s="215"/>
      <c r="AT286" s="210" t="s">
        <v>145</v>
      </c>
      <c r="AU286" s="210" t="s">
        <v>85</v>
      </c>
      <c r="AV286" s="207" t="s">
        <v>18</v>
      </c>
      <c r="AW286" s="207" t="s">
        <v>33</v>
      </c>
      <c r="AX286" s="207" t="s">
        <v>76</v>
      </c>
      <c r="AY286" s="210" t="s">
        <v>136</v>
      </c>
    </row>
    <row r="287" s="216" customFormat="true" ht="12.8" hidden="true" customHeight="false" outlineLevel="0" collapsed="false">
      <c r="B287" s="217"/>
      <c r="D287" s="209" t="s">
        <v>145</v>
      </c>
      <c r="E287" s="218"/>
      <c r="F287" s="219" t="s">
        <v>434</v>
      </c>
      <c r="H287" s="220" t="n">
        <v>-26.355</v>
      </c>
      <c r="I287" s="221"/>
      <c r="L287" s="217"/>
      <c r="M287" s="222"/>
      <c r="N287" s="223"/>
      <c r="O287" s="223"/>
      <c r="P287" s="223"/>
      <c r="Q287" s="223"/>
      <c r="R287" s="223"/>
      <c r="S287" s="223"/>
      <c r="T287" s="224"/>
      <c r="AT287" s="218" t="s">
        <v>145</v>
      </c>
      <c r="AU287" s="218" t="s">
        <v>85</v>
      </c>
      <c r="AV287" s="216" t="s">
        <v>85</v>
      </c>
      <c r="AW287" s="216" t="s">
        <v>33</v>
      </c>
      <c r="AX287" s="216" t="s">
        <v>76</v>
      </c>
      <c r="AY287" s="218" t="s">
        <v>136</v>
      </c>
    </row>
    <row r="288" s="225" customFormat="true" ht="12.8" hidden="true" customHeight="false" outlineLevel="0" collapsed="false">
      <c r="B288" s="226"/>
      <c r="D288" s="209" t="s">
        <v>145</v>
      </c>
      <c r="E288" s="227"/>
      <c r="F288" s="228" t="s">
        <v>149</v>
      </c>
      <c r="H288" s="229" t="n">
        <v>69.69</v>
      </c>
      <c r="I288" s="230"/>
      <c r="L288" s="226"/>
      <c r="M288" s="231"/>
      <c r="N288" s="232"/>
      <c r="O288" s="232"/>
      <c r="P288" s="232"/>
      <c r="Q288" s="232"/>
      <c r="R288" s="232"/>
      <c r="S288" s="232"/>
      <c r="T288" s="233"/>
      <c r="AT288" s="227" t="s">
        <v>145</v>
      </c>
      <c r="AU288" s="227" t="s">
        <v>85</v>
      </c>
      <c r="AV288" s="225" t="s">
        <v>143</v>
      </c>
      <c r="AW288" s="225" t="s">
        <v>33</v>
      </c>
      <c r="AX288" s="225" t="s">
        <v>18</v>
      </c>
      <c r="AY288" s="227" t="s">
        <v>136</v>
      </c>
    </row>
    <row r="289" s="113" customFormat="true" ht="24.15" hidden="false" customHeight="true" outlineLevel="0" collapsed="false">
      <c r="A289" s="110"/>
      <c r="B289" s="111"/>
      <c r="C289" s="193" t="s">
        <v>435</v>
      </c>
      <c r="D289" s="193" t="s">
        <v>139</v>
      </c>
      <c r="E289" s="194" t="s">
        <v>436</v>
      </c>
      <c r="F289" s="195" t="s">
        <v>437</v>
      </c>
      <c r="G289" s="196" t="s">
        <v>142</v>
      </c>
      <c r="H289" s="197" t="n">
        <v>69.69</v>
      </c>
      <c r="I289" s="198" t="n">
        <v>0</v>
      </c>
      <c r="J289" s="199" t="n">
        <f aca="false">ROUND(I289*H289,2)</f>
        <v>0</v>
      </c>
      <c r="K289" s="200"/>
      <c r="L289" s="111"/>
      <c r="M289" s="201"/>
      <c r="N289" s="202" t="s">
        <v>41</v>
      </c>
      <c r="O289" s="203" t="n">
        <v>0.064</v>
      </c>
      <c r="P289" s="203" t="n">
        <f aca="false">O289*H289</f>
        <v>4.46016</v>
      </c>
      <c r="Q289" s="203" t="n">
        <v>0.00029</v>
      </c>
      <c r="R289" s="203" t="n">
        <f aca="false">Q289*H289</f>
        <v>0.0202101</v>
      </c>
      <c r="S289" s="203" t="n">
        <v>0</v>
      </c>
      <c r="T289" s="204" t="n">
        <f aca="false">S289*H289</f>
        <v>0</v>
      </c>
      <c r="U289" s="110"/>
      <c r="V289" s="110"/>
      <c r="W289" s="110"/>
      <c r="X289" s="110"/>
      <c r="Y289" s="110"/>
      <c r="Z289" s="110"/>
      <c r="AA289" s="110"/>
      <c r="AB289" s="110"/>
      <c r="AC289" s="110"/>
      <c r="AD289" s="110"/>
      <c r="AE289" s="110"/>
      <c r="AR289" s="205" t="s">
        <v>209</v>
      </c>
      <c r="AT289" s="205" t="s">
        <v>139</v>
      </c>
      <c r="AU289" s="205" t="s">
        <v>85</v>
      </c>
      <c r="AY289" s="102" t="s">
        <v>136</v>
      </c>
      <c r="BE289" s="206" t="n">
        <f aca="false">IF(N289="základní",J289,0)</f>
        <v>0</v>
      </c>
      <c r="BF289" s="206" t="n">
        <f aca="false">IF(N289="snížená",J289,0)</f>
        <v>0</v>
      </c>
      <c r="BG289" s="206" t="n">
        <f aca="false">IF(N289="zákl. přenesená",J289,0)</f>
        <v>0</v>
      </c>
      <c r="BH289" s="206" t="n">
        <f aca="false">IF(N289="sníž. přenesená",J289,0)</f>
        <v>0</v>
      </c>
      <c r="BI289" s="206" t="n">
        <f aca="false">IF(N289="nulová",J289,0)</f>
        <v>0</v>
      </c>
      <c r="BJ289" s="102" t="s">
        <v>18</v>
      </c>
      <c r="BK289" s="206" t="n">
        <f aca="false">ROUND(I289*H289,2)</f>
        <v>0</v>
      </c>
      <c r="BL289" s="102" t="s">
        <v>209</v>
      </c>
      <c r="BM289" s="205" t="s">
        <v>438</v>
      </c>
    </row>
    <row r="290" s="180" customFormat="true" ht="25.9" hidden="false" customHeight="true" outlineLevel="0" collapsed="false">
      <c r="B290" s="181"/>
      <c r="D290" s="182" t="s">
        <v>75</v>
      </c>
      <c r="E290" s="183" t="s">
        <v>439</v>
      </c>
      <c r="F290" s="183" t="s">
        <v>440</v>
      </c>
      <c r="I290" s="234"/>
      <c r="J290" s="184" t="n">
        <f aca="false">BK290</f>
        <v>0</v>
      </c>
      <c r="L290" s="181"/>
      <c r="M290" s="185"/>
      <c r="N290" s="186"/>
      <c r="O290" s="186"/>
      <c r="P290" s="187" t="n">
        <f aca="false">P291</f>
        <v>0</v>
      </c>
      <c r="Q290" s="186"/>
      <c r="R290" s="187" t="n">
        <f aca="false">R291</f>
        <v>0</v>
      </c>
      <c r="S290" s="186"/>
      <c r="T290" s="188" t="n">
        <f aca="false">T291</f>
        <v>0</v>
      </c>
      <c r="AR290" s="182" t="s">
        <v>170</v>
      </c>
      <c r="AT290" s="189" t="s">
        <v>75</v>
      </c>
      <c r="AU290" s="189" t="s">
        <v>76</v>
      </c>
      <c r="AY290" s="182" t="s">
        <v>136</v>
      </c>
      <c r="BK290" s="190" t="n">
        <f aca="false">BK291</f>
        <v>0</v>
      </c>
    </row>
    <row r="291" s="113" customFormat="true" ht="24.15" hidden="false" customHeight="true" outlineLevel="0" collapsed="false">
      <c r="A291" s="110"/>
      <c r="B291" s="111"/>
      <c r="C291" s="193" t="s">
        <v>441</v>
      </c>
      <c r="D291" s="193" t="s">
        <v>139</v>
      </c>
      <c r="E291" s="194" t="s">
        <v>442</v>
      </c>
      <c r="F291" s="195" t="s">
        <v>443</v>
      </c>
      <c r="G291" s="196" t="s">
        <v>231</v>
      </c>
      <c r="H291" s="197" t="n">
        <v>1392.08</v>
      </c>
      <c r="I291" s="198" t="n">
        <v>0</v>
      </c>
      <c r="J291" s="199" t="n">
        <f aca="false">ROUND(I291*H291,2)</f>
        <v>0</v>
      </c>
      <c r="K291" s="200"/>
      <c r="L291" s="111"/>
      <c r="M291" s="246"/>
      <c r="N291" s="247" t="s">
        <v>41</v>
      </c>
      <c r="O291" s="248" t="n">
        <v>0</v>
      </c>
      <c r="P291" s="248" t="n">
        <f aca="false">O291*H291</f>
        <v>0</v>
      </c>
      <c r="Q291" s="248" t="n">
        <v>0</v>
      </c>
      <c r="R291" s="248" t="n">
        <f aca="false">Q291*H291</f>
        <v>0</v>
      </c>
      <c r="S291" s="248" t="n">
        <v>0</v>
      </c>
      <c r="T291" s="249" t="n">
        <f aca="false">S291*H291</f>
        <v>0</v>
      </c>
      <c r="U291" s="110"/>
      <c r="V291" s="110"/>
      <c r="W291" s="110"/>
      <c r="X291" s="110"/>
      <c r="Y291" s="110"/>
      <c r="Z291" s="110"/>
      <c r="AA291" s="110"/>
      <c r="AB291" s="110"/>
      <c r="AC291" s="110"/>
      <c r="AD291" s="110"/>
      <c r="AE291" s="110"/>
      <c r="AR291" s="205" t="s">
        <v>444</v>
      </c>
      <c r="AT291" s="205" t="s">
        <v>139</v>
      </c>
      <c r="AU291" s="205" t="s">
        <v>18</v>
      </c>
      <c r="AY291" s="102" t="s">
        <v>136</v>
      </c>
      <c r="BE291" s="206" t="n">
        <f aca="false">IF(N291="základní",J291,0)</f>
        <v>0</v>
      </c>
      <c r="BF291" s="206" t="n">
        <f aca="false">IF(N291="snížená",J291,0)</f>
        <v>0</v>
      </c>
      <c r="BG291" s="206" t="n">
        <f aca="false">IF(N291="zákl. přenesená",J291,0)</f>
        <v>0</v>
      </c>
      <c r="BH291" s="206" t="n">
        <f aca="false">IF(N291="sníž. přenesená",J291,0)</f>
        <v>0</v>
      </c>
      <c r="BI291" s="206" t="n">
        <f aca="false">IF(N291="nulová",J291,0)</f>
        <v>0</v>
      </c>
      <c r="BJ291" s="102" t="s">
        <v>18</v>
      </c>
      <c r="BK291" s="206" t="n">
        <f aca="false">ROUND(I291*H291,2)</f>
        <v>0</v>
      </c>
      <c r="BL291" s="102" t="s">
        <v>444</v>
      </c>
      <c r="BM291" s="205" t="s">
        <v>445</v>
      </c>
    </row>
    <row r="292" s="113" customFormat="true" ht="6.95" hidden="false" customHeight="true" outlineLevel="0" collapsed="false">
      <c r="A292" s="110"/>
      <c r="B292" s="144"/>
      <c r="C292" s="145"/>
      <c r="D292" s="145"/>
      <c r="E292" s="145"/>
      <c r="F292" s="145"/>
      <c r="G292" s="145"/>
      <c r="H292" s="145"/>
      <c r="I292" s="145"/>
      <c r="J292" s="145"/>
      <c r="K292" s="145"/>
      <c r="L292" s="111"/>
      <c r="M292" s="110"/>
      <c r="O292" s="110"/>
      <c r="P292" s="110"/>
      <c r="Q292" s="110"/>
      <c r="R292" s="110"/>
      <c r="S292" s="110"/>
      <c r="T292" s="110"/>
      <c r="U292" s="110"/>
      <c r="V292" s="110"/>
      <c r="W292" s="110"/>
      <c r="X292" s="110"/>
      <c r="Y292" s="110"/>
      <c r="Z292" s="110"/>
      <c r="AA292" s="110"/>
      <c r="AB292" s="110"/>
      <c r="AC292" s="110"/>
      <c r="AD292" s="110"/>
      <c r="AE292" s="110"/>
    </row>
  </sheetData>
  <sheetProtection sheet="true" password="c683" objects="true" scenarios="true"/>
  <autoFilter ref="C128:K291"/>
  <mergeCells count="9">
    <mergeCell ref="L2:V2"/>
    <mergeCell ref="E7:H7"/>
    <mergeCell ref="E9:H9"/>
    <mergeCell ref="E18:H18"/>
    <mergeCell ref="E27:H27"/>
    <mergeCell ref="E83:H83"/>
    <mergeCell ref="E85:H85"/>
    <mergeCell ref="E119:H119"/>
    <mergeCell ref="E121:H121"/>
  </mergeCells>
  <printOptions headings="false" gridLines="false" gridLinesSet="true" horizontalCentered="false" verticalCentered="false"/>
  <pageMargins left="0.39375" right="0.39375" top="0.236111111111111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350"/>
  <sheetViews>
    <sheetView showFormulas="false" showGridLines="false" showRowColHeaders="true" showZeros="true" rightToLeft="false" tabSelected="false" showOutlineSymbols="true" defaultGridColor="true" view="normal" topLeftCell="A267" colorId="64" zoomScale="100" zoomScaleNormal="100" zoomScalePageLayoutView="100" workbookViewId="0">
      <selection pane="topLeft" activeCell="H331" activeCellId="0" sqref="H331"/>
    </sheetView>
  </sheetViews>
  <sheetFormatPr defaultColWidth="8.5078125" defaultRowHeight="12.8" zeroHeight="false" outlineLevelRow="0" outlineLevelCol="0"/>
  <cols>
    <col collapsed="false" customWidth="true" hidden="false" outlineLevel="0" max="1" min="1" style="100" width="8.34"/>
    <col collapsed="false" customWidth="true" hidden="false" outlineLevel="0" max="2" min="2" style="100" width="1.17"/>
    <col collapsed="false" customWidth="true" hidden="false" outlineLevel="0" max="3" min="3" style="100" width="4.16"/>
    <col collapsed="false" customWidth="true" hidden="false" outlineLevel="0" max="4" min="4" style="100" width="4.34"/>
    <col collapsed="false" customWidth="true" hidden="false" outlineLevel="0" max="5" min="5" style="100" width="17.15"/>
    <col collapsed="false" customWidth="true" hidden="false" outlineLevel="0" max="6" min="6" style="100" width="50.84"/>
    <col collapsed="false" customWidth="true" hidden="false" outlineLevel="0" max="7" min="7" style="100" width="7.5"/>
    <col collapsed="false" customWidth="true" hidden="false" outlineLevel="0" max="8" min="8" style="100" width="14"/>
    <col collapsed="false" customWidth="true" hidden="false" outlineLevel="0" max="9" min="9" style="100" width="15.83"/>
    <col collapsed="false" customWidth="true" hidden="false" outlineLevel="0" max="10" min="10" style="100" width="22.34"/>
    <col collapsed="false" customWidth="true" hidden="true" outlineLevel="0" max="11" min="11" style="100" width="22.34"/>
    <col collapsed="false" customWidth="true" hidden="false" outlineLevel="0" max="12" min="12" style="100" width="9.34"/>
    <col collapsed="false" customWidth="true" hidden="true" outlineLevel="0" max="13" min="13" style="100" width="10.83"/>
    <col collapsed="false" customWidth="true" hidden="true" outlineLevel="0" max="14" min="14" style="100" width="9.34"/>
    <col collapsed="false" customWidth="true" hidden="true" outlineLevel="0" max="20" min="15" style="100" width="14.16"/>
    <col collapsed="false" customWidth="true" hidden="true" outlineLevel="0" max="21" min="21" style="100" width="16.34"/>
    <col collapsed="false" customWidth="true" hidden="false" outlineLevel="0" max="22" min="22" style="100" width="12.34"/>
    <col collapsed="false" customWidth="true" hidden="false" outlineLevel="0" max="23" min="23" style="100" width="16.34"/>
    <col collapsed="false" customWidth="true" hidden="false" outlineLevel="0" max="24" min="24" style="100" width="12.34"/>
    <col collapsed="false" customWidth="true" hidden="false" outlineLevel="0" max="25" min="25" style="100" width="15"/>
    <col collapsed="false" customWidth="true" hidden="false" outlineLevel="0" max="26" min="26" style="100" width="11"/>
    <col collapsed="false" customWidth="true" hidden="false" outlineLevel="0" max="27" min="27" style="100" width="15"/>
    <col collapsed="false" customWidth="true" hidden="false" outlineLevel="0" max="28" min="28" style="100" width="16.34"/>
    <col collapsed="false" customWidth="true" hidden="false" outlineLevel="0" max="29" min="29" style="100" width="11"/>
    <col collapsed="false" customWidth="true" hidden="false" outlineLevel="0" max="30" min="30" style="100" width="15"/>
    <col collapsed="false" customWidth="true" hidden="false" outlineLevel="0" max="31" min="31" style="100" width="16.34"/>
    <col collapsed="false" customWidth="false" hidden="false" outlineLevel="0" max="43" min="32" style="100" width="8.5"/>
    <col collapsed="false" customWidth="true" hidden="true" outlineLevel="0" max="65" min="44" style="100" width="9.34"/>
    <col collapsed="false" customWidth="false" hidden="false" outlineLevel="0" max="1024" min="66" style="100" width="8.5"/>
  </cols>
  <sheetData>
    <row r="2" customFormat="false" ht="36.95" hidden="false" customHeight="true" outlineLevel="0" collapsed="false">
      <c r="L2" s="101" t="s">
        <v>4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AT2" s="102" t="s">
        <v>88</v>
      </c>
    </row>
    <row r="3" customFormat="false" ht="6.95" hidden="false" customHeight="true" outlineLevel="0" collapsed="false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5"/>
      <c r="AT3" s="102" t="s">
        <v>85</v>
      </c>
    </row>
    <row r="4" customFormat="false" ht="24.95" hidden="false" customHeight="true" outlineLevel="0" collapsed="false">
      <c r="B4" s="105"/>
      <c r="D4" s="106" t="s">
        <v>98</v>
      </c>
      <c r="L4" s="105"/>
      <c r="M4" s="107" t="s">
        <v>9</v>
      </c>
      <c r="AT4" s="102" t="s">
        <v>2</v>
      </c>
    </row>
    <row r="5" customFormat="false" ht="6.95" hidden="false" customHeight="true" outlineLevel="0" collapsed="false">
      <c r="B5" s="105"/>
      <c r="L5" s="105"/>
    </row>
    <row r="6" customFormat="false" ht="12" hidden="false" customHeight="true" outlineLevel="0" collapsed="false">
      <c r="B6" s="105"/>
      <c r="D6" s="108" t="s">
        <v>13</v>
      </c>
      <c r="L6" s="105"/>
    </row>
    <row r="7" customFormat="false" ht="16.5" hidden="false" customHeight="true" outlineLevel="0" collapsed="false">
      <c r="B7" s="105"/>
      <c r="E7" s="109" t="str">
        <f aca="false">'Rekapitulace stavby'!K6</f>
        <v>STAVEBNÍ ÚPRAVY OBJEKTU č.p.1144</v>
      </c>
      <c r="F7" s="109"/>
      <c r="G7" s="109"/>
      <c r="H7" s="109"/>
      <c r="L7" s="105"/>
    </row>
    <row r="8" s="113" customFormat="true" ht="12" hidden="false" customHeight="true" outlineLevel="0" collapsed="false">
      <c r="A8" s="110"/>
      <c r="B8" s="111"/>
      <c r="C8" s="110"/>
      <c r="D8" s="108" t="s">
        <v>99</v>
      </c>
      <c r="E8" s="110"/>
      <c r="F8" s="110"/>
      <c r="G8" s="110"/>
      <c r="H8" s="110"/>
      <c r="I8" s="110"/>
      <c r="J8" s="110"/>
      <c r="K8" s="110"/>
      <c r="L8" s="112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</row>
    <row r="9" s="113" customFormat="true" ht="16.5" hidden="false" customHeight="true" outlineLevel="0" collapsed="false">
      <c r="A9" s="110"/>
      <c r="B9" s="111"/>
      <c r="C9" s="110"/>
      <c r="D9" s="110"/>
      <c r="E9" s="114" t="s">
        <v>446</v>
      </c>
      <c r="F9" s="114"/>
      <c r="G9" s="114"/>
      <c r="H9" s="114"/>
      <c r="I9" s="110"/>
      <c r="J9" s="110"/>
      <c r="K9" s="110"/>
      <c r="L9" s="112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</row>
    <row r="10" s="113" customFormat="true" ht="12.8" hidden="false" customHeight="false" outlineLevel="0" collapsed="false">
      <c r="A10" s="110"/>
      <c r="B10" s="111"/>
      <c r="C10" s="110"/>
      <c r="D10" s="110"/>
      <c r="E10" s="110"/>
      <c r="F10" s="110"/>
      <c r="G10" s="110"/>
      <c r="H10" s="110"/>
      <c r="I10" s="110"/>
      <c r="J10" s="110"/>
      <c r="K10" s="110"/>
      <c r="L10" s="112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</row>
    <row r="11" s="113" customFormat="true" ht="12" hidden="false" customHeight="true" outlineLevel="0" collapsed="false">
      <c r="A11" s="110"/>
      <c r="B11" s="111"/>
      <c r="C11" s="110"/>
      <c r="D11" s="108" t="s">
        <v>16</v>
      </c>
      <c r="E11" s="110"/>
      <c r="F11" s="115"/>
      <c r="G11" s="110"/>
      <c r="H11" s="110"/>
      <c r="I11" s="108" t="s">
        <v>17</v>
      </c>
      <c r="J11" s="115"/>
      <c r="K11" s="110"/>
      <c r="L11" s="112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</row>
    <row r="12" s="113" customFormat="true" ht="12" hidden="false" customHeight="true" outlineLevel="0" collapsed="false">
      <c r="A12" s="110"/>
      <c r="B12" s="111"/>
      <c r="C12" s="110"/>
      <c r="D12" s="108" t="s">
        <v>19</v>
      </c>
      <c r="E12" s="110"/>
      <c r="F12" s="115" t="s">
        <v>20</v>
      </c>
      <c r="G12" s="110"/>
      <c r="H12" s="110"/>
      <c r="I12" s="108" t="s">
        <v>21</v>
      </c>
      <c r="J12" s="116" t="str">
        <f aca="false">'Rekapitulace stavby'!AN8</f>
        <v>9. 11. 2021</v>
      </c>
      <c r="K12" s="110"/>
      <c r="L12" s="112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</row>
    <row r="13" s="113" customFormat="true" ht="10.8" hidden="false" customHeight="true" outlineLevel="0" collapsed="false">
      <c r="A13" s="110"/>
      <c r="B13" s="111"/>
      <c r="C13" s="110"/>
      <c r="D13" s="110"/>
      <c r="E13" s="110"/>
      <c r="F13" s="110"/>
      <c r="G13" s="110"/>
      <c r="H13" s="110"/>
      <c r="I13" s="110"/>
      <c r="J13" s="110"/>
      <c r="K13" s="110"/>
      <c r="L13" s="112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</row>
    <row r="14" s="113" customFormat="true" ht="12" hidden="false" customHeight="true" outlineLevel="0" collapsed="false">
      <c r="A14" s="110"/>
      <c r="B14" s="111"/>
      <c r="C14" s="110"/>
      <c r="D14" s="108" t="s">
        <v>25</v>
      </c>
      <c r="E14" s="110"/>
      <c r="F14" s="110"/>
      <c r="G14" s="110"/>
      <c r="H14" s="110"/>
      <c r="I14" s="108" t="s">
        <v>26</v>
      </c>
      <c r="J14" s="115"/>
      <c r="K14" s="110"/>
      <c r="L14" s="112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</row>
    <row r="15" s="113" customFormat="true" ht="18" hidden="false" customHeight="true" outlineLevel="0" collapsed="false">
      <c r="A15" s="110"/>
      <c r="B15" s="111"/>
      <c r="C15" s="110"/>
      <c r="D15" s="110"/>
      <c r="E15" s="115" t="s">
        <v>27</v>
      </c>
      <c r="F15" s="110"/>
      <c r="G15" s="110"/>
      <c r="H15" s="110"/>
      <c r="I15" s="108" t="s">
        <v>28</v>
      </c>
      <c r="J15" s="115"/>
      <c r="K15" s="110"/>
      <c r="L15" s="112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</row>
    <row r="16" s="113" customFormat="true" ht="6.95" hidden="false" customHeight="true" outlineLevel="0" collapsed="false">
      <c r="A16" s="110"/>
      <c r="B16" s="111"/>
      <c r="C16" s="110"/>
      <c r="D16" s="110"/>
      <c r="E16" s="110"/>
      <c r="F16" s="110"/>
      <c r="G16" s="110"/>
      <c r="H16" s="110"/>
      <c r="I16" s="110"/>
      <c r="J16" s="110"/>
      <c r="K16" s="110"/>
      <c r="L16" s="112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</row>
    <row r="17" s="113" customFormat="true" ht="12" hidden="false" customHeight="true" outlineLevel="0" collapsed="false">
      <c r="A17" s="110"/>
      <c r="B17" s="111"/>
      <c r="C17" s="110"/>
      <c r="D17" s="108" t="s">
        <v>29</v>
      </c>
      <c r="E17" s="110"/>
      <c r="F17" s="110"/>
      <c r="G17" s="110"/>
      <c r="H17" s="110"/>
      <c r="I17" s="108" t="s">
        <v>26</v>
      </c>
      <c r="J17" s="115" t="n">
        <f aca="false">'Rekapitulace stavby'!AN13</f>
        <v>0</v>
      </c>
      <c r="K17" s="110"/>
      <c r="L17" s="112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</row>
    <row r="18" s="113" customFormat="true" ht="18" hidden="false" customHeight="true" outlineLevel="0" collapsed="false">
      <c r="A18" s="110"/>
      <c r="B18" s="111"/>
      <c r="C18" s="110"/>
      <c r="D18" s="110"/>
      <c r="E18" s="117" t="str">
        <f aca="false">'Rekapitulace stavby'!E14</f>
        <v> </v>
      </c>
      <c r="F18" s="117"/>
      <c r="G18" s="117"/>
      <c r="H18" s="117"/>
      <c r="I18" s="108" t="s">
        <v>28</v>
      </c>
      <c r="J18" s="115" t="n">
        <f aca="false">'Rekapitulace stavby'!AN14</f>
        <v>0</v>
      </c>
      <c r="K18" s="110"/>
      <c r="L18" s="112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</row>
    <row r="19" s="113" customFormat="true" ht="6.95" hidden="false" customHeight="true" outlineLevel="0" collapsed="false">
      <c r="A19" s="110"/>
      <c r="B19" s="111"/>
      <c r="C19" s="110"/>
      <c r="D19" s="110"/>
      <c r="E19" s="110"/>
      <c r="F19" s="110"/>
      <c r="G19" s="110"/>
      <c r="H19" s="110"/>
      <c r="I19" s="110"/>
      <c r="J19" s="110"/>
      <c r="K19" s="110"/>
      <c r="L19" s="112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</row>
    <row r="20" s="113" customFormat="true" ht="12" hidden="false" customHeight="true" outlineLevel="0" collapsed="false">
      <c r="A20" s="110"/>
      <c r="B20" s="111"/>
      <c r="C20" s="110"/>
      <c r="D20" s="108" t="s">
        <v>31</v>
      </c>
      <c r="E20" s="110"/>
      <c r="F20" s="110"/>
      <c r="G20" s="110"/>
      <c r="H20" s="110"/>
      <c r="I20" s="108" t="s">
        <v>26</v>
      </c>
      <c r="J20" s="115"/>
      <c r="K20" s="110"/>
      <c r="L20" s="112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</row>
    <row r="21" s="113" customFormat="true" ht="18" hidden="false" customHeight="true" outlineLevel="0" collapsed="false">
      <c r="A21" s="110"/>
      <c r="B21" s="111"/>
      <c r="C21" s="110"/>
      <c r="D21" s="110"/>
      <c r="E21" s="115" t="s">
        <v>32</v>
      </c>
      <c r="F21" s="110"/>
      <c r="G21" s="110"/>
      <c r="H21" s="110"/>
      <c r="I21" s="108" t="s">
        <v>28</v>
      </c>
      <c r="J21" s="115"/>
      <c r="K21" s="110"/>
      <c r="L21" s="112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</row>
    <row r="22" s="113" customFormat="true" ht="6.95" hidden="false" customHeight="true" outlineLevel="0" collapsed="false">
      <c r="A22" s="110"/>
      <c r="B22" s="111"/>
      <c r="C22" s="110"/>
      <c r="D22" s="110"/>
      <c r="E22" s="110"/>
      <c r="F22" s="110"/>
      <c r="G22" s="110"/>
      <c r="H22" s="110"/>
      <c r="I22" s="110"/>
      <c r="J22" s="110"/>
      <c r="K22" s="110"/>
      <c r="L22" s="112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</row>
    <row r="23" s="113" customFormat="true" ht="12" hidden="false" customHeight="true" outlineLevel="0" collapsed="false">
      <c r="A23" s="110"/>
      <c r="B23" s="111"/>
      <c r="C23" s="110"/>
      <c r="D23" s="108" t="s">
        <v>34</v>
      </c>
      <c r="E23" s="110"/>
      <c r="F23" s="110"/>
      <c r="G23" s="110"/>
      <c r="H23" s="110"/>
      <c r="I23" s="108" t="s">
        <v>26</v>
      </c>
      <c r="J23" s="115"/>
      <c r="K23" s="110"/>
      <c r="L23" s="112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</row>
    <row r="24" s="113" customFormat="true" ht="18" hidden="false" customHeight="true" outlineLevel="0" collapsed="false">
      <c r="A24" s="110"/>
      <c r="B24" s="111"/>
      <c r="C24" s="110"/>
      <c r="D24" s="110"/>
      <c r="E24" s="115" t="s">
        <v>32</v>
      </c>
      <c r="F24" s="110"/>
      <c r="G24" s="110"/>
      <c r="H24" s="110"/>
      <c r="I24" s="108" t="s">
        <v>28</v>
      </c>
      <c r="J24" s="115"/>
      <c r="K24" s="110"/>
      <c r="L24" s="112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</row>
    <row r="25" s="113" customFormat="true" ht="6.95" hidden="false" customHeight="true" outlineLevel="0" collapsed="false">
      <c r="A25" s="110"/>
      <c r="B25" s="111"/>
      <c r="C25" s="110"/>
      <c r="D25" s="110"/>
      <c r="E25" s="110"/>
      <c r="F25" s="110"/>
      <c r="G25" s="110"/>
      <c r="H25" s="110"/>
      <c r="I25" s="110"/>
      <c r="J25" s="110"/>
      <c r="K25" s="110"/>
      <c r="L25" s="112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</row>
    <row r="26" s="113" customFormat="true" ht="12" hidden="false" customHeight="true" outlineLevel="0" collapsed="false">
      <c r="A26" s="110"/>
      <c r="B26" s="111"/>
      <c r="C26" s="110"/>
      <c r="D26" s="108" t="s">
        <v>35</v>
      </c>
      <c r="E26" s="110"/>
      <c r="F26" s="110"/>
      <c r="G26" s="110"/>
      <c r="H26" s="110"/>
      <c r="I26" s="110"/>
      <c r="J26" s="110"/>
      <c r="K26" s="110"/>
      <c r="L26" s="112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</row>
    <row r="27" s="122" customFormat="true" ht="16.5" hidden="false" customHeight="true" outlineLevel="0" collapsed="false">
      <c r="A27" s="118"/>
      <c r="B27" s="119"/>
      <c r="C27" s="118"/>
      <c r="D27" s="118"/>
      <c r="E27" s="120"/>
      <c r="F27" s="120"/>
      <c r="G27" s="120"/>
      <c r="H27" s="120"/>
      <c r="I27" s="118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113" customFormat="true" ht="6.95" hidden="false" customHeight="true" outlineLevel="0" collapsed="false">
      <c r="A28" s="110"/>
      <c r="B28" s="111"/>
      <c r="C28" s="110"/>
      <c r="D28" s="110"/>
      <c r="E28" s="110"/>
      <c r="F28" s="110"/>
      <c r="G28" s="110"/>
      <c r="H28" s="110"/>
      <c r="I28" s="110"/>
      <c r="J28" s="110"/>
      <c r="K28" s="110"/>
      <c r="L28" s="112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</row>
    <row r="29" s="113" customFormat="true" ht="6.95" hidden="false" customHeight="true" outlineLevel="0" collapsed="false">
      <c r="A29" s="110"/>
      <c r="B29" s="111"/>
      <c r="C29" s="110"/>
      <c r="D29" s="123"/>
      <c r="E29" s="123"/>
      <c r="F29" s="123"/>
      <c r="G29" s="123"/>
      <c r="H29" s="123"/>
      <c r="I29" s="123"/>
      <c r="J29" s="123"/>
      <c r="K29" s="123"/>
      <c r="L29" s="112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</row>
    <row r="30" s="113" customFormat="true" ht="25.45" hidden="false" customHeight="true" outlineLevel="0" collapsed="false">
      <c r="A30" s="110"/>
      <c r="B30" s="111"/>
      <c r="C30" s="110"/>
      <c r="D30" s="124" t="s">
        <v>36</v>
      </c>
      <c r="E30" s="110"/>
      <c r="F30" s="110"/>
      <c r="G30" s="110"/>
      <c r="H30" s="110"/>
      <c r="I30" s="110"/>
      <c r="J30" s="125" t="n">
        <f aca="false">ROUND(J130, 2)</f>
        <v>0</v>
      </c>
      <c r="K30" s="110"/>
      <c r="L30" s="112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</row>
    <row r="31" s="113" customFormat="true" ht="6.95" hidden="false" customHeight="true" outlineLevel="0" collapsed="false">
      <c r="A31" s="110"/>
      <c r="B31" s="111"/>
      <c r="C31" s="110"/>
      <c r="D31" s="123"/>
      <c r="E31" s="123"/>
      <c r="F31" s="123"/>
      <c r="G31" s="123"/>
      <c r="H31" s="123"/>
      <c r="I31" s="123"/>
      <c r="J31" s="123"/>
      <c r="K31" s="123"/>
      <c r="L31" s="112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</row>
    <row r="32" s="113" customFormat="true" ht="14.4" hidden="false" customHeight="true" outlineLevel="0" collapsed="false">
      <c r="A32" s="110"/>
      <c r="B32" s="111"/>
      <c r="C32" s="110"/>
      <c r="D32" s="110"/>
      <c r="E32" s="110"/>
      <c r="F32" s="126" t="s">
        <v>38</v>
      </c>
      <c r="G32" s="110"/>
      <c r="H32" s="110"/>
      <c r="I32" s="126" t="s">
        <v>37</v>
      </c>
      <c r="J32" s="126" t="s">
        <v>39</v>
      </c>
      <c r="K32" s="110"/>
      <c r="L32" s="112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</row>
    <row r="33" s="113" customFormat="true" ht="14.4" hidden="false" customHeight="true" outlineLevel="0" collapsed="false">
      <c r="A33" s="110"/>
      <c r="B33" s="111"/>
      <c r="C33" s="110"/>
      <c r="D33" s="127" t="s">
        <v>40</v>
      </c>
      <c r="E33" s="108" t="s">
        <v>41</v>
      </c>
      <c r="F33" s="128" t="n">
        <f aca="false">ROUND((SUM(BE130:BE349)),  2)</f>
        <v>0</v>
      </c>
      <c r="G33" s="110"/>
      <c r="H33" s="110"/>
      <c r="I33" s="129" t="n">
        <v>0.21</v>
      </c>
      <c r="J33" s="128" t="n">
        <f aca="false">ROUND(((SUM(BE130:BE349))*I33),  2)</f>
        <v>0</v>
      </c>
      <c r="K33" s="110"/>
      <c r="L33" s="112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</row>
    <row r="34" s="113" customFormat="true" ht="14.4" hidden="false" customHeight="true" outlineLevel="0" collapsed="false">
      <c r="A34" s="110"/>
      <c r="B34" s="111"/>
      <c r="C34" s="110"/>
      <c r="D34" s="110"/>
      <c r="E34" s="108" t="s">
        <v>42</v>
      </c>
      <c r="F34" s="128" t="n">
        <f aca="false">ROUND((SUM(BF130:BF349)),  2)</f>
        <v>0</v>
      </c>
      <c r="G34" s="110"/>
      <c r="H34" s="110"/>
      <c r="I34" s="129" t="n">
        <v>0.15</v>
      </c>
      <c r="J34" s="128" t="n">
        <f aca="false">ROUND(((SUM(BF130:BF349))*I34),  2)</f>
        <v>0</v>
      </c>
      <c r="K34" s="110"/>
      <c r="L34" s="112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</row>
    <row r="35" s="113" customFormat="true" ht="14.4" hidden="true" customHeight="true" outlineLevel="0" collapsed="false">
      <c r="A35" s="110"/>
      <c r="B35" s="111"/>
      <c r="C35" s="110"/>
      <c r="D35" s="110"/>
      <c r="E35" s="108" t="s">
        <v>43</v>
      </c>
      <c r="F35" s="128" t="n">
        <f aca="false">ROUND((SUM(BG130:BG349)),  2)</f>
        <v>0</v>
      </c>
      <c r="G35" s="110"/>
      <c r="H35" s="110"/>
      <c r="I35" s="129" t="n">
        <v>0.21</v>
      </c>
      <c r="J35" s="128" t="n">
        <f aca="false">0</f>
        <v>0</v>
      </c>
      <c r="K35" s="110"/>
      <c r="L35" s="112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</row>
    <row r="36" s="113" customFormat="true" ht="14.4" hidden="true" customHeight="true" outlineLevel="0" collapsed="false">
      <c r="A36" s="110"/>
      <c r="B36" s="111"/>
      <c r="C36" s="110"/>
      <c r="D36" s="110"/>
      <c r="E36" s="108" t="s">
        <v>44</v>
      </c>
      <c r="F36" s="128" t="n">
        <f aca="false">ROUND((SUM(BH130:BH349)),  2)</f>
        <v>0</v>
      </c>
      <c r="G36" s="110"/>
      <c r="H36" s="110"/>
      <c r="I36" s="129" t="n">
        <v>0.15</v>
      </c>
      <c r="J36" s="128" t="n">
        <f aca="false">0</f>
        <v>0</v>
      </c>
      <c r="K36" s="110"/>
      <c r="L36" s="112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10"/>
    </row>
    <row r="37" s="113" customFormat="true" ht="14.4" hidden="true" customHeight="true" outlineLevel="0" collapsed="false">
      <c r="A37" s="110"/>
      <c r="B37" s="111"/>
      <c r="C37" s="110"/>
      <c r="D37" s="110"/>
      <c r="E37" s="108" t="s">
        <v>45</v>
      </c>
      <c r="F37" s="128" t="n">
        <f aca="false">ROUND((SUM(BI130:BI349)),  2)</f>
        <v>0</v>
      </c>
      <c r="G37" s="110"/>
      <c r="H37" s="110"/>
      <c r="I37" s="129" t="n">
        <v>0</v>
      </c>
      <c r="J37" s="128" t="n">
        <f aca="false">0</f>
        <v>0</v>
      </c>
      <c r="K37" s="110"/>
      <c r="L37" s="112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</row>
    <row r="38" s="113" customFormat="true" ht="6.95" hidden="false" customHeight="true" outlineLevel="0" collapsed="false">
      <c r="A38" s="110"/>
      <c r="B38" s="111"/>
      <c r="C38" s="110"/>
      <c r="D38" s="110"/>
      <c r="E38" s="110"/>
      <c r="F38" s="110"/>
      <c r="G38" s="110"/>
      <c r="H38" s="110"/>
      <c r="I38" s="110"/>
      <c r="J38" s="110"/>
      <c r="K38" s="110"/>
      <c r="L38" s="112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</row>
    <row r="39" s="113" customFormat="true" ht="25.45" hidden="false" customHeight="true" outlineLevel="0" collapsed="false">
      <c r="A39" s="110"/>
      <c r="B39" s="111"/>
      <c r="C39" s="130"/>
      <c r="D39" s="131" t="s">
        <v>46</v>
      </c>
      <c r="E39" s="132"/>
      <c r="F39" s="132"/>
      <c r="G39" s="133" t="s">
        <v>47</v>
      </c>
      <c r="H39" s="134" t="s">
        <v>48</v>
      </c>
      <c r="I39" s="132"/>
      <c r="J39" s="135" t="n">
        <f aca="false">SUM(J30:J37)</f>
        <v>0</v>
      </c>
      <c r="K39" s="136"/>
      <c r="L39" s="112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</row>
    <row r="40" s="113" customFormat="true" ht="14.4" hidden="false" customHeight="true" outlineLevel="0" collapsed="false">
      <c r="A40" s="110"/>
      <c r="B40" s="111"/>
      <c r="C40" s="110"/>
      <c r="D40" s="110"/>
      <c r="E40" s="110"/>
      <c r="F40" s="110"/>
      <c r="G40" s="110"/>
      <c r="H40" s="110"/>
      <c r="I40" s="110"/>
      <c r="J40" s="110"/>
      <c r="K40" s="110"/>
      <c r="L40" s="112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</row>
    <row r="41" customFormat="false" ht="14.4" hidden="false" customHeight="true" outlineLevel="0" collapsed="false">
      <c r="B41" s="105"/>
      <c r="L41" s="105"/>
    </row>
    <row r="42" customFormat="false" ht="14.4" hidden="false" customHeight="true" outlineLevel="0" collapsed="false">
      <c r="B42" s="105"/>
      <c r="L42" s="105"/>
    </row>
    <row r="43" customFormat="false" ht="14.4" hidden="false" customHeight="true" outlineLevel="0" collapsed="false">
      <c r="B43" s="105"/>
      <c r="L43" s="105"/>
    </row>
    <row r="44" customFormat="false" ht="14.4" hidden="false" customHeight="true" outlineLevel="0" collapsed="false">
      <c r="B44" s="105"/>
      <c r="L44" s="105"/>
    </row>
    <row r="45" customFormat="false" ht="14.4" hidden="false" customHeight="true" outlineLevel="0" collapsed="false">
      <c r="B45" s="105"/>
      <c r="L45" s="105"/>
    </row>
    <row r="46" customFormat="false" ht="14.4" hidden="false" customHeight="true" outlineLevel="0" collapsed="false">
      <c r="B46" s="105"/>
      <c r="L46" s="105"/>
    </row>
    <row r="47" customFormat="false" ht="14.4" hidden="false" customHeight="true" outlineLevel="0" collapsed="false">
      <c r="B47" s="105"/>
      <c r="L47" s="105"/>
    </row>
    <row r="48" customFormat="false" ht="14.4" hidden="false" customHeight="true" outlineLevel="0" collapsed="false">
      <c r="B48" s="105"/>
      <c r="L48" s="105"/>
    </row>
    <row r="49" customFormat="false" ht="14.4" hidden="false" customHeight="true" outlineLevel="0" collapsed="false">
      <c r="B49" s="105"/>
      <c r="L49" s="105"/>
    </row>
    <row r="50" s="113" customFormat="true" ht="14.4" hidden="false" customHeight="true" outlineLevel="0" collapsed="false">
      <c r="B50" s="112"/>
      <c r="D50" s="137" t="s">
        <v>49</v>
      </c>
      <c r="E50" s="138"/>
      <c r="F50" s="138"/>
      <c r="G50" s="137" t="s">
        <v>50</v>
      </c>
      <c r="H50" s="138"/>
      <c r="I50" s="138"/>
      <c r="J50" s="138"/>
      <c r="K50" s="138"/>
      <c r="L50" s="112"/>
    </row>
    <row r="51" customFormat="false" ht="12.8" hidden="false" customHeight="false" outlineLevel="0" collapsed="false">
      <c r="B51" s="105"/>
      <c r="L51" s="105"/>
    </row>
    <row r="52" customFormat="false" ht="12.8" hidden="false" customHeight="false" outlineLevel="0" collapsed="false">
      <c r="B52" s="105"/>
      <c r="L52" s="105"/>
    </row>
    <row r="53" customFormat="false" ht="12.8" hidden="false" customHeight="false" outlineLevel="0" collapsed="false">
      <c r="B53" s="105"/>
      <c r="L53" s="105"/>
    </row>
    <row r="54" customFormat="false" ht="12.8" hidden="false" customHeight="false" outlineLevel="0" collapsed="false">
      <c r="B54" s="105"/>
      <c r="L54" s="105"/>
    </row>
    <row r="55" customFormat="false" ht="12.8" hidden="false" customHeight="false" outlineLevel="0" collapsed="false">
      <c r="B55" s="105"/>
      <c r="L55" s="105"/>
    </row>
    <row r="56" customFormat="false" ht="12.8" hidden="false" customHeight="false" outlineLevel="0" collapsed="false">
      <c r="B56" s="105"/>
      <c r="L56" s="105"/>
    </row>
    <row r="57" customFormat="false" ht="12.8" hidden="false" customHeight="false" outlineLevel="0" collapsed="false">
      <c r="B57" s="105"/>
      <c r="L57" s="105"/>
    </row>
    <row r="58" customFormat="false" ht="12.8" hidden="false" customHeight="false" outlineLevel="0" collapsed="false">
      <c r="B58" s="105"/>
      <c r="L58" s="105"/>
    </row>
    <row r="59" customFormat="false" ht="12.8" hidden="false" customHeight="false" outlineLevel="0" collapsed="false">
      <c r="B59" s="105"/>
      <c r="L59" s="105"/>
    </row>
    <row r="60" s="113" customFormat="true" ht="12.8" hidden="false" customHeight="false" outlineLevel="0" collapsed="false">
      <c r="A60" s="110"/>
      <c r="B60" s="111"/>
      <c r="C60" s="110"/>
      <c r="D60" s="139" t="s">
        <v>51</v>
      </c>
      <c r="E60" s="140"/>
      <c r="F60" s="141" t="s">
        <v>52</v>
      </c>
      <c r="G60" s="139" t="s">
        <v>51</v>
      </c>
      <c r="H60" s="140"/>
      <c r="I60" s="140"/>
      <c r="J60" s="142" t="s">
        <v>52</v>
      </c>
      <c r="K60" s="140"/>
      <c r="L60" s="112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</row>
    <row r="61" customFormat="false" ht="12.8" hidden="false" customHeight="false" outlineLevel="0" collapsed="false">
      <c r="B61" s="105"/>
      <c r="L61" s="105"/>
    </row>
    <row r="62" customFormat="false" ht="12.8" hidden="false" customHeight="false" outlineLevel="0" collapsed="false">
      <c r="B62" s="105"/>
      <c r="L62" s="105"/>
    </row>
    <row r="63" customFormat="false" ht="12.8" hidden="false" customHeight="false" outlineLevel="0" collapsed="false">
      <c r="B63" s="105"/>
      <c r="L63" s="105"/>
    </row>
    <row r="64" s="113" customFormat="true" ht="12.8" hidden="false" customHeight="false" outlineLevel="0" collapsed="false">
      <c r="A64" s="110"/>
      <c r="B64" s="111"/>
      <c r="C64" s="110"/>
      <c r="D64" s="137" t="s">
        <v>53</v>
      </c>
      <c r="E64" s="143"/>
      <c r="F64" s="143"/>
      <c r="G64" s="137" t="s">
        <v>54</v>
      </c>
      <c r="H64" s="143"/>
      <c r="I64" s="143"/>
      <c r="J64" s="143"/>
      <c r="K64" s="143"/>
      <c r="L64" s="112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</row>
    <row r="65" customFormat="false" ht="12.8" hidden="false" customHeight="false" outlineLevel="0" collapsed="false">
      <c r="B65" s="105"/>
      <c r="L65" s="105"/>
    </row>
    <row r="66" customFormat="false" ht="12.8" hidden="false" customHeight="false" outlineLevel="0" collapsed="false">
      <c r="B66" s="105"/>
      <c r="L66" s="105"/>
    </row>
    <row r="67" customFormat="false" ht="12.8" hidden="false" customHeight="false" outlineLevel="0" collapsed="false">
      <c r="B67" s="105"/>
      <c r="L67" s="105"/>
    </row>
    <row r="68" customFormat="false" ht="12.8" hidden="false" customHeight="false" outlineLevel="0" collapsed="false">
      <c r="B68" s="105"/>
      <c r="L68" s="105"/>
    </row>
    <row r="69" customFormat="false" ht="12.8" hidden="false" customHeight="false" outlineLevel="0" collapsed="false">
      <c r="B69" s="105"/>
      <c r="L69" s="105"/>
    </row>
    <row r="70" customFormat="false" ht="12.8" hidden="false" customHeight="false" outlineLevel="0" collapsed="false">
      <c r="B70" s="105"/>
      <c r="L70" s="105"/>
    </row>
    <row r="71" customFormat="false" ht="12.8" hidden="false" customHeight="false" outlineLevel="0" collapsed="false">
      <c r="B71" s="105"/>
      <c r="L71" s="105"/>
    </row>
    <row r="72" customFormat="false" ht="12.8" hidden="false" customHeight="false" outlineLevel="0" collapsed="false">
      <c r="B72" s="105"/>
      <c r="L72" s="105"/>
    </row>
    <row r="73" customFormat="false" ht="12.8" hidden="false" customHeight="false" outlineLevel="0" collapsed="false">
      <c r="B73" s="105"/>
      <c r="L73" s="105"/>
    </row>
    <row r="74" s="113" customFormat="true" ht="12.8" hidden="false" customHeight="false" outlineLevel="0" collapsed="false">
      <c r="A74" s="110"/>
      <c r="B74" s="111"/>
      <c r="C74" s="110"/>
      <c r="D74" s="139" t="s">
        <v>51</v>
      </c>
      <c r="E74" s="140"/>
      <c r="F74" s="141" t="s">
        <v>52</v>
      </c>
      <c r="G74" s="139" t="s">
        <v>51</v>
      </c>
      <c r="H74" s="140"/>
      <c r="I74" s="140"/>
      <c r="J74" s="142" t="s">
        <v>52</v>
      </c>
      <c r="K74" s="140"/>
      <c r="L74" s="112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</row>
    <row r="75" s="113" customFormat="true" ht="14.4" hidden="false" customHeight="true" outlineLevel="0" collapsed="false">
      <c r="A75" s="110"/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12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</row>
    <row r="79" s="113" customFormat="true" ht="6.95" hidden="false" customHeight="true" outlineLevel="0" collapsed="false">
      <c r="A79" s="110"/>
      <c r="B79" s="146"/>
      <c r="C79" s="147"/>
      <c r="D79" s="147"/>
      <c r="E79" s="147"/>
      <c r="F79" s="147"/>
      <c r="G79" s="147"/>
      <c r="H79" s="147"/>
      <c r="I79" s="147"/>
      <c r="J79" s="147"/>
      <c r="K79" s="147"/>
      <c r="L79" s="112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</row>
    <row r="80" s="113" customFormat="true" ht="24.95" hidden="false" customHeight="true" outlineLevel="0" collapsed="false">
      <c r="A80" s="110"/>
      <c r="B80" s="111"/>
      <c r="C80" s="106" t="s">
        <v>101</v>
      </c>
      <c r="D80" s="110"/>
      <c r="E80" s="110"/>
      <c r="F80" s="110"/>
      <c r="G80" s="110"/>
      <c r="H80" s="110"/>
      <c r="I80" s="110"/>
      <c r="J80" s="110"/>
      <c r="K80" s="110"/>
      <c r="L80" s="112"/>
      <c r="S80" s="110"/>
      <c r="T80" s="110"/>
      <c r="U80" s="110"/>
      <c r="V80" s="110"/>
      <c r="W80" s="110"/>
      <c r="X80" s="110"/>
      <c r="Y80" s="110"/>
      <c r="Z80" s="110"/>
      <c r="AA80" s="110"/>
      <c r="AB80" s="110"/>
      <c r="AC80" s="110"/>
      <c r="AD80" s="110"/>
      <c r="AE80" s="110"/>
    </row>
    <row r="81" s="113" customFormat="true" ht="6.95" hidden="false" customHeight="true" outlineLevel="0" collapsed="false">
      <c r="A81" s="110"/>
      <c r="B81" s="111"/>
      <c r="C81" s="110"/>
      <c r="D81" s="110"/>
      <c r="E81" s="110"/>
      <c r="F81" s="110"/>
      <c r="G81" s="110"/>
      <c r="H81" s="110"/>
      <c r="I81" s="110"/>
      <c r="J81" s="110"/>
      <c r="K81" s="110"/>
      <c r="L81" s="112"/>
      <c r="S81" s="110"/>
      <c r="T81" s="110"/>
      <c r="U81" s="110"/>
      <c r="V81" s="110"/>
      <c r="W81" s="110"/>
      <c r="X81" s="110"/>
      <c r="Y81" s="110"/>
      <c r="Z81" s="110"/>
      <c r="AA81" s="110"/>
      <c r="AB81" s="110"/>
      <c r="AC81" s="110"/>
      <c r="AD81" s="110"/>
      <c r="AE81" s="110"/>
    </row>
    <row r="82" s="113" customFormat="true" ht="12" hidden="false" customHeight="true" outlineLevel="0" collapsed="false">
      <c r="A82" s="110"/>
      <c r="B82" s="111"/>
      <c r="C82" s="108" t="s">
        <v>13</v>
      </c>
      <c r="D82" s="110"/>
      <c r="E82" s="110"/>
      <c r="F82" s="110"/>
      <c r="G82" s="110"/>
      <c r="H82" s="110"/>
      <c r="I82" s="110"/>
      <c r="J82" s="110"/>
      <c r="K82" s="110"/>
      <c r="L82" s="112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</row>
    <row r="83" s="113" customFormat="true" ht="16.5" hidden="false" customHeight="true" outlineLevel="0" collapsed="false">
      <c r="A83" s="110"/>
      <c r="B83" s="111"/>
      <c r="C83" s="110"/>
      <c r="D83" s="110"/>
      <c r="E83" s="109" t="str">
        <f aca="false">E7</f>
        <v>STAVEBNÍ ÚPRAVY OBJEKTU č.p.1144</v>
      </c>
      <c r="F83" s="109"/>
      <c r="G83" s="109"/>
      <c r="H83" s="109"/>
      <c r="I83" s="110"/>
      <c r="J83" s="110"/>
      <c r="K83" s="110"/>
      <c r="L83" s="112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  <c r="AD83" s="110"/>
      <c r="AE83" s="110"/>
    </row>
    <row r="84" s="113" customFormat="true" ht="12" hidden="false" customHeight="true" outlineLevel="0" collapsed="false">
      <c r="A84" s="110"/>
      <c r="B84" s="111"/>
      <c r="C84" s="108" t="s">
        <v>99</v>
      </c>
      <c r="D84" s="110"/>
      <c r="E84" s="110"/>
      <c r="F84" s="110"/>
      <c r="G84" s="110"/>
      <c r="H84" s="110"/>
      <c r="I84" s="110"/>
      <c r="J84" s="110"/>
      <c r="K84" s="110"/>
      <c r="L84" s="112"/>
      <c r="S84" s="110"/>
      <c r="T84" s="110"/>
      <c r="U84" s="110"/>
      <c r="V84" s="110"/>
      <c r="W84" s="110"/>
      <c r="X84" s="110"/>
      <c r="Y84" s="110"/>
      <c r="Z84" s="110"/>
      <c r="AA84" s="110"/>
      <c r="AB84" s="110"/>
      <c r="AC84" s="110"/>
      <c r="AD84" s="110"/>
      <c r="AE84" s="110"/>
    </row>
    <row r="85" s="113" customFormat="true" ht="16.5" hidden="false" customHeight="true" outlineLevel="0" collapsed="false">
      <c r="A85" s="110"/>
      <c r="B85" s="111"/>
      <c r="C85" s="110"/>
      <c r="D85" s="110"/>
      <c r="E85" s="114" t="str">
        <f aca="false">E9</f>
        <v>02 - 1.NP - denní místnost, 2.NP - přípravna</v>
      </c>
      <c r="F85" s="114"/>
      <c r="G85" s="114"/>
      <c r="H85" s="114"/>
      <c r="I85" s="110"/>
      <c r="J85" s="110"/>
      <c r="K85" s="110"/>
      <c r="L85" s="112"/>
      <c r="S85" s="110"/>
      <c r="T85" s="110"/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0"/>
    </row>
    <row r="86" s="113" customFormat="true" ht="6.95" hidden="false" customHeight="true" outlineLevel="0" collapsed="false">
      <c r="A86" s="110"/>
      <c r="B86" s="111"/>
      <c r="C86" s="110"/>
      <c r="D86" s="110"/>
      <c r="E86" s="110"/>
      <c r="F86" s="110"/>
      <c r="G86" s="110"/>
      <c r="H86" s="110"/>
      <c r="I86" s="110"/>
      <c r="J86" s="110"/>
      <c r="K86" s="110"/>
      <c r="L86" s="112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0"/>
      <c r="AD86" s="110"/>
      <c r="AE86" s="110"/>
    </row>
    <row r="87" s="113" customFormat="true" ht="12" hidden="false" customHeight="true" outlineLevel="0" collapsed="false">
      <c r="A87" s="110"/>
      <c r="B87" s="111"/>
      <c r="C87" s="108" t="s">
        <v>19</v>
      </c>
      <c r="D87" s="110"/>
      <c r="E87" s="110"/>
      <c r="F87" s="115" t="str">
        <f aca="false">F12</f>
        <v>Bystřice pod Hostýnem</v>
      </c>
      <c r="G87" s="110"/>
      <c r="H87" s="110"/>
      <c r="I87" s="108" t="s">
        <v>21</v>
      </c>
      <c r="J87" s="116" t="str">
        <f aca="false">IF(J12="","",J12)</f>
        <v>9. 11. 2021</v>
      </c>
      <c r="K87" s="110"/>
      <c r="L87" s="112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  <c r="AD87" s="110"/>
      <c r="AE87" s="110"/>
    </row>
    <row r="88" s="113" customFormat="true" ht="6.95" hidden="false" customHeight="true" outlineLevel="0" collapsed="false">
      <c r="A88" s="110"/>
      <c r="B88" s="111"/>
      <c r="C88" s="110"/>
      <c r="D88" s="110"/>
      <c r="E88" s="110"/>
      <c r="F88" s="110"/>
      <c r="G88" s="110"/>
      <c r="H88" s="110"/>
      <c r="I88" s="110"/>
      <c r="J88" s="110"/>
      <c r="K88" s="110"/>
      <c r="L88" s="112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</row>
    <row r="89" s="113" customFormat="true" ht="15.15" hidden="false" customHeight="true" outlineLevel="0" collapsed="false">
      <c r="A89" s="110"/>
      <c r="B89" s="111"/>
      <c r="C89" s="108" t="s">
        <v>25</v>
      </c>
      <c r="D89" s="110"/>
      <c r="E89" s="110"/>
      <c r="F89" s="115" t="str">
        <f aca="false">E15</f>
        <v>Město Bystřice pod Hostýnem</v>
      </c>
      <c r="G89" s="110"/>
      <c r="H89" s="110"/>
      <c r="I89" s="108" t="s">
        <v>31</v>
      </c>
      <c r="J89" s="148" t="str">
        <f aca="false">E21</f>
        <v>dnprojekce s.r.o.</v>
      </c>
      <c r="K89" s="110"/>
      <c r="L89" s="112"/>
      <c r="S89" s="110"/>
      <c r="T89" s="110"/>
      <c r="U89" s="110"/>
      <c r="V89" s="110"/>
      <c r="W89" s="110"/>
      <c r="X89" s="110"/>
      <c r="Y89" s="110"/>
      <c r="Z89" s="110"/>
      <c r="AA89" s="110"/>
      <c r="AB89" s="110"/>
      <c r="AC89" s="110"/>
      <c r="AD89" s="110"/>
      <c r="AE89" s="110"/>
    </row>
    <row r="90" s="113" customFormat="true" ht="15.15" hidden="false" customHeight="true" outlineLevel="0" collapsed="false">
      <c r="A90" s="110"/>
      <c r="B90" s="111"/>
      <c r="C90" s="108" t="s">
        <v>29</v>
      </c>
      <c r="D90" s="110"/>
      <c r="E90" s="110"/>
      <c r="F90" s="115" t="str">
        <f aca="false">IF(E18="","",E18)</f>
        <v> </v>
      </c>
      <c r="G90" s="110"/>
      <c r="H90" s="110"/>
      <c r="I90" s="108" t="s">
        <v>34</v>
      </c>
      <c r="J90" s="148" t="str">
        <f aca="false">E24</f>
        <v>dnprojekce s.r.o.</v>
      </c>
      <c r="K90" s="110"/>
      <c r="L90" s="112"/>
      <c r="S90" s="110"/>
      <c r="T90" s="110"/>
      <c r="U90" s="110"/>
      <c r="V90" s="110"/>
      <c r="W90" s="110"/>
      <c r="X90" s="110"/>
      <c r="Y90" s="110"/>
      <c r="Z90" s="110"/>
      <c r="AA90" s="110"/>
      <c r="AB90" s="110"/>
      <c r="AC90" s="110"/>
      <c r="AD90" s="110"/>
      <c r="AE90" s="110"/>
    </row>
    <row r="91" s="113" customFormat="true" ht="10.3" hidden="false" customHeight="true" outlineLevel="0" collapsed="false">
      <c r="A91" s="110"/>
      <c r="B91" s="111"/>
      <c r="C91" s="110"/>
      <c r="D91" s="110"/>
      <c r="E91" s="110"/>
      <c r="F91" s="110"/>
      <c r="G91" s="110"/>
      <c r="H91" s="110"/>
      <c r="I91" s="110"/>
      <c r="J91" s="110"/>
      <c r="K91" s="110"/>
      <c r="L91" s="112"/>
      <c r="S91" s="110"/>
      <c r="T91" s="110"/>
      <c r="U91" s="110"/>
      <c r="V91" s="110"/>
      <c r="W91" s="110"/>
      <c r="X91" s="110"/>
      <c r="Y91" s="110"/>
      <c r="Z91" s="110"/>
      <c r="AA91" s="110"/>
      <c r="AB91" s="110"/>
      <c r="AC91" s="110"/>
      <c r="AD91" s="110"/>
      <c r="AE91" s="110"/>
    </row>
    <row r="92" s="113" customFormat="true" ht="29.3" hidden="false" customHeight="true" outlineLevel="0" collapsed="false">
      <c r="A92" s="110"/>
      <c r="B92" s="111"/>
      <c r="C92" s="149" t="s">
        <v>102</v>
      </c>
      <c r="D92" s="130"/>
      <c r="E92" s="130"/>
      <c r="F92" s="130"/>
      <c r="G92" s="130"/>
      <c r="H92" s="130"/>
      <c r="I92" s="130"/>
      <c r="J92" s="150" t="s">
        <v>103</v>
      </c>
      <c r="K92" s="130"/>
      <c r="L92" s="112"/>
      <c r="S92" s="110"/>
      <c r="T92" s="110"/>
      <c r="U92" s="110"/>
      <c r="V92" s="110"/>
      <c r="W92" s="110"/>
      <c r="X92" s="110"/>
      <c r="Y92" s="110"/>
      <c r="Z92" s="110"/>
      <c r="AA92" s="110"/>
      <c r="AB92" s="110"/>
      <c r="AC92" s="110"/>
      <c r="AD92" s="110"/>
      <c r="AE92" s="110"/>
    </row>
    <row r="93" s="113" customFormat="true" ht="10.3" hidden="false" customHeight="true" outlineLevel="0" collapsed="false">
      <c r="A93" s="110"/>
      <c r="B93" s="111"/>
      <c r="C93" s="110"/>
      <c r="D93" s="110"/>
      <c r="E93" s="110"/>
      <c r="F93" s="110"/>
      <c r="G93" s="110"/>
      <c r="H93" s="110"/>
      <c r="I93" s="110"/>
      <c r="J93" s="110"/>
      <c r="K93" s="110"/>
      <c r="L93" s="112"/>
      <c r="S93" s="110"/>
      <c r="T93" s="110"/>
      <c r="U93" s="110"/>
      <c r="V93" s="110"/>
      <c r="W93" s="110"/>
      <c r="X93" s="110"/>
      <c r="Y93" s="110"/>
      <c r="Z93" s="110"/>
      <c r="AA93" s="110"/>
      <c r="AB93" s="110"/>
      <c r="AC93" s="110"/>
      <c r="AD93" s="110"/>
      <c r="AE93" s="110"/>
    </row>
    <row r="94" s="113" customFormat="true" ht="22.8" hidden="false" customHeight="true" outlineLevel="0" collapsed="false">
      <c r="A94" s="110"/>
      <c r="B94" s="111"/>
      <c r="C94" s="151" t="s">
        <v>104</v>
      </c>
      <c r="D94" s="110"/>
      <c r="E94" s="110"/>
      <c r="F94" s="110"/>
      <c r="G94" s="110"/>
      <c r="H94" s="110"/>
      <c r="I94" s="110"/>
      <c r="J94" s="125" t="n">
        <f aca="false">J130</f>
        <v>0</v>
      </c>
      <c r="K94" s="110"/>
      <c r="L94" s="112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U94" s="102" t="s">
        <v>105</v>
      </c>
    </row>
    <row r="95" s="152" customFormat="true" ht="24.95" hidden="false" customHeight="true" outlineLevel="0" collapsed="false">
      <c r="B95" s="153"/>
      <c r="D95" s="154" t="s">
        <v>106</v>
      </c>
      <c r="E95" s="155"/>
      <c r="F95" s="155"/>
      <c r="G95" s="155"/>
      <c r="H95" s="155"/>
      <c r="I95" s="155"/>
      <c r="J95" s="156" t="n">
        <f aca="false">J131</f>
        <v>0</v>
      </c>
      <c r="L95" s="153"/>
    </row>
    <row r="96" s="157" customFormat="true" ht="19.95" hidden="false" customHeight="true" outlineLevel="0" collapsed="false">
      <c r="B96" s="158"/>
      <c r="D96" s="159" t="s">
        <v>107</v>
      </c>
      <c r="E96" s="160"/>
      <c r="F96" s="160"/>
      <c r="G96" s="160"/>
      <c r="H96" s="160"/>
      <c r="I96" s="160"/>
      <c r="J96" s="161" t="n">
        <f aca="false">J132</f>
        <v>0</v>
      </c>
      <c r="L96" s="158"/>
    </row>
    <row r="97" s="157" customFormat="true" ht="19.95" hidden="false" customHeight="true" outlineLevel="0" collapsed="false">
      <c r="B97" s="158"/>
      <c r="D97" s="159" t="s">
        <v>447</v>
      </c>
      <c r="E97" s="160"/>
      <c r="F97" s="160"/>
      <c r="G97" s="160"/>
      <c r="H97" s="160"/>
      <c r="I97" s="160"/>
      <c r="J97" s="161" t="n">
        <f aca="false">J136</f>
        <v>0</v>
      </c>
      <c r="L97" s="158"/>
    </row>
    <row r="98" s="157" customFormat="true" ht="19.95" hidden="false" customHeight="true" outlineLevel="0" collapsed="false">
      <c r="B98" s="158"/>
      <c r="D98" s="159" t="s">
        <v>108</v>
      </c>
      <c r="E98" s="160"/>
      <c r="F98" s="160"/>
      <c r="G98" s="160"/>
      <c r="H98" s="160"/>
      <c r="I98" s="160"/>
      <c r="J98" s="161" t="n">
        <f aca="false">J141</f>
        <v>0</v>
      </c>
      <c r="L98" s="158"/>
    </row>
    <row r="99" s="157" customFormat="true" ht="19.95" hidden="false" customHeight="true" outlineLevel="0" collapsed="false">
      <c r="B99" s="158"/>
      <c r="D99" s="159" t="s">
        <v>109</v>
      </c>
      <c r="E99" s="160"/>
      <c r="F99" s="160"/>
      <c r="G99" s="160"/>
      <c r="H99" s="160"/>
      <c r="I99" s="160"/>
      <c r="J99" s="161" t="n">
        <f aca="false">J159</f>
        <v>0</v>
      </c>
      <c r="L99" s="158"/>
    </row>
    <row r="100" s="157" customFormat="true" ht="19.95" hidden="false" customHeight="true" outlineLevel="0" collapsed="false">
      <c r="B100" s="158"/>
      <c r="D100" s="159" t="s">
        <v>110</v>
      </c>
      <c r="E100" s="160"/>
      <c r="F100" s="160"/>
      <c r="G100" s="160"/>
      <c r="H100" s="160"/>
      <c r="I100" s="160"/>
      <c r="J100" s="161" t="n">
        <f aca="false">J204</f>
        <v>0</v>
      </c>
      <c r="L100" s="158"/>
    </row>
    <row r="101" s="157" customFormat="true" ht="19.95" hidden="false" customHeight="true" outlineLevel="0" collapsed="false">
      <c r="B101" s="158"/>
      <c r="D101" s="159" t="s">
        <v>111</v>
      </c>
      <c r="E101" s="160"/>
      <c r="F101" s="160"/>
      <c r="G101" s="160"/>
      <c r="H101" s="160"/>
      <c r="I101" s="160"/>
      <c r="J101" s="161" t="n">
        <f aca="false">J210</f>
        <v>0</v>
      </c>
      <c r="L101" s="158"/>
    </row>
    <row r="102" s="152" customFormat="true" ht="24.95" hidden="false" customHeight="true" outlineLevel="0" collapsed="false">
      <c r="B102" s="153"/>
      <c r="D102" s="154" t="s">
        <v>112</v>
      </c>
      <c r="E102" s="155"/>
      <c r="F102" s="155"/>
      <c r="G102" s="155"/>
      <c r="H102" s="155"/>
      <c r="I102" s="155"/>
      <c r="J102" s="156" t="n">
        <f aca="false">J212</f>
        <v>0</v>
      </c>
      <c r="L102" s="153"/>
    </row>
    <row r="103" s="157" customFormat="true" ht="19.95" hidden="false" customHeight="true" outlineLevel="0" collapsed="false">
      <c r="B103" s="158"/>
      <c r="D103" s="159" t="s">
        <v>448</v>
      </c>
      <c r="E103" s="160"/>
      <c r="F103" s="160"/>
      <c r="G103" s="160"/>
      <c r="H103" s="160"/>
      <c r="I103" s="160"/>
      <c r="J103" s="161" t="n">
        <f aca="false">J213</f>
        <v>0</v>
      </c>
      <c r="L103" s="158"/>
    </row>
    <row r="104" s="157" customFormat="true" ht="19.95" hidden="false" customHeight="true" outlineLevel="0" collapsed="false">
      <c r="B104" s="158"/>
      <c r="D104" s="159" t="s">
        <v>115</v>
      </c>
      <c r="E104" s="160"/>
      <c r="F104" s="160"/>
      <c r="G104" s="160"/>
      <c r="H104" s="160"/>
      <c r="I104" s="160"/>
      <c r="J104" s="161" t="n">
        <f aca="false">J216</f>
        <v>0</v>
      </c>
      <c r="L104" s="158"/>
    </row>
    <row r="105" s="157" customFormat="true" ht="19.95" hidden="false" customHeight="true" outlineLevel="0" collapsed="false">
      <c r="B105" s="158"/>
      <c r="D105" s="159" t="s">
        <v>116</v>
      </c>
      <c r="E105" s="160"/>
      <c r="F105" s="160"/>
      <c r="G105" s="160"/>
      <c r="H105" s="160"/>
      <c r="I105" s="160"/>
      <c r="J105" s="161" t="n">
        <f aca="false">J246</f>
        <v>0</v>
      </c>
      <c r="L105" s="158"/>
    </row>
    <row r="106" s="157" customFormat="true" ht="19.95" hidden="false" customHeight="true" outlineLevel="0" collapsed="false">
      <c r="B106" s="158"/>
      <c r="D106" s="159" t="s">
        <v>449</v>
      </c>
      <c r="E106" s="160"/>
      <c r="F106" s="160"/>
      <c r="G106" s="160"/>
      <c r="H106" s="160"/>
      <c r="I106" s="160"/>
      <c r="J106" s="161" t="n">
        <f aca="false">J263</f>
        <v>0</v>
      </c>
      <c r="L106" s="158"/>
    </row>
    <row r="107" s="157" customFormat="true" ht="19.95" hidden="false" customHeight="true" outlineLevel="0" collapsed="false">
      <c r="B107" s="158"/>
      <c r="D107" s="159" t="s">
        <v>117</v>
      </c>
      <c r="E107" s="160"/>
      <c r="F107" s="160"/>
      <c r="G107" s="160"/>
      <c r="H107" s="160"/>
      <c r="I107" s="160"/>
      <c r="J107" s="161" t="n">
        <f aca="false">J286</f>
        <v>0</v>
      </c>
      <c r="L107" s="158"/>
    </row>
    <row r="108" s="157" customFormat="true" ht="19.95" hidden="false" customHeight="true" outlineLevel="0" collapsed="false">
      <c r="B108" s="158"/>
      <c r="D108" s="159" t="s">
        <v>118</v>
      </c>
      <c r="E108" s="160"/>
      <c r="F108" s="160"/>
      <c r="G108" s="160"/>
      <c r="H108" s="160"/>
      <c r="I108" s="160"/>
      <c r="J108" s="161" t="n">
        <f aca="false">J322</f>
        <v>0</v>
      </c>
      <c r="L108" s="158"/>
    </row>
    <row r="109" s="157" customFormat="true" ht="19.95" hidden="false" customHeight="true" outlineLevel="0" collapsed="false">
      <c r="B109" s="158"/>
      <c r="D109" s="159" t="s">
        <v>119</v>
      </c>
      <c r="E109" s="160"/>
      <c r="F109" s="160"/>
      <c r="G109" s="160"/>
      <c r="H109" s="160"/>
      <c r="I109" s="160"/>
      <c r="J109" s="161" t="n">
        <f aca="false">J330</f>
        <v>0</v>
      </c>
      <c r="L109" s="158"/>
    </row>
    <row r="110" s="152" customFormat="true" ht="24.95" hidden="false" customHeight="true" outlineLevel="0" collapsed="false">
      <c r="B110" s="153"/>
      <c r="D110" s="154" t="s">
        <v>120</v>
      </c>
      <c r="E110" s="155"/>
      <c r="F110" s="155"/>
      <c r="G110" s="155"/>
      <c r="H110" s="155"/>
      <c r="I110" s="155"/>
      <c r="J110" s="156" t="n">
        <f aca="false">J348</f>
        <v>0</v>
      </c>
      <c r="L110" s="153"/>
    </row>
    <row r="111" s="113" customFormat="true" ht="21.85" hidden="false" customHeight="true" outlineLevel="0" collapsed="false">
      <c r="A111" s="110"/>
      <c r="B111" s="111"/>
      <c r="C111" s="110"/>
      <c r="D111" s="110"/>
      <c r="E111" s="110"/>
      <c r="F111" s="110"/>
      <c r="G111" s="110"/>
      <c r="H111" s="110"/>
      <c r="I111" s="110"/>
      <c r="J111" s="110"/>
      <c r="K111" s="110"/>
      <c r="L111" s="112"/>
      <c r="S111" s="110"/>
      <c r="T111" s="110"/>
      <c r="U111" s="110"/>
      <c r="V111" s="110"/>
      <c r="W111" s="110"/>
      <c r="X111" s="110"/>
      <c r="Y111" s="110"/>
      <c r="Z111" s="110"/>
      <c r="AA111" s="110"/>
      <c r="AB111" s="110"/>
      <c r="AC111" s="110"/>
      <c r="AD111" s="110"/>
      <c r="AE111" s="110"/>
    </row>
    <row r="112" s="113" customFormat="true" ht="6.95" hidden="false" customHeight="true" outlineLevel="0" collapsed="false">
      <c r="A112" s="110"/>
      <c r="B112" s="144"/>
      <c r="C112" s="145"/>
      <c r="D112" s="145"/>
      <c r="E112" s="145"/>
      <c r="F112" s="145"/>
      <c r="G112" s="145"/>
      <c r="H112" s="145"/>
      <c r="I112" s="145"/>
      <c r="J112" s="145"/>
      <c r="K112" s="145"/>
      <c r="L112" s="112"/>
      <c r="S112" s="110"/>
      <c r="T112" s="110"/>
      <c r="U112" s="110"/>
      <c r="V112" s="110"/>
      <c r="W112" s="110"/>
      <c r="X112" s="110"/>
      <c r="Y112" s="110"/>
      <c r="Z112" s="110"/>
      <c r="AA112" s="110"/>
      <c r="AB112" s="110"/>
      <c r="AC112" s="110"/>
      <c r="AD112" s="110"/>
      <c r="AE112" s="110"/>
    </row>
    <row r="116" s="113" customFormat="true" ht="6.95" hidden="false" customHeight="true" outlineLevel="0" collapsed="false">
      <c r="A116" s="110"/>
      <c r="B116" s="146"/>
      <c r="C116" s="147"/>
      <c r="D116" s="147"/>
      <c r="E116" s="147"/>
      <c r="F116" s="147"/>
      <c r="G116" s="147"/>
      <c r="H116" s="147"/>
      <c r="I116" s="147"/>
      <c r="J116" s="147"/>
      <c r="K116" s="147"/>
      <c r="L116" s="112"/>
      <c r="S116" s="110"/>
      <c r="T116" s="110"/>
      <c r="U116" s="110"/>
      <c r="V116" s="110"/>
      <c r="W116" s="110"/>
      <c r="X116" s="110"/>
      <c r="Y116" s="110"/>
      <c r="Z116" s="110"/>
      <c r="AA116" s="110"/>
      <c r="AB116" s="110"/>
      <c r="AC116" s="110"/>
      <c r="AD116" s="110"/>
      <c r="AE116" s="110"/>
    </row>
    <row r="117" s="113" customFormat="true" ht="24.95" hidden="false" customHeight="true" outlineLevel="0" collapsed="false">
      <c r="A117" s="110"/>
      <c r="B117" s="111"/>
      <c r="C117" s="106" t="s">
        <v>121</v>
      </c>
      <c r="D117" s="110"/>
      <c r="E117" s="110"/>
      <c r="F117" s="110"/>
      <c r="G117" s="110"/>
      <c r="H117" s="110"/>
      <c r="I117" s="110"/>
      <c r="J117" s="110"/>
      <c r="K117" s="110"/>
      <c r="L117" s="112"/>
      <c r="S117" s="110"/>
      <c r="T117" s="110"/>
      <c r="U117" s="110"/>
      <c r="V117" s="110"/>
      <c r="W117" s="110"/>
      <c r="X117" s="110"/>
      <c r="Y117" s="110"/>
      <c r="Z117" s="110"/>
      <c r="AA117" s="110"/>
      <c r="AB117" s="110"/>
      <c r="AC117" s="110"/>
      <c r="AD117" s="110"/>
      <c r="AE117" s="110"/>
    </row>
    <row r="118" s="113" customFormat="true" ht="6.95" hidden="false" customHeight="true" outlineLevel="0" collapsed="false">
      <c r="A118" s="110"/>
      <c r="B118" s="111"/>
      <c r="C118" s="110"/>
      <c r="D118" s="110"/>
      <c r="E118" s="110"/>
      <c r="F118" s="110"/>
      <c r="G118" s="110"/>
      <c r="H118" s="110"/>
      <c r="I118" s="110"/>
      <c r="J118" s="110"/>
      <c r="K118" s="110"/>
      <c r="L118" s="112"/>
      <c r="S118" s="110"/>
      <c r="T118" s="110"/>
      <c r="U118" s="110"/>
      <c r="V118" s="110"/>
      <c r="W118" s="110"/>
      <c r="X118" s="110"/>
      <c r="Y118" s="110"/>
      <c r="Z118" s="110"/>
      <c r="AA118" s="110"/>
      <c r="AB118" s="110"/>
      <c r="AC118" s="110"/>
      <c r="AD118" s="110"/>
      <c r="AE118" s="110"/>
    </row>
    <row r="119" s="113" customFormat="true" ht="12" hidden="false" customHeight="true" outlineLevel="0" collapsed="false">
      <c r="A119" s="110"/>
      <c r="B119" s="111"/>
      <c r="C119" s="108" t="s">
        <v>13</v>
      </c>
      <c r="D119" s="110"/>
      <c r="E119" s="110"/>
      <c r="F119" s="110"/>
      <c r="G119" s="110"/>
      <c r="H119" s="110"/>
      <c r="I119" s="110"/>
      <c r="J119" s="110"/>
      <c r="K119" s="110"/>
      <c r="L119" s="112"/>
      <c r="S119" s="110"/>
      <c r="T119" s="110"/>
      <c r="U119" s="110"/>
      <c r="V119" s="110"/>
      <c r="W119" s="110"/>
      <c r="X119" s="110"/>
      <c r="Y119" s="110"/>
      <c r="Z119" s="110"/>
      <c r="AA119" s="110"/>
      <c r="AB119" s="110"/>
      <c r="AC119" s="110"/>
      <c r="AD119" s="110"/>
      <c r="AE119" s="110"/>
    </row>
    <row r="120" s="113" customFormat="true" ht="16.5" hidden="false" customHeight="true" outlineLevel="0" collapsed="false">
      <c r="A120" s="110"/>
      <c r="B120" s="111"/>
      <c r="C120" s="110"/>
      <c r="D120" s="110"/>
      <c r="E120" s="109" t="str">
        <f aca="false">E7</f>
        <v>STAVEBNÍ ÚPRAVY OBJEKTU č.p.1144</v>
      </c>
      <c r="F120" s="109"/>
      <c r="G120" s="109"/>
      <c r="H120" s="109"/>
      <c r="I120" s="110"/>
      <c r="J120" s="110"/>
      <c r="K120" s="110"/>
      <c r="L120" s="112"/>
      <c r="S120" s="110"/>
      <c r="T120" s="110"/>
      <c r="U120" s="110"/>
      <c r="V120" s="110"/>
      <c r="W120" s="110"/>
      <c r="X120" s="110"/>
      <c r="Y120" s="110"/>
      <c r="Z120" s="110"/>
      <c r="AA120" s="110"/>
      <c r="AB120" s="110"/>
      <c r="AC120" s="110"/>
      <c r="AD120" s="110"/>
      <c r="AE120" s="110"/>
    </row>
    <row r="121" s="113" customFormat="true" ht="12" hidden="false" customHeight="true" outlineLevel="0" collapsed="false">
      <c r="A121" s="110"/>
      <c r="B121" s="111"/>
      <c r="C121" s="108" t="s">
        <v>99</v>
      </c>
      <c r="D121" s="110"/>
      <c r="E121" s="110"/>
      <c r="F121" s="110"/>
      <c r="G121" s="110"/>
      <c r="H121" s="110"/>
      <c r="I121" s="110"/>
      <c r="J121" s="110"/>
      <c r="K121" s="110"/>
      <c r="L121" s="112"/>
      <c r="S121" s="110"/>
      <c r="T121" s="110"/>
      <c r="U121" s="110"/>
      <c r="V121" s="110"/>
      <c r="W121" s="110"/>
      <c r="X121" s="110"/>
      <c r="Y121" s="110"/>
      <c r="Z121" s="110"/>
      <c r="AA121" s="110"/>
      <c r="AB121" s="110"/>
      <c r="AC121" s="110"/>
      <c r="AD121" s="110"/>
      <c r="AE121" s="110"/>
    </row>
    <row r="122" s="113" customFormat="true" ht="16.5" hidden="false" customHeight="true" outlineLevel="0" collapsed="false">
      <c r="A122" s="110"/>
      <c r="B122" s="111"/>
      <c r="C122" s="110"/>
      <c r="D122" s="110"/>
      <c r="E122" s="114" t="str">
        <f aca="false">E9</f>
        <v>02 - 1.NP - denní místnost, 2.NP - přípravna</v>
      </c>
      <c r="F122" s="114"/>
      <c r="G122" s="114"/>
      <c r="H122" s="114"/>
      <c r="I122" s="110"/>
      <c r="J122" s="110"/>
      <c r="K122" s="110"/>
      <c r="L122" s="112"/>
      <c r="S122" s="110"/>
      <c r="T122" s="110"/>
      <c r="U122" s="110"/>
      <c r="V122" s="110"/>
      <c r="W122" s="110"/>
      <c r="X122" s="110"/>
      <c r="Y122" s="110"/>
      <c r="Z122" s="110"/>
      <c r="AA122" s="110"/>
      <c r="AB122" s="110"/>
      <c r="AC122" s="110"/>
      <c r="AD122" s="110"/>
      <c r="AE122" s="110"/>
    </row>
    <row r="123" s="113" customFormat="true" ht="6.95" hidden="false" customHeight="true" outlineLevel="0" collapsed="false">
      <c r="A123" s="110"/>
      <c r="B123" s="111"/>
      <c r="C123" s="110"/>
      <c r="D123" s="110"/>
      <c r="E123" s="110"/>
      <c r="F123" s="110"/>
      <c r="G123" s="110"/>
      <c r="H123" s="110"/>
      <c r="I123" s="110"/>
      <c r="J123" s="110"/>
      <c r="K123" s="110"/>
      <c r="L123" s="112"/>
      <c r="S123" s="110"/>
      <c r="T123" s="110"/>
      <c r="U123" s="110"/>
      <c r="V123" s="110"/>
      <c r="W123" s="110"/>
      <c r="X123" s="110"/>
      <c r="Y123" s="110"/>
      <c r="Z123" s="110"/>
      <c r="AA123" s="110"/>
      <c r="AB123" s="110"/>
      <c r="AC123" s="110"/>
      <c r="AD123" s="110"/>
      <c r="AE123" s="110"/>
    </row>
    <row r="124" s="113" customFormat="true" ht="12" hidden="false" customHeight="true" outlineLevel="0" collapsed="false">
      <c r="A124" s="110"/>
      <c r="B124" s="111"/>
      <c r="C124" s="108" t="s">
        <v>19</v>
      </c>
      <c r="D124" s="110"/>
      <c r="E124" s="110"/>
      <c r="F124" s="115" t="str">
        <f aca="false">F12</f>
        <v>Bystřice pod Hostýnem</v>
      </c>
      <c r="G124" s="110"/>
      <c r="H124" s="110"/>
      <c r="I124" s="108" t="s">
        <v>21</v>
      </c>
      <c r="J124" s="116" t="str">
        <f aca="false">IF(J12="","",J12)</f>
        <v>9. 11. 2021</v>
      </c>
      <c r="K124" s="110"/>
      <c r="L124" s="112"/>
      <c r="S124" s="110"/>
      <c r="T124" s="110"/>
      <c r="U124" s="110"/>
      <c r="V124" s="110"/>
      <c r="W124" s="110"/>
      <c r="X124" s="110"/>
      <c r="Y124" s="110"/>
      <c r="Z124" s="110"/>
      <c r="AA124" s="110"/>
      <c r="AB124" s="110"/>
      <c r="AC124" s="110"/>
      <c r="AD124" s="110"/>
      <c r="AE124" s="110"/>
    </row>
    <row r="125" s="113" customFormat="true" ht="6.95" hidden="false" customHeight="true" outlineLevel="0" collapsed="false">
      <c r="A125" s="110"/>
      <c r="B125" s="111"/>
      <c r="C125" s="110"/>
      <c r="D125" s="110"/>
      <c r="E125" s="110"/>
      <c r="F125" s="110"/>
      <c r="G125" s="110"/>
      <c r="H125" s="110"/>
      <c r="I125" s="110"/>
      <c r="J125" s="110"/>
      <c r="K125" s="110"/>
      <c r="L125" s="112"/>
      <c r="S125" s="110"/>
      <c r="T125" s="110"/>
      <c r="U125" s="110"/>
      <c r="V125" s="110"/>
      <c r="W125" s="110"/>
      <c r="X125" s="110"/>
      <c r="Y125" s="110"/>
      <c r="Z125" s="110"/>
      <c r="AA125" s="110"/>
      <c r="AB125" s="110"/>
      <c r="AC125" s="110"/>
      <c r="AD125" s="110"/>
      <c r="AE125" s="110"/>
    </row>
    <row r="126" s="113" customFormat="true" ht="15.15" hidden="false" customHeight="true" outlineLevel="0" collapsed="false">
      <c r="A126" s="110"/>
      <c r="B126" s="111"/>
      <c r="C126" s="108" t="s">
        <v>25</v>
      </c>
      <c r="D126" s="110"/>
      <c r="E126" s="110"/>
      <c r="F126" s="115" t="str">
        <f aca="false">E15</f>
        <v>Město Bystřice pod Hostýnem</v>
      </c>
      <c r="G126" s="110"/>
      <c r="H126" s="110"/>
      <c r="I126" s="108" t="s">
        <v>31</v>
      </c>
      <c r="J126" s="148" t="str">
        <f aca="false">E21</f>
        <v>dnprojekce s.r.o.</v>
      </c>
      <c r="K126" s="110"/>
      <c r="L126" s="112"/>
      <c r="S126" s="110"/>
      <c r="T126" s="110"/>
      <c r="U126" s="110"/>
      <c r="V126" s="110"/>
      <c r="W126" s="110"/>
      <c r="X126" s="110"/>
      <c r="Y126" s="110"/>
      <c r="Z126" s="110"/>
      <c r="AA126" s="110"/>
      <c r="AB126" s="110"/>
      <c r="AC126" s="110"/>
      <c r="AD126" s="110"/>
      <c r="AE126" s="110"/>
    </row>
    <row r="127" s="113" customFormat="true" ht="15.15" hidden="false" customHeight="true" outlineLevel="0" collapsed="false">
      <c r="A127" s="110"/>
      <c r="B127" s="111"/>
      <c r="C127" s="108" t="s">
        <v>29</v>
      </c>
      <c r="D127" s="110"/>
      <c r="E127" s="110"/>
      <c r="F127" s="115" t="str">
        <f aca="false">IF(E18="","",E18)</f>
        <v> </v>
      </c>
      <c r="G127" s="110"/>
      <c r="H127" s="110"/>
      <c r="I127" s="108" t="s">
        <v>34</v>
      </c>
      <c r="J127" s="148" t="str">
        <f aca="false">E24</f>
        <v>dnprojekce s.r.o.</v>
      </c>
      <c r="K127" s="110"/>
      <c r="L127" s="112"/>
      <c r="S127" s="110"/>
      <c r="T127" s="110"/>
      <c r="U127" s="110"/>
      <c r="V127" s="110"/>
      <c r="W127" s="110"/>
      <c r="X127" s="110"/>
      <c r="Y127" s="110"/>
      <c r="Z127" s="110"/>
      <c r="AA127" s="110"/>
      <c r="AB127" s="110"/>
      <c r="AC127" s="110"/>
      <c r="AD127" s="110"/>
      <c r="AE127" s="110"/>
    </row>
    <row r="128" s="113" customFormat="true" ht="10.3" hidden="false" customHeight="true" outlineLevel="0" collapsed="false">
      <c r="A128" s="110"/>
      <c r="B128" s="111"/>
      <c r="C128" s="110"/>
      <c r="D128" s="110"/>
      <c r="E128" s="110"/>
      <c r="F128" s="110"/>
      <c r="G128" s="110"/>
      <c r="H128" s="110"/>
      <c r="I128" s="110"/>
      <c r="J128" s="110"/>
      <c r="K128" s="110"/>
      <c r="L128" s="112"/>
      <c r="S128" s="110"/>
      <c r="T128" s="110"/>
      <c r="U128" s="110"/>
      <c r="V128" s="110"/>
      <c r="W128" s="110"/>
      <c r="X128" s="110"/>
      <c r="Y128" s="110"/>
      <c r="Z128" s="110"/>
      <c r="AA128" s="110"/>
      <c r="AB128" s="110"/>
      <c r="AC128" s="110"/>
      <c r="AD128" s="110"/>
      <c r="AE128" s="110"/>
    </row>
    <row r="129" s="172" customFormat="true" ht="29.3" hidden="false" customHeight="true" outlineLevel="0" collapsed="false">
      <c r="A129" s="162"/>
      <c r="B129" s="163"/>
      <c r="C129" s="164" t="s">
        <v>122</v>
      </c>
      <c r="D129" s="165" t="s">
        <v>61</v>
      </c>
      <c r="E129" s="165" t="s">
        <v>57</v>
      </c>
      <c r="F129" s="165" t="s">
        <v>58</v>
      </c>
      <c r="G129" s="165" t="s">
        <v>123</v>
      </c>
      <c r="H129" s="165" t="s">
        <v>124</v>
      </c>
      <c r="I129" s="165" t="s">
        <v>125</v>
      </c>
      <c r="J129" s="166" t="s">
        <v>103</v>
      </c>
      <c r="K129" s="167" t="s">
        <v>126</v>
      </c>
      <c r="L129" s="168"/>
      <c r="M129" s="169"/>
      <c r="N129" s="170" t="s">
        <v>40</v>
      </c>
      <c r="O129" s="170" t="s">
        <v>127</v>
      </c>
      <c r="P129" s="170" t="s">
        <v>128</v>
      </c>
      <c r="Q129" s="170" t="s">
        <v>129</v>
      </c>
      <c r="R129" s="170" t="s">
        <v>130</v>
      </c>
      <c r="S129" s="170" t="s">
        <v>131</v>
      </c>
      <c r="T129" s="171" t="s">
        <v>132</v>
      </c>
      <c r="U129" s="162"/>
      <c r="V129" s="162"/>
      <c r="W129" s="162"/>
      <c r="X129" s="162"/>
      <c r="Y129" s="162"/>
      <c r="Z129" s="162"/>
      <c r="AA129" s="162"/>
      <c r="AB129" s="162"/>
      <c r="AC129" s="162"/>
      <c r="AD129" s="162"/>
      <c r="AE129" s="162"/>
    </row>
    <row r="130" s="113" customFormat="true" ht="22.8" hidden="false" customHeight="true" outlineLevel="0" collapsed="false">
      <c r="A130" s="110"/>
      <c r="B130" s="111"/>
      <c r="C130" s="173" t="s">
        <v>133</v>
      </c>
      <c r="D130" s="110"/>
      <c r="E130" s="110"/>
      <c r="F130" s="110"/>
      <c r="G130" s="110"/>
      <c r="H130" s="110"/>
      <c r="I130" s="110"/>
      <c r="J130" s="174" t="n">
        <f aca="false">BK130</f>
        <v>0</v>
      </c>
      <c r="K130" s="110"/>
      <c r="L130" s="111"/>
      <c r="M130" s="175"/>
      <c r="N130" s="176"/>
      <c r="O130" s="123"/>
      <c r="P130" s="177" t="n">
        <f aca="false">P131+P212+P348</f>
        <v>139.665005</v>
      </c>
      <c r="Q130" s="123"/>
      <c r="R130" s="177" t="n">
        <f aca="false">R131+R212+R348</f>
        <v>2.22433073</v>
      </c>
      <c r="S130" s="123"/>
      <c r="T130" s="178" t="n">
        <f aca="false">T131+T212+T348</f>
        <v>5.212706</v>
      </c>
      <c r="U130" s="110"/>
      <c r="V130" s="110"/>
      <c r="W130" s="110"/>
      <c r="X130" s="110"/>
      <c r="Y130" s="110"/>
      <c r="Z130" s="110"/>
      <c r="AA130" s="110"/>
      <c r="AB130" s="110"/>
      <c r="AC130" s="110"/>
      <c r="AD130" s="110"/>
      <c r="AE130" s="110"/>
      <c r="AT130" s="102" t="s">
        <v>75</v>
      </c>
      <c r="AU130" s="102" t="s">
        <v>105</v>
      </c>
      <c r="BK130" s="179" t="n">
        <f aca="false">BK131+BK212+BK348</f>
        <v>0</v>
      </c>
    </row>
    <row r="131" s="180" customFormat="true" ht="25.9" hidden="false" customHeight="true" outlineLevel="0" collapsed="false">
      <c r="B131" s="181"/>
      <c r="D131" s="182" t="s">
        <v>75</v>
      </c>
      <c r="E131" s="183" t="s">
        <v>134</v>
      </c>
      <c r="F131" s="183" t="s">
        <v>135</v>
      </c>
      <c r="J131" s="184" t="n">
        <f aca="false">BK131</f>
        <v>0</v>
      </c>
      <c r="L131" s="181"/>
      <c r="M131" s="185"/>
      <c r="N131" s="186"/>
      <c r="O131" s="186"/>
      <c r="P131" s="187" t="n">
        <f aca="false">P132+P136+P141+P159+P204+P210</f>
        <v>76.656314</v>
      </c>
      <c r="Q131" s="186"/>
      <c r="R131" s="187" t="n">
        <f aca="false">R132+R136+R141+R159+R204+R210</f>
        <v>1.24772072</v>
      </c>
      <c r="S131" s="186"/>
      <c r="T131" s="188" t="n">
        <f aca="false">T132+T136+T141+T159+T204+T210</f>
        <v>3.996657</v>
      </c>
      <c r="AR131" s="182" t="s">
        <v>18</v>
      </c>
      <c r="AT131" s="189" t="s">
        <v>75</v>
      </c>
      <c r="AU131" s="189" t="s">
        <v>76</v>
      </c>
      <c r="AY131" s="182" t="s">
        <v>136</v>
      </c>
      <c r="BK131" s="190" t="n">
        <f aca="false">BK132+BK136+BK141+BK159+BK204+BK210</f>
        <v>0</v>
      </c>
    </row>
    <row r="132" s="180" customFormat="true" ht="22.8" hidden="false" customHeight="true" outlineLevel="0" collapsed="false">
      <c r="B132" s="181"/>
      <c r="D132" s="182" t="s">
        <v>75</v>
      </c>
      <c r="E132" s="191" t="s">
        <v>137</v>
      </c>
      <c r="F132" s="191" t="s">
        <v>138</v>
      </c>
      <c r="J132" s="192" t="n">
        <f aca="false">BK132</f>
        <v>0</v>
      </c>
      <c r="L132" s="181"/>
      <c r="M132" s="185"/>
      <c r="N132" s="186"/>
      <c r="O132" s="186"/>
      <c r="P132" s="187" t="n">
        <f aca="false">SUM(P133:P135)</f>
        <v>0.06516</v>
      </c>
      <c r="Q132" s="186"/>
      <c r="R132" s="187" t="n">
        <f aca="false">SUM(R133:R135)</f>
        <v>0.0072549</v>
      </c>
      <c r="S132" s="186"/>
      <c r="T132" s="188" t="n">
        <f aca="false">SUM(T133:T135)</f>
        <v>0</v>
      </c>
      <c r="AR132" s="182" t="s">
        <v>18</v>
      </c>
      <c r="AT132" s="189" t="s">
        <v>75</v>
      </c>
      <c r="AU132" s="189" t="s">
        <v>18</v>
      </c>
      <c r="AY132" s="182" t="s">
        <v>136</v>
      </c>
      <c r="BK132" s="190" t="n">
        <f aca="false">SUM(BK133:BK135)</f>
        <v>0</v>
      </c>
    </row>
    <row r="133" s="113" customFormat="true" ht="33" hidden="false" customHeight="true" outlineLevel="0" collapsed="false">
      <c r="A133" s="110"/>
      <c r="B133" s="111"/>
      <c r="C133" s="193" t="s">
        <v>18</v>
      </c>
      <c r="D133" s="193" t="s">
        <v>139</v>
      </c>
      <c r="E133" s="194" t="s">
        <v>450</v>
      </c>
      <c r="F133" s="195" t="s">
        <v>451</v>
      </c>
      <c r="G133" s="196" t="s">
        <v>142</v>
      </c>
      <c r="H133" s="197" t="n">
        <v>0.09</v>
      </c>
      <c r="I133" s="198" t="n">
        <v>0</v>
      </c>
      <c r="J133" s="199" t="n">
        <f aca="false">ROUND(I133*H133,2)</f>
        <v>0</v>
      </c>
      <c r="K133" s="200"/>
      <c r="L133" s="111"/>
      <c r="M133" s="201"/>
      <c r="N133" s="202" t="s">
        <v>41</v>
      </c>
      <c r="O133" s="203" t="n">
        <v>0.724</v>
      </c>
      <c r="P133" s="203" t="n">
        <f aca="false">O133*H133</f>
        <v>0.06516</v>
      </c>
      <c r="Q133" s="203" t="n">
        <v>0.08061</v>
      </c>
      <c r="R133" s="203" t="n">
        <f aca="false">Q133*H133</f>
        <v>0.0072549</v>
      </c>
      <c r="S133" s="203" t="n">
        <v>0</v>
      </c>
      <c r="T133" s="204" t="n">
        <f aca="false">S133*H133</f>
        <v>0</v>
      </c>
      <c r="U133" s="110"/>
      <c r="V133" s="110"/>
      <c r="W133" s="110"/>
      <c r="X133" s="110"/>
      <c r="Y133" s="110"/>
      <c r="Z133" s="110"/>
      <c r="AA133" s="110"/>
      <c r="AB133" s="110"/>
      <c r="AC133" s="110"/>
      <c r="AD133" s="110"/>
      <c r="AE133" s="110"/>
      <c r="AR133" s="205" t="s">
        <v>143</v>
      </c>
      <c r="AT133" s="205" t="s">
        <v>139</v>
      </c>
      <c r="AU133" s="205" t="s">
        <v>85</v>
      </c>
      <c r="AY133" s="102" t="s">
        <v>136</v>
      </c>
      <c r="BE133" s="206" t="n">
        <f aca="false">IF(N133="základní",J133,0)</f>
        <v>0</v>
      </c>
      <c r="BF133" s="206" t="n">
        <f aca="false">IF(N133="snížená",J133,0)</f>
        <v>0</v>
      </c>
      <c r="BG133" s="206" t="n">
        <f aca="false">IF(N133="zákl. přenesená",J133,0)</f>
        <v>0</v>
      </c>
      <c r="BH133" s="206" t="n">
        <f aca="false">IF(N133="sníž. přenesená",J133,0)</f>
        <v>0</v>
      </c>
      <c r="BI133" s="206" t="n">
        <f aca="false">IF(N133="nulová",J133,0)</f>
        <v>0</v>
      </c>
      <c r="BJ133" s="102" t="s">
        <v>18</v>
      </c>
      <c r="BK133" s="206" t="n">
        <f aca="false">ROUND(I133*H133,2)</f>
        <v>0</v>
      </c>
      <c r="BL133" s="102" t="s">
        <v>143</v>
      </c>
      <c r="BM133" s="205" t="s">
        <v>452</v>
      </c>
    </row>
    <row r="134" s="207" customFormat="true" ht="12.8" hidden="true" customHeight="false" outlineLevel="0" collapsed="false">
      <c r="B134" s="208"/>
      <c r="D134" s="209" t="s">
        <v>145</v>
      </c>
      <c r="E134" s="210"/>
      <c r="F134" s="211" t="s">
        <v>453</v>
      </c>
      <c r="H134" s="210"/>
      <c r="I134" s="212"/>
      <c r="L134" s="208"/>
      <c r="M134" s="213"/>
      <c r="N134" s="214"/>
      <c r="O134" s="214"/>
      <c r="P134" s="214"/>
      <c r="Q134" s="214"/>
      <c r="R134" s="214"/>
      <c r="S134" s="214"/>
      <c r="T134" s="215"/>
      <c r="AT134" s="210" t="s">
        <v>145</v>
      </c>
      <c r="AU134" s="210" t="s">
        <v>85</v>
      </c>
      <c r="AV134" s="207" t="s">
        <v>18</v>
      </c>
      <c r="AW134" s="207" t="s">
        <v>33</v>
      </c>
      <c r="AX134" s="207" t="s">
        <v>76</v>
      </c>
      <c r="AY134" s="210" t="s">
        <v>136</v>
      </c>
    </row>
    <row r="135" s="216" customFormat="true" ht="12.8" hidden="true" customHeight="false" outlineLevel="0" collapsed="false">
      <c r="B135" s="217"/>
      <c r="D135" s="209" t="s">
        <v>145</v>
      </c>
      <c r="E135" s="218"/>
      <c r="F135" s="219" t="s">
        <v>454</v>
      </c>
      <c r="H135" s="220" t="n">
        <v>0.09</v>
      </c>
      <c r="I135" s="221"/>
      <c r="L135" s="217"/>
      <c r="M135" s="222"/>
      <c r="N135" s="223"/>
      <c r="O135" s="223"/>
      <c r="P135" s="223"/>
      <c r="Q135" s="223"/>
      <c r="R135" s="223"/>
      <c r="S135" s="223"/>
      <c r="T135" s="224"/>
      <c r="AT135" s="218" t="s">
        <v>145</v>
      </c>
      <c r="AU135" s="218" t="s">
        <v>85</v>
      </c>
      <c r="AV135" s="216" t="s">
        <v>85</v>
      </c>
      <c r="AW135" s="216" t="s">
        <v>33</v>
      </c>
      <c r="AX135" s="216" t="s">
        <v>18</v>
      </c>
      <c r="AY135" s="218" t="s">
        <v>136</v>
      </c>
    </row>
    <row r="136" s="180" customFormat="true" ht="22.8" hidden="false" customHeight="true" outlineLevel="0" collapsed="false">
      <c r="B136" s="181"/>
      <c r="D136" s="182" t="s">
        <v>75</v>
      </c>
      <c r="E136" s="191" t="s">
        <v>143</v>
      </c>
      <c r="F136" s="191" t="s">
        <v>455</v>
      </c>
      <c r="I136" s="234"/>
      <c r="J136" s="192" t="n">
        <f aca="false">BK136</f>
        <v>0</v>
      </c>
      <c r="L136" s="181"/>
      <c r="M136" s="185"/>
      <c r="N136" s="186"/>
      <c r="O136" s="186"/>
      <c r="P136" s="187" t="n">
        <f aca="false">SUM(P137:P140)</f>
        <v>5.052784</v>
      </c>
      <c r="Q136" s="186"/>
      <c r="R136" s="187" t="n">
        <f aca="false">SUM(R137:R140)</f>
        <v>0.71219904</v>
      </c>
      <c r="S136" s="186"/>
      <c r="T136" s="188" t="n">
        <f aca="false">SUM(T137:T140)</f>
        <v>0</v>
      </c>
      <c r="AR136" s="182" t="s">
        <v>18</v>
      </c>
      <c r="AT136" s="189" t="s">
        <v>75</v>
      </c>
      <c r="AU136" s="189" t="s">
        <v>18</v>
      </c>
      <c r="AY136" s="182" t="s">
        <v>136</v>
      </c>
      <c r="BK136" s="190" t="n">
        <f aca="false">SUM(BK137:BK140)</f>
        <v>0</v>
      </c>
    </row>
    <row r="137" s="113" customFormat="true" ht="16.5" hidden="false" customHeight="true" outlineLevel="0" collapsed="false">
      <c r="A137" s="110"/>
      <c r="B137" s="111"/>
      <c r="C137" s="193" t="s">
        <v>85</v>
      </c>
      <c r="D137" s="193" t="s">
        <v>139</v>
      </c>
      <c r="E137" s="194" t="s">
        <v>456</v>
      </c>
      <c r="F137" s="195" t="s">
        <v>457</v>
      </c>
      <c r="G137" s="196" t="s">
        <v>458</v>
      </c>
      <c r="H137" s="197" t="n">
        <v>0.304</v>
      </c>
      <c r="I137" s="198" t="n">
        <v>0</v>
      </c>
      <c r="J137" s="199" t="n">
        <f aca="false">ROUND(I137*H137,2)</f>
        <v>0</v>
      </c>
      <c r="K137" s="200"/>
      <c r="L137" s="111"/>
      <c r="M137" s="201"/>
      <c r="N137" s="202" t="s">
        <v>41</v>
      </c>
      <c r="O137" s="203" t="n">
        <v>16.621</v>
      </c>
      <c r="P137" s="203" t="n">
        <f aca="false">O137*H137</f>
        <v>5.052784</v>
      </c>
      <c r="Q137" s="203" t="n">
        <v>2.34276</v>
      </c>
      <c r="R137" s="203" t="n">
        <f aca="false">Q137*H137</f>
        <v>0.71219904</v>
      </c>
      <c r="S137" s="203" t="n">
        <v>0</v>
      </c>
      <c r="T137" s="204" t="n">
        <f aca="false">S137*H137</f>
        <v>0</v>
      </c>
      <c r="U137" s="110"/>
      <c r="V137" s="110"/>
      <c r="W137" s="110"/>
      <c r="X137" s="110"/>
      <c r="Y137" s="110"/>
      <c r="Z137" s="110"/>
      <c r="AA137" s="110"/>
      <c r="AB137" s="110"/>
      <c r="AC137" s="110"/>
      <c r="AD137" s="110"/>
      <c r="AE137" s="110"/>
      <c r="AR137" s="205" t="s">
        <v>143</v>
      </c>
      <c r="AT137" s="205" t="s">
        <v>139</v>
      </c>
      <c r="AU137" s="205" t="s">
        <v>85</v>
      </c>
      <c r="AY137" s="102" t="s">
        <v>136</v>
      </c>
      <c r="BE137" s="206" t="n">
        <f aca="false">IF(N137="základní",J137,0)</f>
        <v>0</v>
      </c>
      <c r="BF137" s="206" t="n">
        <f aca="false">IF(N137="snížená",J137,0)</f>
        <v>0</v>
      </c>
      <c r="BG137" s="206" t="n">
        <f aca="false">IF(N137="zákl. přenesená",J137,0)</f>
        <v>0</v>
      </c>
      <c r="BH137" s="206" t="n">
        <f aca="false">IF(N137="sníž. přenesená",J137,0)</f>
        <v>0</v>
      </c>
      <c r="BI137" s="206" t="n">
        <f aca="false">IF(N137="nulová",J137,0)</f>
        <v>0</v>
      </c>
      <c r="BJ137" s="102" t="s">
        <v>18</v>
      </c>
      <c r="BK137" s="206" t="n">
        <f aca="false">ROUND(I137*H137,2)</f>
        <v>0</v>
      </c>
      <c r="BL137" s="102" t="s">
        <v>143</v>
      </c>
      <c r="BM137" s="205" t="s">
        <v>459</v>
      </c>
    </row>
    <row r="138" s="216" customFormat="true" ht="12.8" hidden="true" customHeight="false" outlineLevel="0" collapsed="false">
      <c r="B138" s="217"/>
      <c r="D138" s="209" t="s">
        <v>145</v>
      </c>
      <c r="E138" s="218"/>
      <c r="F138" s="219" t="s">
        <v>460</v>
      </c>
      <c r="H138" s="220" t="n">
        <v>0.157</v>
      </c>
      <c r="I138" s="221"/>
      <c r="L138" s="217"/>
      <c r="M138" s="222"/>
      <c r="N138" s="223"/>
      <c r="O138" s="223"/>
      <c r="P138" s="223"/>
      <c r="Q138" s="223"/>
      <c r="R138" s="223"/>
      <c r="S138" s="223"/>
      <c r="T138" s="224"/>
      <c r="AT138" s="218" t="s">
        <v>145</v>
      </c>
      <c r="AU138" s="218" t="s">
        <v>85</v>
      </c>
      <c r="AV138" s="216" t="s">
        <v>85</v>
      </c>
      <c r="AW138" s="216" t="s">
        <v>33</v>
      </c>
      <c r="AX138" s="216" t="s">
        <v>76</v>
      </c>
      <c r="AY138" s="218" t="s">
        <v>136</v>
      </c>
    </row>
    <row r="139" s="216" customFormat="true" ht="12.8" hidden="true" customHeight="false" outlineLevel="0" collapsed="false">
      <c r="B139" s="217"/>
      <c r="D139" s="209" t="s">
        <v>145</v>
      </c>
      <c r="E139" s="218"/>
      <c r="F139" s="219" t="s">
        <v>461</v>
      </c>
      <c r="H139" s="220" t="n">
        <v>0.147</v>
      </c>
      <c r="I139" s="221"/>
      <c r="L139" s="217"/>
      <c r="M139" s="222"/>
      <c r="N139" s="223"/>
      <c r="O139" s="223"/>
      <c r="P139" s="223"/>
      <c r="Q139" s="223"/>
      <c r="R139" s="223"/>
      <c r="S139" s="223"/>
      <c r="T139" s="224"/>
      <c r="AT139" s="218" t="s">
        <v>145</v>
      </c>
      <c r="AU139" s="218" t="s">
        <v>85</v>
      </c>
      <c r="AV139" s="216" t="s">
        <v>85</v>
      </c>
      <c r="AW139" s="216" t="s">
        <v>33</v>
      </c>
      <c r="AX139" s="216" t="s">
        <v>76</v>
      </c>
      <c r="AY139" s="218" t="s">
        <v>136</v>
      </c>
    </row>
    <row r="140" s="225" customFormat="true" ht="12.8" hidden="true" customHeight="false" outlineLevel="0" collapsed="false">
      <c r="B140" s="226"/>
      <c r="D140" s="209" t="s">
        <v>145</v>
      </c>
      <c r="E140" s="227"/>
      <c r="F140" s="228" t="s">
        <v>149</v>
      </c>
      <c r="H140" s="229" t="n">
        <v>0.304</v>
      </c>
      <c r="I140" s="230"/>
      <c r="L140" s="226"/>
      <c r="M140" s="231"/>
      <c r="N140" s="232"/>
      <c r="O140" s="232"/>
      <c r="P140" s="232"/>
      <c r="Q140" s="232"/>
      <c r="R140" s="232"/>
      <c r="S140" s="232"/>
      <c r="T140" s="233"/>
      <c r="AT140" s="227" t="s">
        <v>145</v>
      </c>
      <c r="AU140" s="227" t="s">
        <v>85</v>
      </c>
      <c r="AV140" s="225" t="s">
        <v>143</v>
      </c>
      <c r="AW140" s="225" t="s">
        <v>33</v>
      </c>
      <c r="AX140" s="225" t="s">
        <v>18</v>
      </c>
      <c r="AY140" s="227" t="s">
        <v>136</v>
      </c>
    </row>
    <row r="141" s="180" customFormat="true" ht="22.8" hidden="false" customHeight="true" outlineLevel="0" collapsed="false">
      <c r="B141" s="181"/>
      <c r="D141" s="182" t="s">
        <v>75</v>
      </c>
      <c r="E141" s="191" t="s">
        <v>150</v>
      </c>
      <c r="F141" s="191" t="s">
        <v>151</v>
      </c>
      <c r="I141" s="234"/>
      <c r="J141" s="192" t="n">
        <f aca="false">BK141</f>
        <v>0</v>
      </c>
      <c r="L141" s="181"/>
      <c r="M141" s="185"/>
      <c r="N141" s="186"/>
      <c r="O141" s="186"/>
      <c r="P141" s="187" t="n">
        <f aca="false">SUM(P142:P158)</f>
        <v>17.836268</v>
      </c>
      <c r="Q141" s="186"/>
      <c r="R141" s="187" t="n">
        <f aca="false">SUM(R142:R158)</f>
        <v>0.51806918</v>
      </c>
      <c r="S141" s="186"/>
      <c r="T141" s="188" t="n">
        <f aca="false">SUM(T142:T158)</f>
        <v>0</v>
      </c>
      <c r="AR141" s="182" t="s">
        <v>18</v>
      </c>
      <c r="AT141" s="189" t="s">
        <v>75</v>
      </c>
      <c r="AU141" s="189" t="s">
        <v>18</v>
      </c>
      <c r="AY141" s="182" t="s">
        <v>136</v>
      </c>
      <c r="BK141" s="190" t="n">
        <f aca="false">SUM(BK142:BK158)</f>
        <v>0</v>
      </c>
    </row>
    <row r="142" s="113" customFormat="true" ht="24.15" hidden="false" customHeight="true" outlineLevel="0" collapsed="false">
      <c r="A142" s="110"/>
      <c r="B142" s="111"/>
      <c r="C142" s="193" t="s">
        <v>137</v>
      </c>
      <c r="D142" s="193" t="s">
        <v>139</v>
      </c>
      <c r="E142" s="194" t="s">
        <v>462</v>
      </c>
      <c r="F142" s="195" t="s">
        <v>463</v>
      </c>
      <c r="G142" s="196" t="s">
        <v>142</v>
      </c>
      <c r="H142" s="197" t="n">
        <v>16.393</v>
      </c>
      <c r="I142" s="198" t="n">
        <v>0</v>
      </c>
      <c r="J142" s="199" t="n">
        <f aca="false">ROUND(I142*H142,2)</f>
        <v>0</v>
      </c>
      <c r="K142" s="200"/>
      <c r="L142" s="111"/>
      <c r="M142" s="201"/>
      <c r="N142" s="202" t="s">
        <v>41</v>
      </c>
      <c r="O142" s="203" t="n">
        <v>0.104</v>
      </c>
      <c r="P142" s="203" t="n">
        <f aca="false">O142*H142</f>
        <v>1.704872</v>
      </c>
      <c r="Q142" s="203" t="n">
        <v>0.00026</v>
      </c>
      <c r="R142" s="203" t="n">
        <f aca="false">Q142*H142</f>
        <v>0.00426218</v>
      </c>
      <c r="S142" s="203" t="n">
        <v>0</v>
      </c>
      <c r="T142" s="204" t="n">
        <f aca="false">S142*H142</f>
        <v>0</v>
      </c>
      <c r="U142" s="110"/>
      <c r="V142" s="110"/>
      <c r="W142" s="110"/>
      <c r="X142" s="110"/>
      <c r="Y142" s="110"/>
      <c r="Z142" s="110"/>
      <c r="AA142" s="110"/>
      <c r="AB142" s="110"/>
      <c r="AC142" s="110"/>
      <c r="AD142" s="110"/>
      <c r="AE142" s="110"/>
      <c r="AR142" s="205" t="s">
        <v>143</v>
      </c>
      <c r="AT142" s="205" t="s">
        <v>139</v>
      </c>
      <c r="AU142" s="205" t="s">
        <v>85</v>
      </c>
      <c r="AY142" s="102" t="s">
        <v>136</v>
      </c>
      <c r="BE142" s="206" t="n">
        <f aca="false">IF(N142="základní",J142,0)</f>
        <v>0</v>
      </c>
      <c r="BF142" s="206" t="n">
        <f aca="false">IF(N142="snížená",J142,0)</f>
        <v>0</v>
      </c>
      <c r="BG142" s="206" t="n">
        <f aca="false">IF(N142="zákl. přenesená",J142,0)</f>
        <v>0</v>
      </c>
      <c r="BH142" s="206" t="n">
        <f aca="false">IF(N142="sníž. přenesená",J142,0)</f>
        <v>0</v>
      </c>
      <c r="BI142" s="206" t="n">
        <f aca="false">IF(N142="nulová",J142,0)</f>
        <v>0</v>
      </c>
      <c r="BJ142" s="102" t="s">
        <v>18</v>
      </c>
      <c r="BK142" s="206" t="n">
        <f aca="false">ROUND(I142*H142,2)</f>
        <v>0</v>
      </c>
      <c r="BL142" s="102" t="s">
        <v>143</v>
      </c>
      <c r="BM142" s="205" t="s">
        <v>464</v>
      </c>
    </row>
    <row r="143" s="207" customFormat="true" ht="12.8" hidden="true" customHeight="false" outlineLevel="0" collapsed="false">
      <c r="B143" s="208"/>
      <c r="D143" s="209" t="s">
        <v>145</v>
      </c>
      <c r="E143" s="210"/>
      <c r="F143" s="211" t="s">
        <v>465</v>
      </c>
      <c r="H143" s="210"/>
      <c r="I143" s="212"/>
      <c r="L143" s="208"/>
      <c r="M143" s="213"/>
      <c r="N143" s="214"/>
      <c r="O143" s="214"/>
      <c r="P143" s="214"/>
      <c r="Q143" s="214"/>
      <c r="R143" s="214"/>
      <c r="S143" s="214"/>
      <c r="T143" s="215"/>
      <c r="AT143" s="210" t="s">
        <v>145</v>
      </c>
      <c r="AU143" s="210" t="s">
        <v>85</v>
      </c>
      <c r="AV143" s="207" t="s">
        <v>18</v>
      </c>
      <c r="AW143" s="207" t="s">
        <v>33</v>
      </c>
      <c r="AX143" s="207" t="s">
        <v>76</v>
      </c>
      <c r="AY143" s="210" t="s">
        <v>136</v>
      </c>
    </row>
    <row r="144" s="216" customFormat="true" ht="12.8" hidden="true" customHeight="false" outlineLevel="0" collapsed="false">
      <c r="B144" s="217"/>
      <c r="D144" s="209" t="s">
        <v>145</v>
      </c>
      <c r="E144" s="218"/>
      <c r="F144" s="219" t="s">
        <v>466</v>
      </c>
      <c r="H144" s="220" t="n">
        <v>9.9</v>
      </c>
      <c r="I144" s="221"/>
      <c r="L144" s="217"/>
      <c r="M144" s="222"/>
      <c r="N144" s="223"/>
      <c r="O144" s="223"/>
      <c r="P144" s="223"/>
      <c r="Q144" s="223"/>
      <c r="R144" s="223"/>
      <c r="S144" s="223"/>
      <c r="T144" s="224"/>
      <c r="AT144" s="218" t="s">
        <v>145</v>
      </c>
      <c r="AU144" s="218" t="s">
        <v>85</v>
      </c>
      <c r="AV144" s="216" t="s">
        <v>85</v>
      </c>
      <c r="AW144" s="216" t="s">
        <v>33</v>
      </c>
      <c r="AX144" s="216" t="s">
        <v>76</v>
      </c>
      <c r="AY144" s="218" t="s">
        <v>136</v>
      </c>
    </row>
    <row r="145" s="207" customFormat="true" ht="12.8" hidden="true" customHeight="false" outlineLevel="0" collapsed="false">
      <c r="B145" s="208"/>
      <c r="D145" s="209" t="s">
        <v>145</v>
      </c>
      <c r="E145" s="210"/>
      <c r="F145" s="211" t="s">
        <v>467</v>
      </c>
      <c r="H145" s="210"/>
      <c r="I145" s="212"/>
      <c r="L145" s="208"/>
      <c r="M145" s="213"/>
      <c r="N145" s="214"/>
      <c r="O145" s="214"/>
      <c r="P145" s="214"/>
      <c r="Q145" s="214"/>
      <c r="R145" s="214"/>
      <c r="S145" s="214"/>
      <c r="T145" s="215"/>
      <c r="AT145" s="210" t="s">
        <v>145</v>
      </c>
      <c r="AU145" s="210" t="s">
        <v>85</v>
      </c>
      <c r="AV145" s="207" t="s">
        <v>18</v>
      </c>
      <c r="AW145" s="207" t="s">
        <v>33</v>
      </c>
      <c r="AX145" s="207" t="s">
        <v>76</v>
      </c>
      <c r="AY145" s="210" t="s">
        <v>136</v>
      </c>
    </row>
    <row r="146" s="216" customFormat="true" ht="12.8" hidden="true" customHeight="false" outlineLevel="0" collapsed="false">
      <c r="B146" s="217"/>
      <c r="D146" s="209" t="s">
        <v>145</v>
      </c>
      <c r="E146" s="218"/>
      <c r="F146" s="219" t="s">
        <v>468</v>
      </c>
      <c r="H146" s="220" t="n">
        <v>6.493</v>
      </c>
      <c r="I146" s="221"/>
      <c r="L146" s="217"/>
      <c r="M146" s="222"/>
      <c r="N146" s="223"/>
      <c r="O146" s="223"/>
      <c r="P146" s="223"/>
      <c r="Q146" s="223"/>
      <c r="R146" s="223"/>
      <c r="S146" s="223"/>
      <c r="T146" s="224"/>
      <c r="AT146" s="218" t="s">
        <v>145</v>
      </c>
      <c r="AU146" s="218" t="s">
        <v>85</v>
      </c>
      <c r="AV146" s="216" t="s">
        <v>85</v>
      </c>
      <c r="AW146" s="216" t="s">
        <v>33</v>
      </c>
      <c r="AX146" s="216" t="s">
        <v>76</v>
      </c>
      <c r="AY146" s="218" t="s">
        <v>136</v>
      </c>
    </row>
    <row r="147" s="225" customFormat="true" ht="12.8" hidden="true" customHeight="false" outlineLevel="0" collapsed="false">
      <c r="B147" s="226"/>
      <c r="D147" s="209" t="s">
        <v>145</v>
      </c>
      <c r="E147" s="227"/>
      <c r="F147" s="228" t="s">
        <v>149</v>
      </c>
      <c r="H147" s="229" t="n">
        <v>16.393</v>
      </c>
      <c r="I147" s="230"/>
      <c r="L147" s="226"/>
      <c r="M147" s="231"/>
      <c r="N147" s="232"/>
      <c r="O147" s="232"/>
      <c r="P147" s="232"/>
      <c r="Q147" s="232"/>
      <c r="R147" s="232"/>
      <c r="S147" s="232"/>
      <c r="T147" s="233"/>
      <c r="AT147" s="227" t="s">
        <v>145</v>
      </c>
      <c r="AU147" s="227" t="s">
        <v>85</v>
      </c>
      <c r="AV147" s="225" t="s">
        <v>143</v>
      </c>
      <c r="AW147" s="225" t="s">
        <v>33</v>
      </c>
      <c r="AX147" s="225" t="s">
        <v>18</v>
      </c>
      <c r="AY147" s="227" t="s">
        <v>136</v>
      </c>
    </row>
    <row r="148" s="113" customFormat="true" ht="24.15" hidden="false" customHeight="true" outlineLevel="0" collapsed="false">
      <c r="A148" s="110"/>
      <c r="B148" s="111"/>
      <c r="C148" s="193" t="s">
        <v>143</v>
      </c>
      <c r="D148" s="193" t="s">
        <v>139</v>
      </c>
      <c r="E148" s="194" t="s">
        <v>469</v>
      </c>
      <c r="F148" s="195" t="s">
        <v>470</v>
      </c>
      <c r="G148" s="196" t="s">
        <v>142</v>
      </c>
      <c r="H148" s="197" t="n">
        <v>16.393</v>
      </c>
      <c r="I148" s="198" t="n">
        <v>0</v>
      </c>
      <c r="J148" s="199" t="n">
        <f aca="false">ROUND(I148*H148,2)</f>
        <v>0</v>
      </c>
      <c r="K148" s="200"/>
      <c r="L148" s="111"/>
      <c r="M148" s="201"/>
      <c r="N148" s="202" t="s">
        <v>41</v>
      </c>
      <c r="O148" s="203" t="n">
        <v>0.272</v>
      </c>
      <c r="P148" s="203" t="n">
        <f aca="false">O148*H148</f>
        <v>4.458896</v>
      </c>
      <c r="Q148" s="203" t="n">
        <v>0.004</v>
      </c>
      <c r="R148" s="203" t="n">
        <f aca="false">Q148*H148</f>
        <v>0.065572</v>
      </c>
      <c r="S148" s="203" t="n">
        <v>0</v>
      </c>
      <c r="T148" s="204" t="n">
        <f aca="false">S148*H148</f>
        <v>0</v>
      </c>
      <c r="U148" s="110"/>
      <c r="V148" s="110"/>
      <c r="W148" s="110"/>
      <c r="X148" s="110"/>
      <c r="Y148" s="110"/>
      <c r="Z148" s="110"/>
      <c r="AA148" s="110"/>
      <c r="AB148" s="110"/>
      <c r="AC148" s="110"/>
      <c r="AD148" s="110"/>
      <c r="AE148" s="110"/>
      <c r="AR148" s="205" t="s">
        <v>143</v>
      </c>
      <c r="AT148" s="205" t="s">
        <v>139</v>
      </c>
      <c r="AU148" s="205" t="s">
        <v>85</v>
      </c>
      <c r="AY148" s="102" t="s">
        <v>136</v>
      </c>
      <c r="BE148" s="206" t="n">
        <f aca="false">IF(N148="základní",J148,0)</f>
        <v>0</v>
      </c>
      <c r="BF148" s="206" t="n">
        <f aca="false">IF(N148="snížená",J148,0)</f>
        <v>0</v>
      </c>
      <c r="BG148" s="206" t="n">
        <f aca="false">IF(N148="zákl. přenesená",J148,0)</f>
        <v>0</v>
      </c>
      <c r="BH148" s="206" t="n">
        <f aca="false">IF(N148="sníž. přenesená",J148,0)</f>
        <v>0</v>
      </c>
      <c r="BI148" s="206" t="n">
        <f aca="false">IF(N148="nulová",J148,0)</f>
        <v>0</v>
      </c>
      <c r="BJ148" s="102" t="s">
        <v>18</v>
      </c>
      <c r="BK148" s="206" t="n">
        <f aca="false">ROUND(I148*H148,2)</f>
        <v>0</v>
      </c>
      <c r="BL148" s="102" t="s">
        <v>143</v>
      </c>
      <c r="BM148" s="205" t="s">
        <v>471</v>
      </c>
    </row>
    <row r="149" s="216" customFormat="true" ht="12.8" hidden="true" customHeight="false" outlineLevel="0" collapsed="false">
      <c r="B149" s="217"/>
      <c r="D149" s="209" t="s">
        <v>145</v>
      </c>
      <c r="E149" s="218"/>
      <c r="F149" s="219" t="s">
        <v>472</v>
      </c>
      <c r="H149" s="220" t="n">
        <v>16.393</v>
      </c>
      <c r="I149" s="221"/>
      <c r="L149" s="217"/>
      <c r="M149" s="222"/>
      <c r="N149" s="223"/>
      <c r="O149" s="223"/>
      <c r="P149" s="223"/>
      <c r="Q149" s="223"/>
      <c r="R149" s="223"/>
      <c r="S149" s="223"/>
      <c r="T149" s="224"/>
      <c r="AT149" s="218" t="s">
        <v>145</v>
      </c>
      <c r="AU149" s="218" t="s">
        <v>85</v>
      </c>
      <c r="AV149" s="216" t="s">
        <v>85</v>
      </c>
      <c r="AW149" s="216" t="s">
        <v>33</v>
      </c>
      <c r="AX149" s="216" t="s">
        <v>18</v>
      </c>
      <c r="AY149" s="218" t="s">
        <v>136</v>
      </c>
    </row>
    <row r="150" s="113" customFormat="true" ht="24.15" hidden="false" customHeight="true" outlineLevel="0" collapsed="false">
      <c r="A150" s="110"/>
      <c r="B150" s="111"/>
      <c r="C150" s="193" t="s">
        <v>170</v>
      </c>
      <c r="D150" s="193" t="s">
        <v>139</v>
      </c>
      <c r="E150" s="194" t="s">
        <v>152</v>
      </c>
      <c r="F150" s="195" t="s">
        <v>153</v>
      </c>
      <c r="G150" s="196" t="s">
        <v>142</v>
      </c>
      <c r="H150" s="197" t="n">
        <v>23.85</v>
      </c>
      <c r="I150" s="198" t="n">
        <v>0</v>
      </c>
      <c r="J150" s="199" t="n">
        <f aca="false">ROUND(I150*H150,2)</f>
        <v>0</v>
      </c>
      <c r="K150" s="200"/>
      <c r="L150" s="111"/>
      <c r="M150" s="201"/>
      <c r="N150" s="202" t="s">
        <v>41</v>
      </c>
      <c r="O150" s="203" t="n">
        <v>0.27</v>
      </c>
      <c r="P150" s="203" t="n">
        <f aca="false">O150*H150</f>
        <v>6.4395</v>
      </c>
      <c r="Q150" s="203" t="n">
        <v>0.0157</v>
      </c>
      <c r="R150" s="203" t="n">
        <f aca="false">Q150*H150</f>
        <v>0.374445</v>
      </c>
      <c r="S150" s="203" t="n">
        <v>0</v>
      </c>
      <c r="T150" s="204" t="n">
        <f aca="false">S150*H150</f>
        <v>0</v>
      </c>
      <c r="U150" s="110"/>
      <c r="V150" s="110"/>
      <c r="W150" s="110"/>
      <c r="X150" s="110"/>
      <c r="Y150" s="110"/>
      <c r="Z150" s="110"/>
      <c r="AA150" s="110"/>
      <c r="AB150" s="110"/>
      <c r="AC150" s="110"/>
      <c r="AD150" s="110"/>
      <c r="AE150" s="110"/>
      <c r="AR150" s="205" t="s">
        <v>143</v>
      </c>
      <c r="AT150" s="205" t="s">
        <v>139</v>
      </c>
      <c r="AU150" s="205" t="s">
        <v>85</v>
      </c>
      <c r="AY150" s="102" t="s">
        <v>136</v>
      </c>
      <c r="BE150" s="206" t="n">
        <f aca="false">IF(N150="základní",J150,0)</f>
        <v>0</v>
      </c>
      <c r="BF150" s="206" t="n">
        <f aca="false">IF(N150="snížená",J150,0)</f>
        <v>0</v>
      </c>
      <c r="BG150" s="206" t="n">
        <f aca="false">IF(N150="zákl. přenesená",J150,0)</f>
        <v>0</v>
      </c>
      <c r="BH150" s="206" t="n">
        <f aca="false">IF(N150="sníž. přenesená",J150,0)</f>
        <v>0</v>
      </c>
      <c r="BI150" s="206" t="n">
        <f aca="false">IF(N150="nulová",J150,0)</f>
        <v>0</v>
      </c>
      <c r="BJ150" s="102" t="s">
        <v>18</v>
      </c>
      <c r="BK150" s="206" t="n">
        <f aca="false">ROUND(I150*H150,2)</f>
        <v>0</v>
      </c>
      <c r="BL150" s="102" t="s">
        <v>143</v>
      </c>
      <c r="BM150" s="205" t="s">
        <v>473</v>
      </c>
    </row>
    <row r="151" s="216" customFormat="true" ht="12.8" hidden="true" customHeight="false" outlineLevel="0" collapsed="false">
      <c r="B151" s="217"/>
      <c r="D151" s="209" t="s">
        <v>145</v>
      </c>
      <c r="E151" s="218"/>
      <c r="F151" s="219" t="s">
        <v>474</v>
      </c>
      <c r="H151" s="220" t="n">
        <v>23.85</v>
      </c>
      <c r="I151" s="221"/>
      <c r="L151" s="217"/>
      <c r="M151" s="222"/>
      <c r="N151" s="223"/>
      <c r="O151" s="223"/>
      <c r="P151" s="223"/>
      <c r="Q151" s="223"/>
      <c r="R151" s="223"/>
      <c r="S151" s="223"/>
      <c r="T151" s="224"/>
      <c r="AT151" s="218" t="s">
        <v>145</v>
      </c>
      <c r="AU151" s="218" t="s">
        <v>85</v>
      </c>
      <c r="AV151" s="216" t="s">
        <v>85</v>
      </c>
      <c r="AW151" s="216" t="s">
        <v>33</v>
      </c>
      <c r="AX151" s="216" t="s">
        <v>18</v>
      </c>
      <c r="AY151" s="218" t="s">
        <v>136</v>
      </c>
    </row>
    <row r="152" s="113" customFormat="true" ht="24.15" hidden="false" customHeight="true" outlineLevel="0" collapsed="false">
      <c r="A152" s="110"/>
      <c r="B152" s="111"/>
      <c r="C152" s="193" t="s">
        <v>150</v>
      </c>
      <c r="D152" s="193" t="s">
        <v>139</v>
      </c>
      <c r="E152" s="194" t="s">
        <v>475</v>
      </c>
      <c r="F152" s="195" t="s">
        <v>476</v>
      </c>
      <c r="G152" s="196" t="s">
        <v>319</v>
      </c>
      <c r="H152" s="197" t="n">
        <v>9.8</v>
      </c>
      <c r="I152" s="198" t="n">
        <v>0</v>
      </c>
      <c r="J152" s="199" t="n">
        <f aca="false">ROUND(I152*H152,2)</f>
        <v>0</v>
      </c>
      <c r="K152" s="200"/>
      <c r="L152" s="111"/>
      <c r="M152" s="201"/>
      <c r="N152" s="202" t="s">
        <v>41</v>
      </c>
      <c r="O152" s="203" t="n">
        <v>0.37</v>
      </c>
      <c r="P152" s="203" t="n">
        <f aca="false">O152*H152</f>
        <v>3.626</v>
      </c>
      <c r="Q152" s="203" t="n">
        <v>0.0015</v>
      </c>
      <c r="R152" s="203" t="n">
        <f aca="false">Q152*H152</f>
        <v>0.0147</v>
      </c>
      <c r="S152" s="203" t="n">
        <v>0</v>
      </c>
      <c r="T152" s="204" t="n">
        <f aca="false">S152*H152</f>
        <v>0</v>
      </c>
      <c r="U152" s="110"/>
      <c r="V152" s="110"/>
      <c r="W152" s="110"/>
      <c r="X152" s="110"/>
      <c r="Y152" s="110"/>
      <c r="Z152" s="110"/>
      <c r="AA152" s="110"/>
      <c r="AB152" s="110"/>
      <c r="AC152" s="110"/>
      <c r="AD152" s="110"/>
      <c r="AE152" s="110"/>
      <c r="AR152" s="205" t="s">
        <v>143</v>
      </c>
      <c r="AT152" s="205" t="s">
        <v>139</v>
      </c>
      <c r="AU152" s="205" t="s">
        <v>85</v>
      </c>
      <c r="AY152" s="102" t="s">
        <v>136</v>
      </c>
      <c r="BE152" s="206" t="n">
        <f aca="false">IF(N152="základní",J152,0)</f>
        <v>0</v>
      </c>
      <c r="BF152" s="206" t="n">
        <f aca="false">IF(N152="snížená",J152,0)</f>
        <v>0</v>
      </c>
      <c r="BG152" s="206" t="n">
        <f aca="false">IF(N152="zákl. přenesená",J152,0)</f>
        <v>0</v>
      </c>
      <c r="BH152" s="206" t="n">
        <f aca="false">IF(N152="sníž. přenesená",J152,0)</f>
        <v>0</v>
      </c>
      <c r="BI152" s="206" t="n">
        <f aca="false">IF(N152="nulová",J152,0)</f>
        <v>0</v>
      </c>
      <c r="BJ152" s="102" t="s">
        <v>18</v>
      </c>
      <c r="BK152" s="206" t="n">
        <f aca="false">ROUND(I152*H152,2)</f>
        <v>0</v>
      </c>
      <c r="BL152" s="102" t="s">
        <v>143</v>
      </c>
      <c r="BM152" s="205" t="s">
        <v>477</v>
      </c>
    </row>
    <row r="153" s="207" customFormat="true" ht="12.8" hidden="true" customHeight="false" outlineLevel="0" collapsed="false">
      <c r="B153" s="208"/>
      <c r="D153" s="209" t="s">
        <v>145</v>
      </c>
      <c r="E153" s="210"/>
      <c r="F153" s="211" t="s">
        <v>478</v>
      </c>
      <c r="H153" s="210"/>
      <c r="I153" s="212"/>
      <c r="L153" s="208"/>
      <c r="M153" s="213"/>
      <c r="N153" s="214"/>
      <c r="O153" s="214"/>
      <c r="P153" s="214"/>
      <c r="Q153" s="214"/>
      <c r="R153" s="214"/>
      <c r="S153" s="214"/>
      <c r="T153" s="215"/>
      <c r="AT153" s="210" t="s">
        <v>145</v>
      </c>
      <c r="AU153" s="210" t="s">
        <v>85</v>
      </c>
      <c r="AV153" s="207" t="s">
        <v>18</v>
      </c>
      <c r="AW153" s="207" t="s">
        <v>33</v>
      </c>
      <c r="AX153" s="207" t="s">
        <v>76</v>
      </c>
      <c r="AY153" s="210" t="s">
        <v>136</v>
      </c>
    </row>
    <row r="154" s="216" customFormat="true" ht="12.8" hidden="true" customHeight="false" outlineLevel="0" collapsed="false">
      <c r="B154" s="217"/>
      <c r="D154" s="209" t="s">
        <v>145</v>
      </c>
      <c r="E154" s="218"/>
      <c r="F154" s="219" t="s">
        <v>479</v>
      </c>
      <c r="H154" s="220" t="n">
        <v>9.8</v>
      </c>
      <c r="I154" s="221"/>
      <c r="L154" s="217"/>
      <c r="M154" s="222"/>
      <c r="N154" s="223"/>
      <c r="O154" s="223"/>
      <c r="P154" s="223"/>
      <c r="Q154" s="223"/>
      <c r="R154" s="223"/>
      <c r="S154" s="223"/>
      <c r="T154" s="224"/>
      <c r="AT154" s="218" t="s">
        <v>145</v>
      </c>
      <c r="AU154" s="218" t="s">
        <v>85</v>
      </c>
      <c r="AV154" s="216" t="s">
        <v>85</v>
      </c>
      <c r="AW154" s="216" t="s">
        <v>33</v>
      </c>
      <c r="AX154" s="216" t="s">
        <v>18</v>
      </c>
      <c r="AY154" s="218" t="s">
        <v>136</v>
      </c>
    </row>
    <row r="155" s="113" customFormat="true" ht="21.75" hidden="false" customHeight="true" outlineLevel="0" collapsed="false">
      <c r="A155" s="110"/>
      <c r="B155" s="111"/>
      <c r="C155" s="193" t="s">
        <v>179</v>
      </c>
      <c r="D155" s="193" t="s">
        <v>139</v>
      </c>
      <c r="E155" s="194" t="s">
        <v>480</v>
      </c>
      <c r="F155" s="195" t="s">
        <v>481</v>
      </c>
      <c r="G155" s="196" t="s">
        <v>222</v>
      </c>
      <c r="H155" s="197" t="n">
        <v>1</v>
      </c>
      <c r="I155" s="198" t="n">
        <v>0</v>
      </c>
      <c r="J155" s="199" t="n">
        <f aca="false">ROUND(I155*H155,2)</f>
        <v>0</v>
      </c>
      <c r="K155" s="200"/>
      <c r="L155" s="111"/>
      <c r="M155" s="201"/>
      <c r="N155" s="202" t="s">
        <v>41</v>
      </c>
      <c r="O155" s="203" t="n">
        <v>1.607</v>
      </c>
      <c r="P155" s="203" t="n">
        <f aca="false">O155*H155</f>
        <v>1.607</v>
      </c>
      <c r="Q155" s="203" t="n">
        <v>0.04684</v>
      </c>
      <c r="R155" s="203" t="n">
        <f aca="false">Q155*H155</f>
        <v>0.04684</v>
      </c>
      <c r="S155" s="203" t="n">
        <v>0</v>
      </c>
      <c r="T155" s="204" t="n">
        <f aca="false">S155*H155</f>
        <v>0</v>
      </c>
      <c r="U155" s="110"/>
      <c r="V155" s="110"/>
      <c r="W155" s="110"/>
      <c r="X155" s="110"/>
      <c r="Y155" s="110"/>
      <c r="Z155" s="110"/>
      <c r="AA155" s="110"/>
      <c r="AB155" s="110"/>
      <c r="AC155" s="110"/>
      <c r="AD155" s="110"/>
      <c r="AE155" s="110"/>
      <c r="AR155" s="205" t="s">
        <v>143</v>
      </c>
      <c r="AT155" s="205" t="s">
        <v>139</v>
      </c>
      <c r="AU155" s="205" t="s">
        <v>85</v>
      </c>
      <c r="AY155" s="102" t="s">
        <v>136</v>
      </c>
      <c r="BE155" s="206" t="n">
        <f aca="false">IF(N155="základní",J155,0)</f>
        <v>0</v>
      </c>
      <c r="BF155" s="206" t="n">
        <f aca="false">IF(N155="snížená",J155,0)</f>
        <v>0</v>
      </c>
      <c r="BG155" s="206" t="n">
        <f aca="false">IF(N155="zákl. přenesená",J155,0)</f>
        <v>0</v>
      </c>
      <c r="BH155" s="206" t="n">
        <f aca="false">IF(N155="sníž. přenesená",J155,0)</f>
        <v>0</v>
      </c>
      <c r="BI155" s="206" t="n">
        <f aca="false">IF(N155="nulová",J155,0)</f>
        <v>0</v>
      </c>
      <c r="BJ155" s="102" t="s">
        <v>18</v>
      </c>
      <c r="BK155" s="206" t="n">
        <f aca="false">ROUND(I155*H155,2)</f>
        <v>0</v>
      </c>
      <c r="BL155" s="102" t="s">
        <v>143</v>
      </c>
      <c r="BM155" s="205" t="s">
        <v>482</v>
      </c>
    </row>
    <row r="156" s="207" customFormat="true" ht="12.8" hidden="true" customHeight="false" outlineLevel="0" collapsed="false">
      <c r="B156" s="208"/>
      <c r="D156" s="209" t="s">
        <v>145</v>
      </c>
      <c r="E156" s="210"/>
      <c r="F156" s="211" t="s">
        <v>478</v>
      </c>
      <c r="H156" s="210"/>
      <c r="I156" s="212"/>
      <c r="L156" s="208"/>
      <c r="M156" s="213"/>
      <c r="N156" s="214"/>
      <c r="O156" s="214"/>
      <c r="P156" s="214"/>
      <c r="Q156" s="214"/>
      <c r="R156" s="214"/>
      <c r="S156" s="214"/>
      <c r="T156" s="215"/>
      <c r="AT156" s="210" t="s">
        <v>145</v>
      </c>
      <c r="AU156" s="210" t="s">
        <v>85</v>
      </c>
      <c r="AV156" s="207" t="s">
        <v>18</v>
      </c>
      <c r="AW156" s="207" t="s">
        <v>33</v>
      </c>
      <c r="AX156" s="207" t="s">
        <v>76</v>
      </c>
      <c r="AY156" s="210" t="s">
        <v>136</v>
      </c>
    </row>
    <row r="157" s="216" customFormat="true" ht="12.8" hidden="true" customHeight="false" outlineLevel="0" collapsed="false">
      <c r="B157" s="217"/>
      <c r="D157" s="209" t="s">
        <v>145</v>
      </c>
      <c r="E157" s="218"/>
      <c r="F157" s="219" t="s">
        <v>18</v>
      </c>
      <c r="H157" s="220" t="n">
        <v>1</v>
      </c>
      <c r="I157" s="221"/>
      <c r="L157" s="217"/>
      <c r="M157" s="222"/>
      <c r="N157" s="223"/>
      <c r="O157" s="223"/>
      <c r="P157" s="223"/>
      <c r="Q157" s="223"/>
      <c r="R157" s="223"/>
      <c r="S157" s="223"/>
      <c r="T157" s="224"/>
      <c r="AT157" s="218" t="s">
        <v>145</v>
      </c>
      <c r="AU157" s="218" t="s">
        <v>85</v>
      </c>
      <c r="AV157" s="216" t="s">
        <v>85</v>
      </c>
      <c r="AW157" s="216" t="s">
        <v>33</v>
      </c>
      <c r="AX157" s="216" t="s">
        <v>18</v>
      </c>
      <c r="AY157" s="218" t="s">
        <v>136</v>
      </c>
    </row>
    <row r="158" s="113" customFormat="true" ht="24.15" hidden="false" customHeight="true" outlineLevel="0" collapsed="false">
      <c r="A158" s="110"/>
      <c r="B158" s="111"/>
      <c r="C158" s="235" t="s">
        <v>184</v>
      </c>
      <c r="D158" s="235" t="s">
        <v>219</v>
      </c>
      <c r="E158" s="236" t="s">
        <v>483</v>
      </c>
      <c r="F158" s="237" t="s">
        <v>484</v>
      </c>
      <c r="G158" s="238" t="s">
        <v>222</v>
      </c>
      <c r="H158" s="239" t="n">
        <v>1</v>
      </c>
      <c r="I158" s="240" t="n">
        <v>0</v>
      </c>
      <c r="J158" s="241" t="n">
        <f aca="false">ROUND(I158*H158,2)</f>
        <v>0</v>
      </c>
      <c r="K158" s="242"/>
      <c r="L158" s="243"/>
      <c r="M158" s="244"/>
      <c r="N158" s="245" t="s">
        <v>41</v>
      </c>
      <c r="O158" s="203" t="n">
        <v>0</v>
      </c>
      <c r="P158" s="203" t="n">
        <f aca="false">O158*H158</f>
        <v>0</v>
      </c>
      <c r="Q158" s="203" t="n">
        <v>0.01225</v>
      </c>
      <c r="R158" s="203" t="n">
        <f aca="false">Q158*H158</f>
        <v>0.01225</v>
      </c>
      <c r="S158" s="203" t="n">
        <v>0</v>
      </c>
      <c r="T158" s="204" t="n">
        <f aca="false">S158*H158</f>
        <v>0</v>
      </c>
      <c r="U158" s="110"/>
      <c r="V158" s="110"/>
      <c r="W158" s="110"/>
      <c r="X158" s="110"/>
      <c r="Y158" s="110"/>
      <c r="Z158" s="110"/>
      <c r="AA158" s="110"/>
      <c r="AB158" s="110"/>
      <c r="AC158" s="110"/>
      <c r="AD158" s="110"/>
      <c r="AE158" s="110"/>
      <c r="AR158" s="205" t="s">
        <v>184</v>
      </c>
      <c r="AT158" s="205" t="s">
        <v>219</v>
      </c>
      <c r="AU158" s="205" t="s">
        <v>85</v>
      </c>
      <c r="AY158" s="102" t="s">
        <v>136</v>
      </c>
      <c r="BE158" s="206" t="n">
        <f aca="false">IF(N158="základní",J158,0)</f>
        <v>0</v>
      </c>
      <c r="BF158" s="206" t="n">
        <f aca="false">IF(N158="snížená",J158,0)</f>
        <v>0</v>
      </c>
      <c r="BG158" s="206" t="n">
        <f aca="false">IF(N158="zákl. přenesená",J158,0)</f>
        <v>0</v>
      </c>
      <c r="BH158" s="206" t="n">
        <f aca="false">IF(N158="sníž. přenesená",J158,0)</f>
        <v>0</v>
      </c>
      <c r="BI158" s="206" t="n">
        <f aca="false">IF(N158="nulová",J158,0)</f>
        <v>0</v>
      </c>
      <c r="BJ158" s="102" t="s">
        <v>18</v>
      </c>
      <c r="BK158" s="206" t="n">
        <f aca="false">ROUND(I158*H158,2)</f>
        <v>0</v>
      </c>
      <c r="BL158" s="102" t="s">
        <v>143</v>
      </c>
      <c r="BM158" s="205" t="s">
        <v>485</v>
      </c>
    </row>
    <row r="159" s="180" customFormat="true" ht="22.8" hidden="false" customHeight="true" outlineLevel="0" collapsed="false">
      <c r="B159" s="181"/>
      <c r="D159" s="182" t="s">
        <v>75</v>
      </c>
      <c r="E159" s="191" t="s">
        <v>156</v>
      </c>
      <c r="F159" s="191" t="s">
        <v>157</v>
      </c>
      <c r="I159" s="234"/>
      <c r="J159" s="192" t="n">
        <f aca="false">BK159</f>
        <v>0</v>
      </c>
      <c r="L159" s="181"/>
      <c r="M159" s="185"/>
      <c r="N159" s="186"/>
      <c r="O159" s="186"/>
      <c r="P159" s="187" t="n">
        <f aca="false">SUM(P160:P203)</f>
        <v>33.497881</v>
      </c>
      <c r="Q159" s="186"/>
      <c r="R159" s="187" t="n">
        <f aca="false">SUM(R160:R203)</f>
        <v>0.0101976</v>
      </c>
      <c r="S159" s="186"/>
      <c r="T159" s="188" t="n">
        <f aca="false">SUM(T160:T203)</f>
        <v>3.996657</v>
      </c>
      <c r="AR159" s="182" t="s">
        <v>18</v>
      </c>
      <c r="AT159" s="189" t="s">
        <v>75</v>
      </c>
      <c r="AU159" s="189" t="s">
        <v>18</v>
      </c>
      <c r="AY159" s="182" t="s">
        <v>136</v>
      </c>
      <c r="BK159" s="190" t="n">
        <f aca="false">SUM(BK160:BK203)</f>
        <v>0</v>
      </c>
    </row>
    <row r="160" s="113" customFormat="true" ht="16.5" hidden="false" customHeight="true" outlineLevel="0" collapsed="false">
      <c r="A160" s="110"/>
      <c r="B160" s="111"/>
      <c r="C160" s="193" t="s">
        <v>156</v>
      </c>
      <c r="D160" s="193" t="s">
        <v>139</v>
      </c>
      <c r="E160" s="194" t="s">
        <v>486</v>
      </c>
      <c r="F160" s="195" t="s">
        <v>487</v>
      </c>
      <c r="G160" s="196" t="s">
        <v>238</v>
      </c>
      <c r="H160" s="197" t="n">
        <v>1</v>
      </c>
      <c r="I160" s="198" t="n">
        <v>0</v>
      </c>
      <c r="J160" s="199" t="n">
        <f aca="false">ROUND(I160*H160,2)</f>
        <v>0</v>
      </c>
      <c r="K160" s="200"/>
      <c r="L160" s="111"/>
      <c r="M160" s="201"/>
      <c r="N160" s="202" t="s">
        <v>41</v>
      </c>
      <c r="O160" s="203" t="n">
        <v>0</v>
      </c>
      <c r="P160" s="203" t="n">
        <f aca="false">O160*H160</f>
        <v>0</v>
      </c>
      <c r="Q160" s="203" t="n">
        <v>0</v>
      </c>
      <c r="R160" s="203" t="n">
        <f aca="false">Q160*H160</f>
        <v>0</v>
      </c>
      <c r="S160" s="203" t="n">
        <v>0</v>
      </c>
      <c r="T160" s="204" t="n">
        <f aca="false">S160*H160</f>
        <v>0</v>
      </c>
      <c r="U160" s="110"/>
      <c r="V160" s="110"/>
      <c r="W160" s="110"/>
      <c r="X160" s="110"/>
      <c r="Y160" s="110"/>
      <c r="Z160" s="110"/>
      <c r="AA160" s="110"/>
      <c r="AB160" s="110"/>
      <c r="AC160" s="110"/>
      <c r="AD160" s="110"/>
      <c r="AE160" s="110"/>
      <c r="AR160" s="205" t="s">
        <v>143</v>
      </c>
      <c r="AT160" s="205" t="s">
        <v>139</v>
      </c>
      <c r="AU160" s="205" t="s">
        <v>85</v>
      </c>
      <c r="AY160" s="102" t="s">
        <v>136</v>
      </c>
      <c r="BE160" s="206" t="n">
        <f aca="false">IF(N160="základní",J160,0)</f>
        <v>0</v>
      </c>
      <c r="BF160" s="206" t="n">
        <f aca="false">IF(N160="snížená",J160,0)</f>
        <v>0</v>
      </c>
      <c r="BG160" s="206" t="n">
        <f aca="false">IF(N160="zákl. přenesená",J160,0)</f>
        <v>0</v>
      </c>
      <c r="BH160" s="206" t="n">
        <f aca="false">IF(N160="sníž. přenesená",J160,0)</f>
        <v>0</v>
      </c>
      <c r="BI160" s="206" t="n">
        <f aca="false">IF(N160="nulová",J160,0)</f>
        <v>0</v>
      </c>
      <c r="BJ160" s="102" t="s">
        <v>18</v>
      </c>
      <c r="BK160" s="206" t="n">
        <f aca="false">ROUND(I160*H160,2)</f>
        <v>0</v>
      </c>
      <c r="BL160" s="102" t="s">
        <v>143</v>
      </c>
      <c r="BM160" s="205" t="s">
        <v>488</v>
      </c>
    </row>
    <row r="161" s="113" customFormat="true" ht="24.15" hidden="false" customHeight="true" outlineLevel="0" collapsed="false">
      <c r="A161" s="110"/>
      <c r="B161" s="111"/>
      <c r="C161" s="193" t="s">
        <v>23</v>
      </c>
      <c r="D161" s="193" t="s">
        <v>139</v>
      </c>
      <c r="E161" s="194" t="s">
        <v>158</v>
      </c>
      <c r="F161" s="195" t="s">
        <v>159</v>
      </c>
      <c r="G161" s="196" t="s">
        <v>142</v>
      </c>
      <c r="H161" s="197" t="n">
        <v>20.94</v>
      </c>
      <c r="I161" s="198" t="n">
        <v>0</v>
      </c>
      <c r="J161" s="199" t="n">
        <f aca="false">ROUND(I161*H161,2)</f>
        <v>0</v>
      </c>
      <c r="K161" s="200"/>
      <c r="L161" s="111"/>
      <c r="M161" s="201"/>
      <c r="N161" s="202" t="s">
        <v>41</v>
      </c>
      <c r="O161" s="203" t="n">
        <v>0.308</v>
      </c>
      <c r="P161" s="203" t="n">
        <f aca="false">O161*H161</f>
        <v>6.44952</v>
      </c>
      <c r="Q161" s="203" t="n">
        <v>4E-005</v>
      </c>
      <c r="R161" s="203" t="n">
        <f aca="false">Q161*H161</f>
        <v>0.0008376</v>
      </c>
      <c r="S161" s="203" t="n">
        <v>0</v>
      </c>
      <c r="T161" s="204" t="n">
        <f aca="false">S161*H161</f>
        <v>0</v>
      </c>
      <c r="U161" s="110"/>
      <c r="V161" s="110"/>
      <c r="W161" s="110"/>
      <c r="X161" s="110"/>
      <c r="Y161" s="110"/>
      <c r="Z161" s="110"/>
      <c r="AA161" s="110"/>
      <c r="AB161" s="110"/>
      <c r="AC161" s="110"/>
      <c r="AD161" s="110"/>
      <c r="AE161" s="110"/>
      <c r="AR161" s="205" t="s">
        <v>143</v>
      </c>
      <c r="AT161" s="205" t="s">
        <v>139</v>
      </c>
      <c r="AU161" s="205" t="s">
        <v>85</v>
      </c>
      <c r="AY161" s="102" t="s">
        <v>136</v>
      </c>
      <c r="BE161" s="206" t="n">
        <f aca="false">IF(N161="základní",J161,0)</f>
        <v>0</v>
      </c>
      <c r="BF161" s="206" t="n">
        <f aca="false">IF(N161="snížená",J161,0)</f>
        <v>0</v>
      </c>
      <c r="BG161" s="206" t="n">
        <f aca="false">IF(N161="zákl. přenesená",J161,0)</f>
        <v>0</v>
      </c>
      <c r="BH161" s="206" t="n">
        <f aca="false">IF(N161="sníž. přenesená",J161,0)</f>
        <v>0</v>
      </c>
      <c r="BI161" s="206" t="n">
        <f aca="false">IF(N161="nulová",J161,0)</f>
        <v>0</v>
      </c>
      <c r="BJ161" s="102" t="s">
        <v>18</v>
      </c>
      <c r="BK161" s="206" t="n">
        <f aca="false">ROUND(I161*H161,2)</f>
        <v>0</v>
      </c>
      <c r="BL161" s="102" t="s">
        <v>143</v>
      </c>
      <c r="BM161" s="205" t="s">
        <v>489</v>
      </c>
    </row>
    <row r="162" s="207" customFormat="true" ht="12.8" hidden="true" customHeight="false" outlineLevel="0" collapsed="false">
      <c r="B162" s="208"/>
      <c r="D162" s="209" t="s">
        <v>145</v>
      </c>
      <c r="E162" s="210"/>
      <c r="F162" s="211" t="s">
        <v>465</v>
      </c>
      <c r="H162" s="210"/>
      <c r="I162" s="212"/>
      <c r="L162" s="208"/>
      <c r="M162" s="213"/>
      <c r="N162" s="214"/>
      <c r="O162" s="214"/>
      <c r="P162" s="214"/>
      <c r="Q162" s="214"/>
      <c r="R162" s="214"/>
      <c r="S162" s="214"/>
      <c r="T162" s="215"/>
      <c r="AT162" s="210" t="s">
        <v>145</v>
      </c>
      <c r="AU162" s="210" t="s">
        <v>85</v>
      </c>
      <c r="AV162" s="207" t="s">
        <v>18</v>
      </c>
      <c r="AW162" s="207" t="s">
        <v>33</v>
      </c>
      <c r="AX162" s="207" t="s">
        <v>76</v>
      </c>
      <c r="AY162" s="210" t="s">
        <v>136</v>
      </c>
    </row>
    <row r="163" s="216" customFormat="true" ht="12.8" hidden="true" customHeight="false" outlineLevel="0" collapsed="false">
      <c r="B163" s="217"/>
      <c r="D163" s="209" t="s">
        <v>145</v>
      </c>
      <c r="E163" s="218"/>
      <c r="F163" s="219" t="s">
        <v>490</v>
      </c>
      <c r="H163" s="220" t="n">
        <v>9.22</v>
      </c>
      <c r="I163" s="221"/>
      <c r="L163" s="217"/>
      <c r="M163" s="222"/>
      <c r="N163" s="223"/>
      <c r="O163" s="223"/>
      <c r="P163" s="223"/>
      <c r="Q163" s="223"/>
      <c r="R163" s="223"/>
      <c r="S163" s="223"/>
      <c r="T163" s="224"/>
      <c r="AT163" s="218" t="s">
        <v>145</v>
      </c>
      <c r="AU163" s="218" t="s">
        <v>85</v>
      </c>
      <c r="AV163" s="216" t="s">
        <v>85</v>
      </c>
      <c r="AW163" s="216" t="s">
        <v>33</v>
      </c>
      <c r="AX163" s="216" t="s">
        <v>76</v>
      </c>
      <c r="AY163" s="218" t="s">
        <v>136</v>
      </c>
    </row>
    <row r="164" s="207" customFormat="true" ht="12.8" hidden="true" customHeight="false" outlineLevel="0" collapsed="false">
      <c r="B164" s="208"/>
      <c r="D164" s="209" t="s">
        <v>145</v>
      </c>
      <c r="E164" s="210"/>
      <c r="F164" s="211" t="s">
        <v>467</v>
      </c>
      <c r="H164" s="210"/>
      <c r="I164" s="212"/>
      <c r="L164" s="208"/>
      <c r="M164" s="213"/>
      <c r="N164" s="214"/>
      <c r="O164" s="214"/>
      <c r="P164" s="214"/>
      <c r="Q164" s="214"/>
      <c r="R164" s="214"/>
      <c r="S164" s="214"/>
      <c r="T164" s="215"/>
      <c r="AT164" s="210" t="s">
        <v>145</v>
      </c>
      <c r="AU164" s="210" t="s">
        <v>85</v>
      </c>
      <c r="AV164" s="207" t="s">
        <v>18</v>
      </c>
      <c r="AW164" s="207" t="s">
        <v>33</v>
      </c>
      <c r="AX164" s="207" t="s">
        <v>76</v>
      </c>
      <c r="AY164" s="210" t="s">
        <v>136</v>
      </c>
    </row>
    <row r="165" s="216" customFormat="true" ht="12.8" hidden="true" customHeight="false" outlineLevel="0" collapsed="false">
      <c r="B165" s="217"/>
      <c r="D165" s="209" t="s">
        <v>145</v>
      </c>
      <c r="E165" s="218"/>
      <c r="F165" s="219" t="s">
        <v>490</v>
      </c>
      <c r="H165" s="220" t="n">
        <v>9.22</v>
      </c>
      <c r="I165" s="221"/>
      <c r="L165" s="217"/>
      <c r="M165" s="222"/>
      <c r="N165" s="223"/>
      <c r="O165" s="223"/>
      <c r="P165" s="223"/>
      <c r="Q165" s="223"/>
      <c r="R165" s="223"/>
      <c r="S165" s="223"/>
      <c r="T165" s="224"/>
      <c r="AT165" s="218" t="s">
        <v>145</v>
      </c>
      <c r="AU165" s="218" t="s">
        <v>85</v>
      </c>
      <c r="AV165" s="216" t="s">
        <v>85</v>
      </c>
      <c r="AW165" s="216" t="s">
        <v>33</v>
      </c>
      <c r="AX165" s="216" t="s">
        <v>76</v>
      </c>
      <c r="AY165" s="218" t="s">
        <v>136</v>
      </c>
    </row>
    <row r="166" s="207" customFormat="true" ht="12.8" hidden="true" customHeight="false" outlineLevel="0" collapsed="false">
      <c r="B166" s="208"/>
      <c r="D166" s="209" t="s">
        <v>145</v>
      </c>
      <c r="E166" s="210"/>
      <c r="F166" s="211" t="s">
        <v>491</v>
      </c>
      <c r="H166" s="210"/>
      <c r="I166" s="212"/>
      <c r="L166" s="208"/>
      <c r="M166" s="213"/>
      <c r="N166" s="214"/>
      <c r="O166" s="214"/>
      <c r="P166" s="214"/>
      <c r="Q166" s="214"/>
      <c r="R166" s="214"/>
      <c r="S166" s="214"/>
      <c r="T166" s="215"/>
      <c r="AT166" s="210" t="s">
        <v>145</v>
      </c>
      <c r="AU166" s="210" t="s">
        <v>85</v>
      </c>
      <c r="AV166" s="207" t="s">
        <v>18</v>
      </c>
      <c r="AW166" s="207" t="s">
        <v>33</v>
      </c>
      <c r="AX166" s="207" t="s">
        <v>76</v>
      </c>
      <c r="AY166" s="210" t="s">
        <v>136</v>
      </c>
    </row>
    <row r="167" s="216" customFormat="true" ht="12.8" hidden="true" customHeight="false" outlineLevel="0" collapsed="false">
      <c r="B167" s="217"/>
      <c r="D167" s="209" t="s">
        <v>145</v>
      </c>
      <c r="E167" s="218"/>
      <c r="F167" s="219" t="s">
        <v>492</v>
      </c>
      <c r="H167" s="220" t="n">
        <v>2.5</v>
      </c>
      <c r="I167" s="221"/>
      <c r="L167" s="217"/>
      <c r="M167" s="222"/>
      <c r="N167" s="223"/>
      <c r="O167" s="223"/>
      <c r="P167" s="223"/>
      <c r="Q167" s="223"/>
      <c r="R167" s="223"/>
      <c r="S167" s="223"/>
      <c r="T167" s="224"/>
      <c r="AT167" s="218" t="s">
        <v>145</v>
      </c>
      <c r="AU167" s="218" t="s">
        <v>85</v>
      </c>
      <c r="AV167" s="216" t="s">
        <v>85</v>
      </c>
      <c r="AW167" s="216" t="s">
        <v>33</v>
      </c>
      <c r="AX167" s="216" t="s">
        <v>76</v>
      </c>
      <c r="AY167" s="218" t="s">
        <v>136</v>
      </c>
    </row>
    <row r="168" s="225" customFormat="true" ht="12.8" hidden="true" customHeight="false" outlineLevel="0" collapsed="false">
      <c r="B168" s="226"/>
      <c r="D168" s="209" t="s">
        <v>145</v>
      </c>
      <c r="E168" s="227"/>
      <c r="F168" s="228" t="s">
        <v>149</v>
      </c>
      <c r="H168" s="229" t="n">
        <v>20.94</v>
      </c>
      <c r="I168" s="230"/>
      <c r="L168" s="226"/>
      <c r="M168" s="231"/>
      <c r="N168" s="232"/>
      <c r="O168" s="232"/>
      <c r="P168" s="232"/>
      <c r="Q168" s="232"/>
      <c r="R168" s="232"/>
      <c r="S168" s="232"/>
      <c r="T168" s="233"/>
      <c r="AT168" s="227" t="s">
        <v>145</v>
      </c>
      <c r="AU168" s="227" t="s">
        <v>85</v>
      </c>
      <c r="AV168" s="225" t="s">
        <v>143</v>
      </c>
      <c r="AW168" s="225" t="s">
        <v>33</v>
      </c>
      <c r="AX168" s="225" t="s">
        <v>18</v>
      </c>
      <c r="AY168" s="227" t="s">
        <v>136</v>
      </c>
    </row>
    <row r="169" s="113" customFormat="true" ht="21.75" hidden="false" customHeight="true" outlineLevel="0" collapsed="false">
      <c r="A169" s="110"/>
      <c r="B169" s="111"/>
      <c r="C169" s="193" t="s">
        <v>197</v>
      </c>
      <c r="D169" s="193" t="s">
        <v>139</v>
      </c>
      <c r="E169" s="194" t="s">
        <v>493</v>
      </c>
      <c r="F169" s="195" t="s">
        <v>494</v>
      </c>
      <c r="G169" s="196" t="s">
        <v>142</v>
      </c>
      <c r="H169" s="197" t="n">
        <v>3.686</v>
      </c>
      <c r="I169" s="198" t="n">
        <v>0</v>
      </c>
      <c r="J169" s="199" t="n">
        <f aca="false">ROUND(I169*H169,2)</f>
        <v>0</v>
      </c>
      <c r="K169" s="200"/>
      <c r="L169" s="111"/>
      <c r="M169" s="201"/>
      <c r="N169" s="202" t="s">
        <v>41</v>
      </c>
      <c r="O169" s="203" t="n">
        <v>0.245</v>
      </c>
      <c r="P169" s="203" t="n">
        <f aca="false">O169*H169</f>
        <v>0.90307</v>
      </c>
      <c r="Q169" s="203" t="n">
        <v>0</v>
      </c>
      <c r="R169" s="203" t="n">
        <f aca="false">Q169*H169</f>
        <v>0</v>
      </c>
      <c r="S169" s="203" t="n">
        <v>0.131</v>
      </c>
      <c r="T169" s="204" t="n">
        <f aca="false">S169*H169</f>
        <v>0.482866</v>
      </c>
      <c r="U169" s="110"/>
      <c r="V169" s="110"/>
      <c r="W169" s="110"/>
      <c r="X169" s="110"/>
      <c r="Y169" s="110"/>
      <c r="Z169" s="110"/>
      <c r="AA169" s="110"/>
      <c r="AB169" s="110"/>
      <c r="AC169" s="110"/>
      <c r="AD169" s="110"/>
      <c r="AE169" s="110"/>
      <c r="AR169" s="205" t="s">
        <v>143</v>
      </c>
      <c r="AT169" s="205" t="s">
        <v>139</v>
      </c>
      <c r="AU169" s="205" t="s">
        <v>85</v>
      </c>
      <c r="AY169" s="102" t="s">
        <v>136</v>
      </c>
      <c r="BE169" s="206" t="n">
        <f aca="false">IF(N169="základní",J169,0)</f>
        <v>0</v>
      </c>
      <c r="BF169" s="206" t="n">
        <f aca="false">IF(N169="snížená",J169,0)</f>
        <v>0</v>
      </c>
      <c r="BG169" s="206" t="n">
        <f aca="false">IF(N169="zákl. přenesená",J169,0)</f>
        <v>0</v>
      </c>
      <c r="BH169" s="206" t="n">
        <f aca="false">IF(N169="sníž. přenesená",J169,0)</f>
        <v>0</v>
      </c>
      <c r="BI169" s="206" t="n">
        <f aca="false">IF(N169="nulová",J169,0)</f>
        <v>0</v>
      </c>
      <c r="BJ169" s="102" t="s">
        <v>18</v>
      </c>
      <c r="BK169" s="206" t="n">
        <f aca="false">ROUND(I169*H169,2)</f>
        <v>0</v>
      </c>
      <c r="BL169" s="102" t="s">
        <v>143</v>
      </c>
      <c r="BM169" s="205" t="s">
        <v>495</v>
      </c>
    </row>
    <row r="170" s="207" customFormat="true" ht="12.8" hidden="true" customHeight="false" outlineLevel="0" collapsed="false">
      <c r="B170" s="208"/>
      <c r="D170" s="209" t="s">
        <v>145</v>
      </c>
      <c r="E170" s="210"/>
      <c r="F170" s="211" t="s">
        <v>465</v>
      </c>
      <c r="H170" s="210"/>
      <c r="I170" s="212"/>
      <c r="L170" s="208"/>
      <c r="M170" s="213"/>
      <c r="N170" s="214"/>
      <c r="O170" s="214"/>
      <c r="P170" s="214"/>
      <c r="Q170" s="214"/>
      <c r="R170" s="214"/>
      <c r="S170" s="214"/>
      <c r="T170" s="215"/>
      <c r="AT170" s="210" t="s">
        <v>145</v>
      </c>
      <c r="AU170" s="210" t="s">
        <v>85</v>
      </c>
      <c r="AV170" s="207" t="s">
        <v>18</v>
      </c>
      <c r="AW170" s="207" t="s">
        <v>33</v>
      </c>
      <c r="AX170" s="207" t="s">
        <v>76</v>
      </c>
      <c r="AY170" s="210" t="s">
        <v>136</v>
      </c>
    </row>
    <row r="171" s="216" customFormat="true" ht="12.8" hidden="true" customHeight="false" outlineLevel="0" collapsed="false">
      <c r="B171" s="217"/>
      <c r="D171" s="209" t="s">
        <v>145</v>
      </c>
      <c r="E171" s="218"/>
      <c r="F171" s="219" t="s">
        <v>496</v>
      </c>
      <c r="H171" s="220" t="n">
        <v>1.843</v>
      </c>
      <c r="I171" s="221"/>
      <c r="L171" s="217"/>
      <c r="M171" s="222"/>
      <c r="N171" s="223"/>
      <c r="O171" s="223"/>
      <c r="P171" s="223"/>
      <c r="Q171" s="223"/>
      <c r="R171" s="223"/>
      <c r="S171" s="223"/>
      <c r="T171" s="224"/>
      <c r="AT171" s="218" t="s">
        <v>145</v>
      </c>
      <c r="AU171" s="218" t="s">
        <v>85</v>
      </c>
      <c r="AV171" s="216" t="s">
        <v>85</v>
      </c>
      <c r="AW171" s="216" t="s">
        <v>33</v>
      </c>
      <c r="AX171" s="216" t="s">
        <v>76</v>
      </c>
      <c r="AY171" s="218" t="s">
        <v>136</v>
      </c>
    </row>
    <row r="172" s="207" customFormat="true" ht="12.8" hidden="true" customHeight="false" outlineLevel="0" collapsed="false">
      <c r="B172" s="208"/>
      <c r="D172" s="209" t="s">
        <v>145</v>
      </c>
      <c r="E172" s="210"/>
      <c r="F172" s="211" t="s">
        <v>467</v>
      </c>
      <c r="H172" s="210"/>
      <c r="I172" s="212"/>
      <c r="L172" s="208"/>
      <c r="M172" s="213"/>
      <c r="N172" s="214"/>
      <c r="O172" s="214"/>
      <c r="P172" s="214"/>
      <c r="Q172" s="214"/>
      <c r="R172" s="214"/>
      <c r="S172" s="214"/>
      <c r="T172" s="215"/>
      <c r="AT172" s="210" t="s">
        <v>145</v>
      </c>
      <c r="AU172" s="210" t="s">
        <v>85</v>
      </c>
      <c r="AV172" s="207" t="s">
        <v>18</v>
      </c>
      <c r="AW172" s="207" t="s">
        <v>33</v>
      </c>
      <c r="AX172" s="207" t="s">
        <v>76</v>
      </c>
      <c r="AY172" s="210" t="s">
        <v>136</v>
      </c>
    </row>
    <row r="173" s="216" customFormat="true" ht="12.8" hidden="true" customHeight="false" outlineLevel="0" collapsed="false">
      <c r="B173" s="217"/>
      <c r="D173" s="209" t="s">
        <v>145</v>
      </c>
      <c r="E173" s="218"/>
      <c r="F173" s="219" t="s">
        <v>496</v>
      </c>
      <c r="H173" s="220" t="n">
        <v>1.843</v>
      </c>
      <c r="I173" s="221"/>
      <c r="L173" s="217"/>
      <c r="M173" s="222"/>
      <c r="N173" s="223"/>
      <c r="O173" s="223"/>
      <c r="P173" s="223"/>
      <c r="Q173" s="223"/>
      <c r="R173" s="223"/>
      <c r="S173" s="223"/>
      <c r="T173" s="224"/>
      <c r="AT173" s="218" t="s">
        <v>145</v>
      </c>
      <c r="AU173" s="218" t="s">
        <v>85</v>
      </c>
      <c r="AV173" s="216" t="s">
        <v>85</v>
      </c>
      <c r="AW173" s="216" t="s">
        <v>33</v>
      </c>
      <c r="AX173" s="216" t="s">
        <v>76</v>
      </c>
      <c r="AY173" s="218" t="s">
        <v>136</v>
      </c>
    </row>
    <row r="174" s="225" customFormat="true" ht="12.8" hidden="true" customHeight="false" outlineLevel="0" collapsed="false">
      <c r="B174" s="226"/>
      <c r="D174" s="209" t="s">
        <v>145</v>
      </c>
      <c r="E174" s="227"/>
      <c r="F174" s="228" t="s">
        <v>149</v>
      </c>
      <c r="H174" s="229" t="n">
        <v>3.686</v>
      </c>
      <c r="I174" s="230"/>
      <c r="L174" s="226"/>
      <c r="M174" s="231"/>
      <c r="N174" s="232"/>
      <c r="O174" s="232"/>
      <c r="P174" s="232"/>
      <c r="Q174" s="232"/>
      <c r="R174" s="232"/>
      <c r="S174" s="232"/>
      <c r="T174" s="233"/>
      <c r="AT174" s="227" t="s">
        <v>145</v>
      </c>
      <c r="AU174" s="227" t="s">
        <v>85</v>
      </c>
      <c r="AV174" s="225" t="s">
        <v>143</v>
      </c>
      <c r="AW174" s="225" t="s">
        <v>33</v>
      </c>
      <c r="AX174" s="225" t="s">
        <v>18</v>
      </c>
      <c r="AY174" s="227" t="s">
        <v>136</v>
      </c>
    </row>
    <row r="175" s="113" customFormat="true" ht="21.75" hidden="false" customHeight="true" outlineLevel="0" collapsed="false">
      <c r="A175" s="110"/>
      <c r="B175" s="111"/>
      <c r="C175" s="193" t="s">
        <v>205</v>
      </c>
      <c r="D175" s="193" t="s">
        <v>139</v>
      </c>
      <c r="E175" s="194" t="s">
        <v>497</v>
      </c>
      <c r="F175" s="195" t="s">
        <v>498</v>
      </c>
      <c r="G175" s="196" t="s">
        <v>142</v>
      </c>
      <c r="H175" s="197" t="n">
        <v>7.981</v>
      </c>
      <c r="I175" s="198" t="n">
        <v>0</v>
      </c>
      <c r="J175" s="199" t="n">
        <f aca="false">ROUND(I175*H175,2)</f>
        <v>0</v>
      </c>
      <c r="K175" s="200"/>
      <c r="L175" s="111"/>
      <c r="M175" s="201"/>
      <c r="N175" s="202" t="s">
        <v>41</v>
      </c>
      <c r="O175" s="203" t="n">
        <v>0.284</v>
      </c>
      <c r="P175" s="203" t="n">
        <f aca="false">O175*H175</f>
        <v>2.266604</v>
      </c>
      <c r="Q175" s="203" t="n">
        <v>0</v>
      </c>
      <c r="R175" s="203" t="n">
        <f aca="false">Q175*H175</f>
        <v>0</v>
      </c>
      <c r="S175" s="203" t="n">
        <v>0.261</v>
      </c>
      <c r="T175" s="204" t="n">
        <f aca="false">S175*H175</f>
        <v>2.083041</v>
      </c>
      <c r="U175" s="110"/>
      <c r="V175" s="110"/>
      <c r="W175" s="110"/>
      <c r="X175" s="110"/>
      <c r="Y175" s="110"/>
      <c r="Z175" s="110"/>
      <c r="AA175" s="110"/>
      <c r="AB175" s="110"/>
      <c r="AC175" s="110"/>
      <c r="AD175" s="110"/>
      <c r="AE175" s="110"/>
      <c r="AR175" s="205" t="s">
        <v>143</v>
      </c>
      <c r="AT175" s="205" t="s">
        <v>139</v>
      </c>
      <c r="AU175" s="205" t="s">
        <v>85</v>
      </c>
      <c r="AY175" s="102" t="s">
        <v>136</v>
      </c>
      <c r="BE175" s="206" t="n">
        <f aca="false">IF(N175="základní",J175,0)</f>
        <v>0</v>
      </c>
      <c r="BF175" s="206" t="n">
        <f aca="false">IF(N175="snížená",J175,0)</f>
        <v>0</v>
      </c>
      <c r="BG175" s="206" t="n">
        <f aca="false">IF(N175="zákl. přenesená",J175,0)</f>
        <v>0</v>
      </c>
      <c r="BH175" s="206" t="n">
        <f aca="false">IF(N175="sníž. přenesená",J175,0)</f>
        <v>0</v>
      </c>
      <c r="BI175" s="206" t="n">
        <f aca="false">IF(N175="nulová",J175,0)</f>
        <v>0</v>
      </c>
      <c r="BJ175" s="102" t="s">
        <v>18</v>
      </c>
      <c r="BK175" s="206" t="n">
        <f aca="false">ROUND(I175*H175,2)</f>
        <v>0</v>
      </c>
      <c r="BL175" s="102" t="s">
        <v>143</v>
      </c>
      <c r="BM175" s="205" t="s">
        <v>499</v>
      </c>
    </row>
    <row r="176" s="207" customFormat="true" ht="12.8" hidden="true" customHeight="false" outlineLevel="0" collapsed="false">
      <c r="B176" s="208"/>
      <c r="D176" s="209" t="s">
        <v>145</v>
      </c>
      <c r="E176" s="210"/>
      <c r="F176" s="211" t="s">
        <v>465</v>
      </c>
      <c r="H176" s="210"/>
      <c r="I176" s="212"/>
      <c r="L176" s="208"/>
      <c r="M176" s="213"/>
      <c r="N176" s="214"/>
      <c r="O176" s="214"/>
      <c r="P176" s="214"/>
      <c r="Q176" s="214"/>
      <c r="R176" s="214"/>
      <c r="S176" s="214"/>
      <c r="T176" s="215"/>
      <c r="AT176" s="210" t="s">
        <v>145</v>
      </c>
      <c r="AU176" s="210" t="s">
        <v>85</v>
      </c>
      <c r="AV176" s="207" t="s">
        <v>18</v>
      </c>
      <c r="AW176" s="207" t="s">
        <v>33</v>
      </c>
      <c r="AX176" s="207" t="s">
        <v>76</v>
      </c>
      <c r="AY176" s="210" t="s">
        <v>136</v>
      </c>
    </row>
    <row r="177" s="216" customFormat="true" ht="12.8" hidden="true" customHeight="false" outlineLevel="0" collapsed="false">
      <c r="B177" s="217"/>
      <c r="D177" s="209" t="s">
        <v>145</v>
      </c>
      <c r="E177" s="218"/>
      <c r="F177" s="219" t="s">
        <v>500</v>
      </c>
      <c r="H177" s="220" t="n">
        <v>3.518</v>
      </c>
      <c r="I177" s="221"/>
      <c r="L177" s="217"/>
      <c r="M177" s="222"/>
      <c r="N177" s="223"/>
      <c r="O177" s="223"/>
      <c r="P177" s="223"/>
      <c r="Q177" s="223"/>
      <c r="R177" s="223"/>
      <c r="S177" s="223"/>
      <c r="T177" s="224"/>
      <c r="AT177" s="218" t="s">
        <v>145</v>
      </c>
      <c r="AU177" s="218" t="s">
        <v>85</v>
      </c>
      <c r="AV177" s="216" t="s">
        <v>85</v>
      </c>
      <c r="AW177" s="216" t="s">
        <v>33</v>
      </c>
      <c r="AX177" s="216" t="s">
        <v>76</v>
      </c>
      <c r="AY177" s="218" t="s">
        <v>136</v>
      </c>
    </row>
    <row r="178" s="207" customFormat="true" ht="12.8" hidden="true" customHeight="false" outlineLevel="0" collapsed="false">
      <c r="B178" s="208"/>
      <c r="D178" s="209" t="s">
        <v>145</v>
      </c>
      <c r="E178" s="210"/>
      <c r="F178" s="211" t="s">
        <v>467</v>
      </c>
      <c r="H178" s="210"/>
      <c r="I178" s="212"/>
      <c r="L178" s="208"/>
      <c r="M178" s="213"/>
      <c r="N178" s="214"/>
      <c r="O178" s="214"/>
      <c r="P178" s="214"/>
      <c r="Q178" s="214"/>
      <c r="R178" s="214"/>
      <c r="S178" s="214"/>
      <c r="T178" s="215"/>
      <c r="AT178" s="210" t="s">
        <v>145</v>
      </c>
      <c r="AU178" s="210" t="s">
        <v>85</v>
      </c>
      <c r="AV178" s="207" t="s">
        <v>18</v>
      </c>
      <c r="AW178" s="207" t="s">
        <v>33</v>
      </c>
      <c r="AX178" s="207" t="s">
        <v>76</v>
      </c>
      <c r="AY178" s="210" t="s">
        <v>136</v>
      </c>
    </row>
    <row r="179" s="216" customFormat="true" ht="12.8" hidden="true" customHeight="false" outlineLevel="0" collapsed="false">
      <c r="B179" s="217"/>
      <c r="D179" s="209" t="s">
        <v>145</v>
      </c>
      <c r="E179" s="218"/>
      <c r="F179" s="219" t="s">
        <v>501</v>
      </c>
      <c r="H179" s="220" t="n">
        <v>5.863</v>
      </c>
      <c r="I179" s="221"/>
      <c r="L179" s="217"/>
      <c r="M179" s="222"/>
      <c r="N179" s="223"/>
      <c r="O179" s="223"/>
      <c r="P179" s="223"/>
      <c r="Q179" s="223"/>
      <c r="R179" s="223"/>
      <c r="S179" s="223"/>
      <c r="T179" s="224"/>
      <c r="AT179" s="218" t="s">
        <v>145</v>
      </c>
      <c r="AU179" s="218" t="s">
        <v>85</v>
      </c>
      <c r="AV179" s="216" t="s">
        <v>85</v>
      </c>
      <c r="AW179" s="216" t="s">
        <v>33</v>
      </c>
      <c r="AX179" s="216" t="s">
        <v>76</v>
      </c>
      <c r="AY179" s="218" t="s">
        <v>136</v>
      </c>
    </row>
    <row r="180" s="216" customFormat="true" ht="12.8" hidden="true" customHeight="false" outlineLevel="0" collapsed="false">
      <c r="B180" s="217"/>
      <c r="D180" s="209" t="s">
        <v>145</v>
      </c>
      <c r="E180" s="218"/>
      <c r="F180" s="219" t="s">
        <v>502</v>
      </c>
      <c r="H180" s="220" t="n">
        <v>-1.4</v>
      </c>
      <c r="I180" s="221"/>
      <c r="L180" s="217"/>
      <c r="M180" s="222"/>
      <c r="N180" s="223"/>
      <c r="O180" s="223"/>
      <c r="P180" s="223"/>
      <c r="Q180" s="223"/>
      <c r="R180" s="223"/>
      <c r="S180" s="223"/>
      <c r="T180" s="224"/>
      <c r="AT180" s="218" t="s">
        <v>145</v>
      </c>
      <c r="AU180" s="218" t="s">
        <v>85</v>
      </c>
      <c r="AV180" s="216" t="s">
        <v>85</v>
      </c>
      <c r="AW180" s="216" t="s">
        <v>33</v>
      </c>
      <c r="AX180" s="216" t="s">
        <v>76</v>
      </c>
      <c r="AY180" s="218" t="s">
        <v>136</v>
      </c>
    </row>
    <row r="181" s="225" customFormat="true" ht="12.8" hidden="true" customHeight="false" outlineLevel="0" collapsed="false">
      <c r="B181" s="226"/>
      <c r="D181" s="209" t="s">
        <v>145</v>
      </c>
      <c r="E181" s="227"/>
      <c r="F181" s="228" t="s">
        <v>149</v>
      </c>
      <c r="H181" s="229" t="n">
        <v>7.981</v>
      </c>
      <c r="I181" s="230"/>
      <c r="L181" s="226"/>
      <c r="M181" s="231"/>
      <c r="N181" s="232"/>
      <c r="O181" s="232"/>
      <c r="P181" s="232"/>
      <c r="Q181" s="232"/>
      <c r="R181" s="232"/>
      <c r="S181" s="232"/>
      <c r="T181" s="233"/>
      <c r="AT181" s="227" t="s">
        <v>145</v>
      </c>
      <c r="AU181" s="227" t="s">
        <v>85</v>
      </c>
      <c r="AV181" s="225" t="s">
        <v>143</v>
      </c>
      <c r="AW181" s="225" t="s">
        <v>33</v>
      </c>
      <c r="AX181" s="225" t="s">
        <v>18</v>
      </c>
      <c r="AY181" s="227" t="s">
        <v>136</v>
      </c>
    </row>
    <row r="182" s="113" customFormat="true" ht="24.15" hidden="false" customHeight="true" outlineLevel="0" collapsed="false">
      <c r="A182" s="110"/>
      <c r="B182" s="111"/>
      <c r="C182" s="193" t="s">
        <v>211</v>
      </c>
      <c r="D182" s="193" t="s">
        <v>139</v>
      </c>
      <c r="E182" s="194" t="s">
        <v>503</v>
      </c>
      <c r="F182" s="195" t="s">
        <v>504</v>
      </c>
      <c r="G182" s="196" t="s">
        <v>458</v>
      </c>
      <c r="H182" s="197" t="n">
        <v>0.469</v>
      </c>
      <c r="I182" s="198" t="n">
        <v>0</v>
      </c>
      <c r="J182" s="199" t="n">
        <f aca="false">ROUND(I182*H182,2)</f>
        <v>0</v>
      </c>
      <c r="K182" s="200"/>
      <c r="L182" s="111"/>
      <c r="M182" s="201"/>
      <c r="N182" s="202" t="s">
        <v>41</v>
      </c>
      <c r="O182" s="203" t="n">
        <v>2.713</v>
      </c>
      <c r="P182" s="203" t="n">
        <f aca="false">O182*H182</f>
        <v>1.272397</v>
      </c>
      <c r="Q182" s="203" t="n">
        <v>0</v>
      </c>
      <c r="R182" s="203" t="n">
        <f aca="false">Q182*H182</f>
        <v>0</v>
      </c>
      <c r="S182" s="203" t="n">
        <v>1.8</v>
      </c>
      <c r="T182" s="204" t="n">
        <f aca="false">S182*H182</f>
        <v>0.8442</v>
      </c>
      <c r="U182" s="110"/>
      <c r="V182" s="110"/>
      <c r="W182" s="110"/>
      <c r="X182" s="110"/>
      <c r="Y182" s="110"/>
      <c r="Z182" s="110"/>
      <c r="AA182" s="110"/>
      <c r="AB182" s="110"/>
      <c r="AC182" s="110"/>
      <c r="AD182" s="110"/>
      <c r="AE182" s="110"/>
      <c r="AR182" s="205" t="s">
        <v>143</v>
      </c>
      <c r="AT182" s="205" t="s">
        <v>139</v>
      </c>
      <c r="AU182" s="205" t="s">
        <v>85</v>
      </c>
      <c r="AY182" s="102" t="s">
        <v>136</v>
      </c>
      <c r="BE182" s="206" t="n">
        <f aca="false">IF(N182="základní",J182,0)</f>
        <v>0</v>
      </c>
      <c r="BF182" s="206" t="n">
        <f aca="false">IF(N182="snížená",J182,0)</f>
        <v>0</v>
      </c>
      <c r="BG182" s="206" t="n">
        <f aca="false">IF(N182="zákl. přenesená",J182,0)</f>
        <v>0</v>
      </c>
      <c r="BH182" s="206" t="n">
        <f aca="false">IF(N182="sníž. přenesená",J182,0)</f>
        <v>0</v>
      </c>
      <c r="BI182" s="206" t="n">
        <f aca="false">IF(N182="nulová",J182,0)</f>
        <v>0</v>
      </c>
      <c r="BJ182" s="102" t="s">
        <v>18</v>
      </c>
      <c r="BK182" s="206" t="n">
        <f aca="false">ROUND(I182*H182,2)</f>
        <v>0</v>
      </c>
      <c r="BL182" s="102" t="s">
        <v>143</v>
      </c>
      <c r="BM182" s="205" t="s">
        <v>505</v>
      </c>
    </row>
    <row r="183" s="207" customFormat="true" ht="12.8" hidden="true" customHeight="false" outlineLevel="0" collapsed="false">
      <c r="B183" s="208"/>
      <c r="D183" s="209" t="s">
        <v>145</v>
      </c>
      <c r="E183" s="210"/>
      <c r="F183" s="211" t="s">
        <v>467</v>
      </c>
      <c r="H183" s="210"/>
      <c r="I183" s="212"/>
      <c r="L183" s="208"/>
      <c r="M183" s="213"/>
      <c r="N183" s="214"/>
      <c r="O183" s="214"/>
      <c r="P183" s="214"/>
      <c r="Q183" s="214"/>
      <c r="R183" s="214"/>
      <c r="S183" s="214"/>
      <c r="T183" s="215"/>
      <c r="AT183" s="210" t="s">
        <v>145</v>
      </c>
      <c r="AU183" s="210" t="s">
        <v>85</v>
      </c>
      <c r="AV183" s="207" t="s">
        <v>18</v>
      </c>
      <c r="AW183" s="207" t="s">
        <v>33</v>
      </c>
      <c r="AX183" s="207" t="s">
        <v>76</v>
      </c>
      <c r="AY183" s="210" t="s">
        <v>136</v>
      </c>
    </row>
    <row r="184" s="216" customFormat="true" ht="12.8" hidden="true" customHeight="false" outlineLevel="0" collapsed="false">
      <c r="B184" s="217"/>
      <c r="D184" s="209" t="s">
        <v>145</v>
      </c>
      <c r="E184" s="218"/>
      <c r="F184" s="219" t="s">
        <v>506</v>
      </c>
      <c r="H184" s="220" t="n">
        <v>0.469</v>
      </c>
      <c r="I184" s="221"/>
      <c r="L184" s="217"/>
      <c r="M184" s="222"/>
      <c r="N184" s="223"/>
      <c r="O184" s="223"/>
      <c r="P184" s="223"/>
      <c r="Q184" s="223"/>
      <c r="R184" s="223"/>
      <c r="S184" s="223"/>
      <c r="T184" s="224"/>
      <c r="AT184" s="218" t="s">
        <v>145</v>
      </c>
      <c r="AU184" s="218" t="s">
        <v>85</v>
      </c>
      <c r="AV184" s="216" t="s">
        <v>85</v>
      </c>
      <c r="AW184" s="216" t="s">
        <v>33</v>
      </c>
      <c r="AX184" s="216" t="s">
        <v>18</v>
      </c>
      <c r="AY184" s="218" t="s">
        <v>136</v>
      </c>
    </row>
    <row r="185" s="113" customFormat="true" ht="21.75" hidden="false" customHeight="true" outlineLevel="0" collapsed="false">
      <c r="A185" s="110"/>
      <c r="B185" s="111"/>
      <c r="C185" s="193" t="s">
        <v>215</v>
      </c>
      <c r="D185" s="193" t="s">
        <v>139</v>
      </c>
      <c r="E185" s="194" t="s">
        <v>171</v>
      </c>
      <c r="F185" s="195" t="s">
        <v>172</v>
      </c>
      <c r="G185" s="196" t="s">
        <v>142</v>
      </c>
      <c r="H185" s="197" t="n">
        <v>18.44</v>
      </c>
      <c r="I185" s="198" t="n">
        <v>0</v>
      </c>
      <c r="J185" s="199" t="n">
        <f aca="false">ROUND(I185*H185,2)</f>
        <v>0</v>
      </c>
      <c r="K185" s="200"/>
      <c r="L185" s="111"/>
      <c r="M185" s="201"/>
      <c r="N185" s="202" t="s">
        <v>41</v>
      </c>
      <c r="O185" s="203" t="n">
        <v>0.306</v>
      </c>
      <c r="P185" s="203" t="n">
        <f aca="false">O185*H185</f>
        <v>5.64264</v>
      </c>
      <c r="Q185" s="203" t="n">
        <v>0</v>
      </c>
      <c r="R185" s="203" t="n">
        <f aca="false">Q185*H185</f>
        <v>0</v>
      </c>
      <c r="S185" s="203" t="n">
        <v>0</v>
      </c>
      <c r="T185" s="204" t="n">
        <f aca="false">S185*H185</f>
        <v>0</v>
      </c>
      <c r="U185" s="110"/>
      <c r="V185" s="110"/>
      <c r="W185" s="110"/>
      <c r="X185" s="110"/>
      <c r="Y185" s="110"/>
      <c r="Z185" s="110"/>
      <c r="AA185" s="110"/>
      <c r="AB185" s="110"/>
      <c r="AC185" s="110"/>
      <c r="AD185" s="110"/>
      <c r="AE185" s="110"/>
      <c r="AR185" s="205" t="s">
        <v>143</v>
      </c>
      <c r="AT185" s="205" t="s">
        <v>139</v>
      </c>
      <c r="AU185" s="205" t="s">
        <v>85</v>
      </c>
      <c r="AY185" s="102" t="s">
        <v>136</v>
      </c>
      <c r="BE185" s="206" t="n">
        <f aca="false">IF(N185="základní",J185,0)</f>
        <v>0</v>
      </c>
      <c r="BF185" s="206" t="n">
        <f aca="false">IF(N185="snížená",J185,0)</f>
        <v>0</v>
      </c>
      <c r="BG185" s="206" t="n">
        <f aca="false">IF(N185="zákl. přenesená",J185,0)</f>
        <v>0</v>
      </c>
      <c r="BH185" s="206" t="n">
        <f aca="false">IF(N185="sníž. přenesená",J185,0)</f>
        <v>0</v>
      </c>
      <c r="BI185" s="206" t="n">
        <f aca="false">IF(N185="nulová",J185,0)</f>
        <v>0</v>
      </c>
      <c r="BJ185" s="102" t="s">
        <v>18</v>
      </c>
      <c r="BK185" s="206" t="n">
        <f aca="false">ROUND(I185*H185,2)</f>
        <v>0</v>
      </c>
      <c r="BL185" s="102" t="s">
        <v>143</v>
      </c>
      <c r="BM185" s="205" t="s">
        <v>507</v>
      </c>
    </row>
    <row r="186" s="207" customFormat="true" ht="12.8" hidden="true" customHeight="false" outlineLevel="0" collapsed="false">
      <c r="B186" s="208"/>
      <c r="D186" s="209" t="s">
        <v>145</v>
      </c>
      <c r="E186" s="210"/>
      <c r="F186" s="211" t="s">
        <v>465</v>
      </c>
      <c r="H186" s="210"/>
      <c r="I186" s="212"/>
      <c r="L186" s="208"/>
      <c r="M186" s="213"/>
      <c r="N186" s="214"/>
      <c r="O186" s="214"/>
      <c r="P186" s="214"/>
      <c r="Q186" s="214"/>
      <c r="R186" s="214"/>
      <c r="S186" s="214"/>
      <c r="T186" s="215"/>
      <c r="AT186" s="210" t="s">
        <v>145</v>
      </c>
      <c r="AU186" s="210" t="s">
        <v>85</v>
      </c>
      <c r="AV186" s="207" t="s">
        <v>18</v>
      </c>
      <c r="AW186" s="207" t="s">
        <v>33</v>
      </c>
      <c r="AX186" s="207" t="s">
        <v>76</v>
      </c>
      <c r="AY186" s="210" t="s">
        <v>136</v>
      </c>
    </row>
    <row r="187" s="216" customFormat="true" ht="12.8" hidden="true" customHeight="false" outlineLevel="0" collapsed="false">
      <c r="B187" s="217"/>
      <c r="D187" s="209" t="s">
        <v>145</v>
      </c>
      <c r="E187" s="218"/>
      <c r="F187" s="219" t="s">
        <v>490</v>
      </c>
      <c r="H187" s="220" t="n">
        <v>9.22</v>
      </c>
      <c r="I187" s="221"/>
      <c r="L187" s="217"/>
      <c r="M187" s="222"/>
      <c r="N187" s="223"/>
      <c r="O187" s="223"/>
      <c r="P187" s="223"/>
      <c r="Q187" s="223"/>
      <c r="R187" s="223"/>
      <c r="S187" s="223"/>
      <c r="T187" s="224"/>
      <c r="AT187" s="218" t="s">
        <v>145</v>
      </c>
      <c r="AU187" s="218" t="s">
        <v>85</v>
      </c>
      <c r="AV187" s="216" t="s">
        <v>85</v>
      </c>
      <c r="AW187" s="216" t="s">
        <v>33</v>
      </c>
      <c r="AX187" s="216" t="s">
        <v>76</v>
      </c>
      <c r="AY187" s="218" t="s">
        <v>136</v>
      </c>
    </row>
    <row r="188" s="207" customFormat="true" ht="12.8" hidden="true" customHeight="false" outlineLevel="0" collapsed="false">
      <c r="B188" s="208"/>
      <c r="D188" s="209" t="s">
        <v>145</v>
      </c>
      <c r="E188" s="210"/>
      <c r="F188" s="211" t="s">
        <v>467</v>
      </c>
      <c r="H188" s="210"/>
      <c r="I188" s="212"/>
      <c r="L188" s="208"/>
      <c r="M188" s="213"/>
      <c r="N188" s="214"/>
      <c r="O188" s="214"/>
      <c r="P188" s="214"/>
      <c r="Q188" s="214"/>
      <c r="R188" s="214"/>
      <c r="S188" s="214"/>
      <c r="T188" s="215"/>
      <c r="AT188" s="210" t="s">
        <v>145</v>
      </c>
      <c r="AU188" s="210" t="s">
        <v>85</v>
      </c>
      <c r="AV188" s="207" t="s">
        <v>18</v>
      </c>
      <c r="AW188" s="207" t="s">
        <v>33</v>
      </c>
      <c r="AX188" s="207" t="s">
        <v>76</v>
      </c>
      <c r="AY188" s="210" t="s">
        <v>136</v>
      </c>
    </row>
    <row r="189" s="216" customFormat="true" ht="12.8" hidden="true" customHeight="false" outlineLevel="0" collapsed="false">
      <c r="B189" s="217"/>
      <c r="D189" s="209" t="s">
        <v>145</v>
      </c>
      <c r="E189" s="218"/>
      <c r="F189" s="219" t="s">
        <v>490</v>
      </c>
      <c r="H189" s="220" t="n">
        <v>9.22</v>
      </c>
      <c r="I189" s="221"/>
      <c r="L189" s="217"/>
      <c r="M189" s="222"/>
      <c r="N189" s="223"/>
      <c r="O189" s="223"/>
      <c r="P189" s="223"/>
      <c r="Q189" s="223"/>
      <c r="R189" s="223"/>
      <c r="S189" s="223"/>
      <c r="T189" s="224"/>
      <c r="AT189" s="218" t="s">
        <v>145</v>
      </c>
      <c r="AU189" s="218" t="s">
        <v>85</v>
      </c>
      <c r="AV189" s="216" t="s">
        <v>85</v>
      </c>
      <c r="AW189" s="216" t="s">
        <v>33</v>
      </c>
      <c r="AX189" s="216" t="s">
        <v>76</v>
      </c>
      <c r="AY189" s="218" t="s">
        <v>136</v>
      </c>
    </row>
    <row r="190" s="225" customFormat="true" ht="12.8" hidden="true" customHeight="false" outlineLevel="0" collapsed="false">
      <c r="B190" s="226"/>
      <c r="D190" s="209" t="s">
        <v>145</v>
      </c>
      <c r="E190" s="227"/>
      <c r="F190" s="228" t="s">
        <v>149</v>
      </c>
      <c r="H190" s="229" t="n">
        <v>18.44</v>
      </c>
      <c r="I190" s="230"/>
      <c r="L190" s="226"/>
      <c r="M190" s="231"/>
      <c r="N190" s="232"/>
      <c r="O190" s="232"/>
      <c r="P190" s="232"/>
      <c r="Q190" s="232"/>
      <c r="R190" s="232"/>
      <c r="S190" s="232"/>
      <c r="T190" s="233"/>
      <c r="AT190" s="227" t="s">
        <v>145</v>
      </c>
      <c r="AU190" s="227" t="s">
        <v>85</v>
      </c>
      <c r="AV190" s="225" t="s">
        <v>143</v>
      </c>
      <c r="AW190" s="225" t="s">
        <v>33</v>
      </c>
      <c r="AX190" s="225" t="s">
        <v>18</v>
      </c>
      <c r="AY190" s="227" t="s">
        <v>136</v>
      </c>
    </row>
    <row r="191" s="113" customFormat="true" ht="24.15" hidden="false" customHeight="true" outlineLevel="0" collapsed="false">
      <c r="A191" s="110"/>
      <c r="B191" s="111"/>
      <c r="C191" s="193" t="s">
        <v>7</v>
      </c>
      <c r="D191" s="193" t="s">
        <v>139</v>
      </c>
      <c r="E191" s="194" t="s">
        <v>508</v>
      </c>
      <c r="F191" s="195" t="s">
        <v>509</v>
      </c>
      <c r="G191" s="196" t="s">
        <v>142</v>
      </c>
      <c r="H191" s="197" t="n">
        <v>0.21</v>
      </c>
      <c r="I191" s="198" t="n">
        <v>0</v>
      </c>
      <c r="J191" s="199" t="n">
        <f aca="false">ROUND(I191*H191,2)</f>
        <v>0</v>
      </c>
      <c r="K191" s="200"/>
      <c r="L191" s="111"/>
      <c r="M191" s="201"/>
      <c r="N191" s="202" t="s">
        <v>41</v>
      </c>
      <c r="O191" s="203" t="n">
        <v>1.105</v>
      </c>
      <c r="P191" s="203" t="n">
        <f aca="false">O191*H191</f>
        <v>0.23205</v>
      </c>
      <c r="Q191" s="203" t="n">
        <v>0</v>
      </c>
      <c r="R191" s="203" t="n">
        <f aca="false">Q191*H191</f>
        <v>0</v>
      </c>
      <c r="S191" s="203" t="n">
        <v>0.065</v>
      </c>
      <c r="T191" s="204" t="n">
        <f aca="false">S191*H191</f>
        <v>0.01365</v>
      </c>
      <c r="U191" s="110"/>
      <c r="V191" s="110"/>
      <c r="W191" s="110"/>
      <c r="X191" s="110"/>
      <c r="Y191" s="110"/>
      <c r="Z191" s="110"/>
      <c r="AA191" s="110"/>
      <c r="AB191" s="110"/>
      <c r="AC191" s="110"/>
      <c r="AD191" s="110"/>
      <c r="AE191" s="110"/>
      <c r="AR191" s="205" t="s">
        <v>143</v>
      </c>
      <c r="AT191" s="205" t="s">
        <v>139</v>
      </c>
      <c r="AU191" s="205" t="s">
        <v>85</v>
      </c>
      <c r="AY191" s="102" t="s">
        <v>136</v>
      </c>
      <c r="BE191" s="206" t="n">
        <f aca="false">IF(N191="základní",J191,0)</f>
        <v>0</v>
      </c>
      <c r="BF191" s="206" t="n">
        <f aca="false">IF(N191="snížená",J191,0)</f>
        <v>0</v>
      </c>
      <c r="BG191" s="206" t="n">
        <f aca="false">IF(N191="zákl. přenesená",J191,0)</f>
        <v>0</v>
      </c>
      <c r="BH191" s="206" t="n">
        <f aca="false">IF(N191="sníž. přenesená",J191,0)</f>
        <v>0</v>
      </c>
      <c r="BI191" s="206" t="n">
        <f aca="false">IF(N191="nulová",J191,0)</f>
        <v>0</v>
      </c>
      <c r="BJ191" s="102" t="s">
        <v>18</v>
      </c>
      <c r="BK191" s="206" t="n">
        <f aca="false">ROUND(I191*H191,2)</f>
        <v>0</v>
      </c>
      <c r="BL191" s="102" t="s">
        <v>143</v>
      </c>
      <c r="BM191" s="205" t="s">
        <v>510</v>
      </c>
    </row>
    <row r="192" s="216" customFormat="true" ht="12.8" hidden="true" customHeight="false" outlineLevel="0" collapsed="false">
      <c r="B192" s="217"/>
      <c r="D192" s="209" t="s">
        <v>145</v>
      </c>
      <c r="E192" s="218"/>
      <c r="F192" s="219" t="s">
        <v>511</v>
      </c>
      <c r="H192" s="220" t="n">
        <v>0.21</v>
      </c>
      <c r="I192" s="221"/>
      <c r="L192" s="217"/>
      <c r="M192" s="222"/>
      <c r="N192" s="223"/>
      <c r="O192" s="223"/>
      <c r="P192" s="223"/>
      <c r="Q192" s="223"/>
      <c r="R192" s="223"/>
      <c r="S192" s="223"/>
      <c r="T192" s="224"/>
      <c r="AT192" s="218" t="s">
        <v>145</v>
      </c>
      <c r="AU192" s="218" t="s">
        <v>85</v>
      </c>
      <c r="AV192" s="216" t="s">
        <v>85</v>
      </c>
      <c r="AW192" s="216" t="s">
        <v>33</v>
      </c>
      <c r="AX192" s="216" t="s">
        <v>18</v>
      </c>
      <c r="AY192" s="218" t="s">
        <v>136</v>
      </c>
    </row>
    <row r="193" s="113" customFormat="true" ht="21.75" hidden="false" customHeight="true" outlineLevel="0" collapsed="false">
      <c r="A193" s="110"/>
      <c r="B193" s="111"/>
      <c r="C193" s="193" t="s">
        <v>209</v>
      </c>
      <c r="D193" s="193" t="s">
        <v>139</v>
      </c>
      <c r="E193" s="194" t="s">
        <v>512</v>
      </c>
      <c r="F193" s="195" t="s">
        <v>513</v>
      </c>
      <c r="G193" s="196" t="s">
        <v>142</v>
      </c>
      <c r="H193" s="197" t="n">
        <v>4.4</v>
      </c>
      <c r="I193" s="198" t="n">
        <v>0</v>
      </c>
      <c r="J193" s="199" t="n">
        <f aca="false">ROUND(I193*H193,2)</f>
        <v>0</v>
      </c>
      <c r="K193" s="200"/>
      <c r="L193" s="111"/>
      <c r="M193" s="201"/>
      <c r="N193" s="202" t="s">
        <v>41</v>
      </c>
      <c r="O193" s="203" t="n">
        <v>0.939</v>
      </c>
      <c r="P193" s="203" t="n">
        <f aca="false">O193*H193</f>
        <v>4.1316</v>
      </c>
      <c r="Q193" s="203" t="n">
        <v>0</v>
      </c>
      <c r="R193" s="203" t="n">
        <f aca="false">Q193*H193</f>
        <v>0</v>
      </c>
      <c r="S193" s="203" t="n">
        <v>0.076</v>
      </c>
      <c r="T193" s="204" t="n">
        <f aca="false">S193*H193</f>
        <v>0.3344</v>
      </c>
      <c r="U193" s="110"/>
      <c r="V193" s="110"/>
      <c r="W193" s="110"/>
      <c r="X193" s="110"/>
      <c r="Y193" s="110"/>
      <c r="Z193" s="110"/>
      <c r="AA193" s="110"/>
      <c r="AB193" s="110"/>
      <c r="AC193" s="110"/>
      <c r="AD193" s="110"/>
      <c r="AE193" s="110"/>
      <c r="AR193" s="205" t="s">
        <v>143</v>
      </c>
      <c r="AT193" s="205" t="s">
        <v>139</v>
      </c>
      <c r="AU193" s="205" t="s">
        <v>85</v>
      </c>
      <c r="AY193" s="102" t="s">
        <v>136</v>
      </c>
      <c r="BE193" s="206" t="n">
        <f aca="false">IF(N193="základní",J193,0)</f>
        <v>0</v>
      </c>
      <c r="BF193" s="206" t="n">
        <f aca="false">IF(N193="snížená",J193,0)</f>
        <v>0</v>
      </c>
      <c r="BG193" s="206" t="n">
        <f aca="false">IF(N193="zákl. přenesená",J193,0)</f>
        <v>0</v>
      </c>
      <c r="BH193" s="206" t="n">
        <f aca="false">IF(N193="sníž. přenesená",J193,0)</f>
        <v>0</v>
      </c>
      <c r="BI193" s="206" t="n">
        <f aca="false">IF(N193="nulová",J193,0)</f>
        <v>0</v>
      </c>
      <c r="BJ193" s="102" t="s">
        <v>18</v>
      </c>
      <c r="BK193" s="206" t="n">
        <f aca="false">ROUND(I193*H193,2)</f>
        <v>0</v>
      </c>
      <c r="BL193" s="102" t="s">
        <v>143</v>
      </c>
      <c r="BM193" s="205" t="s">
        <v>514</v>
      </c>
    </row>
    <row r="194" s="207" customFormat="true" ht="12.8" hidden="true" customHeight="false" outlineLevel="0" collapsed="false">
      <c r="B194" s="208"/>
      <c r="D194" s="209" t="s">
        <v>145</v>
      </c>
      <c r="E194" s="210"/>
      <c r="F194" s="211" t="s">
        <v>467</v>
      </c>
      <c r="H194" s="210"/>
      <c r="I194" s="212"/>
      <c r="L194" s="208"/>
      <c r="M194" s="213"/>
      <c r="N194" s="214"/>
      <c r="O194" s="214"/>
      <c r="P194" s="214"/>
      <c r="Q194" s="214"/>
      <c r="R194" s="214"/>
      <c r="S194" s="214"/>
      <c r="T194" s="215"/>
      <c r="AT194" s="210" t="s">
        <v>145</v>
      </c>
      <c r="AU194" s="210" t="s">
        <v>85</v>
      </c>
      <c r="AV194" s="207" t="s">
        <v>18</v>
      </c>
      <c r="AW194" s="207" t="s">
        <v>33</v>
      </c>
      <c r="AX194" s="207" t="s">
        <v>76</v>
      </c>
      <c r="AY194" s="210" t="s">
        <v>136</v>
      </c>
    </row>
    <row r="195" s="216" customFormat="true" ht="12.8" hidden="true" customHeight="false" outlineLevel="0" collapsed="false">
      <c r="B195" s="217"/>
      <c r="D195" s="209" t="s">
        <v>145</v>
      </c>
      <c r="E195" s="218"/>
      <c r="F195" s="219" t="s">
        <v>515</v>
      </c>
      <c r="H195" s="220" t="n">
        <v>1.2</v>
      </c>
      <c r="I195" s="221"/>
      <c r="L195" s="217"/>
      <c r="M195" s="222"/>
      <c r="N195" s="223"/>
      <c r="O195" s="223"/>
      <c r="P195" s="223"/>
      <c r="Q195" s="223"/>
      <c r="R195" s="223"/>
      <c r="S195" s="223"/>
      <c r="T195" s="224"/>
      <c r="AT195" s="218" t="s">
        <v>145</v>
      </c>
      <c r="AU195" s="218" t="s">
        <v>85</v>
      </c>
      <c r="AV195" s="216" t="s">
        <v>85</v>
      </c>
      <c r="AW195" s="216" t="s">
        <v>33</v>
      </c>
      <c r="AX195" s="216" t="s">
        <v>76</v>
      </c>
      <c r="AY195" s="218" t="s">
        <v>136</v>
      </c>
    </row>
    <row r="196" s="216" customFormat="true" ht="12.8" hidden="true" customHeight="false" outlineLevel="0" collapsed="false">
      <c r="B196" s="217"/>
      <c r="D196" s="209" t="s">
        <v>145</v>
      </c>
      <c r="E196" s="218"/>
      <c r="F196" s="219" t="s">
        <v>516</v>
      </c>
      <c r="H196" s="220" t="n">
        <v>1.6</v>
      </c>
      <c r="I196" s="221"/>
      <c r="L196" s="217"/>
      <c r="M196" s="222"/>
      <c r="N196" s="223"/>
      <c r="O196" s="223"/>
      <c r="P196" s="223"/>
      <c r="Q196" s="223"/>
      <c r="R196" s="223"/>
      <c r="S196" s="223"/>
      <c r="T196" s="224"/>
      <c r="AT196" s="218" t="s">
        <v>145</v>
      </c>
      <c r="AU196" s="218" t="s">
        <v>85</v>
      </c>
      <c r="AV196" s="216" t="s">
        <v>85</v>
      </c>
      <c r="AW196" s="216" t="s">
        <v>33</v>
      </c>
      <c r="AX196" s="216" t="s">
        <v>76</v>
      </c>
      <c r="AY196" s="218" t="s">
        <v>136</v>
      </c>
    </row>
    <row r="197" s="207" customFormat="true" ht="12.8" hidden="true" customHeight="false" outlineLevel="0" collapsed="false">
      <c r="B197" s="208"/>
      <c r="D197" s="209" t="s">
        <v>145</v>
      </c>
      <c r="E197" s="210"/>
      <c r="F197" s="211" t="s">
        <v>491</v>
      </c>
      <c r="H197" s="210"/>
      <c r="I197" s="212"/>
      <c r="L197" s="208"/>
      <c r="M197" s="213"/>
      <c r="N197" s="214"/>
      <c r="O197" s="214"/>
      <c r="P197" s="214"/>
      <c r="Q197" s="214"/>
      <c r="R197" s="214"/>
      <c r="S197" s="214"/>
      <c r="T197" s="215"/>
      <c r="AT197" s="210" t="s">
        <v>145</v>
      </c>
      <c r="AU197" s="210" t="s">
        <v>85</v>
      </c>
      <c r="AV197" s="207" t="s">
        <v>18</v>
      </c>
      <c r="AW197" s="207" t="s">
        <v>33</v>
      </c>
      <c r="AX197" s="207" t="s">
        <v>76</v>
      </c>
      <c r="AY197" s="210" t="s">
        <v>136</v>
      </c>
    </row>
    <row r="198" s="216" customFormat="true" ht="12.8" hidden="true" customHeight="false" outlineLevel="0" collapsed="false">
      <c r="B198" s="217"/>
      <c r="D198" s="209" t="s">
        <v>145</v>
      </c>
      <c r="E198" s="218"/>
      <c r="F198" s="219" t="s">
        <v>516</v>
      </c>
      <c r="H198" s="220" t="n">
        <v>1.6</v>
      </c>
      <c r="I198" s="221"/>
      <c r="L198" s="217"/>
      <c r="M198" s="222"/>
      <c r="N198" s="223"/>
      <c r="O198" s="223"/>
      <c r="P198" s="223"/>
      <c r="Q198" s="223"/>
      <c r="R198" s="223"/>
      <c r="S198" s="223"/>
      <c r="T198" s="224"/>
      <c r="AT198" s="218" t="s">
        <v>145</v>
      </c>
      <c r="AU198" s="218" t="s">
        <v>85</v>
      </c>
      <c r="AV198" s="216" t="s">
        <v>85</v>
      </c>
      <c r="AW198" s="216" t="s">
        <v>33</v>
      </c>
      <c r="AX198" s="216" t="s">
        <v>76</v>
      </c>
      <c r="AY198" s="218" t="s">
        <v>136</v>
      </c>
    </row>
    <row r="199" s="225" customFormat="true" ht="12.8" hidden="true" customHeight="false" outlineLevel="0" collapsed="false">
      <c r="B199" s="226"/>
      <c r="D199" s="209" t="s">
        <v>145</v>
      </c>
      <c r="E199" s="227"/>
      <c r="F199" s="228" t="s">
        <v>149</v>
      </c>
      <c r="H199" s="229" t="n">
        <v>4.4</v>
      </c>
      <c r="I199" s="230"/>
      <c r="L199" s="226"/>
      <c r="M199" s="231"/>
      <c r="N199" s="232"/>
      <c r="O199" s="232"/>
      <c r="P199" s="232"/>
      <c r="Q199" s="232"/>
      <c r="R199" s="232"/>
      <c r="S199" s="232"/>
      <c r="T199" s="233"/>
      <c r="AT199" s="227" t="s">
        <v>145</v>
      </c>
      <c r="AU199" s="227" t="s">
        <v>85</v>
      </c>
      <c r="AV199" s="225" t="s">
        <v>143</v>
      </c>
      <c r="AW199" s="225" t="s">
        <v>33</v>
      </c>
      <c r="AX199" s="225" t="s">
        <v>18</v>
      </c>
      <c r="AY199" s="227" t="s">
        <v>136</v>
      </c>
    </row>
    <row r="200" s="113" customFormat="true" ht="37.8" hidden="false" customHeight="true" outlineLevel="0" collapsed="false">
      <c r="A200" s="110"/>
      <c r="B200" s="111"/>
      <c r="C200" s="193" t="s">
        <v>228</v>
      </c>
      <c r="D200" s="193" t="s">
        <v>139</v>
      </c>
      <c r="E200" s="194" t="s">
        <v>174</v>
      </c>
      <c r="F200" s="195" t="s">
        <v>175</v>
      </c>
      <c r="G200" s="196" t="s">
        <v>142</v>
      </c>
      <c r="H200" s="197" t="n">
        <v>23.85</v>
      </c>
      <c r="I200" s="198" t="n">
        <v>0</v>
      </c>
      <c r="J200" s="199" t="n">
        <f aca="false">ROUND(I200*H200,2)</f>
        <v>0</v>
      </c>
      <c r="K200" s="200"/>
      <c r="L200" s="111"/>
      <c r="M200" s="201"/>
      <c r="N200" s="202" t="s">
        <v>41</v>
      </c>
      <c r="O200" s="203" t="n">
        <v>0.08</v>
      </c>
      <c r="P200" s="203" t="n">
        <f aca="false">O200*H200</f>
        <v>1.908</v>
      </c>
      <c r="Q200" s="203" t="n">
        <v>0</v>
      </c>
      <c r="R200" s="203" t="n">
        <f aca="false">Q200*H200</f>
        <v>0</v>
      </c>
      <c r="S200" s="203" t="n">
        <v>0.01</v>
      </c>
      <c r="T200" s="204" t="n">
        <f aca="false">S200*H200</f>
        <v>0.2385</v>
      </c>
      <c r="U200" s="110"/>
      <c r="V200" s="110"/>
      <c r="W200" s="110"/>
      <c r="X200" s="110"/>
      <c r="Y200" s="110"/>
      <c r="Z200" s="110"/>
      <c r="AA200" s="110"/>
      <c r="AB200" s="110"/>
      <c r="AC200" s="110"/>
      <c r="AD200" s="110"/>
      <c r="AE200" s="110"/>
      <c r="AR200" s="205" t="s">
        <v>143</v>
      </c>
      <c r="AT200" s="205" t="s">
        <v>139</v>
      </c>
      <c r="AU200" s="205" t="s">
        <v>85</v>
      </c>
      <c r="AY200" s="102" t="s">
        <v>136</v>
      </c>
      <c r="BE200" s="206" t="n">
        <f aca="false">IF(N200="základní",J200,0)</f>
        <v>0</v>
      </c>
      <c r="BF200" s="206" t="n">
        <f aca="false">IF(N200="snížená",J200,0)</f>
        <v>0</v>
      </c>
      <c r="BG200" s="206" t="n">
        <f aca="false">IF(N200="zákl. přenesená",J200,0)</f>
        <v>0</v>
      </c>
      <c r="BH200" s="206" t="n">
        <f aca="false">IF(N200="sníž. přenesená",J200,0)</f>
        <v>0</v>
      </c>
      <c r="BI200" s="206" t="n">
        <f aca="false">IF(N200="nulová",J200,0)</f>
        <v>0</v>
      </c>
      <c r="BJ200" s="102" t="s">
        <v>18</v>
      </c>
      <c r="BK200" s="206" t="n">
        <f aca="false">ROUND(I200*H200,2)</f>
        <v>0</v>
      </c>
      <c r="BL200" s="102" t="s">
        <v>143</v>
      </c>
      <c r="BM200" s="205" t="s">
        <v>517</v>
      </c>
    </row>
    <row r="201" s="216" customFormat="true" ht="12.8" hidden="true" customHeight="false" outlineLevel="0" collapsed="false">
      <c r="B201" s="217"/>
      <c r="D201" s="209" t="s">
        <v>145</v>
      </c>
      <c r="E201" s="218"/>
      <c r="F201" s="219" t="s">
        <v>474</v>
      </c>
      <c r="H201" s="220" t="n">
        <v>23.85</v>
      </c>
      <c r="I201" s="221"/>
      <c r="L201" s="217"/>
      <c r="M201" s="222"/>
      <c r="N201" s="223"/>
      <c r="O201" s="223"/>
      <c r="P201" s="223"/>
      <c r="Q201" s="223"/>
      <c r="R201" s="223"/>
      <c r="S201" s="223"/>
      <c r="T201" s="224"/>
      <c r="AT201" s="218" t="s">
        <v>145</v>
      </c>
      <c r="AU201" s="218" t="s">
        <v>85</v>
      </c>
      <c r="AV201" s="216" t="s">
        <v>85</v>
      </c>
      <c r="AW201" s="216" t="s">
        <v>33</v>
      </c>
      <c r="AX201" s="216" t="s">
        <v>18</v>
      </c>
      <c r="AY201" s="218" t="s">
        <v>136</v>
      </c>
    </row>
    <row r="202" s="113" customFormat="true" ht="24.15" hidden="false" customHeight="true" outlineLevel="0" collapsed="false">
      <c r="A202" s="110"/>
      <c r="B202" s="111"/>
      <c r="C202" s="193" t="s">
        <v>235</v>
      </c>
      <c r="D202" s="193" t="s">
        <v>139</v>
      </c>
      <c r="E202" s="194" t="s">
        <v>518</v>
      </c>
      <c r="F202" s="195" t="s">
        <v>519</v>
      </c>
      <c r="G202" s="196" t="s">
        <v>222</v>
      </c>
      <c r="H202" s="197" t="n">
        <v>36</v>
      </c>
      <c r="I202" s="198" t="n">
        <v>0</v>
      </c>
      <c r="J202" s="199" t="n">
        <f aca="false">ROUND(I202*H202,2)</f>
        <v>0</v>
      </c>
      <c r="K202" s="200"/>
      <c r="L202" s="111"/>
      <c r="M202" s="201"/>
      <c r="N202" s="202" t="s">
        <v>41</v>
      </c>
      <c r="O202" s="203" t="n">
        <v>0.297</v>
      </c>
      <c r="P202" s="203" t="n">
        <f aca="false">O202*H202</f>
        <v>10.692</v>
      </c>
      <c r="Q202" s="203" t="n">
        <v>0.00026</v>
      </c>
      <c r="R202" s="203" t="n">
        <f aca="false">Q202*H202</f>
        <v>0.00936</v>
      </c>
      <c r="S202" s="203" t="n">
        <v>0</v>
      </c>
      <c r="T202" s="204" t="n">
        <f aca="false">S202*H202</f>
        <v>0</v>
      </c>
      <c r="U202" s="110"/>
      <c r="V202" s="110"/>
      <c r="W202" s="110"/>
      <c r="X202" s="110"/>
      <c r="Y202" s="110"/>
      <c r="Z202" s="110"/>
      <c r="AA202" s="110"/>
      <c r="AB202" s="110"/>
      <c r="AC202" s="110"/>
      <c r="AD202" s="110"/>
      <c r="AE202" s="110"/>
      <c r="AR202" s="205" t="s">
        <v>143</v>
      </c>
      <c r="AT202" s="205" t="s">
        <v>139</v>
      </c>
      <c r="AU202" s="205" t="s">
        <v>85</v>
      </c>
      <c r="AY202" s="102" t="s">
        <v>136</v>
      </c>
      <c r="BE202" s="206" t="n">
        <f aca="false">IF(N202="základní",J202,0)</f>
        <v>0</v>
      </c>
      <c r="BF202" s="206" t="n">
        <f aca="false">IF(N202="snížená",J202,0)</f>
        <v>0</v>
      </c>
      <c r="BG202" s="206" t="n">
        <f aca="false">IF(N202="zákl. přenesená",J202,0)</f>
        <v>0</v>
      </c>
      <c r="BH202" s="206" t="n">
        <f aca="false">IF(N202="sníž. přenesená",J202,0)</f>
        <v>0</v>
      </c>
      <c r="BI202" s="206" t="n">
        <f aca="false">IF(N202="nulová",J202,0)</f>
        <v>0</v>
      </c>
      <c r="BJ202" s="102" t="s">
        <v>18</v>
      </c>
      <c r="BK202" s="206" t="n">
        <f aca="false">ROUND(I202*H202,2)</f>
        <v>0</v>
      </c>
      <c r="BL202" s="102" t="s">
        <v>143</v>
      </c>
      <c r="BM202" s="205" t="s">
        <v>520</v>
      </c>
    </row>
    <row r="203" s="216" customFormat="true" ht="12.8" hidden="true" customHeight="false" outlineLevel="0" collapsed="false">
      <c r="B203" s="217"/>
      <c r="D203" s="209" t="s">
        <v>145</v>
      </c>
      <c r="E203" s="218"/>
      <c r="F203" s="219" t="s">
        <v>521</v>
      </c>
      <c r="H203" s="220" t="n">
        <v>36</v>
      </c>
      <c r="I203" s="221"/>
      <c r="L203" s="217"/>
      <c r="M203" s="222"/>
      <c r="N203" s="223"/>
      <c r="O203" s="223"/>
      <c r="P203" s="223"/>
      <c r="Q203" s="223"/>
      <c r="R203" s="223"/>
      <c r="S203" s="223"/>
      <c r="T203" s="224"/>
      <c r="AT203" s="218" t="s">
        <v>145</v>
      </c>
      <c r="AU203" s="218" t="s">
        <v>85</v>
      </c>
      <c r="AV203" s="216" t="s">
        <v>85</v>
      </c>
      <c r="AW203" s="216" t="s">
        <v>33</v>
      </c>
      <c r="AX203" s="216" t="s">
        <v>18</v>
      </c>
      <c r="AY203" s="218" t="s">
        <v>136</v>
      </c>
    </row>
    <row r="204" s="180" customFormat="true" ht="22.8" hidden="false" customHeight="true" outlineLevel="0" collapsed="false">
      <c r="B204" s="181"/>
      <c r="D204" s="182" t="s">
        <v>75</v>
      </c>
      <c r="E204" s="191" t="s">
        <v>177</v>
      </c>
      <c r="F204" s="191" t="s">
        <v>178</v>
      </c>
      <c r="I204" s="234"/>
      <c r="J204" s="192" t="n">
        <f aca="false">BK204</f>
        <v>0</v>
      </c>
      <c r="L204" s="181"/>
      <c r="M204" s="185"/>
      <c r="N204" s="186"/>
      <c r="O204" s="186"/>
      <c r="P204" s="187" t="n">
        <f aca="false">SUM(P205:P209)</f>
        <v>13.329641</v>
      </c>
      <c r="Q204" s="186"/>
      <c r="R204" s="187" t="n">
        <f aca="false">SUM(R205:R209)</f>
        <v>0</v>
      </c>
      <c r="S204" s="186"/>
      <c r="T204" s="188" t="n">
        <f aca="false">SUM(T205:T209)</f>
        <v>0</v>
      </c>
      <c r="AR204" s="182" t="s">
        <v>18</v>
      </c>
      <c r="AT204" s="189" t="s">
        <v>75</v>
      </c>
      <c r="AU204" s="189" t="s">
        <v>18</v>
      </c>
      <c r="AY204" s="182" t="s">
        <v>136</v>
      </c>
      <c r="BK204" s="190" t="n">
        <f aca="false">SUM(BK205:BK209)</f>
        <v>0</v>
      </c>
    </row>
    <row r="205" s="113" customFormat="true" ht="24.15" hidden="false" customHeight="true" outlineLevel="0" collapsed="false">
      <c r="A205" s="110"/>
      <c r="B205" s="111"/>
      <c r="C205" s="193" t="s">
        <v>240</v>
      </c>
      <c r="D205" s="193" t="s">
        <v>139</v>
      </c>
      <c r="E205" s="194" t="s">
        <v>180</v>
      </c>
      <c r="F205" s="195" t="s">
        <v>181</v>
      </c>
      <c r="G205" s="196" t="s">
        <v>182</v>
      </c>
      <c r="H205" s="197" t="n">
        <v>5.213</v>
      </c>
      <c r="I205" s="198" t="n">
        <v>0</v>
      </c>
      <c r="J205" s="199" t="n">
        <f aca="false">ROUND(I205*H205,2)</f>
        <v>0</v>
      </c>
      <c r="K205" s="200"/>
      <c r="L205" s="111"/>
      <c r="M205" s="201"/>
      <c r="N205" s="202" t="s">
        <v>41</v>
      </c>
      <c r="O205" s="203" t="n">
        <v>2.42</v>
      </c>
      <c r="P205" s="203" t="n">
        <f aca="false">O205*H205</f>
        <v>12.61546</v>
      </c>
      <c r="Q205" s="203" t="n">
        <v>0</v>
      </c>
      <c r="R205" s="203" t="n">
        <f aca="false">Q205*H205</f>
        <v>0</v>
      </c>
      <c r="S205" s="203" t="n">
        <v>0</v>
      </c>
      <c r="T205" s="204" t="n">
        <f aca="false">S205*H205</f>
        <v>0</v>
      </c>
      <c r="U205" s="110"/>
      <c r="V205" s="110"/>
      <c r="W205" s="110"/>
      <c r="X205" s="110"/>
      <c r="Y205" s="110"/>
      <c r="Z205" s="110"/>
      <c r="AA205" s="110"/>
      <c r="AB205" s="110"/>
      <c r="AC205" s="110"/>
      <c r="AD205" s="110"/>
      <c r="AE205" s="110"/>
      <c r="AR205" s="205" t="s">
        <v>143</v>
      </c>
      <c r="AT205" s="205" t="s">
        <v>139</v>
      </c>
      <c r="AU205" s="205" t="s">
        <v>85</v>
      </c>
      <c r="AY205" s="102" t="s">
        <v>136</v>
      </c>
      <c r="BE205" s="206" t="n">
        <f aca="false">IF(N205="základní",J205,0)</f>
        <v>0</v>
      </c>
      <c r="BF205" s="206" t="n">
        <f aca="false">IF(N205="snížená",J205,0)</f>
        <v>0</v>
      </c>
      <c r="BG205" s="206" t="n">
        <f aca="false">IF(N205="zákl. přenesená",J205,0)</f>
        <v>0</v>
      </c>
      <c r="BH205" s="206" t="n">
        <f aca="false">IF(N205="sníž. přenesená",J205,0)</f>
        <v>0</v>
      </c>
      <c r="BI205" s="206" t="n">
        <f aca="false">IF(N205="nulová",J205,0)</f>
        <v>0</v>
      </c>
      <c r="BJ205" s="102" t="s">
        <v>18</v>
      </c>
      <c r="BK205" s="206" t="n">
        <f aca="false">ROUND(I205*H205,2)</f>
        <v>0</v>
      </c>
      <c r="BL205" s="102" t="s">
        <v>143</v>
      </c>
      <c r="BM205" s="205" t="s">
        <v>522</v>
      </c>
    </row>
    <row r="206" s="113" customFormat="true" ht="24.15" hidden="false" customHeight="true" outlineLevel="0" collapsed="false">
      <c r="A206" s="110"/>
      <c r="B206" s="111"/>
      <c r="C206" s="193" t="s">
        <v>245</v>
      </c>
      <c r="D206" s="193" t="s">
        <v>139</v>
      </c>
      <c r="E206" s="194" t="s">
        <v>185</v>
      </c>
      <c r="F206" s="195" t="s">
        <v>186</v>
      </c>
      <c r="G206" s="196" t="s">
        <v>182</v>
      </c>
      <c r="H206" s="197" t="n">
        <v>5.213</v>
      </c>
      <c r="I206" s="198" t="n">
        <v>0</v>
      </c>
      <c r="J206" s="199" t="n">
        <f aca="false">ROUND(I206*H206,2)</f>
        <v>0</v>
      </c>
      <c r="K206" s="200"/>
      <c r="L206" s="111"/>
      <c r="M206" s="201"/>
      <c r="N206" s="202" t="s">
        <v>41</v>
      </c>
      <c r="O206" s="203" t="n">
        <v>0.125</v>
      </c>
      <c r="P206" s="203" t="n">
        <f aca="false">O206*H206</f>
        <v>0.651625</v>
      </c>
      <c r="Q206" s="203" t="n">
        <v>0</v>
      </c>
      <c r="R206" s="203" t="n">
        <f aca="false">Q206*H206</f>
        <v>0</v>
      </c>
      <c r="S206" s="203" t="n">
        <v>0</v>
      </c>
      <c r="T206" s="204" t="n">
        <f aca="false">S206*H206</f>
        <v>0</v>
      </c>
      <c r="U206" s="110"/>
      <c r="V206" s="110"/>
      <c r="W206" s="110"/>
      <c r="X206" s="110"/>
      <c r="Y206" s="110"/>
      <c r="Z206" s="110"/>
      <c r="AA206" s="110"/>
      <c r="AB206" s="110"/>
      <c r="AC206" s="110"/>
      <c r="AD206" s="110"/>
      <c r="AE206" s="110"/>
      <c r="AR206" s="205" t="s">
        <v>143</v>
      </c>
      <c r="AT206" s="205" t="s">
        <v>139</v>
      </c>
      <c r="AU206" s="205" t="s">
        <v>85</v>
      </c>
      <c r="AY206" s="102" t="s">
        <v>136</v>
      </c>
      <c r="BE206" s="206" t="n">
        <f aca="false">IF(N206="základní",J206,0)</f>
        <v>0</v>
      </c>
      <c r="BF206" s="206" t="n">
        <f aca="false">IF(N206="snížená",J206,0)</f>
        <v>0</v>
      </c>
      <c r="BG206" s="206" t="n">
        <f aca="false">IF(N206="zákl. přenesená",J206,0)</f>
        <v>0</v>
      </c>
      <c r="BH206" s="206" t="n">
        <f aca="false">IF(N206="sníž. přenesená",J206,0)</f>
        <v>0</v>
      </c>
      <c r="BI206" s="206" t="n">
        <f aca="false">IF(N206="nulová",J206,0)</f>
        <v>0</v>
      </c>
      <c r="BJ206" s="102" t="s">
        <v>18</v>
      </c>
      <c r="BK206" s="206" t="n">
        <f aca="false">ROUND(I206*H206,2)</f>
        <v>0</v>
      </c>
      <c r="BL206" s="102" t="s">
        <v>143</v>
      </c>
      <c r="BM206" s="205" t="s">
        <v>523</v>
      </c>
    </row>
    <row r="207" s="113" customFormat="true" ht="24.15" hidden="false" customHeight="true" outlineLevel="0" collapsed="false">
      <c r="A207" s="110"/>
      <c r="B207" s="111"/>
      <c r="C207" s="193" t="s">
        <v>6</v>
      </c>
      <c r="D207" s="193" t="s">
        <v>139</v>
      </c>
      <c r="E207" s="194" t="s">
        <v>188</v>
      </c>
      <c r="F207" s="195" t="s">
        <v>189</v>
      </c>
      <c r="G207" s="196" t="s">
        <v>182</v>
      </c>
      <c r="H207" s="197" t="n">
        <v>10.426</v>
      </c>
      <c r="I207" s="198" t="n">
        <v>0</v>
      </c>
      <c r="J207" s="199" t="n">
        <f aca="false">ROUND(I207*H207,2)</f>
        <v>0</v>
      </c>
      <c r="K207" s="200"/>
      <c r="L207" s="111"/>
      <c r="M207" s="201"/>
      <c r="N207" s="202" t="s">
        <v>41</v>
      </c>
      <c r="O207" s="203" t="n">
        <v>0.006</v>
      </c>
      <c r="P207" s="203" t="n">
        <f aca="false">O207*H207</f>
        <v>0.062556</v>
      </c>
      <c r="Q207" s="203" t="n">
        <v>0</v>
      </c>
      <c r="R207" s="203" t="n">
        <f aca="false">Q207*H207</f>
        <v>0</v>
      </c>
      <c r="S207" s="203" t="n">
        <v>0</v>
      </c>
      <c r="T207" s="204" t="n">
        <f aca="false">S207*H207</f>
        <v>0</v>
      </c>
      <c r="U207" s="110"/>
      <c r="V207" s="110"/>
      <c r="W207" s="110"/>
      <c r="X207" s="110"/>
      <c r="Y207" s="110"/>
      <c r="Z207" s="110"/>
      <c r="AA207" s="110"/>
      <c r="AB207" s="110"/>
      <c r="AC207" s="110"/>
      <c r="AD207" s="110"/>
      <c r="AE207" s="110"/>
      <c r="AR207" s="205" t="s">
        <v>143</v>
      </c>
      <c r="AT207" s="205" t="s">
        <v>139</v>
      </c>
      <c r="AU207" s="205" t="s">
        <v>85</v>
      </c>
      <c r="AY207" s="102" t="s">
        <v>136</v>
      </c>
      <c r="BE207" s="206" t="n">
        <f aca="false">IF(N207="základní",J207,0)</f>
        <v>0</v>
      </c>
      <c r="BF207" s="206" t="n">
        <f aca="false">IF(N207="snížená",J207,0)</f>
        <v>0</v>
      </c>
      <c r="BG207" s="206" t="n">
        <f aca="false">IF(N207="zákl. přenesená",J207,0)</f>
        <v>0</v>
      </c>
      <c r="BH207" s="206" t="n">
        <f aca="false">IF(N207="sníž. přenesená",J207,0)</f>
        <v>0</v>
      </c>
      <c r="BI207" s="206" t="n">
        <f aca="false">IF(N207="nulová",J207,0)</f>
        <v>0</v>
      </c>
      <c r="BJ207" s="102" t="s">
        <v>18</v>
      </c>
      <c r="BK207" s="206" t="n">
        <f aca="false">ROUND(I207*H207,2)</f>
        <v>0</v>
      </c>
      <c r="BL207" s="102" t="s">
        <v>143</v>
      </c>
      <c r="BM207" s="205" t="s">
        <v>524</v>
      </c>
    </row>
    <row r="208" s="216" customFormat="true" ht="12.8" hidden="true" customHeight="false" outlineLevel="0" collapsed="false">
      <c r="B208" s="217"/>
      <c r="D208" s="209" t="s">
        <v>145</v>
      </c>
      <c r="F208" s="219" t="s">
        <v>525</v>
      </c>
      <c r="H208" s="220" t="n">
        <v>10.426</v>
      </c>
      <c r="I208" s="221"/>
      <c r="L208" s="217"/>
      <c r="M208" s="222"/>
      <c r="N208" s="223"/>
      <c r="O208" s="223"/>
      <c r="P208" s="223"/>
      <c r="Q208" s="223"/>
      <c r="R208" s="223"/>
      <c r="S208" s="223"/>
      <c r="T208" s="224"/>
      <c r="AT208" s="218" t="s">
        <v>145</v>
      </c>
      <c r="AU208" s="218" t="s">
        <v>85</v>
      </c>
      <c r="AV208" s="216" t="s">
        <v>85</v>
      </c>
      <c r="AW208" s="216" t="s">
        <v>2</v>
      </c>
      <c r="AX208" s="216" t="s">
        <v>18</v>
      </c>
      <c r="AY208" s="218" t="s">
        <v>136</v>
      </c>
    </row>
    <row r="209" s="113" customFormat="true" ht="33" hidden="false" customHeight="true" outlineLevel="0" collapsed="false">
      <c r="A209" s="110"/>
      <c r="B209" s="111"/>
      <c r="C209" s="193" t="s">
        <v>269</v>
      </c>
      <c r="D209" s="193" t="s">
        <v>139</v>
      </c>
      <c r="E209" s="194" t="s">
        <v>192</v>
      </c>
      <c r="F209" s="195" t="s">
        <v>193</v>
      </c>
      <c r="G209" s="196" t="s">
        <v>182</v>
      </c>
      <c r="H209" s="197" t="n">
        <v>5.213</v>
      </c>
      <c r="I209" s="198" t="n">
        <v>0</v>
      </c>
      <c r="J209" s="199" t="n">
        <f aca="false">ROUND(I209*H209,2)</f>
        <v>0</v>
      </c>
      <c r="K209" s="200"/>
      <c r="L209" s="111"/>
      <c r="M209" s="201"/>
      <c r="N209" s="202" t="s">
        <v>41</v>
      </c>
      <c r="O209" s="203" t="n">
        <v>0</v>
      </c>
      <c r="P209" s="203" t="n">
        <f aca="false">O209*H209</f>
        <v>0</v>
      </c>
      <c r="Q209" s="203" t="n">
        <v>0</v>
      </c>
      <c r="R209" s="203" t="n">
        <f aca="false">Q209*H209</f>
        <v>0</v>
      </c>
      <c r="S209" s="203" t="n">
        <v>0</v>
      </c>
      <c r="T209" s="204" t="n">
        <f aca="false">S209*H209</f>
        <v>0</v>
      </c>
      <c r="U209" s="110"/>
      <c r="V209" s="110"/>
      <c r="W209" s="110"/>
      <c r="X209" s="110"/>
      <c r="Y209" s="110"/>
      <c r="Z209" s="110"/>
      <c r="AA209" s="110"/>
      <c r="AB209" s="110"/>
      <c r="AC209" s="110"/>
      <c r="AD209" s="110"/>
      <c r="AE209" s="110"/>
      <c r="AR209" s="205" t="s">
        <v>143</v>
      </c>
      <c r="AT209" s="205" t="s">
        <v>139</v>
      </c>
      <c r="AU209" s="205" t="s">
        <v>85</v>
      </c>
      <c r="AY209" s="102" t="s">
        <v>136</v>
      </c>
      <c r="BE209" s="206" t="n">
        <f aca="false">IF(N209="základní",J209,0)</f>
        <v>0</v>
      </c>
      <c r="BF209" s="206" t="n">
        <f aca="false">IF(N209="snížená",J209,0)</f>
        <v>0</v>
      </c>
      <c r="BG209" s="206" t="n">
        <f aca="false">IF(N209="zákl. přenesená",J209,0)</f>
        <v>0</v>
      </c>
      <c r="BH209" s="206" t="n">
        <f aca="false">IF(N209="sníž. přenesená",J209,0)</f>
        <v>0</v>
      </c>
      <c r="BI209" s="206" t="n">
        <f aca="false">IF(N209="nulová",J209,0)</f>
        <v>0</v>
      </c>
      <c r="BJ209" s="102" t="s">
        <v>18</v>
      </c>
      <c r="BK209" s="206" t="n">
        <f aca="false">ROUND(I209*H209,2)</f>
        <v>0</v>
      </c>
      <c r="BL209" s="102" t="s">
        <v>143</v>
      </c>
      <c r="BM209" s="205" t="s">
        <v>526</v>
      </c>
    </row>
    <row r="210" s="180" customFormat="true" ht="22.8" hidden="false" customHeight="true" outlineLevel="0" collapsed="false">
      <c r="B210" s="181"/>
      <c r="D210" s="182" t="s">
        <v>75</v>
      </c>
      <c r="E210" s="191" t="s">
        <v>195</v>
      </c>
      <c r="F210" s="191" t="s">
        <v>196</v>
      </c>
      <c r="I210" s="234"/>
      <c r="J210" s="192" t="n">
        <f aca="false">BK210</f>
        <v>0</v>
      </c>
      <c r="L210" s="181"/>
      <c r="M210" s="185"/>
      <c r="N210" s="186"/>
      <c r="O210" s="186"/>
      <c r="P210" s="187" t="n">
        <f aca="false">P211</f>
        <v>6.87458</v>
      </c>
      <c r="Q210" s="186"/>
      <c r="R210" s="187" t="n">
        <f aca="false">R211</f>
        <v>0</v>
      </c>
      <c r="S210" s="186"/>
      <c r="T210" s="188" t="n">
        <f aca="false">T211</f>
        <v>0</v>
      </c>
      <c r="AR210" s="182" t="s">
        <v>18</v>
      </c>
      <c r="AT210" s="189" t="s">
        <v>75</v>
      </c>
      <c r="AU210" s="189" t="s">
        <v>18</v>
      </c>
      <c r="AY210" s="182" t="s">
        <v>136</v>
      </c>
      <c r="BK210" s="190" t="n">
        <f aca="false">BK211</f>
        <v>0</v>
      </c>
    </row>
    <row r="211" s="113" customFormat="true" ht="21.75" hidden="false" customHeight="true" outlineLevel="0" collapsed="false">
      <c r="A211" s="110"/>
      <c r="B211" s="111"/>
      <c r="C211" s="193" t="s">
        <v>273</v>
      </c>
      <c r="D211" s="193" t="s">
        <v>139</v>
      </c>
      <c r="E211" s="194" t="s">
        <v>198</v>
      </c>
      <c r="F211" s="195" t="s">
        <v>199</v>
      </c>
      <c r="G211" s="196" t="s">
        <v>182</v>
      </c>
      <c r="H211" s="197" t="n">
        <v>1.501</v>
      </c>
      <c r="I211" s="198" t="n">
        <v>0</v>
      </c>
      <c r="J211" s="199" t="n">
        <f aca="false">ROUND(I211*H211,2)</f>
        <v>0</v>
      </c>
      <c r="K211" s="200"/>
      <c r="L211" s="111"/>
      <c r="M211" s="201"/>
      <c r="N211" s="202" t="s">
        <v>41</v>
      </c>
      <c r="O211" s="203" t="n">
        <v>4.58</v>
      </c>
      <c r="P211" s="203" t="n">
        <f aca="false">O211*H211</f>
        <v>6.87458</v>
      </c>
      <c r="Q211" s="203" t="n">
        <v>0</v>
      </c>
      <c r="R211" s="203" t="n">
        <f aca="false">Q211*H211</f>
        <v>0</v>
      </c>
      <c r="S211" s="203" t="n">
        <v>0</v>
      </c>
      <c r="T211" s="204" t="n">
        <f aca="false">S211*H211</f>
        <v>0</v>
      </c>
      <c r="U211" s="110"/>
      <c r="V211" s="110"/>
      <c r="W211" s="110"/>
      <c r="X211" s="110"/>
      <c r="Y211" s="110"/>
      <c r="Z211" s="110"/>
      <c r="AA211" s="110"/>
      <c r="AB211" s="110"/>
      <c r="AC211" s="110"/>
      <c r="AD211" s="110"/>
      <c r="AE211" s="110"/>
      <c r="AR211" s="205" t="s">
        <v>143</v>
      </c>
      <c r="AT211" s="205" t="s">
        <v>139</v>
      </c>
      <c r="AU211" s="205" t="s">
        <v>85</v>
      </c>
      <c r="AY211" s="102" t="s">
        <v>136</v>
      </c>
      <c r="BE211" s="206" t="n">
        <f aca="false">IF(N211="základní",J211,0)</f>
        <v>0</v>
      </c>
      <c r="BF211" s="206" t="n">
        <f aca="false">IF(N211="snížená",J211,0)</f>
        <v>0</v>
      </c>
      <c r="BG211" s="206" t="n">
        <f aca="false">IF(N211="zákl. přenesená",J211,0)</f>
        <v>0</v>
      </c>
      <c r="BH211" s="206" t="n">
        <f aca="false">IF(N211="sníž. přenesená",J211,0)</f>
        <v>0</v>
      </c>
      <c r="BI211" s="206" t="n">
        <f aca="false">IF(N211="nulová",J211,0)</f>
        <v>0</v>
      </c>
      <c r="BJ211" s="102" t="s">
        <v>18</v>
      </c>
      <c r="BK211" s="206" t="n">
        <f aca="false">ROUND(I211*H211,2)</f>
        <v>0</v>
      </c>
      <c r="BL211" s="102" t="s">
        <v>143</v>
      </c>
      <c r="BM211" s="205" t="s">
        <v>527</v>
      </c>
    </row>
    <row r="212" s="180" customFormat="true" ht="25.9" hidden="false" customHeight="true" outlineLevel="0" collapsed="false">
      <c r="B212" s="181"/>
      <c r="D212" s="182" t="s">
        <v>75</v>
      </c>
      <c r="E212" s="183" t="s">
        <v>201</v>
      </c>
      <c r="F212" s="183" t="s">
        <v>202</v>
      </c>
      <c r="I212" s="234"/>
      <c r="J212" s="184" t="n">
        <f aca="false">BK212</f>
        <v>0</v>
      </c>
      <c r="L212" s="181"/>
      <c r="M212" s="185"/>
      <c r="N212" s="186"/>
      <c r="O212" s="186"/>
      <c r="P212" s="187" t="n">
        <f aca="false">P213+P216+P246+P263+P286+P322+P330</f>
        <v>63.008691</v>
      </c>
      <c r="Q212" s="186"/>
      <c r="R212" s="187" t="n">
        <f aca="false">R213+R216+R246+R263+R286+R322+R330</f>
        <v>0.97661001</v>
      </c>
      <c r="S212" s="186"/>
      <c r="T212" s="188" t="n">
        <f aca="false">T213+T216+T246+T263+T286+T322+T330</f>
        <v>1.216049</v>
      </c>
      <c r="AR212" s="182" t="s">
        <v>85</v>
      </c>
      <c r="AT212" s="189" t="s">
        <v>75</v>
      </c>
      <c r="AU212" s="189" t="s">
        <v>76</v>
      </c>
      <c r="AY212" s="182" t="s">
        <v>136</v>
      </c>
      <c r="BK212" s="190" t="n">
        <f aca="false">BK213+BK216+BK246+BK263+BK286+BK322+BK330</f>
        <v>0</v>
      </c>
    </row>
    <row r="213" s="180" customFormat="true" ht="22.8" hidden="false" customHeight="true" outlineLevel="0" collapsed="false">
      <c r="B213" s="181"/>
      <c r="D213" s="182" t="s">
        <v>75</v>
      </c>
      <c r="E213" s="191" t="s">
        <v>528</v>
      </c>
      <c r="F213" s="191" t="s">
        <v>529</v>
      </c>
      <c r="I213" s="234"/>
      <c r="J213" s="192" t="n">
        <f aca="false">BK213</f>
        <v>0</v>
      </c>
      <c r="L213" s="181"/>
      <c r="M213" s="185"/>
      <c r="N213" s="186"/>
      <c r="O213" s="186"/>
      <c r="P213" s="187" t="n">
        <f aca="false">SUM(P214:P215)</f>
        <v>0.2082</v>
      </c>
      <c r="Q213" s="186"/>
      <c r="R213" s="187" t="n">
        <f aca="false">SUM(R214:R215)</f>
        <v>0.001746</v>
      </c>
      <c r="S213" s="186"/>
      <c r="T213" s="188" t="n">
        <f aca="false">SUM(T214:T215)</f>
        <v>0</v>
      </c>
      <c r="AR213" s="182" t="s">
        <v>85</v>
      </c>
      <c r="AT213" s="189" t="s">
        <v>75</v>
      </c>
      <c r="AU213" s="189" t="s">
        <v>18</v>
      </c>
      <c r="AY213" s="182" t="s">
        <v>136</v>
      </c>
      <c r="BK213" s="190" t="n">
        <f aca="false">SUM(BK214:BK215)</f>
        <v>0</v>
      </c>
    </row>
    <row r="214" s="113" customFormat="true" ht="24.15" hidden="false" customHeight="true" outlineLevel="0" collapsed="false">
      <c r="A214" s="110"/>
      <c r="B214" s="111"/>
      <c r="C214" s="193" t="s">
        <v>277</v>
      </c>
      <c r="D214" s="193" t="s">
        <v>139</v>
      </c>
      <c r="E214" s="194" t="s">
        <v>530</v>
      </c>
      <c r="F214" s="195" t="s">
        <v>531</v>
      </c>
      <c r="G214" s="196" t="s">
        <v>319</v>
      </c>
      <c r="H214" s="197" t="n">
        <v>0.6</v>
      </c>
      <c r="I214" s="198" t="n">
        <v>0</v>
      </c>
      <c r="J214" s="199" t="n">
        <f aca="false">ROUND(I214*H214,2)</f>
        <v>0</v>
      </c>
      <c r="K214" s="200"/>
      <c r="L214" s="111"/>
      <c r="M214" s="201"/>
      <c r="N214" s="202" t="s">
        <v>41</v>
      </c>
      <c r="O214" s="203" t="n">
        <v>0.347</v>
      </c>
      <c r="P214" s="203" t="n">
        <f aca="false">O214*H214</f>
        <v>0.2082</v>
      </c>
      <c r="Q214" s="203" t="n">
        <v>0.00291</v>
      </c>
      <c r="R214" s="203" t="n">
        <f aca="false">Q214*H214</f>
        <v>0.001746</v>
      </c>
      <c r="S214" s="203" t="n">
        <v>0</v>
      </c>
      <c r="T214" s="204" t="n">
        <f aca="false">S214*H214</f>
        <v>0</v>
      </c>
      <c r="U214" s="110"/>
      <c r="V214" s="110"/>
      <c r="W214" s="110"/>
      <c r="X214" s="110"/>
      <c r="Y214" s="110"/>
      <c r="Z214" s="110"/>
      <c r="AA214" s="110"/>
      <c r="AB214" s="110"/>
      <c r="AC214" s="110"/>
      <c r="AD214" s="110"/>
      <c r="AE214" s="110"/>
      <c r="AR214" s="205" t="s">
        <v>209</v>
      </c>
      <c r="AT214" s="205" t="s">
        <v>139</v>
      </c>
      <c r="AU214" s="205" t="s">
        <v>85</v>
      </c>
      <c r="AY214" s="102" t="s">
        <v>136</v>
      </c>
      <c r="BE214" s="206" t="n">
        <f aca="false">IF(N214="základní",J214,0)</f>
        <v>0</v>
      </c>
      <c r="BF214" s="206" t="n">
        <f aca="false">IF(N214="snížená",J214,0)</f>
        <v>0</v>
      </c>
      <c r="BG214" s="206" t="n">
        <f aca="false">IF(N214="zákl. přenesená",J214,0)</f>
        <v>0</v>
      </c>
      <c r="BH214" s="206" t="n">
        <f aca="false">IF(N214="sníž. přenesená",J214,0)</f>
        <v>0</v>
      </c>
      <c r="BI214" s="206" t="n">
        <f aca="false">IF(N214="nulová",J214,0)</f>
        <v>0</v>
      </c>
      <c r="BJ214" s="102" t="s">
        <v>18</v>
      </c>
      <c r="BK214" s="206" t="n">
        <f aca="false">ROUND(I214*H214,2)</f>
        <v>0</v>
      </c>
      <c r="BL214" s="102" t="s">
        <v>209</v>
      </c>
      <c r="BM214" s="205" t="s">
        <v>532</v>
      </c>
    </row>
    <row r="215" s="216" customFormat="true" ht="12.8" hidden="true" customHeight="false" outlineLevel="0" collapsed="false">
      <c r="B215" s="217"/>
      <c r="D215" s="209" t="s">
        <v>145</v>
      </c>
      <c r="E215" s="218"/>
      <c r="F215" s="219" t="s">
        <v>533</v>
      </c>
      <c r="H215" s="220" t="n">
        <v>0.6</v>
      </c>
      <c r="I215" s="221"/>
      <c r="L215" s="217"/>
      <c r="M215" s="222"/>
      <c r="N215" s="223"/>
      <c r="O215" s="223"/>
      <c r="P215" s="223"/>
      <c r="Q215" s="223"/>
      <c r="R215" s="223"/>
      <c r="S215" s="223"/>
      <c r="T215" s="224"/>
      <c r="AT215" s="218" t="s">
        <v>145</v>
      </c>
      <c r="AU215" s="218" t="s">
        <v>85</v>
      </c>
      <c r="AV215" s="216" t="s">
        <v>85</v>
      </c>
      <c r="AW215" s="216" t="s">
        <v>33</v>
      </c>
      <c r="AX215" s="216" t="s">
        <v>18</v>
      </c>
      <c r="AY215" s="218" t="s">
        <v>136</v>
      </c>
    </row>
    <row r="216" s="180" customFormat="true" ht="22.8" hidden="false" customHeight="true" outlineLevel="0" collapsed="false">
      <c r="B216" s="181"/>
      <c r="D216" s="182" t="s">
        <v>75</v>
      </c>
      <c r="E216" s="191" t="s">
        <v>264</v>
      </c>
      <c r="F216" s="191" t="s">
        <v>265</v>
      </c>
      <c r="I216" s="234"/>
      <c r="J216" s="192" t="n">
        <f aca="false">BK216</f>
        <v>0</v>
      </c>
      <c r="L216" s="181"/>
      <c r="M216" s="185"/>
      <c r="N216" s="186"/>
      <c r="O216" s="186"/>
      <c r="P216" s="187" t="n">
        <f aca="false">SUM(P217:P245)</f>
        <v>4.336</v>
      </c>
      <c r="Q216" s="186"/>
      <c r="R216" s="187" t="n">
        <f aca="false">SUM(R217:R245)</f>
        <v>0.0379696</v>
      </c>
      <c r="S216" s="186"/>
      <c r="T216" s="188" t="n">
        <f aca="false">SUM(T217:T245)</f>
        <v>0.005</v>
      </c>
      <c r="AR216" s="182" t="s">
        <v>85</v>
      </c>
      <c r="AT216" s="189" t="s">
        <v>75</v>
      </c>
      <c r="AU216" s="189" t="s">
        <v>18</v>
      </c>
      <c r="AY216" s="182" t="s">
        <v>136</v>
      </c>
      <c r="BK216" s="190" t="n">
        <f aca="false">SUM(BK217:BK245)</f>
        <v>0</v>
      </c>
    </row>
    <row r="217" s="113" customFormat="true" ht="16.5" hidden="false" customHeight="true" outlineLevel="0" collapsed="false">
      <c r="A217" s="110"/>
      <c r="B217" s="111"/>
      <c r="C217" s="193" t="s">
        <v>281</v>
      </c>
      <c r="D217" s="193" t="s">
        <v>139</v>
      </c>
      <c r="E217" s="194" t="s">
        <v>534</v>
      </c>
      <c r="F217" s="195" t="s">
        <v>535</v>
      </c>
      <c r="G217" s="196" t="s">
        <v>222</v>
      </c>
      <c r="H217" s="197" t="n">
        <v>1</v>
      </c>
      <c r="I217" s="198" t="n">
        <v>0</v>
      </c>
      <c r="J217" s="199" t="n">
        <f aca="false">ROUND(I217*H217,2)</f>
        <v>0</v>
      </c>
      <c r="K217" s="200"/>
      <c r="L217" s="111"/>
      <c r="M217" s="201"/>
      <c r="N217" s="202" t="s">
        <v>41</v>
      </c>
      <c r="O217" s="203" t="n">
        <v>0</v>
      </c>
      <c r="P217" s="203" t="n">
        <f aca="false">O217*H217</f>
        <v>0</v>
      </c>
      <c r="Q217" s="203" t="n">
        <v>0</v>
      </c>
      <c r="R217" s="203" t="n">
        <f aca="false">Q217*H217</f>
        <v>0</v>
      </c>
      <c r="S217" s="203" t="n">
        <v>0</v>
      </c>
      <c r="T217" s="204" t="n">
        <f aca="false">S217*H217</f>
        <v>0</v>
      </c>
      <c r="U217" s="110"/>
      <c r="V217" s="110"/>
      <c r="W217" s="110"/>
      <c r="X217" s="110"/>
      <c r="Y217" s="110"/>
      <c r="Z217" s="110"/>
      <c r="AA217" s="110"/>
      <c r="AB217" s="110"/>
      <c r="AC217" s="110"/>
      <c r="AD217" s="110"/>
      <c r="AE217" s="110"/>
      <c r="AR217" s="205" t="s">
        <v>209</v>
      </c>
      <c r="AT217" s="205" t="s">
        <v>139</v>
      </c>
      <c r="AU217" s="205" t="s">
        <v>85</v>
      </c>
      <c r="AY217" s="102" t="s">
        <v>136</v>
      </c>
      <c r="BE217" s="206" t="n">
        <f aca="false">IF(N217="základní",J217,0)</f>
        <v>0</v>
      </c>
      <c r="BF217" s="206" t="n">
        <f aca="false">IF(N217="snížená",J217,0)</f>
        <v>0</v>
      </c>
      <c r="BG217" s="206" t="n">
        <f aca="false">IF(N217="zákl. přenesená",J217,0)</f>
        <v>0</v>
      </c>
      <c r="BH217" s="206" t="n">
        <f aca="false">IF(N217="sníž. přenesená",J217,0)</f>
        <v>0</v>
      </c>
      <c r="BI217" s="206" t="n">
        <f aca="false">IF(N217="nulová",J217,0)</f>
        <v>0</v>
      </c>
      <c r="BJ217" s="102" t="s">
        <v>18</v>
      </c>
      <c r="BK217" s="206" t="n">
        <f aca="false">ROUND(I217*H217,2)</f>
        <v>0</v>
      </c>
      <c r="BL217" s="102" t="s">
        <v>209</v>
      </c>
      <c r="BM217" s="205" t="s">
        <v>536</v>
      </c>
    </row>
    <row r="218" s="113" customFormat="true" ht="16.5" hidden="false" customHeight="true" outlineLevel="0" collapsed="false">
      <c r="A218" s="110"/>
      <c r="B218" s="111"/>
      <c r="C218" s="193" t="s">
        <v>287</v>
      </c>
      <c r="D218" s="193" t="s">
        <v>139</v>
      </c>
      <c r="E218" s="194" t="s">
        <v>537</v>
      </c>
      <c r="F218" s="195" t="s">
        <v>538</v>
      </c>
      <c r="G218" s="196" t="s">
        <v>222</v>
      </c>
      <c r="H218" s="197" t="n">
        <v>1</v>
      </c>
      <c r="I218" s="198" t="n">
        <v>0</v>
      </c>
      <c r="J218" s="199" t="n">
        <f aca="false">ROUND(I218*H218,2)</f>
        <v>0</v>
      </c>
      <c r="K218" s="200"/>
      <c r="L218" s="111"/>
      <c r="M218" s="201"/>
      <c r="N218" s="202" t="s">
        <v>41</v>
      </c>
      <c r="O218" s="203" t="n">
        <v>0</v>
      </c>
      <c r="P218" s="203" t="n">
        <f aca="false">O218*H218</f>
        <v>0</v>
      </c>
      <c r="Q218" s="203" t="n">
        <v>0</v>
      </c>
      <c r="R218" s="203" t="n">
        <f aca="false">Q218*H218</f>
        <v>0</v>
      </c>
      <c r="S218" s="203" t="n">
        <v>0</v>
      </c>
      <c r="T218" s="204" t="n">
        <f aca="false">S218*H218</f>
        <v>0</v>
      </c>
      <c r="U218" s="110"/>
      <c r="V218" s="110"/>
      <c r="W218" s="110"/>
      <c r="X218" s="110"/>
      <c r="Y218" s="110"/>
      <c r="Z218" s="110"/>
      <c r="AA218" s="110"/>
      <c r="AB218" s="110"/>
      <c r="AC218" s="110"/>
      <c r="AD218" s="110"/>
      <c r="AE218" s="110"/>
      <c r="AR218" s="205" t="s">
        <v>209</v>
      </c>
      <c r="AT218" s="205" t="s">
        <v>139</v>
      </c>
      <c r="AU218" s="205" t="s">
        <v>85</v>
      </c>
      <c r="AY218" s="102" t="s">
        <v>136</v>
      </c>
      <c r="BE218" s="206" t="n">
        <f aca="false">IF(N218="základní",J218,0)</f>
        <v>0</v>
      </c>
      <c r="BF218" s="206" t="n">
        <f aca="false">IF(N218="snížená",J218,0)</f>
        <v>0</v>
      </c>
      <c r="BG218" s="206" t="n">
        <f aca="false">IF(N218="zákl. přenesená",J218,0)</f>
        <v>0</v>
      </c>
      <c r="BH218" s="206" t="n">
        <f aca="false">IF(N218="sníž. přenesená",J218,0)</f>
        <v>0</v>
      </c>
      <c r="BI218" s="206" t="n">
        <f aca="false">IF(N218="nulová",J218,0)</f>
        <v>0</v>
      </c>
      <c r="BJ218" s="102" t="s">
        <v>18</v>
      </c>
      <c r="BK218" s="206" t="n">
        <f aca="false">ROUND(I218*H218,2)</f>
        <v>0</v>
      </c>
      <c r="BL218" s="102" t="s">
        <v>209</v>
      </c>
      <c r="BM218" s="205" t="s">
        <v>539</v>
      </c>
    </row>
    <row r="219" s="113" customFormat="true" ht="16.5" hidden="false" customHeight="true" outlineLevel="0" collapsed="false">
      <c r="A219" s="110"/>
      <c r="B219" s="111"/>
      <c r="C219" s="193" t="s">
        <v>291</v>
      </c>
      <c r="D219" s="193" t="s">
        <v>139</v>
      </c>
      <c r="E219" s="194" t="s">
        <v>540</v>
      </c>
      <c r="F219" s="195" t="s">
        <v>541</v>
      </c>
      <c r="G219" s="196" t="s">
        <v>222</v>
      </c>
      <c r="H219" s="197" t="n">
        <v>1</v>
      </c>
      <c r="I219" s="198" t="n">
        <v>0</v>
      </c>
      <c r="J219" s="199" t="n">
        <f aca="false">ROUND(I219*H219,2)</f>
        <v>0</v>
      </c>
      <c r="K219" s="200"/>
      <c r="L219" s="111"/>
      <c r="M219" s="201"/>
      <c r="N219" s="202" t="s">
        <v>41</v>
      </c>
      <c r="O219" s="203" t="n">
        <v>0</v>
      </c>
      <c r="P219" s="203" t="n">
        <f aca="false">O219*H219</f>
        <v>0</v>
      </c>
      <c r="Q219" s="203" t="n">
        <v>0</v>
      </c>
      <c r="R219" s="203" t="n">
        <f aca="false">Q219*H219</f>
        <v>0</v>
      </c>
      <c r="S219" s="203" t="n">
        <v>0</v>
      </c>
      <c r="T219" s="204" t="n">
        <f aca="false">S219*H219</f>
        <v>0</v>
      </c>
      <c r="U219" s="110"/>
      <c r="V219" s="110"/>
      <c r="W219" s="110"/>
      <c r="X219" s="110"/>
      <c r="Y219" s="110"/>
      <c r="Z219" s="110"/>
      <c r="AA219" s="110"/>
      <c r="AB219" s="110"/>
      <c r="AC219" s="110"/>
      <c r="AD219" s="110"/>
      <c r="AE219" s="110"/>
      <c r="AR219" s="205" t="s">
        <v>209</v>
      </c>
      <c r="AT219" s="205" t="s">
        <v>139</v>
      </c>
      <c r="AU219" s="205" t="s">
        <v>85</v>
      </c>
      <c r="AY219" s="102" t="s">
        <v>136</v>
      </c>
      <c r="BE219" s="206" t="n">
        <f aca="false">IF(N219="základní",J219,0)</f>
        <v>0</v>
      </c>
      <c r="BF219" s="206" t="n">
        <f aca="false">IF(N219="snížená",J219,0)</f>
        <v>0</v>
      </c>
      <c r="BG219" s="206" t="n">
        <f aca="false">IF(N219="zákl. přenesená",J219,0)</f>
        <v>0</v>
      </c>
      <c r="BH219" s="206" t="n">
        <f aca="false">IF(N219="sníž. přenesená",J219,0)</f>
        <v>0</v>
      </c>
      <c r="BI219" s="206" t="n">
        <f aca="false">IF(N219="nulová",J219,0)</f>
        <v>0</v>
      </c>
      <c r="BJ219" s="102" t="s">
        <v>18</v>
      </c>
      <c r="BK219" s="206" t="n">
        <f aca="false">ROUND(I219*H219,2)</f>
        <v>0</v>
      </c>
      <c r="BL219" s="102" t="s">
        <v>209</v>
      </c>
      <c r="BM219" s="205" t="s">
        <v>542</v>
      </c>
    </row>
    <row r="220" s="113" customFormat="true" ht="21.75" hidden="false" customHeight="true" outlineLevel="0" collapsed="false">
      <c r="A220" s="110"/>
      <c r="B220" s="111"/>
      <c r="C220" s="193" t="s">
        <v>296</v>
      </c>
      <c r="D220" s="193" t="s">
        <v>139</v>
      </c>
      <c r="E220" s="194" t="s">
        <v>543</v>
      </c>
      <c r="F220" s="195" t="s">
        <v>544</v>
      </c>
      <c r="G220" s="196" t="s">
        <v>222</v>
      </c>
      <c r="H220" s="197" t="n">
        <v>1</v>
      </c>
      <c r="I220" s="198" t="n">
        <v>0</v>
      </c>
      <c r="J220" s="199" t="n">
        <f aca="false">ROUND(I220*H220,2)</f>
        <v>0</v>
      </c>
      <c r="K220" s="200"/>
      <c r="L220" s="111"/>
      <c r="M220" s="201"/>
      <c r="N220" s="202" t="s">
        <v>41</v>
      </c>
      <c r="O220" s="203" t="n">
        <v>0</v>
      </c>
      <c r="P220" s="203" t="n">
        <f aca="false">O220*H220</f>
        <v>0</v>
      </c>
      <c r="Q220" s="203" t="n">
        <v>0</v>
      </c>
      <c r="R220" s="203" t="n">
        <f aca="false">Q220*H220</f>
        <v>0</v>
      </c>
      <c r="S220" s="203" t="n">
        <v>0</v>
      </c>
      <c r="T220" s="204" t="n">
        <f aca="false">S220*H220</f>
        <v>0</v>
      </c>
      <c r="U220" s="110"/>
      <c r="V220" s="110"/>
      <c r="W220" s="110"/>
      <c r="X220" s="110"/>
      <c r="Y220" s="110"/>
      <c r="Z220" s="110"/>
      <c r="AA220" s="110"/>
      <c r="AB220" s="110"/>
      <c r="AC220" s="110"/>
      <c r="AD220" s="110"/>
      <c r="AE220" s="110"/>
      <c r="AR220" s="205" t="s">
        <v>209</v>
      </c>
      <c r="AT220" s="205" t="s">
        <v>139</v>
      </c>
      <c r="AU220" s="205" t="s">
        <v>85</v>
      </c>
      <c r="AY220" s="102" t="s">
        <v>136</v>
      </c>
      <c r="BE220" s="206" t="n">
        <f aca="false">IF(N220="základní",J220,0)</f>
        <v>0</v>
      </c>
      <c r="BF220" s="206" t="n">
        <f aca="false">IF(N220="snížená",J220,0)</f>
        <v>0</v>
      </c>
      <c r="BG220" s="206" t="n">
        <f aca="false">IF(N220="zákl. přenesená",J220,0)</f>
        <v>0</v>
      </c>
      <c r="BH220" s="206" t="n">
        <f aca="false">IF(N220="sníž. přenesená",J220,0)</f>
        <v>0</v>
      </c>
      <c r="BI220" s="206" t="n">
        <f aca="false">IF(N220="nulová",J220,0)</f>
        <v>0</v>
      </c>
      <c r="BJ220" s="102" t="s">
        <v>18</v>
      </c>
      <c r="BK220" s="206" t="n">
        <f aca="false">ROUND(I220*H220,2)</f>
        <v>0</v>
      </c>
      <c r="BL220" s="102" t="s">
        <v>209</v>
      </c>
      <c r="BM220" s="205" t="s">
        <v>545</v>
      </c>
    </row>
    <row r="221" s="113" customFormat="true" ht="24.15" hidden="false" customHeight="true" outlineLevel="0" collapsed="false">
      <c r="A221" s="110"/>
      <c r="B221" s="111"/>
      <c r="C221" s="193" t="s">
        <v>300</v>
      </c>
      <c r="D221" s="193" t="s">
        <v>139</v>
      </c>
      <c r="E221" s="194" t="s">
        <v>546</v>
      </c>
      <c r="F221" s="195" t="s">
        <v>547</v>
      </c>
      <c r="G221" s="196" t="s">
        <v>222</v>
      </c>
      <c r="H221" s="197" t="n">
        <v>1</v>
      </c>
      <c r="I221" s="198" t="n">
        <v>0</v>
      </c>
      <c r="J221" s="199" t="n">
        <f aca="false">ROUND(I221*H221,2)</f>
        <v>0</v>
      </c>
      <c r="K221" s="200"/>
      <c r="L221" s="111"/>
      <c r="M221" s="201"/>
      <c r="N221" s="202" t="s">
        <v>41</v>
      </c>
      <c r="O221" s="203" t="n">
        <v>0.12</v>
      </c>
      <c r="P221" s="203" t="n">
        <f aca="false">O221*H221</f>
        <v>0.12</v>
      </c>
      <c r="Q221" s="203" t="n">
        <v>0</v>
      </c>
      <c r="R221" s="203" t="n">
        <f aca="false">Q221*H221</f>
        <v>0</v>
      </c>
      <c r="S221" s="203" t="n">
        <v>0.005</v>
      </c>
      <c r="T221" s="204" t="n">
        <f aca="false">S221*H221</f>
        <v>0.005</v>
      </c>
      <c r="U221" s="110"/>
      <c r="V221" s="110"/>
      <c r="W221" s="110"/>
      <c r="X221" s="110"/>
      <c r="Y221" s="110"/>
      <c r="Z221" s="110"/>
      <c r="AA221" s="110"/>
      <c r="AB221" s="110"/>
      <c r="AC221" s="110"/>
      <c r="AD221" s="110"/>
      <c r="AE221" s="110"/>
      <c r="AR221" s="205" t="s">
        <v>209</v>
      </c>
      <c r="AT221" s="205" t="s">
        <v>139</v>
      </c>
      <c r="AU221" s="205" t="s">
        <v>85</v>
      </c>
      <c r="AY221" s="102" t="s">
        <v>136</v>
      </c>
      <c r="BE221" s="206" t="n">
        <f aca="false">IF(N221="základní",J221,0)</f>
        <v>0</v>
      </c>
      <c r="BF221" s="206" t="n">
        <f aca="false">IF(N221="snížená",J221,0)</f>
        <v>0</v>
      </c>
      <c r="BG221" s="206" t="n">
        <f aca="false">IF(N221="zákl. přenesená",J221,0)</f>
        <v>0</v>
      </c>
      <c r="BH221" s="206" t="n">
        <f aca="false">IF(N221="sníž. přenesená",J221,0)</f>
        <v>0</v>
      </c>
      <c r="BI221" s="206" t="n">
        <f aca="false">IF(N221="nulová",J221,0)</f>
        <v>0</v>
      </c>
      <c r="BJ221" s="102" t="s">
        <v>18</v>
      </c>
      <c r="BK221" s="206" t="n">
        <f aca="false">ROUND(I221*H221,2)</f>
        <v>0</v>
      </c>
      <c r="BL221" s="102" t="s">
        <v>209</v>
      </c>
      <c r="BM221" s="205" t="s">
        <v>548</v>
      </c>
    </row>
    <row r="222" s="207" customFormat="true" ht="12.8" hidden="true" customHeight="false" outlineLevel="0" collapsed="false">
      <c r="B222" s="208"/>
      <c r="D222" s="209" t="s">
        <v>145</v>
      </c>
      <c r="E222" s="210"/>
      <c r="F222" s="211" t="s">
        <v>467</v>
      </c>
      <c r="H222" s="210"/>
      <c r="I222" s="212"/>
      <c r="L222" s="208"/>
      <c r="M222" s="213"/>
      <c r="N222" s="214"/>
      <c r="O222" s="214"/>
      <c r="P222" s="214"/>
      <c r="Q222" s="214"/>
      <c r="R222" s="214"/>
      <c r="S222" s="214"/>
      <c r="T222" s="215"/>
      <c r="AT222" s="210" t="s">
        <v>145</v>
      </c>
      <c r="AU222" s="210" t="s">
        <v>85</v>
      </c>
      <c r="AV222" s="207" t="s">
        <v>18</v>
      </c>
      <c r="AW222" s="207" t="s">
        <v>33</v>
      </c>
      <c r="AX222" s="207" t="s">
        <v>76</v>
      </c>
      <c r="AY222" s="210" t="s">
        <v>136</v>
      </c>
    </row>
    <row r="223" s="216" customFormat="true" ht="12.8" hidden="true" customHeight="false" outlineLevel="0" collapsed="false">
      <c r="B223" s="217"/>
      <c r="D223" s="209" t="s">
        <v>145</v>
      </c>
      <c r="E223" s="218"/>
      <c r="F223" s="219" t="s">
        <v>18</v>
      </c>
      <c r="H223" s="220" t="n">
        <v>1</v>
      </c>
      <c r="I223" s="221"/>
      <c r="L223" s="217"/>
      <c r="M223" s="222"/>
      <c r="N223" s="223"/>
      <c r="O223" s="223"/>
      <c r="P223" s="223"/>
      <c r="Q223" s="223"/>
      <c r="R223" s="223"/>
      <c r="S223" s="223"/>
      <c r="T223" s="224"/>
      <c r="AT223" s="218" t="s">
        <v>145</v>
      </c>
      <c r="AU223" s="218" t="s">
        <v>85</v>
      </c>
      <c r="AV223" s="216" t="s">
        <v>85</v>
      </c>
      <c r="AW223" s="216" t="s">
        <v>33</v>
      </c>
      <c r="AX223" s="216" t="s">
        <v>18</v>
      </c>
      <c r="AY223" s="218" t="s">
        <v>136</v>
      </c>
    </row>
    <row r="224" s="113" customFormat="true" ht="24.15" hidden="false" customHeight="true" outlineLevel="0" collapsed="false">
      <c r="A224" s="110"/>
      <c r="B224" s="111"/>
      <c r="C224" s="193" t="s">
        <v>304</v>
      </c>
      <c r="D224" s="193" t="s">
        <v>139</v>
      </c>
      <c r="E224" s="194" t="s">
        <v>549</v>
      </c>
      <c r="F224" s="195" t="s">
        <v>550</v>
      </c>
      <c r="G224" s="196" t="s">
        <v>222</v>
      </c>
      <c r="H224" s="197" t="n">
        <v>1</v>
      </c>
      <c r="I224" s="198" t="n">
        <v>0</v>
      </c>
      <c r="J224" s="199" t="n">
        <f aca="false">ROUND(I224*H224,2)</f>
        <v>0</v>
      </c>
      <c r="K224" s="200"/>
      <c r="L224" s="111"/>
      <c r="M224" s="201"/>
      <c r="N224" s="202" t="s">
        <v>41</v>
      </c>
      <c r="O224" s="203" t="n">
        <v>1.559</v>
      </c>
      <c r="P224" s="203" t="n">
        <f aca="false">O224*H224</f>
        <v>1.559</v>
      </c>
      <c r="Q224" s="203" t="n">
        <v>0.00027</v>
      </c>
      <c r="R224" s="203" t="n">
        <f aca="false">Q224*H224</f>
        <v>0.00027</v>
      </c>
      <c r="S224" s="203" t="n">
        <v>0</v>
      </c>
      <c r="T224" s="204" t="n">
        <f aca="false">S224*H224</f>
        <v>0</v>
      </c>
      <c r="U224" s="110"/>
      <c r="V224" s="110"/>
      <c r="W224" s="110"/>
      <c r="X224" s="110"/>
      <c r="Y224" s="110"/>
      <c r="Z224" s="110"/>
      <c r="AA224" s="110"/>
      <c r="AB224" s="110"/>
      <c r="AC224" s="110"/>
      <c r="AD224" s="110"/>
      <c r="AE224" s="110"/>
      <c r="AR224" s="205" t="s">
        <v>209</v>
      </c>
      <c r="AT224" s="205" t="s">
        <v>139</v>
      </c>
      <c r="AU224" s="205" t="s">
        <v>85</v>
      </c>
      <c r="AY224" s="102" t="s">
        <v>136</v>
      </c>
      <c r="BE224" s="206" t="n">
        <f aca="false">IF(N224="základní",J224,0)</f>
        <v>0</v>
      </c>
      <c r="BF224" s="206" t="n">
        <f aca="false">IF(N224="snížená",J224,0)</f>
        <v>0</v>
      </c>
      <c r="BG224" s="206" t="n">
        <f aca="false">IF(N224="zákl. přenesená",J224,0)</f>
        <v>0</v>
      </c>
      <c r="BH224" s="206" t="n">
        <f aca="false">IF(N224="sníž. přenesená",J224,0)</f>
        <v>0</v>
      </c>
      <c r="BI224" s="206" t="n">
        <f aca="false">IF(N224="nulová",J224,0)</f>
        <v>0</v>
      </c>
      <c r="BJ224" s="102" t="s">
        <v>18</v>
      </c>
      <c r="BK224" s="206" t="n">
        <f aca="false">ROUND(I224*H224,2)</f>
        <v>0</v>
      </c>
      <c r="BL224" s="102" t="s">
        <v>209</v>
      </c>
      <c r="BM224" s="205" t="s">
        <v>551</v>
      </c>
    </row>
    <row r="225" s="216" customFormat="true" ht="12.8" hidden="true" customHeight="false" outlineLevel="0" collapsed="false">
      <c r="B225" s="217"/>
      <c r="D225" s="209" t="s">
        <v>145</v>
      </c>
      <c r="E225" s="218"/>
      <c r="F225" s="219" t="s">
        <v>18</v>
      </c>
      <c r="H225" s="220" t="n">
        <v>1</v>
      </c>
      <c r="I225" s="221"/>
      <c r="L225" s="217"/>
      <c r="M225" s="222"/>
      <c r="N225" s="223"/>
      <c r="O225" s="223"/>
      <c r="P225" s="223"/>
      <c r="Q225" s="223"/>
      <c r="R225" s="223"/>
      <c r="S225" s="223"/>
      <c r="T225" s="224"/>
      <c r="AT225" s="218" t="s">
        <v>145</v>
      </c>
      <c r="AU225" s="218" t="s">
        <v>85</v>
      </c>
      <c r="AV225" s="216" t="s">
        <v>85</v>
      </c>
      <c r="AW225" s="216" t="s">
        <v>33</v>
      </c>
      <c r="AX225" s="216" t="s">
        <v>18</v>
      </c>
      <c r="AY225" s="218" t="s">
        <v>136</v>
      </c>
    </row>
    <row r="226" s="113" customFormat="true" ht="24.15" hidden="false" customHeight="true" outlineLevel="0" collapsed="false">
      <c r="A226" s="110"/>
      <c r="B226" s="111"/>
      <c r="C226" s="235" t="s">
        <v>308</v>
      </c>
      <c r="D226" s="235" t="s">
        <v>219</v>
      </c>
      <c r="E226" s="236" t="s">
        <v>552</v>
      </c>
      <c r="F226" s="237" t="s">
        <v>553</v>
      </c>
      <c r="G226" s="238" t="s">
        <v>142</v>
      </c>
      <c r="H226" s="239" t="n">
        <v>0.18</v>
      </c>
      <c r="I226" s="240" t="n">
        <v>0</v>
      </c>
      <c r="J226" s="241" t="n">
        <f aca="false">ROUND(I226*H226,2)</f>
        <v>0</v>
      </c>
      <c r="K226" s="242"/>
      <c r="L226" s="243"/>
      <c r="M226" s="244"/>
      <c r="N226" s="245" t="s">
        <v>41</v>
      </c>
      <c r="O226" s="203" t="n">
        <v>0</v>
      </c>
      <c r="P226" s="203" t="n">
        <f aca="false">O226*H226</f>
        <v>0</v>
      </c>
      <c r="Q226" s="203" t="n">
        <v>0.03472</v>
      </c>
      <c r="R226" s="203" t="n">
        <f aca="false">Q226*H226</f>
        <v>0.0062496</v>
      </c>
      <c r="S226" s="203" t="n">
        <v>0</v>
      </c>
      <c r="T226" s="204" t="n">
        <f aca="false">S226*H226</f>
        <v>0</v>
      </c>
      <c r="U226" s="110"/>
      <c r="V226" s="110"/>
      <c r="W226" s="110"/>
      <c r="X226" s="110"/>
      <c r="Y226" s="110"/>
      <c r="Z226" s="110"/>
      <c r="AA226" s="110"/>
      <c r="AB226" s="110"/>
      <c r="AC226" s="110"/>
      <c r="AD226" s="110"/>
      <c r="AE226" s="110"/>
      <c r="AR226" s="205" t="s">
        <v>223</v>
      </c>
      <c r="AT226" s="205" t="s">
        <v>219</v>
      </c>
      <c r="AU226" s="205" t="s">
        <v>85</v>
      </c>
      <c r="AY226" s="102" t="s">
        <v>136</v>
      </c>
      <c r="BE226" s="206" t="n">
        <f aca="false">IF(N226="základní",J226,0)</f>
        <v>0</v>
      </c>
      <c r="BF226" s="206" t="n">
        <f aca="false">IF(N226="snížená",J226,0)</f>
        <v>0</v>
      </c>
      <c r="BG226" s="206" t="n">
        <f aca="false">IF(N226="zákl. přenesená",J226,0)</f>
        <v>0</v>
      </c>
      <c r="BH226" s="206" t="n">
        <f aca="false">IF(N226="sníž. přenesená",J226,0)</f>
        <v>0</v>
      </c>
      <c r="BI226" s="206" t="n">
        <f aca="false">IF(N226="nulová",J226,0)</f>
        <v>0</v>
      </c>
      <c r="BJ226" s="102" t="s">
        <v>18</v>
      </c>
      <c r="BK226" s="206" t="n">
        <f aca="false">ROUND(I226*H226,2)</f>
        <v>0</v>
      </c>
      <c r="BL226" s="102" t="s">
        <v>209</v>
      </c>
      <c r="BM226" s="205" t="s">
        <v>554</v>
      </c>
    </row>
    <row r="227" s="216" customFormat="true" ht="12.8" hidden="true" customHeight="false" outlineLevel="0" collapsed="false">
      <c r="B227" s="217"/>
      <c r="D227" s="209" t="s">
        <v>145</v>
      </c>
      <c r="E227" s="218"/>
      <c r="F227" s="219" t="s">
        <v>555</v>
      </c>
      <c r="H227" s="220" t="n">
        <v>0.18</v>
      </c>
      <c r="I227" s="221"/>
      <c r="L227" s="217"/>
      <c r="M227" s="222"/>
      <c r="N227" s="223"/>
      <c r="O227" s="223"/>
      <c r="P227" s="223"/>
      <c r="Q227" s="223"/>
      <c r="R227" s="223"/>
      <c r="S227" s="223"/>
      <c r="T227" s="224"/>
      <c r="AT227" s="218" t="s">
        <v>145</v>
      </c>
      <c r="AU227" s="218" t="s">
        <v>85</v>
      </c>
      <c r="AV227" s="216" t="s">
        <v>85</v>
      </c>
      <c r="AW227" s="216" t="s">
        <v>33</v>
      </c>
      <c r="AX227" s="216" t="s">
        <v>18</v>
      </c>
      <c r="AY227" s="218" t="s">
        <v>136</v>
      </c>
    </row>
    <row r="228" s="113" customFormat="true" ht="16.5" hidden="false" customHeight="true" outlineLevel="0" collapsed="false">
      <c r="A228" s="110"/>
      <c r="B228" s="111"/>
      <c r="C228" s="193" t="s">
        <v>223</v>
      </c>
      <c r="D228" s="193" t="s">
        <v>139</v>
      </c>
      <c r="E228" s="194" t="s">
        <v>556</v>
      </c>
      <c r="F228" s="195" t="s">
        <v>557</v>
      </c>
      <c r="G228" s="196" t="s">
        <v>238</v>
      </c>
      <c r="H228" s="197" t="n">
        <v>1</v>
      </c>
      <c r="I228" s="198" t="n">
        <v>0</v>
      </c>
      <c r="J228" s="199" t="n">
        <f aca="false">ROUND(I228*H228,2)</f>
        <v>0</v>
      </c>
      <c r="K228" s="200"/>
      <c r="L228" s="111"/>
      <c r="M228" s="201"/>
      <c r="N228" s="202" t="s">
        <v>41</v>
      </c>
      <c r="O228" s="203" t="n">
        <v>0</v>
      </c>
      <c r="P228" s="203" t="n">
        <f aca="false">O228*H228</f>
        <v>0</v>
      </c>
      <c r="Q228" s="203" t="n">
        <v>0</v>
      </c>
      <c r="R228" s="203" t="n">
        <f aca="false">Q228*H228</f>
        <v>0</v>
      </c>
      <c r="S228" s="203" t="n">
        <v>0</v>
      </c>
      <c r="T228" s="204" t="n">
        <f aca="false">S228*H228</f>
        <v>0</v>
      </c>
      <c r="U228" s="110"/>
      <c r="V228" s="110"/>
      <c r="W228" s="110"/>
      <c r="X228" s="110"/>
      <c r="Y228" s="110"/>
      <c r="Z228" s="110"/>
      <c r="AA228" s="110"/>
      <c r="AB228" s="110"/>
      <c r="AC228" s="110"/>
      <c r="AD228" s="110"/>
      <c r="AE228" s="110"/>
      <c r="AR228" s="205" t="s">
        <v>209</v>
      </c>
      <c r="AT228" s="205" t="s">
        <v>139</v>
      </c>
      <c r="AU228" s="205" t="s">
        <v>85</v>
      </c>
      <c r="AY228" s="102" t="s">
        <v>136</v>
      </c>
      <c r="BE228" s="206" t="n">
        <f aca="false">IF(N228="základní",J228,0)</f>
        <v>0</v>
      </c>
      <c r="BF228" s="206" t="n">
        <f aca="false">IF(N228="snížená",J228,0)</f>
        <v>0</v>
      </c>
      <c r="BG228" s="206" t="n">
        <f aca="false">IF(N228="zákl. přenesená",J228,0)</f>
        <v>0</v>
      </c>
      <c r="BH228" s="206" t="n">
        <f aca="false">IF(N228="sníž. přenesená",J228,0)</f>
        <v>0</v>
      </c>
      <c r="BI228" s="206" t="n">
        <f aca="false">IF(N228="nulová",J228,0)</f>
        <v>0</v>
      </c>
      <c r="BJ228" s="102" t="s">
        <v>18</v>
      </c>
      <c r="BK228" s="206" t="n">
        <f aca="false">ROUND(I228*H228,2)</f>
        <v>0</v>
      </c>
      <c r="BL228" s="102" t="s">
        <v>209</v>
      </c>
      <c r="BM228" s="205" t="s">
        <v>558</v>
      </c>
    </row>
    <row r="229" s="113" customFormat="true" ht="24.15" hidden="false" customHeight="true" outlineLevel="0" collapsed="false">
      <c r="A229" s="110"/>
      <c r="B229" s="111"/>
      <c r="C229" s="193" t="s">
        <v>316</v>
      </c>
      <c r="D229" s="193" t="s">
        <v>139</v>
      </c>
      <c r="E229" s="194" t="s">
        <v>266</v>
      </c>
      <c r="F229" s="195" t="s">
        <v>267</v>
      </c>
      <c r="G229" s="196" t="s">
        <v>222</v>
      </c>
      <c r="H229" s="197" t="n">
        <v>1</v>
      </c>
      <c r="I229" s="198" t="n">
        <v>0</v>
      </c>
      <c r="J229" s="199" t="n">
        <f aca="false">ROUND(I229*H229,2)</f>
        <v>0</v>
      </c>
      <c r="K229" s="200"/>
      <c r="L229" s="111"/>
      <c r="M229" s="201"/>
      <c r="N229" s="202" t="s">
        <v>41</v>
      </c>
      <c r="O229" s="203" t="n">
        <v>1.682</v>
      </c>
      <c r="P229" s="203" t="n">
        <f aca="false">O229*H229</f>
        <v>1.682</v>
      </c>
      <c r="Q229" s="203" t="n">
        <v>0</v>
      </c>
      <c r="R229" s="203" t="n">
        <f aca="false">Q229*H229</f>
        <v>0</v>
      </c>
      <c r="S229" s="203" t="n">
        <v>0</v>
      </c>
      <c r="T229" s="204" t="n">
        <f aca="false">S229*H229</f>
        <v>0</v>
      </c>
      <c r="U229" s="110"/>
      <c r="V229" s="110"/>
      <c r="W229" s="110"/>
      <c r="X229" s="110"/>
      <c r="Y229" s="110"/>
      <c r="Z229" s="110"/>
      <c r="AA229" s="110"/>
      <c r="AB229" s="110"/>
      <c r="AC229" s="110"/>
      <c r="AD229" s="110"/>
      <c r="AE229" s="110"/>
      <c r="AR229" s="205" t="s">
        <v>209</v>
      </c>
      <c r="AT229" s="205" t="s">
        <v>139</v>
      </c>
      <c r="AU229" s="205" t="s">
        <v>85</v>
      </c>
      <c r="AY229" s="102" t="s">
        <v>136</v>
      </c>
      <c r="BE229" s="206" t="n">
        <f aca="false">IF(N229="základní",J229,0)</f>
        <v>0</v>
      </c>
      <c r="BF229" s="206" t="n">
        <f aca="false">IF(N229="snížená",J229,0)</f>
        <v>0</v>
      </c>
      <c r="BG229" s="206" t="n">
        <f aca="false">IF(N229="zákl. přenesená",J229,0)</f>
        <v>0</v>
      </c>
      <c r="BH229" s="206" t="n">
        <f aca="false">IF(N229="sníž. přenesená",J229,0)</f>
        <v>0</v>
      </c>
      <c r="BI229" s="206" t="n">
        <f aca="false">IF(N229="nulová",J229,0)</f>
        <v>0</v>
      </c>
      <c r="BJ229" s="102" t="s">
        <v>18</v>
      </c>
      <c r="BK229" s="206" t="n">
        <f aca="false">ROUND(I229*H229,2)</f>
        <v>0</v>
      </c>
      <c r="BL229" s="102" t="s">
        <v>209</v>
      </c>
      <c r="BM229" s="205" t="s">
        <v>559</v>
      </c>
    </row>
    <row r="230" s="207" customFormat="true" ht="12.8" hidden="true" customHeight="false" outlineLevel="0" collapsed="false">
      <c r="B230" s="208"/>
      <c r="D230" s="209" t="s">
        <v>145</v>
      </c>
      <c r="E230" s="210"/>
      <c r="F230" s="211" t="s">
        <v>478</v>
      </c>
      <c r="H230" s="210"/>
      <c r="I230" s="212"/>
      <c r="L230" s="208"/>
      <c r="M230" s="213"/>
      <c r="N230" s="214"/>
      <c r="O230" s="214"/>
      <c r="P230" s="214"/>
      <c r="Q230" s="214"/>
      <c r="R230" s="214"/>
      <c r="S230" s="214"/>
      <c r="T230" s="215"/>
      <c r="AT230" s="210" t="s">
        <v>145</v>
      </c>
      <c r="AU230" s="210" t="s">
        <v>85</v>
      </c>
      <c r="AV230" s="207" t="s">
        <v>18</v>
      </c>
      <c r="AW230" s="207" t="s">
        <v>33</v>
      </c>
      <c r="AX230" s="207" t="s">
        <v>76</v>
      </c>
      <c r="AY230" s="210" t="s">
        <v>136</v>
      </c>
    </row>
    <row r="231" s="216" customFormat="true" ht="12.8" hidden="true" customHeight="false" outlineLevel="0" collapsed="false">
      <c r="B231" s="217"/>
      <c r="D231" s="209" t="s">
        <v>145</v>
      </c>
      <c r="E231" s="218"/>
      <c r="F231" s="219" t="s">
        <v>18</v>
      </c>
      <c r="H231" s="220" t="n">
        <v>1</v>
      </c>
      <c r="I231" s="221"/>
      <c r="L231" s="217"/>
      <c r="M231" s="222"/>
      <c r="N231" s="223"/>
      <c r="O231" s="223"/>
      <c r="P231" s="223"/>
      <c r="Q231" s="223"/>
      <c r="R231" s="223"/>
      <c r="S231" s="223"/>
      <c r="T231" s="224"/>
      <c r="AT231" s="218" t="s">
        <v>145</v>
      </c>
      <c r="AU231" s="218" t="s">
        <v>85</v>
      </c>
      <c r="AV231" s="216" t="s">
        <v>85</v>
      </c>
      <c r="AW231" s="216" t="s">
        <v>33</v>
      </c>
      <c r="AX231" s="216" t="s">
        <v>18</v>
      </c>
      <c r="AY231" s="218" t="s">
        <v>136</v>
      </c>
    </row>
    <row r="232" s="113" customFormat="true" ht="24.15" hidden="false" customHeight="true" outlineLevel="0" collapsed="false">
      <c r="A232" s="110"/>
      <c r="B232" s="111"/>
      <c r="C232" s="235" t="s">
        <v>324</v>
      </c>
      <c r="D232" s="235" t="s">
        <v>219</v>
      </c>
      <c r="E232" s="236" t="s">
        <v>560</v>
      </c>
      <c r="F232" s="237" t="s">
        <v>561</v>
      </c>
      <c r="G232" s="238" t="s">
        <v>222</v>
      </c>
      <c r="H232" s="239" t="n">
        <v>1</v>
      </c>
      <c r="I232" s="240" t="n">
        <v>0</v>
      </c>
      <c r="J232" s="241" t="n">
        <f aca="false">ROUND(I232*H232,2)</f>
        <v>0</v>
      </c>
      <c r="K232" s="242"/>
      <c r="L232" s="243"/>
      <c r="M232" s="244"/>
      <c r="N232" s="245" t="s">
        <v>41</v>
      </c>
      <c r="O232" s="203" t="n">
        <v>0</v>
      </c>
      <c r="P232" s="203" t="n">
        <f aca="false">O232*H232</f>
        <v>0</v>
      </c>
      <c r="Q232" s="203" t="n">
        <v>0.0175</v>
      </c>
      <c r="R232" s="203" t="n">
        <f aca="false">Q232*H232</f>
        <v>0.0175</v>
      </c>
      <c r="S232" s="203" t="n">
        <v>0</v>
      </c>
      <c r="T232" s="204" t="n">
        <f aca="false">S232*H232</f>
        <v>0</v>
      </c>
      <c r="U232" s="110"/>
      <c r="V232" s="110"/>
      <c r="W232" s="110"/>
      <c r="X232" s="110"/>
      <c r="Y232" s="110"/>
      <c r="Z232" s="110"/>
      <c r="AA232" s="110"/>
      <c r="AB232" s="110"/>
      <c r="AC232" s="110"/>
      <c r="AD232" s="110"/>
      <c r="AE232" s="110"/>
      <c r="AR232" s="205" t="s">
        <v>223</v>
      </c>
      <c r="AT232" s="205" t="s">
        <v>219</v>
      </c>
      <c r="AU232" s="205" t="s">
        <v>85</v>
      </c>
      <c r="AY232" s="102" t="s">
        <v>136</v>
      </c>
      <c r="BE232" s="206" t="n">
        <f aca="false">IF(N232="základní",J232,0)</f>
        <v>0</v>
      </c>
      <c r="BF232" s="206" t="n">
        <f aca="false">IF(N232="snížená",J232,0)</f>
        <v>0</v>
      </c>
      <c r="BG232" s="206" t="n">
        <f aca="false">IF(N232="zákl. přenesená",J232,0)</f>
        <v>0</v>
      </c>
      <c r="BH232" s="206" t="n">
        <f aca="false">IF(N232="sníž. přenesená",J232,0)</f>
        <v>0</v>
      </c>
      <c r="BI232" s="206" t="n">
        <f aca="false">IF(N232="nulová",J232,0)</f>
        <v>0</v>
      </c>
      <c r="BJ232" s="102" t="s">
        <v>18</v>
      </c>
      <c r="BK232" s="206" t="n">
        <f aca="false">ROUND(I232*H232,2)</f>
        <v>0</v>
      </c>
      <c r="BL232" s="102" t="s">
        <v>209</v>
      </c>
      <c r="BM232" s="205" t="s">
        <v>562</v>
      </c>
    </row>
    <row r="233" s="113" customFormat="true" ht="24.15" hidden="false" customHeight="true" outlineLevel="0" collapsed="false">
      <c r="A233" s="110"/>
      <c r="B233" s="111"/>
      <c r="C233" s="235" t="s">
        <v>330</v>
      </c>
      <c r="D233" s="235" t="s">
        <v>219</v>
      </c>
      <c r="E233" s="236" t="s">
        <v>274</v>
      </c>
      <c r="F233" s="237" t="s">
        <v>275</v>
      </c>
      <c r="G233" s="238" t="s">
        <v>222</v>
      </c>
      <c r="H233" s="239" t="n">
        <v>1</v>
      </c>
      <c r="I233" s="240" t="n">
        <v>0</v>
      </c>
      <c r="J233" s="241" t="n">
        <f aca="false">ROUND(I233*H233,2)</f>
        <v>0</v>
      </c>
      <c r="K233" s="242"/>
      <c r="L233" s="243"/>
      <c r="M233" s="244"/>
      <c r="N233" s="245" t="s">
        <v>41</v>
      </c>
      <c r="O233" s="203" t="n">
        <v>0</v>
      </c>
      <c r="P233" s="203" t="n">
        <f aca="false">O233*H233</f>
        <v>0</v>
      </c>
      <c r="Q233" s="203" t="n">
        <v>0.0012</v>
      </c>
      <c r="R233" s="203" t="n">
        <f aca="false">Q233*H233</f>
        <v>0.0012</v>
      </c>
      <c r="S233" s="203" t="n">
        <v>0</v>
      </c>
      <c r="T233" s="204" t="n">
        <f aca="false">S233*H233</f>
        <v>0</v>
      </c>
      <c r="U233" s="110"/>
      <c r="V233" s="110"/>
      <c r="W233" s="110"/>
      <c r="X233" s="110"/>
      <c r="Y233" s="110"/>
      <c r="Z233" s="110"/>
      <c r="AA233" s="110"/>
      <c r="AB233" s="110"/>
      <c r="AC233" s="110"/>
      <c r="AD233" s="110"/>
      <c r="AE233" s="110"/>
      <c r="AR233" s="205" t="s">
        <v>223</v>
      </c>
      <c r="AT233" s="205" t="s">
        <v>219</v>
      </c>
      <c r="AU233" s="205" t="s">
        <v>85</v>
      </c>
      <c r="AY233" s="102" t="s">
        <v>136</v>
      </c>
      <c r="BE233" s="206" t="n">
        <f aca="false">IF(N233="základní",J233,0)</f>
        <v>0</v>
      </c>
      <c r="BF233" s="206" t="n">
        <f aca="false">IF(N233="snížená",J233,0)</f>
        <v>0</v>
      </c>
      <c r="BG233" s="206" t="n">
        <f aca="false">IF(N233="zákl. přenesená",J233,0)</f>
        <v>0</v>
      </c>
      <c r="BH233" s="206" t="n">
        <f aca="false">IF(N233="sníž. přenesená",J233,0)</f>
        <v>0</v>
      </c>
      <c r="BI233" s="206" t="n">
        <f aca="false">IF(N233="nulová",J233,0)</f>
        <v>0</v>
      </c>
      <c r="BJ233" s="102" t="s">
        <v>18</v>
      </c>
      <c r="BK233" s="206" t="n">
        <f aca="false">ROUND(I233*H233,2)</f>
        <v>0</v>
      </c>
      <c r="BL233" s="102" t="s">
        <v>209</v>
      </c>
      <c r="BM233" s="205" t="s">
        <v>563</v>
      </c>
    </row>
    <row r="234" s="113" customFormat="true" ht="24.15" hidden="false" customHeight="true" outlineLevel="0" collapsed="false">
      <c r="A234" s="110"/>
      <c r="B234" s="111"/>
      <c r="C234" s="193" t="s">
        <v>337</v>
      </c>
      <c r="D234" s="193" t="s">
        <v>139</v>
      </c>
      <c r="E234" s="194" t="s">
        <v>564</v>
      </c>
      <c r="F234" s="195" t="s">
        <v>565</v>
      </c>
      <c r="G234" s="196" t="s">
        <v>222</v>
      </c>
      <c r="H234" s="197" t="n">
        <v>1</v>
      </c>
      <c r="I234" s="198" t="n">
        <v>0</v>
      </c>
      <c r="J234" s="199" t="n">
        <f aca="false">ROUND(I234*H234,2)</f>
        <v>0</v>
      </c>
      <c r="K234" s="200"/>
      <c r="L234" s="111"/>
      <c r="M234" s="201"/>
      <c r="N234" s="202" t="s">
        <v>41</v>
      </c>
      <c r="O234" s="203" t="n">
        <v>0.345</v>
      </c>
      <c r="P234" s="203" t="n">
        <f aca="false">O234*H234</f>
        <v>0.345</v>
      </c>
      <c r="Q234" s="203" t="n">
        <v>0</v>
      </c>
      <c r="R234" s="203" t="n">
        <f aca="false">Q234*H234</f>
        <v>0</v>
      </c>
      <c r="S234" s="203" t="n">
        <v>0</v>
      </c>
      <c r="T234" s="204" t="n">
        <f aca="false">S234*H234</f>
        <v>0</v>
      </c>
      <c r="U234" s="110"/>
      <c r="V234" s="110"/>
      <c r="W234" s="110"/>
      <c r="X234" s="110"/>
      <c r="Y234" s="110"/>
      <c r="Z234" s="110"/>
      <c r="AA234" s="110"/>
      <c r="AB234" s="110"/>
      <c r="AC234" s="110"/>
      <c r="AD234" s="110"/>
      <c r="AE234" s="110"/>
      <c r="AR234" s="205" t="s">
        <v>209</v>
      </c>
      <c r="AT234" s="205" t="s">
        <v>139</v>
      </c>
      <c r="AU234" s="205" t="s">
        <v>85</v>
      </c>
      <c r="AY234" s="102" t="s">
        <v>136</v>
      </c>
      <c r="BE234" s="206" t="n">
        <f aca="false">IF(N234="základní",J234,0)</f>
        <v>0</v>
      </c>
      <c r="BF234" s="206" t="n">
        <f aca="false">IF(N234="snížená",J234,0)</f>
        <v>0</v>
      </c>
      <c r="BG234" s="206" t="n">
        <f aca="false">IF(N234="zákl. přenesená",J234,0)</f>
        <v>0</v>
      </c>
      <c r="BH234" s="206" t="n">
        <f aca="false">IF(N234="sníž. přenesená",J234,0)</f>
        <v>0</v>
      </c>
      <c r="BI234" s="206" t="n">
        <f aca="false">IF(N234="nulová",J234,0)</f>
        <v>0</v>
      </c>
      <c r="BJ234" s="102" t="s">
        <v>18</v>
      </c>
      <c r="BK234" s="206" t="n">
        <f aca="false">ROUND(I234*H234,2)</f>
        <v>0</v>
      </c>
      <c r="BL234" s="102" t="s">
        <v>209</v>
      </c>
      <c r="BM234" s="205" t="s">
        <v>566</v>
      </c>
    </row>
    <row r="235" s="216" customFormat="true" ht="12.8" hidden="true" customHeight="false" outlineLevel="0" collapsed="false">
      <c r="B235" s="217"/>
      <c r="D235" s="209" t="s">
        <v>145</v>
      </c>
      <c r="E235" s="218"/>
      <c r="F235" s="219" t="s">
        <v>18</v>
      </c>
      <c r="H235" s="220" t="n">
        <v>1</v>
      </c>
      <c r="I235" s="221"/>
      <c r="L235" s="217"/>
      <c r="M235" s="222"/>
      <c r="N235" s="223"/>
      <c r="O235" s="223"/>
      <c r="P235" s="223"/>
      <c r="Q235" s="223"/>
      <c r="R235" s="223"/>
      <c r="S235" s="223"/>
      <c r="T235" s="224"/>
      <c r="AT235" s="218" t="s">
        <v>145</v>
      </c>
      <c r="AU235" s="218" t="s">
        <v>85</v>
      </c>
      <c r="AV235" s="216" t="s">
        <v>85</v>
      </c>
      <c r="AW235" s="216" t="s">
        <v>33</v>
      </c>
      <c r="AX235" s="216" t="s">
        <v>18</v>
      </c>
      <c r="AY235" s="218" t="s">
        <v>136</v>
      </c>
    </row>
    <row r="236" s="113" customFormat="true" ht="16.5" hidden="false" customHeight="true" outlineLevel="0" collapsed="false">
      <c r="A236" s="110"/>
      <c r="B236" s="111"/>
      <c r="C236" s="235" t="s">
        <v>341</v>
      </c>
      <c r="D236" s="235" t="s">
        <v>219</v>
      </c>
      <c r="E236" s="236" t="s">
        <v>567</v>
      </c>
      <c r="F236" s="237" t="s">
        <v>568</v>
      </c>
      <c r="G236" s="238" t="s">
        <v>319</v>
      </c>
      <c r="H236" s="239" t="n">
        <v>0.6</v>
      </c>
      <c r="I236" s="240" t="n">
        <v>0</v>
      </c>
      <c r="J236" s="241" t="n">
        <f aca="false">ROUND(I236*H236,2)</f>
        <v>0</v>
      </c>
      <c r="K236" s="242"/>
      <c r="L236" s="243"/>
      <c r="M236" s="244"/>
      <c r="N236" s="245" t="s">
        <v>41</v>
      </c>
      <c r="O236" s="203" t="n">
        <v>0</v>
      </c>
      <c r="P236" s="203" t="n">
        <f aca="false">O236*H236</f>
        <v>0</v>
      </c>
      <c r="Q236" s="203" t="n">
        <v>0.0018</v>
      </c>
      <c r="R236" s="203" t="n">
        <f aca="false">Q236*H236</f>
        <v>0.00108</v>
      </c>
      <c r="S236" s="203" t="n">
        <v>0</v>
      </c>
      <c r="T236" s="204" t="n">
        <f aca="false">S236*H236</f>
        <v>0</v>
      </c>
      <c r="U236" s="110"/>
      <c r="V236" s="110"/>
      <c r="W236" s="110"/>
      <c r="X236" s="110"/>
      <c r="Y236" s="110"/>
      <c r="Z236" s="110"/>
      <c r="AA236" s="110"/>
      <c r="AB236" s="110"/>
      <c r="AC236" s="110"/>
      <c r="AD236" s="110"/>
      <c r="AE236" s="110"/>
      <c r="AR236" s="205" t="s">
        <v>223</v>
      </c>
      <c r="AT236" s="205" t="s">
        <v>219</v>
      </c>
      <c r="AU236" s="205" t="s">
        <v>85</v>
      </c>
      <c r="AY236" s="102" t="s">
        <v>136</v>
      </c>
      <c r="BE236" s="206" t="n">
        <f aca="false">IF(N236="základní",J236,0)</f>
        <v>0</v>
      </c>
      <c r="BF236" s="206" t="n">
        <f aca="false">IF(N236="snížená",J236,0)</f>
        <v>0</v>
      </c>
      <c r="BG236" s="206" t="n">
        <f aca="false">IF(N236="zákl. přenesená",J236,0)</f>
        <v>0</v>
      </c>
      <c r="BH236" s="206" t="n">
        <f aca="false">IF(N236="sníž. přenesená",J236,0)</f>
        <v>0</v>
      </c>
      <c r="BI236" s="206" t="n">
        <f aca="false">IF(N236="nulová",J236,0)</f>
        <v>0</v>
      </c>
      <c r="BJ236" s="102" t="s">
        <v>18</v>
      </c>
      <c r="BK236" s="206" t="n">
        <f aca="false">ROUND(I236*H236,2)</f>
        <v>0</v>
      </c>
      <c r="BL236" s="102" t="s">
        <v>209</v>
      </c>
      <c r="BM236" s="205" t="s">
        <v>569</v>
      </c>
    </row>
    <row r="237" s="216" customFormat="true" ht="12.8" hidden="true" customHeight="false" outlineLevel="0" collapsed="false">
      <c r="B237" s="217"/>
      <c r="D237" s="209" t="s">
        <v>145</v>
      </c>
      <c r="E237" s="218"/>
      <c r="F237" s="219" t="s">
        <v>533</v>
      </c>
      <c r="H237" s="220" t="n">
        <v>0.6</v>
      </c>
      <c r="I237" s="221"/>
      <c r="L237" s="217"/>
      <c r="M237" s="222"/>
      <c r="N237" s="223"/>
      <c r="O237" s="223"/>
      <c r="P237" s="223"/>
      <c r="Q237" s="223"/>
      <c r="R237" s="223"/>
      <c r="S237" s="223"/>
      <c r="T237" s="224"/>
      <c r="AT237" s="218" t="s">
        <v>145</v>
      </c>
      <c r="AU237" s="218" t="s">
        <v>85</v>
      </c>
      <c r="AV237" s="216" t="s">
        <v>85</v>
      </c>
      <c r="AW237" s="216" t="s">
        <v>33</v>
      </c>
      <c r="AX237" s="216" t="s">
        <v>18</v>
      </c>
      <c r="AY237" s="218" t="s">
        <v>136</v>
      </c>
    </row>
    <row r="238" s="113" customFormat="true" ht="16.5" hidden="false" customHeight="true" outlineLevel="0" collapsed="false">
      <c r="A238" s="110"/>
      <c r="B238" s="111"/>
      <c r="C238" s="235" t="s">
        <v>345</v>
      </c>
      <c r="D238" s="235" t="s">
        <v>219</v>
      </c>
      <c r="E238" s="236" t="s">
        <v>570</v>
      </c>
      <c r="F238" s="237" t="s">
        <v>571</v>
      </c>
      <c r="G238" s="238" t="s">
        <v>222</v>
      </c>
      <c r="H238" s="239" t="n">
        <v>2</v>
      </c>
      <c r="I238" s="240" t="n">
        <v>0</v>
      </c>
      <c r="J238" s="241" t="n">
        <f aca="false">ROUND(I238*H238,2)</f>
        <v>0</v>
      </c>
      <c r="K238" s="242"/>
      <c r="L238" s="243"/>
      <c r="M238" s="244"/>
      <c r="N238" s="245" t="s">
        <v>41</v>
      </c>
      <c r="O238" s="203" t="n">
        <v>0</v>
      </c>
      <c r="P238" s="203" t="n">
        <f aca="false">O238*H238</f>
        <v>0</v>
      </c>
      <c r="Q238" s="203" t="n">
        <v>6E-005</v>
      </c>
      <c r="R238" s="203" t="n">
        <f aca="false">Q238*H238</f>
        <v>0.00012</v>
      </c>
      <c r="S238" s="203" t="n">
        <v>0</v>
      </c>
      <c r="T238" s="204" t="n">
        <f aca="false">S238*H238</f>
        <v>0</v>
      </c>
      <c r="U238" s="110"/>
      <c r="V238" s="110"/>
      <c r="W238" s="110"/>
      <c r="X238" s="110"/>
      <c r="Y238" s="110"/>
      <c r="Z238" s="110"/>
      <c r="AA238" s="110"/>
      <c r="AB238" s="110"/>
      <c r="AC238" s="110"/>
      <c r="AD238" s="110"/>
      <c r="AE238" s="110"/>
      <c r="AR238" s="205" t="s">
        <v>223</v>
      </c>
      <c r="AT238" s="205" t="s">
        <v>219</v>
      </c>
      <c r="AU238" s="205" t="s">
        <v>85</v>
      </c>
      <c r="AY238" s="102" t="s">
        <v>136</v>
      </c>
      <c r="BE238" s="206" t="n">
        <f aca="false">IF(N238="základní",J238,0)</f>
        <v>0</v>
      </c>
      <c r="BF238" s="206" t="n">
        <f aca="false">IF(N238="snížená",J238,0)</f>
        <v>0</v>
      </c>
      <c r="BG238" s="206" t="n">
        <f aca="false">IF(N238="zákl. přenesená",J238,0)</f>
        <v>0</v>
      </c>
      <c r="BH238" s="206" t="n">
        <f aca="false">IF(N238="sníž. přenesená",J238,0)</f>
        <v>0</v>
      </c>
      <c r="BI238" s="206" t="n">
        <f aca="false">IF(N238="nulová",J238,0)</f>
        <v>0</v>
      </c>
      <c r="BJ238" s="102" t="s">
        <v>18</v>
      </c>
      <c r="BK238" s="206" t="n">
        <f aca="false">ROUND(I238*H238,2)</f>
        <v>0</v>
      </c>
      <c r="BL238" s="102" t="s">
        <v>209</v>
      </c>
      <c r="BM238" s="205" t="s">
        <v>572</v>
      </c>
    </row>
    <row r="239" s="216" customFormat="true" ht="12.8" hidden="true" customHeight="false" outlineLevel="0" collapsed="false">
      <c r="B239" s="217"/>
      <c r="D239" s="209" t="s">
        <v>145</v>
      </c>
      <c r="E239" s="218"/>
      <c r="F239" s="219" t="s">
        <v>85</v>
      </c>
      <c r="H239" s="220" t="n">
        <v>2</v>
      </c>
      <c r="I239" s="221"/>
      <c r="L239" s="217"/>
      <c r="M239" s="222"/>
      <c r="N239" s="223"/>
      <c r="O239" s="223"/>
      <c r="P239" s="223"/>
      <c r="Q239" s="223"/>
      <c r="R239" s="223"/>
      <c r="S239" s="223"/>
      <c r="T239" s="224"/>
      <c r="AT239" s="218" t="s">
        <v>145</v>
      </c>
      <c r="AU239" s="218" t="s">
        <v>85</v>
      </c>
      <c r="AV239" s="216" t="s">
        <v>85</v>
      </c>
      <c r="AW239" s="216" t="s">
        <v>33</v>
      </c>
      <c r="AX239" s="216" t="s">
        <v>18</v>
      </c>
      <c r="AY239" s="218" t="s">
        <v>136</v>
      </c>
    </row>
    <row r="240" s="113" customFormat="true" ht="24.15" hidden="false" customHeight="true" outlineLevel="0" collapsed="false">
      <c r="A240" s="110"/>
      <c r="B240" s="111"/>
      <c r="C240" s="193" t="s">
        <v>353</v>
      </c>
      <c r="D240" s="193" t="s">
        <v>139</v>
      </c>
      <c r="E240" s="194" t="s">
        <v>573</v>
      </c>
      <c r="F240" s="195" t="s">
        <v>574</v>
      </c>
      <c r="G240" s="196" t="s">
        <v>222</v>
      </c>
      <c r="H240" s="197" t="n">
        <v>1</v>
      </c>
      <c r="I240" s="198" t="n">
        <v>0</v>
      </c>
      <c r="J240" s="199" t="n">
        <f aca="false">ROUND(I240*H240,2)</f>
        <v>0</v>
      </c>
      <c r="K240" s="200"/>
      <c r="L240" s="111"/>
      <c r="M240" s="201"/>
      <c r="N240" s="202" t="s">
        <v>41</v>
      </c>
      <c r="O240" s="203" t="n">
        <v>0.63</v>
      </c>
      <c r="P240" s="203" t="n">
        <f aca="false">O240*H240</f>
        <v>0.63</v>
      </c>
      <c r="Q240" s="203" t="n">
        <v>0</v>
      </c>
      <c r="R240" s="203" t="n">
        <f aca="false">Q240*H240</f>
        <v>0</v>
      </c>
      <c r="S240" s="203" t="n">
        <v>0</v>
      </c>
      <c r="T240" s="204" t="n">
        <f aca="false">S240*H240</f>
        <v>0</v>
      </c>
      <c r="U240" s="110"/>
      <c r="V240" s="110"/>
      <c r="W240" s="110"/>
      <c r="X240" s="110"/>
      <c r="Y240" s="110"/>
      <c r="Z240" s="110"/>
      <c r="AA240" s="110"/>
      <c r="AB240" s="110"/>
      <c r="AC240" s="110"/>
      <c r="AD240" s="110"/>
      <c r="AE240" s="110"/>
      <c r="AR240" s="205" t="s">
        <v>209</v>
      </c>
      <c r="AT240" s="205" t="s">
        <v>139</v>
      </c>
      <c r="AU240" s="205" t="s">
        <v>85</v>
      </c>
      <c r="AY240" s="102" t="s">
        <v>136</v>
      </c>
      <c r="BE240" s="206" t="n">
        <f aca="false">IF(N240="základní",J240,0)</f>
        <v>0</v>
      </c>
      <c r="BF240" s="206" t="n">
        <f aca="false">IF(N240="snížená",J240,0)</f>
        <v>0</v>
      </c>
      <c r="BG240" s="206" t="n">
        <f aca="false">IF(N240="zákl. přenesená",J240,0)</f>
        <v>0</v>
      </c>
      <c r="BH240" s="206" t="n">
        <f aca="false">IF(N240="sníž. přenesená",J240,0)</f>
        <v>0</v>
      </c>
      <c r="BI240" s="206" t="n">
        <f aca="false">IF(N240="nulová",J240,0)</f>
        <v>0</v>
      </c>
      <c r="BJ240" s="102" t="s">
        <v>18</v>
      </c>
      <c r="BK240" s="206" t="n">
        <f aca="false">ROUND(I240*H240,2)</f>
        <v>0</v>
      </c>
      <c r="BL240" s="102" t="s">
        <v>209</v>
      </c>
      <c r="BM240" s="205" t="s">
        <v>575</v>
      </c>
    </row>
    <row r="241" s="207" customFormat="true" ht="12.8" hidden="true" customHeight="false" outlineLevel="0" collapsed="false">
      <c r="B241" s="208"/>
      <c r="D241" s="209" t="s">
        <v>145</v>
      </c>
      <c r="E241" s="210"/>
      <c r="F241" s="211" t="s">
        <v>467</v>
      </c>
      <c r="H241" s="210"/>
      <c r="I241" s="212"/>
      <c r="L241" s="208"/>
      <c r="M241" s="213"/>
      <c r="N241" s="214"/>
      <c r="O241" s="214"/>
      <c r="P241" s="214"/>
      <c r="Q241" s="214"/>
      <c r="R241" s="214"/>
      <c r="S241" s="214"/>
      <c r="T241" s="215"/>
      <c r="AT241" s="210" t="s">
        <v>145</v>
      </c>
      <c r="AU241" s="210" t="s">
        <v>85</v>
      </c>
      <c r="AV241" s="207" t="s">
        <v>18</v>
      </c>
      <c r="AW241" s="207" t="s">
        <v>33</v>
      </c>
      <c r="AX241" s="207" t="s">
        <v>76</v>
      </c>
      <c r="AY241" s="210" t="s">
        <v>136</v>
      </c>
    </row>
    <row r="242" s="216" customFormat="true" ht="12.8" hidden="true" customHeight="false" outlineLevel="0" collapsed="false">
      <c r="B242" s="217"/>
      <c r="D242" s="209" t="s">
        <v>145</v>
      </c>
      <c r="E242" s="218"/>
      <c r="F242" s="219" t="s">
        <v>18</v>
      </c>
      <c r="H242" s="220" t="n">
        <v>1</v>
      </c>
      <c r="I242" s="221"/>
      <c r="L242" s="217"/>
      <c r="M242" s="222"/>
      <c r="N242" s="223"/>
      <c r="O242" s="223"/>
      <c r="P242" s="223"/>
      <c r="Q242" s="223"/>
      <c r="R242" s="223"/>
      <c r="S242" s="223"/>
      <c r="T242" s="224"/>
      <c r="AT242" s="218" t="s">
        <v>145</v>
      </c>
      <c r="AU242" s="218" t="s">
        <v>85</v>
      </c>
      <c r="AV242" s="216" t="s">
        <v>85</v>
      </c>
      <c r="AW242" s="216" t="s">
        <v>33</v>
      </c>
      <c r="AX242" s="216" t="s">
        <v>18</v>
      </c>
      <c r="AY242" s="218" t="s">
        <v>136</v>
      </c>
    </row>
    <row r="243" s="113" customFormat="true" ht="24.15" hidden="false" customHeight="true" outlineLevel="0" collapsed="false">
      <c r="A243" s="110"/>
      <c r="B243" s="111"/>
      <c r="C243" s="235" t="s">
        <v>358</v>
      </c>
      <c r="D243" s="235" t="s">
        <v>219</v>
      </c>
      <c r="E243" s="236" t="s">
        <v>576</v>
      </c>
      <c r="F243" s="237" t="s">
        <v>577</v>
      </c>
      <c r="G243" s="238" t="s">
        <v>319</v>
      </c>
      <c r="H243" s="239" t="n">
        <v>2.31</v>
      </c>
      <c r="I243" s="240" t="n">
        <v>0</v>
      </c>
      <c r="J243" s="241" t="n">
        <f aca="false">ROUND(I243*H243,2)</f>
        <v>0</v>
      </c>
      <c r="K243" s="242"/>
      <c r="L243" s="243"/>
      <c r="M243" s="244"/>
      <c r="N243" s="245" t="s">
        <v>41</v>
      </c>
      <c r="O243" s="203" t="n">
        <v>0</v>
      </c>
      <c r="P243" s="203" t="n">
        <f aca="false">O243*H243</f>
        <v>0</v>
      </c>
      <c r="Q243" s="203" t="n">
        <v>0.005</v>
      </c>
      <c r="R243" s="203" t="n">
        <f aca="false">Q243*H243</f>
        <v>0.01155</v>
      </c>
      <c r="S243" s="203" t="n">
        <v>0</v>
      </c>
      <c r="T243" s="204" t="n">
        <f aca="false">S243*H243</f>
        <v>0</v>
      </c>
      <c r="U243" s="110"/>
      <c r="V243" s="110"/>
      <c r="W243" s="110"/>
      <c r="X243" s="110"/>
      <c r="Y243" s="110"/>
      <c r="Z243" s="110"/>
      <c r="AA243" s="110"/>
      <c r="AB243" s="110"/>
      <c r="AC243" s="110"/>
      <c r="AD243" s="110"/>
      <c r="AE243" s="110"/>
      <c r="AR243" s="205" t="s">
        <v>223</v>
      </c>
      <c r="AT243" s="205" t="s">
        <v>219</v>
      </c>
      <c r="AU243" s="205" t="s">
        <v>85</v>
      </c>
      <c r="AY243" s="102" t="s">
        <v>136</v>
      </c>
      <c r="BE243" s="206" t="n">
        <f aca="false">IF(N243="základní",J243,0)</f>
        <v>0</v>
      </c>
      <c r="BF243" s="206" t="n">
        <f aca="false">IF(N243="snížená",J243,0)</f>
        <v>0</v>
      </c>
      <c r="BG243" s="206" t="n">
        <f aca="false">IF(N243="zákl. přenesená",J243,0)</f>
        <v>0</v>
      </c>
      <c r="BH243" s="206" t="n">
        <f aca="false">IF(N243="sníž. přenesená",J243,0)</f>
        <v>0</v>
      </c>
      <c r="BI243" s="206" t="n">
        <f aca="false">IF(N243="nulová",J243,0)</f>
        <v>0</v>
      </c>
      <c r="BJ243" s="102" t="s">
        <v>18</v>
      </c>
      <c r="BK243" s="206" t="n">
        <f aca="false">ROUND(I243*H243,2)</f>
        <v>0</v>
      </c>
      <c r="BL243" s="102" t="s">
        <v>209</v>
      </c>
      <c r="BM243" s="205" t="s">
        <v>578</v>
      </c>
    </row>
    <row r="244" s="216" customFormat="true" ht="12.8" hidden="true" customHeight="false" outlineLevel="0" collapsed="false">
      <c r="B244" s="217"/>
      <c r="D244" s="209" t="s">
        <v>145</v>
      </c>
      <c r="E244" s="218"/>
      <c r="F244" s="219" t="s">
        <v>579</v>
      </c>
      <c r="H244" s="220" t="n">
        <v>2.31</v>
      </c>
      <c r="I244" s="221"/>
      <c r="L244" s="217"/>
      <c r="M244" s="222"/>
      <c r="N244" s="223"/>
      <c r="O244" s="223"/>
      <c r="P244" s="223"/>
      <c r="Q244" s="223"/>
      <c r="R244" s="223"/>
      <c r="S244" s="223"/>
      <c r="T244" s="224"/>
      <c r="AT244" s="218" t="s">
        <v>145</v>
      </c>
      <c r="AU244" s="218" t="s">
        <v>85</v>
      </c>
      <c r="AV244" s="216" t="s">
        <v>85</v>
      </c>
      <c r="AW244" s="216" t="s">
        <v>33</v>
      </c>
      <c r="AX244" s="216" t="s">
        <v>18</v>
      </c>
      <c r="AY244" s="218" t="s">
        <v>136</v>
      </c>
    </row>
    <row r="245" s="113" customFormat="true" ht="24.15" hidden="false" customHeight="true" outlineLevel="0" collapsed="false">
      <c r="A245" s="110"/>
      <c r="B245" s="111"/>
      <c r="C245" s="193" t="s">
        <v>363</v>
      </c>
      <c r="D245" s="193" t="s">
        <v>139</v>
      </c>
      <c r="E245" s="194" t="s">
        <v>282</v>
      </c>
      <c r="F245" s="195" t="s">
        <v>283</v>
      </c>
      <c r="G245" s="196" t="s">
        <v>231</v>
      </c>
      <c r="H245" s="197" t="n">
        <v>1110.154</v>
      </c>
      <c r="I245" s="198" t="n">
        <v>0</v>
      </c>
      <c r="J245" s="199" t="n">
        <f aca="false">ROUND(I245*H245,2)</f>
        <v>0</v>
      </c>
      <c r="K245" s="200"/>
      <c r="L245" s="111"/>
      <c r="M245" s="201"/>
      <c r="N245" s="202" t="s">
        <v>41</v>
      </c>
      <c r="O245" s="203" t="n">
        <v>0</v>
      </c>
      <c r="P245" s="203" t="n">
        <f aca="false">O245*H245</f>
        <v>0</v>
      </c>
      <c r="Q245" s="203" t="n">
        <v>0</v>
      </c>
      <c r="R245" s="203" t="n">
        <f aca="false">Q245*H245</f>
        <v>0</v>
      </c>
      <c r="S245" s="203" t="n">
        <v>0</v>
      </c>
      <c r="T245" s="204" t="n">
        <f aca="false">S245*H245</f>
        <v>0</v>
      </c>
      <c r="U245" s="110"/>
      <c r="V245" s="110"/>
      <c r="W245" s="110"/>
      <c r="X245" s="110"/>
      <c r="Y245" s="110"/>
      <c r="Z245" s="110"/>
      <c r="AA245" s="110"/>
      <c r="AB245" s="110"/>
      <c r="AC245" s="110"/>
      <c r="AD245" s="110"/>
      <c r="AE245" s="110"/>
      <c r="AR245" s="205" t="s">
        <v>209</v>
      </c>
      <c r="AT245" s="205" t="s">
        <v>139</v>
      </c>
      <c r="AU245" s="205" t="s">
        <v>85</v>
      </c>
      <c r="AY245" s="102" t="s">
        <v>136</v>
      </c>
      <c r="BE245" s="206" t="n">
        <f aca="false">IF(N245="základní",J245,0)</f>
        <v>0</v>
      </c>
      <c r="BF245" s="206" t="n">
        <f aca="false">IF(N245="snížená",J245,0)</f>
        <v>0</v>
      </c>
      <c r="BG245" s="206" t="n">
        <f aca="false">IF(N245="zákl. přenesená",J245,0)</f>
        <v>0</v>
      </c>
      <c r="BH245" s="206" t="n">
        <f aca="false">IF(N245="sníž. přenesená",J245,0)</f>
        <v>0</v>
      </c>
      <c r="BI245" s="206" t="n">
        <f aca="false">IF(N245="nulová",J245,0)</f>
        <v>0</v>
      </c>
      <c r="BJ245" s="102" t="s">
        <v>18</v>
      </c>
      <c r="BK245" s="206" t="n">
        <f aca="false">ROUND(I245*H245,2)</f>
        <v>0</v>
      </c>
      <c r="BL245" s="102" t="s">
        <v>209</v>
      </c>
      <c r="BM245" s="205" t="s">
        <v>580</v>
      </c>
    </row>
    <row r="246" s="180" customFormat="true" ht="22.8" hidden="false" customHeight="true" outlineLevel="0" collapsed="false">
      <c r="B246" s="181"/>
      <c r="D246" s="182" t="s">
        <v>75</v>
      </c>
      <c r="E246" s="191" t="s">
        <v>285</v>
      </c>
      <c r="F246" s="191" t="s">
        <v>286</v>
      </c>
      <c r="I246" s="234"/>
      <c r="J246" s="192" t="n">
        <f aca="false">BK246</f>
        <v>0</v>
      </c>
      <c r="L246" s="181"/>
      <c r="M246" s="185"/>
      <c r="N246" s="186"/>
      <c r="O246" s="186"/>
      <c r="P246" s="187" t="n">
        <f aca="false">SUM(P247:P262)</f>
        <v>12.23435</v>
      </c>
      <c r="Q246" s="186"/>
      <c r="R246" s="187" t="n">
        <f aca="false">SUM(R247:R262)</f>
        <v>0.3002954</v>
      </c>
      <c r="S246" s="186"/>
      <c r="T246" s="188" t="n">
        <f aca="false">SUM(T247:T262)</f>
        <v>0.562329</v>
      </c>
      <c r="AR246" s="182" t="s">
        <v>85</v>
      </c>
      <c r="AT246" s="189" t="s">
        <v>75</v>
      </c>
      <c r="AU246" s="189" t="s">
        <v>18</v>
      </c>
      <c r="AY246" s="182" t="s">
        <v>136</v>
      </c>
      <c r="BK246" s="190" t="n">
        <f aca="false">SUM(BK247:BK262)</f>
        <v>0</v>
      </c>
    </row>
    <row r="247" s="113" customFormat="true" ht="16.5" hidden="false" customHeight="true" outlineLevel="0" collapsed="false">
      <c r="A247" s="110"/>
      <c r="B247" s="111"/>
      <c r="C247" s="193" t="s">
        <v>367</v>
      </c>
      <c r="D247" s="193" t="s">
        <v>139</v>
      </c>
      <c r="E247" s="194" t="s">
        <v>288</v>
      </c>
      <c r="F247" s="195" t="s">
        <v>289</v>
      </c>
      <c r="G247" s="196" t="s">
        <v>142</v>
      </c>
      <c r="H247" s="197" t="n">
        <v>9.22</v>
      </c>
      <c r="I247" s="198" t="n">
        <v>0</v>
      </c>
      <c r="J247" s="199" t="n">
        <f aca="false">ROUND(I247*H247,2)</f>
        <v>0</v>
      </c>
      <c r="K247" s="200"/>
      <c r="L247" s="111"/>
      <c r="M247" s="201"/>
      <c r="N247" s="202" t="s">
        <v>41</v>
      </c>
      <c r="O247" s="203" t="n">
        <v>0.024</v>
      </c>
      <c r="P247" s="203" t="n">
        <f aca="false">O247*H247</f>
        <v>0.22128</v>
      </c>
      <c r="Q247" s="203" t="n">
        <v>0</v>
      </c>
      <c r="R247" s="203" t="n">
        <f aca="false">Q247*H247</f>
        <v>0</v>
      </c>
      <c r="S247" s="203" t="n">
        <v>0</v>
      </c>
      <c r="T247" s="204" t="n">
        <f aca="false">S247*H247</f>
        <v>0</v>
      </c>
      <c r="U247" s="110"/>
      <c r="V247" s="110"/>
      <c r="W247" s="110"/>
      <c r="X247" s="110"/>
      <c r="Y247" s="110"/>
      <c r="Z247" s="110"/>
      <c r="AA247" s="110"/>
      <c r="AB247" s="110"/>
      <c r="AC247" s="110"/>
      <c r="AD247" s="110"/>
      <c r="AE247" s="110"/>
      <c r="AR247" s="205" t="s">
        <v>209</v>
      </c>
      <c r="AT247" s="205" t="s">
        <v>139</v>
      </c>
      <c r="AU247" s="205" t="s">
        <v>85</v>
      </c>
      <c r="AY247" s="102" t="s">
        <v>136</v>
      </c>
      <c r="BE247" s="206" t="n">
        <f aca="false">IF(N247="základní",J247,0)</f>
        <v>0</v>
      </c>
      <c r="BF247" s="206" t="n">
        <f aca="false">IF(N247="snížená",J247,0)</f>
        <v>0</v>
      </c>
      <c r="BG247" s="206" t="n">
        <f aca="false">IF(N247="zákl. přenesená",J247,0)</f>
        <v>0</v>
      </c>
      <c r="BH247" s="206" t="n">
        <f aca="false">IF(N247="sníž. přenesená",J247,0)</f>
        <v>0</v>
      </c>
      <c r="BI247" s="206" t="n">
        <f aca="false">IF(N247="nulová",J247,0)</f>
        <v>0</v>
      </c>
      <c r="BJ247" s="102" t="s">
        <v>18</v>
      </c>
      <c r="BK247" s="206" t="n">
        <f aca="false">ROUND(I247*H247,2)</f>
        <v>0</v>
      </c>
      <c r="BL247" s="102" t="s">
        <v>209</v>
      </c>
      <c r="BM247" s="205" t="s">
        <v>581</v>
      </c>
    </row>
    <row r="248" s="113" customFormat="true" ht="16.5" hidden="false" customHeight="true" outlineLevel="0" collapsed="false">
      <c r="A248" s="110"/>
      <c r="B248" s="111"/>
      <c r="C248" s="193" t="s">
        <v>373</v>
      </c>
      <c r="D248" s="193" t="s">
        <v>139</v>
      </c>
      <c r="E248" s="194" t="s">
        <v>292</v>
      </c>
      <c r="F248" s="195" t="s">
        <v>293</v>
      </c>
      <c r="G248" s="196" t="s">
        <v>142</v>
      </c>
      <c r="H248" s="197" t="n">
        <v>18.44</v>
      </c>
      <c r="I248" s="198" t="n">
        <v>0</v>
      </c>
      <c r="J248" s="199" t="n">
        <f aca="false">ROUND(I248*H248,2)</f>
        <v>0</v>
      </c>
      <c r="K248" s="200"/>
      <c r="L248" s="111"/>
      <c r="M248" s="201"/>
      <c r="N248" s="202" t="s">
        <v>41</v>
      </c>
      <c r="O248" s="203" t="n">
        <v>0.044</v>
      </c>
      <c r="P248" s="203" t="n">
        <f aca="false">O248*H248</f>
        <v>0.81136</v>
      </c>
      <c r="Q248" s="203" t="n">
        <v>0.0003</v>
      </c>
      <c r="R248" s="203" t="n">
        <f aca="false">Q248*H248</f>
        <v>0.005532</v>
      </c>
      <c r="S248" s="203" t="n">
        <v>0</v>
      </c>
      <c r="T248" s="204" t="n">
        <f aca="false">S248*H248</f>
        <v>0</v>
      </c>
      <c r="U248" s="110"/>
      <c r="V248" s="110"/>
      <c r="W248" s="110"/>
      <c r="X248" s="110"/>
      <c r="Y248" s="110"/>
      <c r="Z248" s="110"/>
      <c r="AA248" s="110"/>
      <c r="AB248" s="110"/>
      <c r="AC248" s="110"/>
      <c r="AD248" s="110"/>
      <c r="AE248" s="110"/>
      <c r="AR248" s="205" t="s">
        <v>209</v>
      </c>
      <c r="AT248" s="205" t="s">
        <v>139</v>
      </c>
      <c r="AU248" s="205" t="s">
        <v>85</v>
      </c>
      <c r="AY248" s="102" t="s">
        <v>136</v>
      </c>
      <c r="BE248" s="206" t="n">
        <f aca="false">IF(N248="základní",J248,0)</f>
        <v>0</v>
      </c>
      <c r="BF248" s="206" t="n">
        <f aca="false">IF(N248="snížená",J248,0)</f>
        <v>0</v>
      </c>
      <c r="BG248" s="206" t="n">
        <f aca="false">IF(N248="zákl. přenesená",J248,0)</f>
        <v>0</v>
      </c>
      <c r="BH248" s="206" t="n">
        <f aca="false">IF(N248="sníž. přenesená",J248,0)</f>
        <v>0</v>
      </c>
      <c r="BI248" s="206" t="n">
        <f aca="false">IF(N248="nulová",J248,0)</f>
        <v>0</v>
      </c>
      <c r="BJ248" s="102" t="s">
        <v>18</v>
      </c>
      <c r="BK248" s="206" t="n">
        <f aca="false">ROUND(I248*H248,2)</f>
        <v>0</v>
      </c>
      <c r="BL248" s="102" t="s">
        <v>209</v>
      </c>
      <c r="BM248" s="205" t="s">
        <v>582</v>
      </c>
    </row>
    <row r="249" s="216" customFormat="true" ht="12.8" hidden="true" customHeight="false" outlineLevel="0" collapsed="false">
      <c r="B249" s="217"/>
      <c r="D249" s="209" t="s">
        <v>145</v>
      </c>
      <c r="E249" s="218"/>
      <c r="F249" s="219" t="s">
        <v>583</v>
      </c>
      <c r="H249" s="220" t="n">
        <v>18.44</v>
      </c>
      <c r="I249" s="221"/>
      <c r="L249" s="217"/>
      <c r="M249" s="222"/>
      <c r="N249" s="223"/>
      <c r="O249" s="223"/>
      <c r="P249" s="223"/>
      <c r="Q249" s="223"/>
      <c r="R249" s="223"/>
      <c r="S249" s="223"/>
      <c r="T249" s="224"/>
      <c r="AT249" s="218" t="s">
        <v>145</v>
      </c>
      <c r="AU249" s="218" t="s">
        <v>85</v>
      </c>
      <c r="AV249" s="216" t="s">
        <v>85</v>
      </c>
      <c r="AW249" s="216" t="s">
        <v>33</v>
      </c>
      <c r="AX249" s="216" t="s">
        <v>18</v>
      </c>
      <c r="AY249" s="218" t="s">
        <v>136</v>
      </c>
    </row>
    <row r="250" s="113" customFormat="true" ht="21.75" hidden="false" customHeight="true" outlineLevel="0" collapsed="false">
      <c r="A250" s="110"/>
      <c r="B250" s="111"/>
      <c r="C250" s="193" t="s">
        <v>378</v>
      </c>
      <c r="D250" s="193" t="s">
        <v>139</v>
      </c>
      <c r="E250" s="194" t="s">
        <v>297</v>
      </c>
      <c r="F250" s="195" t="s">
        <v>298</v>
      </c>
      <c r="G250" s="196" t="s">
        <v>142</v>
      </c>
      <c r="H250" s="197" t="n">
        <v>9.22</v>
      </c>
      <c r="I250" s="198" t="n">
        <v>0</v>
      </c>
      <c r="J250" s="199" t="n">
        <f aca="false">ROUND(I250*H250,2)</f>
        <v>0</v>
      </c>
      <c r="K250" s="200"/>
      <c r="L250" s="111"/>
      <c r="M250" s="201"/>
      <c r="N250" s="202" t="s">
        <v>41</v>
      </c>
      <c r="O250" s="203" t="n">
        <v>0.192</v>
      </c>
      <c r="P250" s="203" t="n">
        <f aca="false">O250*H250</f>
        <v>1.77024</v>
      </c>
      <c r="Q250" s="203" t="n">
        <v>0.00455</v>
      </c>
      <c r="R250" s="203" t="n">
        <f aca="false">Q250*H250</f>
        <v>0.041951</v>
      </c>
      <c r="S250" s="203" t="n">
        <v>0</v>
      </c>
      <c r="T250" s="204" t="n">
        <f aca="false">S250*H250</f>
        <v>0</v>
      </c>
      <c r="U250" s="110"/>
      <c r="V250" s="110"/>
      <c r="W250" s="110"/>
      <c r="X250" s="110"/>
      <c r="Y250" s="110"/>
      <c r="Z250" s="110"/>
      <c r="AA250" s="110"/>
      <c r="AB250" s="110"/>
      <c r="AC250" s="110"/>
      <c r="AD250" s="110"/>
      <c r="AE250" s="110"/>
      <c r="AR250" s="205" t="s">
        <v>209</v>
      </c>
      <c r="AT250" s="205" t="s">
        <v>139</v>
      </c>
      <c r="AU250" s="205" t="s">
        <v>85</v>
      </c>
      <c r="AY250" s="102" t="s">
        <v>136</v>
      </c>
      <c r="BE250" s="206" t="n">
        <f aca="false">IF(N250="základní",J250,0)</f>
        <v>0</v>
      </c>
      <c r="BF250" s="206" t="n">
        <f aca="false">IF(N250="snížená",J250,0)</f>
        <v>0</v>
      </c>
      <c r="BG250" s="206" t="n">
        <f aca="false">IF(N250="zákl. přenesená",J250,0)</f>
        <v>0</v>
      </c>
      <c r="BH250" s="206" t="n">
        <f aca="false">IF(N250="sníž. přenesená",J250,0)</f>
        <v>0</v>
      </c>
      <c r="BI250" s="206" t="n">
        <f aca="false">IF(N250="nulová",J250,0)</f>
        <v>0</v>
      </c>
      <c r="BJ250" s="102" t="s">
        <v>18</v>
      </c>
      <c r="BK250" s="206" t="n">
        <f aca="false">ROUND(I250*H250,2)</f>
        <v>0</v>
      </c>
      <c r="BL250" s="102" t="s">
        <v>209</v>
      </c>
      <c r="BM250" s="205" t="s">
        <v>584</v>
      </c>
    </row>
    <row r="251" s="113" customFormat="true" ht="16.5" hidden="false" customHeight="true" outlineLevel="0" collapsed="false">
      <c r="A251" s="110"/>
      <c r="B251" s="111"/>
      <c r="C251" s="193" t="s">
        <v>382</v>
      </c>
      <c r="D251" s="193" t="s">
        <v>139</v>
      </c>
      <c r="E251" s="194" t="s">
        <v>301</v>
      </c>
      <c r="F251" s="195" t="s">
        <v>302</v>
      </c>
      <c r="G251" s="196" t="s">
        <v>142</v>
      </c>
      <c r="H251" s="197" t="n">
        <v>15.93</v>
      </c>
      <c r="I251" s="198" t="n">
        <v>0</v>
      </c>
      <c r="J251" s="199" t="n">
        <f aca="false">ROUND(I251*H251,2)</f>
        <v>0</v>
      </c>
      <c r="K251" s="200"/>
      <c r="L251" s="111"/>
      <c r="M251" s="201"/>
      <c r="N251" s="202" t="s">
        <v>41</v>
      </c>
      <c r="O251" s="203" t="n">
        <v>0.239</v>
      </c>
      <c r="P251" s="203" t="n">
        <f aca="false">O251*H251</f>
        <v>3.80727</v>
      </c>
      <c r="Q251" s="203" t="n">
        <v>0</v>
      </c>
      <c r="R251" s="203" t="n">
        <f aca="false">Q251*H251</f>
        <v>0</v>
      </c>
      <c r="S251" s="203" t="n">
        <v>0.0353</v>
      </c>
      <c r="T251" s="204" t="n">
        <f aca="false">S251*H251</f>
        <v>0.562329</v>
      </c>
      <c r="U251" s="110"/>
      <c r="V251" s="110"/>
      <c r="W251" s="110"/>
      <c r="X251" s="110"/>
      <c r="Y251" s="110"/>
      <c r="Z251" s="110"/>
      <c r="AA251" s="110"/>
      <c r="AB251" s="110"/>
      <c r="AC251" s="110"/>
      <c r="AD251" s="110"/>
      <c r="AE251" s="110"/>
      <c r="AR251" s="205" t="s">
        <v>209</v>
      </c>
      <c r="AT251" s="205" t="s">
        <v>139</v>
      </c>
      <c r="AU251" s="205" t="s">
        <v>85</v>
      </c>
      <c r="AY251" s="102" t="s">
        <v>136</v>
      </c>
      <c r="BE251" s="206" t="n">
        <f aca="false">IF(N251="základní",J251,0)</f>
        <v>0</v>
      </c>
      <c r="BF251" s="206" t="n">
        <f aca="false">IF(N251="snížená",J251,0)</f>
        <v>0</v>
      </c>
      <c r="BG251" s="206" t="n">
        <f aca="false">IF(N251="zákl. přenesená",J251,0)</f>
        <v>0</v>
      </c>
      <c r="BH251" s="206" t="n">
        <f aca="false">IF(N251="sníž. přenesená",J251,0)</f>
        <v>0</v>
      </c>
      <c r="BI251" s="206" t="n">
        <f aca="false">IF(N251="nulová",J251,0)</f>
        <v>0</v>
      </c>
      <c r="BJ251" s="102" t="s">
        <v>18</v>
      </c>
      <c r="BK251" s="206" t="n">
        <f aca="false">ROUND(I251*H251,2)</f>
        <v>0</v>
      </c>
      <c r="BL251" s="102" t="s">
        <v>209</v>
      </c>
      <c r="BM251" s="205" t="s">
        <v>585</v>
      </c>
    </row>
    <row r="252" s="207" customFormat="true" ht="12.8" hidden="true" customHeight="false" outlineLevel="0" collapsed="false">
      <c r="B252" s="208"/>
      <c r="D252" s="209" t="s">
        <v>145</v>
      </c>
      <c r="E252" s="210"/>
      <c r="F252" s="211" t="s">
        <v>465</v>
      </c>
      <c r="H252" s="210"/>
      <c r="I252" s="212"/>
      <c r="L252" s="208"/>
      <c r="M252" s="213"/>
      <c r="N252" s="214"/>
      <c r="O252" s="214"/>
      <c r="P252" s="214"/>
      <c r="Q252" s="214"/>
      <c r="R252" s="214"/>
      <c r="S252" s="214"/>
      <c r="T252" s="215"/>
      <c r="AT252" s="210" t="s">
        <v>145</v>
      </c>
      <c r="AU252" s="210" t="s">
        <v>85</v>
      </c>
      <c r="AV252" s="207" t="s">
        <v>18</v>
      </c>
      <c r="AW252" s="207" t="s">
        <v>33</v>
      </c>
      <c r="AX252" s="207" t="s">
        <v>76</v>
      </c>
      <c r="AY252" s="210" t="s">
        <v>136</v>
      </c>
    </row>
    <row r="253" s="216" customFormat="true" ht="12.8" hidden="true" customHeight="false" outlineLevel="0" collapsed="false">
      <c r="B253" s="217"/>
      <c r="D253" s="209" t="s">
        <v>145</v>
      </c>
      <c r="E253" s="218"/>
      <c r="F253" s="219" t="s">
        <v>586</v>
      </c>
      <c r="H253" s="220" t="n">
        <v>8.06</v>
      </c>
      <c r="I253" s="221"/>
      <c r="L253" s="217"/>
      <c r="M253" s="222"/>
      <c r="N253" s="223"/>
      <c r="O253" s="223"/>
      <c r="P253" s="223"/>
      <c r="Q253" s="223"/>
      <c r="R253" s="223"/>
      <c r="S253" s="223"/>
      <c r="T253" s="224"/>
      <c r="AT253" s="218" t="s">
        <v>145</v>
      </c>
      <c r="AU253" s="218" t="s">
        <v>85</v>
      </c>
      <c r="AV253" s="216" t="s">
        <v>85</v>
      </c>
      <c r="AW253" s="216" t="s">
        <v>33</v>
      </c>
      <c r="AX253" s="216" t="s">
        <v>76</v>
      </c>
      <c r="AY253" s="218" t="s">
        <v>136</v>
      </c>
    </row>
    <row r="254" s="207" customFormat="true" ht="12.8" hidden="true" customHeight="false" outlineLevel="0" collapsed="false">
      <c r="B254" s="208"/>
      <c r="D254" s="209" t="s">
        <v>145</v>
      </c>
      <c r="E254" s="210"/>
      <c r="F254" s="211" t="s">
        <v>467</v>
      </c>
      <c r="H254" s="210"/>
      <c r="I254" s="212"/>
      <c r="L254" s="208"/>
      <c r="M254" s="213"/>
      <c r="N254" s="214"/>
      <c r="O254" s="214"/>
      <c r="P254" s="214"/>
      <c r="Q254" s="214"/>
      <c r="R254" s="214"/>
      <c r="S254" s="214"/>
      <c r="T254" s="215"/>
      <c r="AT254" s="210" t="s">
        <v>145</v>
      </c>
      <c r="AU254" s="210" t="s">
        <v>85</v>
      </c>
      <c r="AV254" s="207" t="s">
        <v>18</v>
      </c>
      <c r="AW254" s="207" t="s">
        <v>33</v>
      </c>
      <c r="AX254" s="207" t="s">
        <v>76</v>
      </c>
      <c r="AY254" s="210" t="s">
        <v>136</v>
      </c>
    </row>
    <row r="255" s="216" customFormat="true" ht="12.8" hidden="true" customHeight="false" outlineLevel="0" collapsed="false">
      <c r="B255" s="217"/>
      <c r="D255" s="209" t="s">
        <v>145</v>
      </c>
      <c r="E255" s="218"/>
      <c r="F255" s="219" t="s">
        <v>587</v>
      </c>
      <c r="H255" s="220" t="n">
        <v>7.87</v>
      </c>
      <c r="I255" s="221"/>
      <c r="L255" s="217"/>
      <c r="M255" s="222"/>
      <c r="N255" s="223"/>
      <c r="O255" s="223"/>
      <c r="P255" s="223"/>
      <c r="Q255" s="223"/>
      <c r="R255" s="223"/>
      <c r="S255" s="223"/>
      <c r="T255" s="224"/>
      <c r="AT255" s="218" t="s">
        <v>145</v>
      </c>
      <c r="AU255" s="218" t="s">
        <v>85</v>
      </c>
      <c r="AV255" s="216" t="s">
        <v>85</v>
      </c>
      <c r="AW255" s="216" t="s">
        <v>33</v>
      </c>
      <c r="AX255" s="216" t="s">
        <v>76</v>
      </c>
      <c r="AY255" s="218" t="s">
        <v>136</v>
      </c>
    </row>
    <row r="256" s="225" customFormat="true" ht="12.8" hidden="true" customHeight="false" outlineLevel="0" collapsed="false">
      <c r="B256" s="226"/>
      <c r="D256" s="209" t="s">
        <v>145</v>
      </c>
      <c r="E256" s="227"/>
      <c r="F256" s="228" t="s">
        <v>149</v>
      </c>
      <c r="H256" s="229" t="n">
        <v>15.93</v>
      </c>
      <c r="I256" s="230"/>
      <c r="L256" s="226"/>
      <c r="M256" s="231"/>
      <c r="N256" s="232"/>
      <c r="O256" s="232"/>
      <c r="P256" s="232"/>
      <c r="Q256" s="232"/>
      <c r="R256" s="232"/>
      <c r="S256" s="232"/>
      <c r="T256" s="233"/>
      <c r="AT256" s="227" t="s">
        <v>145</v>
      </c>
      <c r="AU256" s="227" t="s">
        <v>85</v>
      </c>
      <c r="AV256" s="225" t="s">
        <v>143</v>
      </c>
      <c r="AW256" s="225" t="s">
        <v>33</v>
      </c>
      <c r="AX256" s="225" t="s">
        <v>18</v>
      </c>
      <c r="AY256" s="227" t="s">
        <v>136</v>
      </c>
    </row>
    <row r="257" s="113" customFormat="true" ht="24.15" hidden="false" customHeight="true" outlineLevel="0" collapsed="false">
      <c r="A257" s="110"/>
      <c r="B257" s="111"/>
      <c r="C257" s="193" t="s">
        <v>388</v>
      </c>
      <c r="D257" s="193" t="s">
        <v>139</v>
      </c>
      <c r="E257" s="194" t="s">
        <v>305</v>
      </c>
      <c r="F257" s="195" t="s">
        <v>306</v>
      </c>
      <c r="G257" s="196" t="s">
        <v>142</v>
      </c>
      <c r="H257" s="197" t="n">
        <v>9.22</v>
      </c>
      <c r="I257" s="198" t="n">
        <v>0</v>
      </c>
      <c r="J257" s="199" t="n">
        <f aca="false">ROUND(I257*H257,2)</f>
        <v>0</v>
      </c>
      <c r="K257" s="200"/>
      <c r="L257" s="111"/>
      <c r="M257" s="201"/>
      <c r="N257" s="202" t="s">
        <v>41</v>
      </c>
      <c r="O257" s="203" t="n">
        <v>0.61</v>
      </c>
      <c r="P257" s="203" t="n">
        <f aca="false">O257*H257</f>
        <v>5.6242</v>
      </c>
      <c r="Q257" s="203" t="n">
        <v>0.0063</v>
      </c>
      <c r="R257" s="203" t="n">
        <f aca="false">Q257*H257</f>
        <v>0.058086</v>
      </c>
      <c r="S257" s="203" t="n">
        <v>0</v>
      </c>
      <c r="T257" s="204" t="n">
        <f aca="false">S257*H257</f>
        <v>0</v>
      </c>
      <c r="U257" s="110"/>
      <c r="V257" s="110"/>
      <c r="W257" s="110"/>
      <c r="X257" s="110"/>
      <c r="Y257" s="110"/>
      <c r="Z257" s="110"/>
      <c r="AA257" s="110"/>
      <c r="AB257" s="110"/>
      <c r="AC257" s="110"/>
      <c r="AD257" s="110"/>
      <c r="AE257" s="110"/>
      <c r="AR257" s="205" t="s">
        <v>143</v>
      </c>
      <c r="AT257" s="205" t="s">
        <v>139</v>
      </c>
      <c r="AU257" s="205" t="s">
        <v>85</v>
      </c>
      <c r="AY257" s="102" t="s">
        <v>136</v>
      </c>
      <c r="BE257" s="206" t="n">
        <f aca="false">IF(N257="základní",J257,0)</f>
        <v>0</v>
      </c>
      <c r="BF257" s="206" t="n">
        <f aca="false">IF(N257="snížená",J257,0)</f>
        <v>0</v>
      </c>
      <c r="BG257" s="206" t="n">
        <f aca="false">IF(N257="zákl. přenesená",J257,0)</f>
        <v>0</v>
      </c>
      <c r="BH257" s="206" t="n">
        <f aca="false">IF(N257="sníž. přenesená",J257,0)</f>
        <v>0</v>
      </c>
      <c r="BI257" s="206" t="n">
        <f aca="false">IF(N257="nulová",J257,0)</f>
        <v>0</v>
      </c>
      <c r="BJ257" s="102" t="s">
        <v>18</v>
      </c>
      <c r="BK257" s="206" t="n">
        <f aca="false">ROUND(I257*H257,2)</f>
        <v>0</v>
      </c>
      <c r="BL257" s="102" t="s">
        <v>143</v>
      </c>
      <c r="BM257" s="205" t="s">
        <v>588</v>
      </c>
    </row>
    <row r="258" s="207" customFormat="true" ht="12.8" hidden="true" customHeight="false" outlineLevel="0" collapsed="false">
      <c r="B258" s="208"/>
      <c r="D258" s="209" t="s">
        <v>145</v>
      </c>
      <c r="E258" s="210"/>
      <c r="F258" s="211" t="s">
        <v>467</v>
      </c>
      <c r="H258" s="210"/>
      <c r="I258" s="212"/>
      <c r="L258" s="208"/>
      <c r="M258" s="213"/>
      <c r="N258" s="214"/>
      <c r="O258" s="214"/>
      <c r="P258" s="214"/>
      <c r="Q258" s="214"/>
      <c r="R258" s="214"/>
      <c r="S258" s="214"/>
      <c r="T258" s="215"/>
      <c r="AT258" s="210" t="s">
        <v>145</v>
      </c>
      <c r="AU258" s="210" t="s">
        <v>85</v>
      </c>
      <c r="AV258" s="207" t="s">
        <v>18</v>
      </c>
      <c r="AW258" s="207" t="s">
        <v>33</v>
      </c>
      <c r="AX258" s="207" t="s">
        <v>76</v>
      </c>
      <c r="AY258" s="210" t="s">
        <v>136</v>
      </c>
    </row>
    <row r="259" s="216" customFormat="true" ht="12.8" hidden="true" customHeight="false" outlineLevel="0" collapsed="false">
      <c r="B259" s="217"/>
      <c r="D259" s="209" t="s">
        <v>145</v>
      </c>
      <c r="E259" s="218"/>
      <c r="F259" s="219" t="s">
        <v>490</v>
      </c>
      <c r="H259" s="220" t="n">
        <v>9.22</v>
      </c>
      <c r="I259" s="221"/>
      <c r="L259" s="217"/>
      <c r="M259" s="222"/>
      <c r="N259" s="223"/>
      <c r="O259" s="223"/>
      <c r="P259" s="223"/>
      <c r="Q259" s="223"/>
      <c r="R259" s="223"/>
      <c r="S259" s="223"/>
      <c r="T259" s="224"/>
      <c r="AT259" s="218" t="s">
        <v>145</v>
      </c>
      <c r="AU259" s="218" t="s">
        <v>85</v>
      </c>
      <c r="AV259" s="216" t="s">
        <v>85</v>
      </c>
      <c r="AW259" s="216" t="s">
        <v>33</v>
      </c>
      <c r="AX259" s="216" t="s">
        <v>18</v>
      </c>
      <c r="AY259" s="218" t="s">
        <v>136</v>
      </c>
    </row>
    <row r="260" s="113" customFormat="true" ht="33" hidden="false" customHeight="true" outlineLevel="0" collapsed="false">
      <c r="A260" s="110"/>
      <c r="B260" s="111"/>
      <c r="C260" s="235" t="s">
        <v>394</v>
      </c>
      <c r="D260" s="235" t="s">
        <v>219</v>
      </c>
      <c r="E260" s="236" t="s">
        <v>309</v>
      </c>
      <c r="F260" s="237" t="s">
        <v>310</v>
      </c>
      <c r="G260" s="238" t="s">
        <v>142</v>
      </c>
      <c r="H260" s="239" t="n">
        <v>10.142</v>
      </c>
      <c r="I260" s="240" t="n">
        <v>0</v>
      </c>
      <c r="J260" s="241" t="n">
        <f aca="false">ROUND(I260*H260,2)</f>
        <v>0</v>
      </c>
      <c r="K260" s="242"/>
      <c r="L260" s="243"/>
      <c r="M260" s="244"/>
      <c r="N260" s="245" t="s">
        <v>41</v>
      </c>
      <c r="O260" s="203" t="n">
        <v>0</v>
      </c>
      <c r="P260" s="203" t="n">
        <f aca="false">O260*H260</f>
        <v>0</v>
      </c>
      <c r="Q260" s="203" t="n">
        <v>0.0192</v>
      </c>
      <c r="R260" s="203" t="n">
        <f aca="false">Q260*H260</f>
        <v>0.1947264</v>
      </c>
      <c r="S260" s="203" t="n">
        <v>0</v>
      </c>
      <c r="T260" s="204" t="n">
        <f aca="false">S260*H260</f>
        <v>0</v>
      </c>
      <c r="U260" s="110"/>
      <c r="V260" s="110"/>
      <c r="W260" s="110"/>
      <c r="X260" s="110"/>
      <c r="Y260" s="110"/>
      <c r="Z260" s="110"/>
      <c r="AA260" s="110"/>
      <c r="AB260" s="110"/>
      <c r="AC260" s="110"/>
      <c r="AD260" s="110"/>
      <c r="AE260" s="110"/>
      <c r="AR260" s="205" t="s">
        <v>184</v>
      </c>
      <c r="AT260" s="205" t="s">
        <v>219</v>
      </c>
      <c r="AU260" s="205" t="s">
        <v>85</v>
      </c>
      <c r="AY260" s="102" t="s">
        <v>136</v>
      </c>
      <c r="BE260" s="206" t="n">
        <f aca="false">IF(N260="základní",J260,0)</f>
        <v>0</v>
      </c>
      <c r="BF260" s="206" t="n">
        <f aca="false">IF(N260="snížená",J260,0)</f>
        <v>0</v>
      </c>
      <c r="BG260" s="206" t="n">
        <f aca="false">IF(N260="zákl. přenesená",J260,0)</f>
        <v>0</v>
      </c>
      <c r="BH260" s="206" t="n">
        <f aca="false">IF(N260="sníž. přenesená",J260,0)</f>
        <v>0</v>
      </c>
      <c r="BI260" s="206" t="n">
        <f aca="false">IF(N260="nulová",J260,0)</f>
        <v>0</v>
      </c>
      <c r="BJ260" s="102" t="s">
        <v>18</v>
      </c>
      <c r="BK260" s="206" t="n">
        <f aca="false">ROUND(I260*H260,2)</f>
        <v>0</v>
      </c>
      <c r="BL260" s="102" t="s">
        <v>143</v>
      </c>
      <c r="BM260" s="205" t="s">
        <v>589</v>
      </c>
    </row>
    <row r="261" s="216" customFormat="true" ht="12.8" hidden="true" customHeight="false" outlineLevel="0" collapsed="false">
      <c r="B261" s="217"/>
      <c r="D261" s="209" t="s">
        <v>145</v>
      </c>
      <c r="F261" s="219" t="s">
        <v>590</v>
      </c>
      <c r="H261" s="220" t="n">
        <v>10.142</v>
      </c>
      <c r="I261" s="221"/>
      <c r="L261" s="217"/>
      <c r="M261" s="222"/>
      <c r="N261" s="223"/>
      <c r="O261" s="223"/>
      <c r="P261" s="223"/>
      <c r="Q261" s="223"/>
      <c r="R261" s="223"/>
      <c r="S261" s="223"/>
      <c r="T261" s="224"/>
      <c r="AT261" s="218" t="s">
        <v>145</v>
      </c>
      <c r="AU261" s="218" t="s">
        <v>85</v>
      </c>
      <c r="AV261" s="216" t="s">
        <v>85</v>
      </c>
      <c r="AW261" s="216" t="s">
        <v>2</v>
      </c>
      <c r="AX261" s="216" t="s">
        <v>18</v>
      </c>
      <c r="AY261" s="218" t="s">
        <v>136</v>
      </c>
    </row>
    <row r="262" s="113" customFormat="true" ht="24.15" hidden="false" customHeight="true" outlineLevel="0" collapsed="false">
      <c r="A262" s="110"/>
      <c r="B262" s="111"/>
      <c r="C262" s="193" t="s">
        <v>398</v>
      </c>
      <c r="D262" s="193" t="s">
        <v>139</v>
      </c>
      <c r="E262" s="194" t="s">
        <v>325</v>
      </c>
      <c r="F262" s="195" t="s">
        <v>326</v>
      </c>
      <c r="G262" s="196" t="s">
        <v>231</v>
      </c>
      <c r="H262" s="197" t="n">
        <v>44.883</v>
      </c>
      <c r="I262" s="198" t="n">
        <v>0</v>
      </c>
      <c r="J262" s="199" t="n">
        <f aca="false">ROUND(I262*H262,2)</f>
        <v>0</v>
      </c>
      <c r="K262" s="200"/>
      <c r="L262" s="111"/>
      <c r="M262" s="201"/>
      <c r="N262" s="202" t="s">
        <v>41</v>
      </c>
      <c r="O262" s="203" t="n">
        <v>0</v>
      </c>
      <c r="P262" s="203" t="n">
        <f aca="false">O262*H262</f>
        <v>0</v>
      </c>
      <c r="Q262" s="203" t="n">
        <v>0</v>
      </c>
      <c r="R262" s="203" t="n">
        <f aca="false">Q262*H262</f>
        <v>0</v>
      </c>
      <c r="S262" s="203" t="n">
        <v>0</v>
      </c>
      <c r="T262" s="204" t="n">
        <f aca="false">S262*H262</f>
        <v>0</v>
      </c>
      <c r="U262" s="110"/>
      <c r="V262" s="110"/>
      <c r="W262" s="110"/>
      <c r="X262" s="110"/>
      <c r="Y262" s="110"/>
      <c r="Z262" s="110"/>
      <c r="AA262" s="110"/>
      <c r="AB262" s="110"/>
      <c r="AC262" s="110"/>
      <c r="AD262" s="110"/>
      <c r="AE262" s="110"/>
      <c r="AR262" s="205" t="s">
        <v>209</v>
      </c>
      <c r="AT262" s="205" t="s">
        <v>139</v>
      </c>
      <c r="AU262" s="205" t="s">
        <v>85</v>
      </c>
      <c r="AY262" s="102" t="s">
        <v>136</v>
      </c>
      <c r="BE262" s="206" t="n">
        <f aca="false">IF(N262="základní",J262,0)</f>
        <v>0</v>
      </c>
      <c r="BF262" s="206" t="n">
        <f aca="false">IF(N262="snížená",J262,0)</f>
        <v>0</v>
      </c>
      <c r="BG262" s="206" t="n">
        <f aca="false">IF(N262="zákl. přenesená",J262,0)</f>
        <v>0</v>
      </c>
      <c r="BH262" s="206" t="n">
        <f aca="false">IF(N262="sníž. přenesená",J262,0)</f>
        <v>0</v>
      </c>
      <c r="BI262" s="206" t="n">
        <f aca="false">IF(N262="nulová",J262,0)</f>
        <v>0</v>
      </c>
      <c r="BJ262" s="102" t="s">
        <v>18</v>
      </c>
      <c r="BK262" s="206" t="n">
        <f aca="false">ROUND(I262*H262,2)</f>
        <v>0</v>
      </c>
      <c r="BL262" s="102" t="s">
        <v>209</v>
      </c>
      <c r="BM262" s="205" t="s">
        <v>591</v>
      </c>
    </row>
    <row r="263" s="180" customFormat="true" ht="22.8" hidden="false" customHeight="true" outlineLevel="0" collapsed="false">
      <c r="B263" s="181"/>
      <c r="D263" s="182" t="s">
        <v>75</v>
      </c>
      <c r="E263" s="191" t="s">
        <v>592</v>
      </c>
      <c r="F263" s="191" t="s">
        <v>593</v>
      </c>
      <c r="I263" s="234"/>
      <c r="J263" s="192" t="n">
        <f aca="false">BK263</f>
        <v>0</v>
      </c>
      <c r="L263" s="181"/>
      <c r="M263" s="185"/>
      <c r="N263" s="186"/>
      <c r="O263" s="186"/>
      <c r="P263" s="187" t="n">
        <f aca="false">SUM(P264:P285)</f>
        <v>8.14954</v>
      </c>
      <c r="Q263" s="186"/>
      <c r="R263" s="187" t="n">
        <f aca="false">SUM(R264:R285)</f>
        <v>0.07502664</v>
      </c>
      <c r="S263" s="186"/>
      <c r="T263" s="188" t="n">
        <f aca="false">SUM(T264:T285)</f>
        <v>0</v>
      </c>
      <c r="AR263" s="182" t="s">
        <v>85</v>
      </c>
      <c r="AT263" s="189" t="s">
        <v>75</v>
      </c>
      <c r="AU263" s="189" t="s">
        <v>18</v>
      </c>
      <c r="AY263" s="182" t="s">
        <v>136</v>
      </c>
      <c r="BK263" s="190" t="n">
        <f aca="false">SUM(BK264:BK285)</f>
        <v>0</v>
      </c>
    </row>
    <row r="264" s="113" customFormat="true" ht="16.5" hidden="false" customHeight="true" outlineLevel="0" collapsed="false">
      <c r="A264" s="110"/>
      <c r="B264" s="111"/>
      <c r="C264" s="193" t="s">
        <v>403</v>
      </c>
      <c r="D264" s="193" t="s">
        <v>139</v>
      </c>
      <c r="E264" s="194" t="s">
        <v>594</v>
      </c>
      <c r="F264" s="195" t="s">
        <v>595</v>
      </c>
      <c r="G264" s="196" t="s">
        <v>142</v>
      </c>
      <c r="H264" s="197" t="n">
        <v>9.22</v>
      </c>
      <c r="I264" s="198" t="n">
        <v>0</v>
      </c>
      <c r="J264" s="199" t="n">
        <f aca="false">ROUND(I264*H264,2)</f>
        <v>0</v>
      </c>
      <c r="K264" s="200"/>
      <c r="L264" s="111"/>
      <c r="M264" s="201"/>
      <c r="N264" s="202" t="s">
        <v>41</v>
      </c>
      <c r="O264" s="203" t="n">
        <v>0.024</v>
      </c>
      <c r="P264" s="203" t="n">
        <f aca="false">O264*H264</f>
        <v>0.22128</v>
      </c>
      <c r="Q264" s="203" t="n">
        <v>0</v>
      </c>
      <c r="R264" s="203" t="n">
        <f aca="false">Q264*H264</f>
        <v>0</v>
      </c>
      <c r="S264" s="203" t="n">
        <v>0</v>
      </c>
      <c r="T264" s="204" t="n">
        <f aca="false">S264*H264</f>
        <v>0</v>
      </c>
      <c r="U264" s="110"/>
      <c r="V264" s="110"/>
      <c r="W264" s="110"/>
      <c r="X264" s="110"/>
      <c r="Y264" s="110"/>
      <c r="Z264" s="110"/>
      <c r="AA264" s="110"/>
      <c r="AB264" s="110"/>
      <c r="AC264" s="110"/>
      <c r="AD264" s="110"/>
      <c r="AE264" s="110"/>
      <c r="AR264" s="205" t="s">
        <v>209</v>
      </c>
      <c r="AT264" s="205" t="s">
        <v>139</v>
      </c>
      <c r="AU264" s="205" t="s">
        <v>85</v>
      </c>
      <c r="AY264" s="102" t="s">
        <v>136</v>
      </c>
      <c r="BE264" s="206" t="n">
        <f aca="false">IF(N264="základní",J264,0)</f>
        <v>0</v>
      </c>
      <c r="BF264" s="206" t="n">
        <f aca="false">IF(N264="snížená",J264,0)</f>
        <v>0</v>
      </c>
      <c r="BG264" s="206" t="n">
        <f aca="false">IF(N264="zákl. přenesená",J264,0)</f>
        <v>0</v>
      </c>
      <c r="BH264" s="206" t="n">
        <f aca="false">IF(N264="sníž. přenesená",J264,0)</f>
        <v>0</v>
      </c>
      <c r="BI264" s="206" t="n">
        <f aca="false">IF(N264="nulová",J264,0)</f>
        <v>0</v>
      </c>
      <c r="BJ264" s="102" t="s">
        <v>18</v>
      </c>
      <c r="BK264" s="206" t="n">
        <f aca="false">ROUND(I264*H264,2)</f>
        <v>0</v>
      </c>
      <c r="BL264" s="102" t="s">
        <v>209</v>
      </c>
      <c r="BM264" s="205" t="s">
        <v>596</v>
      </c>
    </row>
    <row r="265" s="207" customFormat="true" ht="12.8" hidden="true" customHeight="false" outlineLevel="0" collapsed="false">
      <c r="B265" s="208"/>
      <c r="D265" s="209" t="s">
        <v>145</v>
      </c>
      <c r="E265" s="210"/>
      <c r="F265" s="211" t="s">
        <v>465</v>
      </c>
      <c r="H265" s="210"/>
      <c r="I265" s="212"/>
      <c r="L265" s="208"/>
      <c r="M265" s="213"/>
      <c r="N265" s="214"/>
      <c r="O265" s="214"/>
      <c r="P265" s="214"/>
      <c r="Q265" s="214"/>
      <c r="R265" s="214"/>
      <c r="S265" s="214"/>
      <c r="T265" s="215"/>
      <c r="AT265" s="210" t="s">
        <v>145</v>
      </c>
      <c r="AU265" s="210" t="s">
        <v>85</v>
      </c>
      <c r="AV265" s="207" t="s">
        <v>18</v>
      </c>
      <c r="AW265" s="207" t="s">
        <v>33</v>
      </c>
      <c r="AX265" s="207" t="s">
        <v>76</v>
      </c>
      <c r="AY265" s="210" t="s">
        <v>136</v>
      </c>
    </row>
    <row r="266" s="216" customFormat="true" ht="12.8" hidden="true" customHeight="false" outlineLevel="0" collapsed="false">
      <c r="B266" s="217"/>
      <c r="D266" s="209" t="s">
        <v>145</v>
      </c>
      <c r="E266" s="218"/>
      <c r="F266" s="219" t="s">
        <v>490</v>
      </c>
      <c r="H266" s="220" t="n">
        <v>9.22</v>
      </c>
      <c r="I266" s="221"/>
      <c r="L266" s="217"/>
      <c r="M266" s="222"/>
      <c r="N266" s="223"/>
      <c r="O266" s="223"/>
      <c r="P266" s="223"/>
      <c r="Q266" s="223"/>
      <c r="R266" s="223"/>
      <c r="S266" s="223"/>
      <c r="T266" s="224"/>
      <c r="AT266" s="218" t="s">
        <v>145</v>
      </c>
      <c r="AU266" s="218" t="s">
        <v>85</v>
      </c>
      <c r="AV266" s="216" t="s">
        <v>85</v>
      </c>
      <c r="AW266" s="216" t="s">
        <v>33</v>
      </c>
      <c r="AX266" s="216" t="s">
        <v>18</v>
      </c>
      <c r="AY266" s="218" t="s">
        <v>136</v>
      </c>
    </row>
    <row r="267" s="113" customFormat="true" ht="24.15" hidden="false" customHeight="true" outlineLevel="0" collapsed="false">
      <c r="A267" s="110"/>
      <c r="B267" s="111"/>
      <c r="C267" s="193" t="s">
        <v>409</v>
      </c>
      <c r="D267" s="193" t="s">
        <v>139</v>
      </c>
      <c r="E267" s="194" t="s">
        <v>597</v>
      </c>
      <c r="F267" s="195" t="s">
        <v>598</v>
      </c>
      <c r="G267" s="196" t="s">
        <v>142</v>
      </c>
      <c r="H267" s="197" t="n">
        <v>9.22</v>
      </c>
      <c r="I267" s="198" t="n">
        <v>0</v>
      </c>
      <c r="J267" s="199" t="n">
        <f aca="false">ROUND(I267*H267,2)</f>
        <v>0</v>
      </c>
      <c r="K267" s="200"/>
      <c r="L267" s="111"/>
      <c r="M267" s="201"/>
      <c r="N267" s="202" t="s">
        <v>41</v>
      </c>
      <c r="O267" s="203" t="n">
        <v>0.058</v>
      </c>
      <c r="P267" s="203" t="n">
        <f aca="false">O267*H267</f>
        <v>0.53476</v>
      </c>
      <c r="Q267" s="203" t="n">
        <v>3E-005</v>
      </c>
      <c r="R267" s="203" t="n">
        <f aca="false">Q267*H267</f>
        <v>0.0002766</v>
      </c>
      <c r="S267" s="203" t="n">
        <v>0</v>
      </c>
      <c r="T267" s="204" t="n">
        <f aca="false">S267*H267</f>
        <v>0</v>
      </c>
      <c r="U267" s="110"/>
      <c r="V267" s="110"/>
      <c r="W267" s="110"/>
      <c r="X267" s="110"/>
      <c r="Y267" s="110"/>
      <c r="Z267" s="110"/>
      <c r="AA267" s="110"/>
      <c r="AB267" s="110"/>
      <c r="AC267" s="110"/>
      <c r="AD267" s="110"/>
      <c r="AE267" s="110"/>
      <c r="AR267" s="205" t="s">
        <v>209</v>
      </c>
      <c r="AT267" s="205" t="s">
        <v>139</v>
      </c>
      <c r="AU267" s="205" t="s">
        <v>85</v>
      </c>
      <c r="AY267" s="102" t="s">
        <v>136</v>
      </c>
      <c r="BE267" s="206" t="n">
        <f aca="false">IF(N267="základní",J267,0)</f>
        <v>0</v>
      </c>
      <c r="BF267" s="206" t="n">
        <f aca="false">IF(N267="snížená",J267,0)</f>
        <v>0</v>
      </c>
      <c r="BG267" s="206" t="n">
        <f aca="false">IF(N267="zákl. přenesená",J267,0)</f>
        <v>0</v>
      </c>
      <c r="BH267" s="206" t="n">
        <f aca="false">IF(N267="sníž. přenesená",J267,0)</f>
        <v>0</v>
      </c>
      <c r="BI267" s="206" t="n">
        <f aca="false">IF(N267="nulová",J267,0)</f>
        <v>0</v>
      </c>
      <c r="BJ267" s="102" t="s">
        <v>18</v>
      </c>
      <c r="BK267" s="206" t="n">
        <f aca="false">ROUND(I267*H267,2)</f>
        <v>0</v>
      </c>
      <c r="BL267" s="102" t="s">
        <v>209</v>
      </c>
      <c r="BM267" s="205" t="s">
        <v>599</v>
      </c>
    </row>
    <row r="268" s="207" customFormat="true" ht="12.8" hidden="true" customHeight="false" outlineLevel="0" collapsed="false">
      <c r="B268" s="208"/>
      <c r="D268" s="209" t="s">
        <v>145</v>
      </c>
      <c r="E268" s="210"/>
      <c r="F268" s="211" t="s">
        <v>465</v>
      </c>
      <c r="H268" s="210"/>
      <c r="I268" s="212"/>
      <c r="L268" s="208"/>
      <c r="M268" s="213"/>
      <c r="N268" s="214"/>
      <c r="O268" s="214"/>
      <c r="P268" s="214"/>
      <c r="Q268" s="214"/>
      <c r="R268" s="214"/>
      <c r="S268" s="214"/>
      <c r="T268" s="215"/>
      <c r="AT268" s="210" t="s">
        <v>145</v>
      </c>
      <c r="AU268" s="210" t="s">
        <v>85</v>
      </c>
      <c r="AV268" s="207" t="s">
        <v>18</v>
      </c>
      <c r="AW268" s="207" t="s">
        <v>33</v>
      </c>
      <c r="AX268" s="207" t="s">
        <v>76</v>
      </c>
      <c r="AY268" s="210" t="s">
        <v>136</v>
      </c>
    </row>
    <row r="269" s="216" customFormat="true" ht="12.8" hidden="true" customHeight="false" outlineLevel="0" collapsed="false">
      <c r="B269" s="217"/>
      <c r="D269" s="209" t="s">
        <v>145</v>
      </c>
      <c r="E269" s="218"/>
      <c r="F269" s="219" t="s">
        <v>490</v>
      </c>
      <c r="H269" s="220" t="n">
        <v>9.22</v>
      </c>
      <c r="I269" s="221"/>
      <c r="L269" s="217"/>
      <c r="M269" s="222"/>
      <c r="N269" s="223"/>
      <c r="O269" s="223"/>
      <c r="P269" s="223"/>
      <c r="Q269" s="223"/>
      <c r="R269" s="223"/>
      <c r="S269" s="223"/>
      <c r="T269" s="224"/>
      <c r="AT269" s="218" t="s">
        <v>145</v>
      </c>
      <c r="AU269" s="218" t="s">
        <v>85</v>
      </c>
      <c r="AV269" s="216" t="s">
        <v>85</v>
      </c>
      <c r="AW269" s="216" t="s">
        <v>33</v>
      </c>
      <c r="AX269" s="216" t="s">
        <v>18</v>
      </c>
      <c r="AY269" s="218" t="s">
        <v>136</v>
      </c>
    </row>
    <row r="270" s="113" customFormat="true" ht="24.15" hidden="false" customHeight="true" outlineLevel="0" collapsed="false">
      <c r="A270" s="110"/>
      <c r="B270" s="111"/>
      <c r="C270" s="193" t="s">
        <v>415</v>
      </c>
      <c r="D270" s="193" t="s">
        <v>139</v>
      </c>
      <c r="E270" s="194" t="s">
        <v>600</v>
      </c>
      <c r="F270" s="195" t="s">
        <v>601</v>
      </c>
      <c r="G270" s="196" t="s">
        <v>142</v>
      </c>
      <c r="H270" s="197" t="n">
        <v>9.22</v>
      </c>
      <c r="I270" s="198" t="n">
        <v>0</v>
      </c>
      <c r="J270" s="199" t="n">
        <f aca="false">ROUND(I270*H270,2)</f>
        <v>0</v>
      </c>
      <c r="K270" s="200"/>
      <c r="L270" s="111"/>
      <c r="M270" s="201"/>
      <c r="N270" s="202" t="s">
        <v>41</v>
      </c>
      <c r="O270" s="203" t="n">
        <v>0.192</v>
      </c>
      <c r="P270" s="203" t="n">
        <f aca="false">O270*H270</f>
        <v>1.77024</v>
      </c>
      <c r="Q270" s="203" t="n">
        <v>0.00455</v>
      </c>
      <c r="R270" s="203" t="n">
        <f aca="false">Q270*H270</f>
        <v>0.041951</v>
      </c>
      <c r="S270" s="203" t="n">
        <v>0</v>
      </c>
      <c r="T270" s="204" t="n">
        <f aca="false">S270*H270</f>
        <v>0</v>
      </c>
      <c r="U270" s="110"/>
      <c r="V270" s="110"/>
      <c r="W270" s="110"/>
      <c r="X270" s="110"/>
      <c r="Y270" s="110"/>
      <c r="Z270" s="110"/>
      <c r="AA270" s="110"/>
      <c r="AB270" s="110"/>
      <c r="AC270" s="110"/>
      <c r="AD270" s="110"/>
      <c r="AE270" s="110"/>
      <c r="AR270" s="205" t="s">
        <v>209</v>
      </c>
      <c r="AT270" s="205" t="s">
        <v>139</v>
      </c>
      <c r="AU270" s="205" t="s">
        <v>85</v>
      </c>
      <c r="AY270" s="102" t="s">
        <v>136</v>
      </c>
      <c r="BE270" s="206" t="n">
        <f aca="false">IF(N270="základní",J270,0)</f>
        <v>0</v>
      </c>
      <c r="BF270" s="206" t="n">
        <f aca="false">IF(N270="snížená",J270,0)</f>
        <v>0</v>
      </c>
      <c r="BG270" s="206" t="n">
        <f aca="false">IF(N270="zákl. přenesená",J270,0)</f>
        <v>0</v>
      </c>
      <c r="BH270" s="206" t="n">
        <f aca="false">IF(N270="sníž. přenesená",J270,0)</f>
        <v>0</v>
      </c>
      <c r="BI270" s="206" t="n">
        <f aca="false">IF(N270="nulová",J270,0)</f>
        <v>0</v>
      </c>
      <c r="BJ270" s="102" t="s">
        <v>18</v>
      </c>
      <c r="BK270" s="206" t="n">
        <f aca="false">ROUND(I270*H270,2)</f>
        <v>0</v>
      </c>
      <c r="BL270" s="102" t="s">
        <v>209</v>
      </c>
      <c r="BM270" s="205" t="s">
        <v>602</v>
      </c>
    </row>
    <row r="271" s="207" customFormat="true" ht="12.8" hidden="true" customHeight="false" outlineLevel="0" collapsed="false">
      <c r="B271" s="208"/>
      <c r="D271" s="209" t="s">
        <v>145</v>
      </c>
      <c r="E271" s="210"/>
      <c r="F271" s="211" t="s">
        <v>465</v>
      </c>
      <c r="H271" s="210"/>
      <c r="I271" s="212"/>
      <c r="L271" s="208"/>
      <c r="M271" s="213"/>
      <c r="N271" s="214"/>
      <c r="O271" s="214"/>
      <c r="P271" s="214"/>
      <c r="Q271" s="214"/>
      <c r="R271" s="214"/>
      <c r="S271" s="214"/>
      <c r="T271" s="215"/>
      <c r="AT271" s="210" t="s">
        <v>145</v>
      </c>
      <c r="AU271" s="210" t="s">
        <v>85</v>
      </c>
      <c r="AV271" s="207" t="s">
        <v>18</v>
      </c>
      <c r="AW271" s="207" t="s">
        <v>33</v>
      </c>
      <c r="AX271" s="207" t="s">
        <v>76</v>
      </c>
      <c r="AY271" s="210" t="s">
        <v>136</v>
      </c>
    </row>
    <row r="272" s="216" customFormat="true" ht="12.8" hidden="true" customHeight="false" outlineLevel="0" collapsed="false">
      <c r="B272" s="217"/>
      <c r="D272" s="209" t="s">
        <v>145</v>
      </c>
      <c r="E272" s="218"/>
      <c r="F272" s="219" t="s">
        <v>490</v>
      </c>
      <c r="H272" s="220" t="n">
        <v>9.22</v>
      </c>
      <c r="I272" s="221"/>
      <c r="L272" s="217"/>
      <c r="M272" s="222"/>
      <c r="N272" s="223"/>
      <c r="O272" s="223"/>
      <c r="P272" s="223"/>
      <c r="Q272" s="223"/>
      <c r="R272" s="223"/>
      <c r="S272" s="223"/>
      <c r="T272" s="224"/>
      <c r="AT272" s="218" t="s">
        <v>145</v>
      </c>
      <c r="AU272" s="218" t="s">
        <v>85</v>
      </c>
      <c r="AV272" s="216" t="s">
        <v>85</v>
      </c>
      <c r="AW272" s="216" t="s">
        <v>33</v>
      </c>
      <c r="AX272" s="216" t="s">
        <v>18</v>
      </c>
      <c r="AY272" s="218" t="s">
        <v>136</v>
      </c>
    </row>
    <row r="273" s="113" customFormat="true" ht="16.5" hidden="false" customHeight="true" outlineLevel="0" collapsed="false">
      <c r="A273" s="110"/>
      <c r="B273" s="111"/>
      <c r="C273" s="193" t="s">
        <v>419</v>
      </c>
      <c r="D273" s="193" t="s">
        <v>139</v>
      </c>
      <c r="E273" s="194" t="s">
        <v>603</v>
      </c>
      <c r="F273" s="195" t="s">
        <v>604</v>
      </c>
      <c r="G273" s="196" t="s">
        <v>142</v>
      </c>
      <c r="H273" s="197" t="n">
        <v>9.22</v>
      </c>
      <c r="I273" s="198" t="n">
        <v>0</v>
      </c>
      <c r="J273" s="199" t="n">
        <f aca="false">ROUND(I273*H273,2)</f>
        <v>0</v>
      </c>
      <c r="K273" s="200"/>
      <c r="L273" s="111"/>
      <c r="M273" s="201"/>
      <c r="N273" s="202" t="s">
        <v>41</v>
      </c>
      <c r="O273" s="203" t="n">
        <v>0.233</v>
      </c>
      <c r="P273" s="203" t="n">
        <f aca="false">O273*H273</f>
        <v>2.14826</v>
      </c>
      <c r="Q273" s="203" t="n">
        <v>0.0003</v>
      </c>
      <c r="R273" s="203" t="n">
        <f aca="false">Q273*H273</f>
        <v>0.002766</v>
      </c>
      <c r="S273" s="203" t="n">
        <v>0</v>
      </c>
      <c r="T273" s="204" t="n">
        <f aca="false">S273*H273</f>
        <v>0</v>
      </c>
      <c r="U273" s="110"/>
      <c r="V273" s="110"/>
      <c r="W273" s="110"/>
      <c r="X273" s="110"/>
      <c r="Y273" s="110"/>
      <c r="Z273" s="110"/>
      <c r="AA273" s="110"/>
      <c r="AB273" s="110"/>
      <c r="AC273" s="110"/>
      <c r="AD273" s="110"/>
      <c r="AE273" s="110"/>
      <c r="AR273" s="205" t="s">
        <v>209</v>
      </c>
      <c r="AT273" s="205" t="s">
        <v>139</v>
      </c>
      <c r="AU273" s="205" t="s">
        <v>85</v>
      </c>
      <c r="AY273" s="102" t="s">
        <v>136</v>
      </c>
      <c r="BE273" s="206" t="n">
        <f aca="false">IF(N273="základní",J273,0)</f>
        <v>0</v>
      </c>
      <c r="BF273" s="206" t="n">
        <f aca="false">IF(N273="snížená",J273,0)</f>
        <v>0</v>
      </c>
      <c r="BG273" s="206" t="n">
        <f aca="false">IF(N273="zákl. přenesená",J273,0)</f>
        <v>0</v>
      </c>
      <c r="BH273" s="206" t="n">
        <f aca="false">IF(N273="sníž. přenesená",J273,0)</f>
        <v>0</v>
      </c>
      <c r="BI273" s="206" t="n">
        <f aca="false">IF(N273="nulová",J273,0)</f>
        <v>0</v>
      </c>
      <c r="BJ273" s="102" t="s">
        <v>18</v>
      </c>
      <c r="BK273" s="206" t="n">
        <f aca="false">ROUND(I273*H273,2)</f>
        <v>0</v>
      </c>
      <c r="BL273" s="102" t="s">
        <v>209</v>
      </c>
      <c r="BM273" s="205" t="s">
        <v>605</v>
      </c>
    </row>
    <row r="274" s="207" customFormat="true" ht="12.8" hidden="true" customHeight="false" outlineLevel="0" collapsed="false">
      <c r="B274" s="208"/>
      <c r="D274" s="209" t="s">
        <v>145</v>
      </c>
      <c r="E274" s="210"/>
      <c r="F274" s="211" t="s">
        <v>465</v>
      </c>
      <c r="H274" s="210"/>
      <c r="I274" s="212"/>
      <c r="L274" s="208"/>
      <c r="M274" s="213"/>
      <c r="N274" s="214"/>
      <c r="O274" s="214"/>
      <c r="P274" s="214"/>
      <c r="Q274" s="214"/>
      <c r="R274" s="214"/>
      <c r="S274" s="214"/>
      <c r="T274" s="215"/>
      <c r="AT274" s="210" t="s">
        <v>145</v>
      </c>
      <c r="AU274" s="210" t="s">
        <v>85</v>
      </c>
      <c r="AV274" s="207" t="s">
        <v>18</v>
      </c>
      <c r="AW274" s="207" t="s">
        <v>33</v>
      </c>
      <c r="AX274" s="207" t="s">
        <v>76</v>
      </c>
      <c r="AY274" s="210" t="s">
        <v>136</v>
      </c>
    </row>
    <row r="275" s="216" customFormat="true" ht="12.8" hidden="true" customHeight="false" outlineLevel="0" collapsed="false">
      <c r="B275" s="217"/>
      <c r="D275" s="209" t="s">
        <v>145</v>
      </c>
      <c r="E275" s="218"/>
      <c r="F275" s="219" t="s">
        <v>490</v>
      </c>
      <c r="H275" s="220" t="n">
        <v>9.22</v>
      </c>
      <c r="I275" s="221"/>
      <c r="L275" s="217"/>
      <c r="M275" s="222"/>
      <c r="N275" s="223"/>
      <c r="O275" s="223"/>
      <c r="P275" s="223"/>
      <c r="Q275" s="223"/>
      <c r="R275" s="223"/>
      <c r="S275" s="223"/>
      <c r="T275" s="224"/>
      <c r="AT275" s="218" t="s">
        <v>145</v>
      </c>
      <c r="AU275" s="218" t="s">
        <v>85</v>
      </c>
      <c r="AV275" s="216" t="s">
        <v>85</v>
      </c>
      <c r="AW275" s="216" t="s">
        <v>33</v>
      </c>
      <c r="AX275" s="216" t="s">
        <v>18</v>
      </c>
      <c r="AY275" s="218" t="s">
        <v>136</v>
      </c>
    </row>
    <row r="276" s="113" customFormat="true" ht="16.5" hidden="false" customHeight="true" outlineLevel="0" collapsed="false">
      <c r="A276" s="110"/>
      <c r="B276" s="111"/>
      <c r="C276" s="235" t="s">
        <v>425</v>
      </c>
      <c r="D276" s="235" t="s">
        <v>219</v>
      </c>
      <c r="E276" s="236" t="s">
        <v>606</v>
      </c>
      <c r="F276" s="237" t="s">
        <v>607</v>
      </c>
      <c r="G276" s="238" t="s">
        <v>142</v>
      </c>
      <c r="H276" s="239" t="n">
        <v>10.142</v>
      </c>
      <c r="I276" s="240" t="n">
        <v>0</v>
      </c>
      <c r="J276" s="241" t="n">
        <f aca="false">ROUND(I276*H276,2)</f>
        <v>0</v>
      </c>
      <c r="K276" s="242"/>
      <c r="L276" s="243"/>
      <c r="M276" s="244"/>
      <c r="N276" s="245" t="s">
        <v>41</v>
      </c>
      <c r="O276" s="203" t="n">
        <v>0</v>
      </c>
      <c r="P276" s="203" t="n">
        <f aca="false">O276*H276</f>
        <v>0</v>
      </c>
      <c r="Q276" s="203" t="n">
        <v>0.00264</v>
      </c>
      <c r="R276" s="203" t="n">
        <f aca="false">Q276*H276</f>
        <v>0.02677488</v>
      </c>
      <c r="S276" s="203" t="n">
        <v>0</v>
      </c>
      <c r="T276" s="204" t="n">
        <f aca="false">S276*H276</f>
        <v>0</v>
      </c>
      <c r="U276" s="110"/>
      <c r="V276" s="110"/>
      <c r="W276" s="110"/>
      <c r="X276" s="110"/>
      <c r="Y276" s="110"/>
      <c r="Z276" s="110"/>
      <c r="AA276" s="110"/>
      <c r="AB276" s="110"/>
      <c r="AC276" s="110"/>
      <c r="AD276" s="110"/>
      <c r="AE276" s="110"/>
      <c r="AR276" s="205" t="s">
        <v>223</v>
      </c>
      <c r="AT276" s="205" t="s">
        <v>219</v>
      </c>
      <c r="AU276" s="205" t="s">
        <v>85</v>
      </c>
      <c r="AY276" s="102" t="s">
        <v>136</v>
      </c>
      <c r="BE276" s="206" t="n">
        <f aca="false">IF(N276="základní",J276,0)</f>
        <v>0</v>
      </c>
      <c r="BF276" s="206" t="n">
        <f aca="false">IF(N276="snížená",J276,0)</f>
        <v>0</v>
      </c>
      <c r="BG276" s="206" t="n">
        <f aca="false">IF(N276="zákl. přenesená",J276,0)</f>
        <v>0</v>
      </c>
      <c r="BH276" s="206" t="n">
        <f aca="false">IF(N276="sníž. přenesená",J276,0)</f>
        <v>0</v>
      </c>
      <c r="BI276" s="206" t="n">
        <f aca="false">IF(N276="nulová",J276,0)</f>
        <v>0</v>
      </c>
      <c r="BJ276" s="102" t="s">
        <v>18</v>
      </c>
      <c r="BK276" s="206" t="n">
        <f aca="false">ROUND(I276*H276,2)</f>
        <v>0</v>
      </c>
      <c r="BL276" s="102" t="s">
        <v>209</v>
      </c>
      <c r="BM276" s="205" t="s">
        <v>608</v>
      </c>
    </row>
    <row r="277" s="216" customFormat="true" ht="12.8" hidden="true" customHeight="false" outlineLevel="0" collapsed="false">
      <c r="B277" s="217"/>
      <c r="D277" s="209" t="s">
        <v>145</v>
      </c>
      <c r="F277" s="219" t="s">
        <v>590</v>
      </c>
      <c r="H277" s="220" t="n">
        <v>10.142</v>
      </c>
      <c r="I277" s="221"/>
      <c r="L277" s="217"/>
      <c r="M277" s="222"/>
      <c r="N277" s="223"/>
      <c r="O277" s="223"/>
      <c r="P277" s="223"/>
      <c r="Q277" s="223"/>
      <c r="R277" s="223"/>
      <c r="S277" s="223"/>
      <c r="T277" s="224"/>
      <c r="AT277" s="218" t="s">
        <v>145</v>
      </c>
      <c r="AU277" s="218" t="s">
        <v>85</v>
      </c>
      <c r="AV277" s="216" t="s">
        <v>85</v>
      </c>
      <c r="AW277" s="216" t="s">
        <v>2</v>
      </c>
      <c r="AX277" s="216" t="s">
        <v>18</v>
      </c>
      <c r="AY277" s="218" t="s">
        <v>136</v>
      </c>
    </row>
    <row r="278" s="113" customFormat="true" ht="16.5" hidden="false" customHeight="true" outlineLevel="0" collapsed="false">
      <c r="A278" s="110"/>
      <c r="B278" s="111"/>
      <c r="C278" s="193" t="s">
        <v>435</v>
      </c>
      <c r="D278" s="193" t="s">
        <v>139</v>
      </c>
      <c r="E278" s="194" t="s">
        <v>609</v>
      </c>
      <c r="F278" s="195" t="s">
        <v>610</v>
      </c>
      <c r="G278" s="196" t="s">
        <v>319</v>
      </c>
      <c r="H278" s="197" t="n">
        <v>13.9</v>
      </c>
      <c r="I278" s="198" t="n">
        <v>0</v>
      </c>
      <c r="J278" s="199" t="n">
        <f aca="false">ROUND(I278*H278,2)</f>
        <v>0</v>
      </c>
      <c r="K278" s="200"/>
      <c r="L278" s="111"/>
      <c r="M278" s="201"/>
      <c r="N278" s="202" t="s">
        <v>41</v>
      </c>
      <c r="O278" s="203" t="n">
        <v>0.25</v>
      </c>
      <c r="P278" s="203" t="n">
        <f aca="false">O278*H278</f>
        <v>3.475</v>
      </c>
      <c r="Q278" s="203" t="n">
        <v>1E-005</v>
      </c>
      <c r="R278" s="203" t="n">
        <f aca="false">Q278*H278</f>
        <v>0.000139</v>
      </c>
      <c r="S278" s="203" t="n">
        <v>0</v>
      </c>
      <c r="T278" s="204" t="n">
        <f aca="false">S278*H278</f>
        <v>0</v>
      </c>
      <c r="U278" s="110"/>
      <c r="V278" s="110"/>
      <c r="W278" s="110"/>
      <c r="X278" s="110"/>
      <c r="Y278" s="110"/>
      <c r="Z278" s="110"/>
      <c r="AA278" s="110"/>
      <c r="AB278" s="110"/>
      <c r="AC278" s="110"/>
      <c r="AD278" s="110"/>
      <c r="AE278" s="110"/>
      <c r="AR278" s="205" t="s">
        <v>209</v>
      </c>
      <c r="AT278" s="205" t="s">
        <v>139</v>
      </c>
      <c r="AU278" s="205" t="s">
        <v>85</v>
      </c>
      <c r="AY278" s="102" t="s">
        <v>136</v>
      </c>
      <c r="BE278" s="206" t="n">
        <f aca="false">IF(N278="základní",J278,0)</f>
        <v>0</v>
      </c>
      <c r="BF278" s="206" t="n">
        <f aca="false">IF(N278="snížená",J278,0)</f>
        <v>0</v>
      </c>
      <c r="BG278" s="206" t="n">
        <f aca="false">IF(N278="zákl. přenesená",J278,0)</f>
        <v>0</v>
      </c>
      <c r="BH278" s="206" t="n">
        <f aca="false">IF(N278="sníž. přenesená",J278,0)</f>
        <v>0</v>
      </c>
      <c r="BI278" s="206" t="n">
        <f aca="false">IF(N278="nulová",J278,0)</f>
        <v>0</v>
      </c>
      <c r="BJ278" s="102" t="s">
        <v>18</v>
      </c>
      <c r="BK278" s="206" t="n">
        <f aca="false">ROUND(I278*H278,2)</f>
        <v>0</v>
      </c>
      <c r="BL278" s="102" t="s">
        <v>209</v>
      </c>
      <c r="BM278" s="205" t="s">
        <v>611</v>
      </c>
    </row>
    <row r="279" s="207" customFormat="true" ht="12.8" hidden="true" customHeight="false" outlineLevel="0" collapsed="false">
      <c r="B279" s="208"/>
      <c r="D279" s="209" t="s">
        <v>145</v>
      </c>
      <c r="E279" s="210"/>
      <c r="F279" s="211" t="s">
        <v>465</v>
      </c>
      <c r="H279" s="210"/>
      <c r="I279" s="212"/>
      <c r="L279" s="208"/>
      <c r="M279" s="213"/>
      <c r="N279" s="214"/>
      <c r="O279" s="214"/>
      <c r="P279" s="214"/>
      <c r="Q279" s="214"/>
      <c r="R279" s="214"/>
      <c r="S279" s="214"/>
      <c r="T279" s="215"/>
      <c r="AT279" s="210" t="s">
        <v>145</v>
      </c>
      <c r="AU279" s="210" t="s">
        <v>85</v>
      </c>
      <c r="AV279" s="207" t="s">
        <v>18</v>
      </c>
      <c r="AW279" s="207" t="s">
        <v>33</v>
      </c>
      <c r="AX279" s="207" t="s">
        <v>76</v>
      </c>
      <c r="AY279" s="210" t="s">
        <v>136</v>
      </c>
    </row>
    <row r="280" s="216" customFormat="true" ht="12.8" hidden="true" customHeight="false" outlineLevel="0" collapsed="false">
      <c r="B280" s="217"/>
      <c r="D280" s="209" t="s">
        <v>145</v>
      </c>
      <c r="E280" s="218"/>
      <c r="F280" s="219" t="s">
        <v>612</v>
      </c>
      <c r="H280" s="220" t="n">
        <v>14.8</v>
      </c>
      <c r="I280" s="221"/>
      <c r="L280" s="217"/>
      <c r="M280" s="222"/>
      <c r="N280" s="223"/>
      <c r="O280" s="223"/>
      <c r="P280" s="223"/>
      <c r="Q280" s="223"/>
      <c r="R280" s="223"/>
      <c r="S280" s="223"/>
      <c r="T280" s="224"/>
      <c r="AT280" s="218" t="s">
        <v>145</v>
      </c>
      <c r="AU280" s="218" t="s">
        <v>85</v>
      </c>
      <c r="AV280" s="216" t="s">
        <v>85</v>
      </c>
      <c r="AW280" s="216" t="s">
        <v>33</v>
      </c>
      <c r="AX280" s="216" t="s">
        <v>76</v>
      </c>
      <c r="AY280" s="218" t="s">
        <v>136</v>
      </c>
    </row>
    <row r="281" s="216" customFormat="true" ht="12.8" hidden="true" customHeight="false" outlineLevel="0" collapsed="false">
      <c r="B281" s="217"/>
      <c r="D281" s="209" t="s">
        <v>145</v>
      </c>
      <c r="E281" s="218"/>
      <c r="F281" s="219" t="s">
        <v>323</v>
      </c>
      <c r="H281" s="220" t="n">
        <v>-0.9</v>
      </c>
      <c r="I281" s="221"/>
      <c r="L281" s="217"/>
      <c r="M281" s="222"/>
      <c r="N281" s="223"/>
      <c r="O281" s="223"/>
      <c r="P281" s="223"/>
      <c r="Q281" s="223"/>
      <c r="R281" s="223"/>
      <c r="S281" s="223"/>
      <c r="T281" s="224"/>
      <c r="AT281" s="218" t="s">
        <v>145</v>
      </c>
      <c r="AU281" s="218" t="s">
        <v>85</v>
      </c>
      <c r="AV281" s="216" t="s">
        <v>85</v>
      </c>
      <c r="AW281" s="216" t="s">
        <v>33</v>
      </c>
      <c r="AX281" s="216" t="s">
        <v>76</v>
      </c>
      <c r="AY281" s="218" t="s">
        <v>136</v>
      </c>
    </row>
    <row r="282" s="225" customFormat="true" ht="12.8" hidden="true" customHeight="false" outlineLevel="0" collapsed="false">
      <c r="B282" s="226"/>
      <c r="D282" s="209" t="s">
        <v>145</v>
      </c>
      <c r="E282" s="227"/>
      <c r="F282" s="228" t="s">
        <v>149</v>
      </c>
      <c r="H282" s="229" t="n">
        <v>13.9</v>
      </c>
      <c r="I282" s="230"/>
      <c r="L282" s="226"/>
      <c r="M282" s="231"/>
      <c r="N282" s="232"/>
      <c r="O282" s="232"/>
      <c r="P282" s="232"/>
      <c r="Q282" s="232"/>
      <c r="R282" s="232"/>
      <c r="S282" s="232"/>
      <c r="T282" s="233"/>
      <c r="AT282" s="227" t="s">
        <v>145</v>
      </c>
      <c r="AU282" s="227" t="s">
        <v>85</v>
      </c>
      <c r="AV282" s="225" t="s">
        <v>143</v>
      </c>
      <c r="AW282" s="225" t="s">
        <v>33</v>
      </c>
      <c r="AX282" s="225" t="s">
        <v>18</v>
      </c>
      <c r="AY282" s="227" t="s">
        <v>136</v>
      </c>
    </row>
    <row r="283" s="113" customFormat="true" ht="16.5" hidden="false" customHeight="true" outlineLevel="0" collapsed="false">
      <c r="A283" s="110"/>
      <c r="B283" s="111"/>
      <c r="C283" s="235" t="s">
        <v>441</v>
      </c>
      <c r="D283" s="235" t="s">
        <v>219</v>
      </c>
      <c r="E283" s="236" t="s">
        <v>613</v>
      </c>
      <c r="F283" s="237" t="s">
        <v>614</v>
      </c>
      <c r="G283" s="238" t="s">
        <v>319</v>
      </c>
      <c r="H283" s="239" t="n">
        <v>14.178</v>
      </c>
      <c r="I283" s="240" t="n">
        <v>0</v>
      </c>
      <c r="J283" s="241" t="n">
        <f aca="false">ROUND(I283*H283,2)</f>
        <v>0</v>
      </c>
      <c r="K283" s="242"/>
      <c r="L283" s="243"/>
      <c r="M283" s="244"/>
      <c r="N283" s="245" t="s">
        <v>41</v>
      </c>
      <c r="O283" s="203" t="n">
        <v>0</v>
      </c>
      <c r="P283" s="203" t="n">
        <f aca="false">O283*H283</f>
        <v>0</v>
      </c>
      <c r="Q283" s="203" t="n">
        <v>0.00022</v>
      </c>
      <c r="R283" s="203" t="n">
        <f aca="false">Q283*H283</f>
        <v>0.00311916</v>
      </c>
      <c r="S283" s="203" t="n">
        <v>0</v>
      </c>
      <c r="T283" s="204" t="n">
        <f aca="false">S283*H283</f>
        <v>0</v>
      </c>
      <c r="U283" s="110"/>
      <c r="V283" s="110"/>
      <c r="W283" s="110"/>
      <c r="X283" s="110"/>
      <c r="Y283" s="110"/>
      <c r="Z283" s="110"/>
      <c r="AA283" s="110"/>
      <c r="AB283" s="110"/>
      <c r="AC283" s="110"/>
      <c r="AD283" s="110"/>
      <c r="AE283" s="110"/>
      <c r="AR283" s="205" t="s">
        <v>223</v>
      </c>
      <c r="AT283" s="205" t="s">
        <v>219</v>
      </c>
      <c r="AU283" s="205" t="s">
        <v>85</v>
      </c>
      <c r="AY283" s="102" t="s">
        <v>136</v>
      </c>
      <c r="BE283" s="206" t="n">
        <f aca="false">IF(N283="základní",J283,0)</f>
        <v>0</v>
      </c>
      <c r="BF283" s="206" t="n">
        <f aca="false">IF(N283="snížená",J283,0)</f>
        <v>0</v>
      </c>
      <c r="BG283" s="206" t="n">
        <f aca="false">IF(N283="zákl. přenesená",J283,0)</f>
        <v>0</v>
      </c>
      <c r="BH283" s="206" t="n">
        <f aca="false">IF(N283="sníž. přenesená",J283,0)</f>
        <v>0</v>
      </c>
      <c r="BI283" s="206" t="n">
        <f aca="false">IF(N283="nulová",J283,0)</f>
        <v>0</v>
      </c>
      <c r="BJ283" s="102" t="s">
        <v>18</v>
      </c>
      <c r="BK283" s="206" t="n">
        <f aca="false">ROUND(I283*H283,2)</f>
        <v>0</v>
      </c>
      <c r="BL283" s="102" t="s">
        <v>209</v>
      </c>
      <c r="BM283" s="205" t="s">
        <v>615</v>
      </c>
    </row>
    <row r="284" s="216" customFormat="true" ht="12.8" hidden="true" customHeight="false" outlineLevel="0" collapsed="false">
      <c r="B284" s="217"/>
      <c r="D284" s="209" t="s">
        <v>145</v>
      </c>
      <c r="F284" s="219" t="s">
        <v>616</v>
      </c>
      <c r="H284" s="220" t="n">
        <v>14.178</v>
      </c>
      <c r="I284" s="221"/>
      <c r="L284" s="217"/>
      <c r="M284" s="222"/>
      <c r="N284" s="223"/>
      <c r="O284" s="223"/>
      <c r="P284" s="223"/>
      <c r="Q284" s="223"/>
      <c r="R284" s="223"/>
      <c r="S284" s="223"/>
      <c r="T284" s="224"/>
      <c r="AT284" s="218" t="s">
        <v>145</v>
      </c>
      <c r="AU284" s="218" t="s">
        <v>85</v>
      </c>
      <c r="AV284" s="216" t="s">
        <v>85</v>
      </c>
      <c r="AW284" s="216" t="s">
        <v>2</v>
      </c>
      <c r="AX284" s="216" t="s">
        <v>18</v>
      </c>
      <c r="AY284" s="218" t="s">
        <v>136</v>
      </c>
    </row>
    <row r="285" s="113" customFormat="true" ht="24.15" hidden="false" customHeight="true" outlineLevel="0" collapsed="false">
      <c r="A285" s="110"/>
      <c r="B285" s="111"/>
      <c r="C285" s="193" t="s">
        <v>250</v>
      </c>
      <c r="D285" s="193" t="s">
        <v>139</v>
      </c>
      <c r="E285" s="194" t="s">
        <v>617</v>
      </c>
      <c r="F285" s="195" t="s">
        <v>618</v>
      </c>
      <c r="G285" s="196" t="s">
        <v>231</v>
      </c>
      <c r="H285" s="197" t="n">
        <v>92.758</v>
      </c>
      <c r="I285" s="198" t="n">
        <v>0</v>
      </c>
      <c r="J285" s="199" t="n">
        <f aca="false">ROUND(I285*H285,2)</f>
        <v>0</v>
      </c>
      <c r="K285" s="200"/>
      <c r="L285" s="111"/>
      <c r="M285" s="201"/>
      <c r="N285" s="202" t="s">
        <v>41</v>
      </c>
      <c r="O285" s="203" t="n">
        <v>0</v>
      </c>
      <c r="P285" s="203" t="n">
        <f aca="false">O285*H285</f>
        <v>0</v>
      </c>
      <c r="Q285" s="203" t="n">
        <v>0</v>
      </c>
      <c r="R285" s="203" t="n">
        <f aca="false">Q285*H285</f>
        <v>0</v>
      </c>
      <c r="S285" s="203" t="n">
        <v>0</v>
      </c>
      <c r="T285" s="204" t="n">
        <f aca="false">S285*H285</f>
        <v>0</v>
      </c>
      <c r="U285" s="110"/>
      <c r="V285" s="110"/>
      <c r="W285" s="110"/>
      <c r="X285" s="110"/>
      <c r="Y285" s="110"/>
      <c r="Z285" s="110"/>
      <c r="AA285" s="110"/>
      <c r="AB285" s="110"/>
      <c r="AC285" s="110"/>
      <c r="AD285" s="110"/>
      <c r="AE285" s="110"/>
      <c r="AR285" s="205" t="s">
        <v>209</v>
      </c>
      <c r="AT285" s="205" t="s">
        <v>139</v>
      </c>
      <c r="AU285" s="205" t="s">
        <v>85</v>
      </c>
      <c r="AY285" s="102" t="s">
        <v>136</v>
      </c>
      <c r="BE285" s="206" t="n">
        <f aca="false">IF(N285="základní",J285,0)</f>
        <v>0</v>
      </c>
      <c r="BF285" s="206" t="n">
        <f aca="false">IF(N285="snížená",J285,0)</f>
        <v>0</v>
      </c>
      <c r="BG285" s="206" t="n">
        <f aca="false">IF(N285="zákl. přenesená",J285,0)</f>
        <v>0</v>
      </c>
      <c r="BH285" s="206" t="n">
        <f aca="false">IF(N285="sníž. přenesená",J285,0)</f>
        <v>0</v>
      </c>
      <c r="BI285" s="206" t="n">
        <f aca="false">IF(N285="nulová",J285,0)</f>
        <v>0</v>
      </c>
      <c r="BJ285" s="102" t="s">
        <v>18</v>
      </c>
      <c r="BK285" s="206" t="n">
        <f aca="false">ROUND(I285*H285,2)</f>
        <v>0</v>
      </c>
      <c r="BL285" s="102" t="s">
        <v>209</v>
      </c>
      <c r="BM285" s="205" t="s">
        <v>619</v>
      </c>
    </row>
    <row r="286" s="180" customFormat="true" ht="22.8" hidden="false" customHeight="true" outlineLevel="0" collapsed="false">
      <c r="B286" s="181"/>
      <c r="D286" s="182" t="s">
        <v>75</v>
      </c>
      <c r="E286" s="191" t="s">
        <v>328</v>
      </c>
      <c r="F286" s="191" t="s">
        <v>329</v>
      </c>
      <c r="I286" s="234"/>
      <c r="J286" s="192" t="n">
        <f aca="false">BK286</f>
        <v>0</v>
      </c>
      <c r="L286" s="181"/>
      <c r="M286" s="185"/>
      <c r="N286" s="186"/>
      <c r="O286" s="186"/>
      <c r="P286" s="187" t="n">
        <f aca="false">SUM(P287:P321)</f>
        <v>26.79577</v>
      </c>
      <c r="Q286" s="186"/>
      <c r="R286" s="187" t="n">
        <f aca="false">SUM(R287:R321)</f>
        <v>0.5059459</v>
      </c>
      <c r="S286" s="186"/>
      <c r="T286" s="188" t="n">
        <f aca="false">SUM(T287:T321)</f>
        <v>0.64872</v>
      </c>
      <c r="AR286" s="182" t="s">
        <v>85</v>
      </c>
      <c r="AT286" s="189" t="s">
        <v>75</v>
      </c>
      <c r="AU286" s="189" t="s">
        <v>18</v>
      </c>
      <c r="AY286" s="182" t="s">
        <v>136</v>
      </c>
      <c r="BK286" s="190" t="n">
        <f aca="false">SUM(BK287:BK321)</f>
        <v>0</v>
      </c>
    </row>
    <row r="287" s="113" customFormat="true" ht="24.15" hidden="false" customHeight="true" outlineLevel="0" collapsed="false">
      <c r="A287" s="110"/>
      <c r="B287" s="111"/>
      <c r="C287" s="193" t="s">
        <v>255</v>
      </c>
      <c r="D287" s="193" t="s">
        <v>139</v>
      </c>
      <c r="E287" s="194" t="s">
        <v>331</v>
      </c>
      <c r="F287" s="195" t="s">
        <v>332</v>
      </c>
      <c r="G287" s="196" t="s">
        <v>142</v>
      </c>
      <c r="H287" s="197" t="n">
        <v>23.85</v>
      </c>
      <c r="I287" s="198" t="n">
        <v>0</v>
      </c>
      <c r="J287" s="199" t="n">
        <f aca="false">ROUND(I287*H287,2)</f>
        <v>0</v>
      </c>
      <c r="K287" s="200"/>
      <c r="L287" s="111"/>
      <c r="M287" s="201"/>
      <c r="N287" s="202" t="s">
        <v>41</v>
      </c>
      <c r="O287" s="203" t="n">
        <v>0.192</v>
      </c>
      <c r="P287" s="203" t="n">
        <f aca="false">O287*H287</f>
        <v>4.5792</v>
      </c>
      <c r="Q287" s="203" t="n">
        <v>0</v>
      </c>
      <c r="R287" s="203" t="n">
        <f aca="false">Q287*H287</f>
        <v>0</v>
      </c>
      <c r="S287" s="203" t="n">
        <v>0.0272</v>
      </c>
      <c r="T287" s="204" t="n">
        <f aca="false">S287*H287</f>
        <v>0.64872</v>
      </c>
      <c r="U287" s="110"/>
      <c r="V287" s="110"/>
      <c r="W287" s="110"/>
      <c r="X287" s="110"/>
      <c r="Y287" s="110"/>
      <c r="Z287" s="110"/>
      <c r="AA287" s="110"/>
      <c r="AB287" s="110"/>
      <c r="AC287" s="110"/>
      <c r="AD287" s="110"/>
      <c r="AE287" s="110"/>
      <c r="AR287" s="205" t="s">
        <v>209</v>
      </c>
      <c r="AT287" s="205" t="s">
        <v>139</v>
      </c>
      <c r="AU287" s="205" t="s">
        <v>85</v>
      </c>
      <c r="AY287" s="102" t="s">
        <v>136</v>
      </c>
      <c r="BE287" s="206" t="n">
        <f aca="false">IF(N287="základní",J287,0)</f>
        <v>0</v>
      </c>
      <c r="BF287" s="206" t="n">
        <f aca="false">IF(N287="snížená",J287,0)</f>
        <v>0</v>
      </c>
      <c r="BG287" s="206" t="n">
        <f aca="false">IF(N287="zákl. přenesená",J287,0)</f>
        <v>0</v>
      </c>
      <c r="BH287" s="206" t="n">
        <f aca="false">IF(N287="sníž. přenesená",J287,0)</f>
        <v>0</v>
      </c>
      <c r="BI287" s="206" t="n">
        <f aca="false">IF(N287="nulová",J287,0)</f>
        <v>0</v>
      </c>
      <c r="BJ287" s="102" t="s">
        <v>18</v>
      </c>
      <c r="BK287" s="206" t="n">
        <f aca="false">ROUND(I287*H287,2)</f>
        <v>0</v>
      </c>
      <c r="BL287" s="102" t="s">
        <v>209</v>
      </c>
      <c r="BM287" s="205" t="s">
        <v>620</v>
      </c>
    </row>
    <row r="288" s="207" customFormat="true" ht="12.8" hidden="true" customHeight="false" outlineLevel="0" collapsed="false">
      <c r="B288" s="208"/>
      <c r="D288" s="209" t="s">
        <v>145</v>
      </c>
      <c r="E288" s="210"/>
      <c r="F288" s="211" t="s">
        <v>465</v>
      </c>
      <c r="H288" s="210"/>
      <c r="I288" s="212"/>
      <c r="L288" s="208"/>
      <c r="M288" s="213"/>
      <c r="N288" s="214"/>
      <c r="O288" s="214"/>
      <c r="P288" s="214"/>
      <c r="Q288" s="214"/>
      <c r="R288" s="214"/>
      <c r="S288" s="214"/>
      <c r="T288" s="215"/>
      <c r="AT288" s="210" t="s">
        <v>145</v>
      </c>
      <c r="AU288" s="210" t="s">
        <v>85</v>
      </c>
      <c r="AV288" s="207" t="s">
        <v>18</v>
      </c>
      <c r="AW288" s="207" t="s">
        <v>33</v>
      </c>
      <c r="AX288" s="207" t="s">
        <v>76</v>
      </c>
      <c r="AY288" s="210" t="s">
        <v>136</v>
      </c>
    </row>
    <row r="289" s="216" customFormat="true" ht="12.8" hidden="true" customHeight="false" outlineLevel="0" collapsed="false">
      <c r="B289" s="217"/>
      <c r="D289" s="209" t="s">
        <v>145</v>
      </c>
      <c r="E289" s="218"/>
      <c r="F289" s="219" t="s">
        <v>621</v>
      </c>
      <c r="H289" s="220" t="n">
        <v>7.275</v>
      </c>
      <c r="I289" s="221"/>
      <c r="L289" s="217"/>
      <c r="M289" s="222"/>
      <c r="N289" s="223"/>
      <c r="O289" s="223"/>
      <c r="P289" s="223"/>
      <c r="Q289" s="223"/>
      <c r="R289" s="223"/>
      <c r="S289" s="223"/>
      <c r="T289" s="224"/>
      <c r="AT289" s="218" t="s">
        <v>145</v>
      </c>
      <c r="AU289" s="218" t="s">
        <v>85</v>
      </c>
      <c r="AV289" s="216" t="s">
        <v>85</v>
      </c>
      <c r="AW289" s="216" t="s">
        <v>33</v>
      </c>
      <c r="AX289" s="216" t="s">
        <v>76</v>
      </c>
      <c r="AY289" s="218" t="s">
        <v>136</v>
      </c>
    </row>
    <row r="290" s="216" customFormat="true" ht="12.8" hidden="true" customHeight="false" outlineLevel="0" collapsed="false">
      <c r="B290" s="217"/>
      <c r="D290" s="209" t="s">
        <v>145</v>
      </c>
      <c r="E290" s="218"/>
      <c r="F290" s="219" t="s">
        <v>622</v>
      </c>
      <c r="H290" s="220" t="n">
        <v>2.625</v>
      </c>
      <c r="I290" s="221"/>
      <c r="L290" s="217"/>
      <c r="M290" s="222"/>
      <c r="N290" s="223"/>
      <c r="O290" s="223"/>
      <c r="P290" s="223"/>
      <c r="Q290" s="223"/>
      <c r="R290" s="223"/>
      <c r="S290" s="223"/>
      <c r="T290" s="224"/>
      <c r="AT290" s="218" t="s">
        <v>145</v>
      </c>
      <c r="AU290" s="218" t="s">
        <v>85</v>
      </c>
      <c r="AV290" s="216" t="s">
        <v>85</v>
      </c>
      <c r="AW290" s="216" t="s">
        <v>33</v>
      </c>
      <c r="AX290" s="216" t="s">
        <v>76</v>
      </c>
      <c r="AY290" s="218" t="s">
        <v>136</v>
      </c>
    </row>
    <row r="291" s="207" customFormat="true" ht="12.8" hidden="true" customHeight="false" outlineLevel="0" collapsed="false">
      <c r="B291" s="208"/>
      <c r="D291" s="209" t="s">
        <v>145</v>
      </c>
      <c r="E291" s="210"/>
      <c r="F291" s="211" t="s">
        <v>467</v>
      </c>
      <c r="H291" s="210"/>
      <c r="I291" s="212"/>
      <c r="L291" s="208"/>
      <c r="M291" s="213"/>
      <c r="N291" s="214"/>
      <c r="O291" s="214"/>
      <c r="P291" s="214"/>
      <c r="Q291" s="214"/>
      <c r="R291" s="214"/>
      <c r="S291" s="214"/>
      <c r="T291" s="215"/>
      <c r="AT291" s="210" t="s">
        <v>145</v>
      </c>
      <c r="AU291" s="210" t="s">
        <v>85</v>
      </c>
      <c r="AV291" s="207" t="s">
        <v>18</v>
      </c>
      <c r="AW291" s="207" t="s">
        <v>33</v>
      </c>
      <c r="AX291" s="207" t="s">
        <v>76</v>
      </c>
      <c r="AY291" s="210" t="s">
        <v>136</v>
      </c>
    </row>
    <row r="292" s="216" customFormat="true" ht="12.8" hidden="true" customHeight="false" outlineLevel="0" collapsed="false">
      <c r="B292" s="217"/>
      <c r="D292" s="209" t="s">
        <v>145</v>
      </c>
      <c r="E292" s="218"/>
      <c r="F292" s="219" t="s">
        <v>623</v>
      </c>
      <c r="H292" s="220" t="n">
        <v>9.3</v>
      </c>
      <c r="I292" s="221"/>
      <c r="L292" s="217"/>
      <c r="M292" s="222"/>
      <c r="N292" s="223"/>
      <c r="O292" s="223"/>
      <c r="P292" s="223"/>
      <c r="Q292" s="223"/>
      <c r="R292" s="223"/>
      <c r="S292" s="223"/>
      <c r="T292" s="224"/>
      <c r="AT292" s="218" t="s">
        <v>145</v>
      </c>
      <c r="AU292" s="218" t="s">
        <v>85</v>
      </c>
      <c r="AV292" s="216" t="s">
        <v>85</v>
      </c>
      <c r="AW292" s="216" t="s">
        <v>33</v>
      </c>
      <c r="AX292" s="216" t="s">
        <v>76</v>
      </c>
      <c r="AY292" s="218" t="s">
        <v>136</v>
      </c>
    </row>
    <row r="293" s="216" customFormat="true" ht="12.8" hidden="true" customHeight="false" outlineLevel="0" collapsed="false">
      <c r="B293" s="217"/>
      <c r="D293" s="209" t="s">
        <v>145</v>
      </c>
      <c r="E293" s="218"/>
      <c r="F293" s="219" t="s">
        <v>624</v>
      </c>
      <c r="H293" s="220" t="n">
        <v>-1.05</v>
      </c>
      <c r="I293" s="221"/>
      <c r="L293" s="217"/>
      <c r="M293" s="222"/>
      <c r="N293" s="223"/>
      <c r="O293" s="223"/>
      <c r="P293" s="223"/>
      <c r="Q293" s="223"/>
      <c r="R293" s="223"/>
      <c r="S293" s="223"/>
      <c r="T293" s="224"/>
      <c r="AT293" s="218" t="s">
        <v>145</v>
      </c>
      <c r="AU293" s="218" t="s">
        <v>85</v>
      </c>
      <c r="AV293" s="216" t="s">
        <v>85</v>
      </c>
      <c r="AW293" s="216" t="s">
        <v>33</v>
      </c>
      <c r="AX293" s="216" t="s">
        <v>76</v>
      </c>
      <c r="AY293" s="218" t="s">
        <v>136</v>
      </c>
    </row>
    <row r="294" s="216" customFormat="true" ht="12.8" hidden="true" customHeight="false" outlineLevel="0" collapsed="false">
      <c r="B294" s="217"/>
      <c r="D294" s="209" t="s">
        <v>145</v>
      </c>
      <c r="E294" s="218"/>
      <c r="F294" s="219" t="s">
        <v>625</v>
      </c>
      <c r="H294" s="220" t="n">
        <v>2.55</v>
      </c>
      <c r="I294" s="221"/>
      <c r="L294" s="217"/>
      <c r="M294" s="222"/>
      <c r="N294" s="223"/>
      <c r="O294" s="223"/>
      <c r="P294" s="223"/>
      <c r="Q294" s="223"/>
      <c r="R294" s="223"/>
      <c r="S294" s="223"/>
      <c r="T294" s="224"/>
      <c r="AT294" s="218" t="s">
        <v>145</v>
      </c>
      <c r="AU294" s="218" t="s">
        <v>85</v>
      </c>
      <c r="AV294" s="216" t="s">
        <v>85</v>
      </c>
      <c r="AW294" s="216" t="s">
        <v>33</v>
      </c>
      <c r="AX294" s="216" t="s">
        <v>76</v>
      </c>
      <c r="AY294" s="218" t="s">
        <v>136</v>
      </c>
    </row>
    <row r="295" s="216" customFormat="true" ht="12.8" hidden="true" customHeight="false" outlineLevel="0" collapsed="false">
      <c r="B295" s="217"/>
      <c r="D295" s="209" t="s">
        <v>145</v>
      </c>
      <c r="E295" s="218"/>
      <c r="F295" s="219" t="s">
        <v>626</v>
      </c>
      <c r="H295" s="220" t="n">
        <v>3.15</v>
      </c>
      <c r="I295" s="221"/>
      <c r="L295" s="217"/>
      <c r="M295" s="222"/>
      <c r="N295" s="223"/>
      <c r="O295" s="223"/>
      <c r="P295" s="223"/>
      <c r="Q295" s="223"/>
      <c r="R295" s="223"/>
      <c r="S295" s="223"/>
      <c r="T295" s="224"/>
      <c r="AT295" s="218" t="s">
        <v>145</v>
      </c>
      <c r="AU295" s="218" t="s">
        <v>85</v>
      </c>
      <c r="AV295" s="216" t="s">
        <v>85</v>
      </c>
      <c r="AW295" s="216" t="s">
        <v>33</v>
      </c>
      <c r="AX295" s="216" t="s">
        <v>76</v>
      </c>
      <c r="AY295" s="218" t="s">
        <v>136</v>
      </c>
    </row>
    <row r="296" s="225" customFormat="true" ht="12.8" hidden="true" customHeight="false" outlineLevel="0" collapsed="false">
      <c r="B296" s="226"/>
      <c r="D296" s="209" t="s">
        <v>145</v>
      </c>
      <c r="E296" s="227"/>
      <c r="F296" s="228" t="s">
        <v>149</v>
      </c>
      <c r="H296" s="229" t="n">
        <v>23.85</v>
      </c>
      <c r="I296" s="230"/>
      <c r="L296" s="226"/>
      <c r="M296" s="231"/>
      <c r="N296" s="232"/>
      <c r="O296" s="232"/>
      <c r="P296" s="232"/>
      <c r="Q296" s="232"/>
      <c r="R296" s="232"/>
      <c r="S296" s="232"/>
      <c r="T296" s="233"/>
      <c r="AT296" s="227" t="s">
        <v>145</v>
      </c>
      <c r="AU296" s="227" t="s">
        <v>85</v>
      </c>
      <c r="AV296" s="225" t="s">
        <v>143</v>
      </c>
      <c r="AW296" s="225" t="s">
        <v>33</v>
      </c>
      <c r="AX296" s="225" t="s">
        <v>18</v>
      </c>
      <c r="AY296" s="227" t="s">
        <v>136</v>
      </c>
    </row>
    <row r="297" s="113" customFormat="true" ht="16.5" hidden="false" customHeight="true" outlineLevel="0" collapsed="false">
      <c r="A297" s="110"/>
      <c r="B297" s="111"/>
      <c r="C297" s="193" t="s">
        <v>260</v>
      </c>
      <c r="D297" s="193" t="s">
        <v>139</v>
      </c>
      <c r="E297" s="194" t="s">
        <v>338</v>
      </c>
      <c r="F297" s="195" t="s">
        <v>339</v>
      </c>
      <c r="G297" s="196" t="s">
        <v>142</v>
      </c>
      <c r="H297" s="197" t="n">
        <v>25.985</v>
      </c>
      <c r="I297" s="198" t="n">
        <v>0</v>
      </c>
      <c r="J297" s="199" t="n">
        <f aca="false">ROUND(I297*H297,2)</f>
        <v>0</v>
      </c>
      <c r="K297" s="200"/>
      <c r="L297" s="111"/>
      <c r="M297" s="201"/>
      <c r="N297" s="202" t="s">
        <v>41</v>
      </c>
      <c r="O297" s="203" t="n">
        <v>0.012</v>
      </c>
      <c r="P297" s="203" t="n">
        <f aca="false">O297*H297</f>
        <v>0.31182</v>
      </c>
      <c r="Q297" s="203" t="n">
        <v>0</v>
      </c>
      <c r="R297" s="203" t="n">
        <f aca="false">Q297*H297</f>
        <v>0</v>
      </c>
      <c r="S297" s="203" t="n">
        <v>0</v>
      </c>
      <c r="T297" s="204" t="n">
        <f aca="false">S297*H297</f>
        <v>0</v>
      </c>
      <c r="U297" s="110"/>
      <c r="V297" s="110"/>
      <c r="W297" s="110"/>
      <c r="X297" s="110"/>
      <c r="Y297" s="110"/>
      <c r="Z297" s="110"/>
      <c r="AA297" s="110"/>
      <c r="AB297" s="110"/>
      <c r="AC297" s="110"/>
      <c r="AD297" s="110"/>
      <c r="AE297" s="110"/>
      <c r="AR297" s="205" t="s">
        <v>209</v>
      </c>
      <c r="AT297" s="205" t="s">
        <v>139</v>
      </c>
      <c r="AU297" s="205" t="s">
        <v>85</v>
      </c>
      <c r="AY297" s="102" t="s">
        <v>136</v>
      </c>
      <c r="BE297" s="206" t="n">
        <f aca="false">IF(N297="základní",J297,0)</f>
        <v>0</v>
      </c>
      <c r="BF297" s="206" t="n">
        <f aca="false">IF(N297="snížená",J297,0)</f>
        <v>0</v>
      </c>
      <c r="BG297" s="206" t="n">
        <f aca="false">IF(N297="zákl. přenesená",J297,0)</f>
        <v>0</v>
      </c>
      <c r="BH297" s="206" t="n">
        <f aca="false">IF(N297="sníž. přenesená",J297,0)</f>
        <v>0</v>
      </c>
      <c r="BI297" s="206" t="n">
        <f aca="false">IF(N297="nulová",J297,0)</f>
        <v>0</v>
      </c>
      <c r="BJ297" s="102" t="s">
        <v>18</v>
      </c>
      <c r="BK297" s="206" t="n">
        <f aca="false">ROUND(I297*H297,2)</f>
        <v>0</v>
      </c>
      <c r="BL297" s="102" t="s">
        <v>209</v>
      </c>
      <c r="BM297" s="205" t="s">
        <v>627</v>
      </c>
    </row>
    <row r="298" s="113" customFormat="true" ht="16.5" hidden="false" customHeight="true" outlineLevel="0" collapsed="false">
      <c r="A298" s="110"/>
      <c r="B298" s="111"/>
      <c r="C298" s="193" t="s">
        <v>628</v>
      </c>
      <c r="D298" s="193" t="s">
        <v>139</v>
      </c>
      <c r="E298" s="194" t="s">
        <v>342</v>
      </c>
      <c r="F298" s="195" t="s">
        <v>343</v>
      </c>
      <c r="G298" s="196" t="s">
        <v>142</v>
      </c>
      <c r="H298" s="197" t="n">
        <v>25.985</v>
      </c>
      <c r="I298" s="198" t="n">
        <v>0</v>
      </c>
      <c r="J298" s="199" t="n">
        <f aca="false">ROUND(I298*H298,2)</f>
        <v>0</v>
      </c>
      <c r="K298" s="200"/>
      <c r="L298" s="111"/>
      <c r="M298" s="201"/>
      <c r="N298" s="202" t="s">
        <v>41</v>
      </c>
      <c r="O298" s="203" t="n">
        <v>0.044</v>
      </c>
      <c r="P298" s="203" t="n">
        <f aca="false">O298*H298</f>
        <v>1.14334</v>
      </c>
      <c r="Q298" s="203" t="n">
        <v>0.0003</v>
      </c>
      <c r="R298" s="203" t="n">
        <f aca="false">Q298*H298</f>
        <v>0.0077955</v>
      </c>
      <c r="S298" s="203" t="n">
        <v>0</v>
      </c>
      <c r="T298" s="204" t="n">
        <f aca="false">S298*H298</f>
        <v>0</v>
      </c>
      <c r="U298" s="110"/>
      <c r="V298" s="110"/>
      <c r="W298" s="110"/>
      <c r="X298" s="110"/>
      <c r="Y298" s="110"/>
      <c r="Z298" s="110"/>
      <c r="AA298" s="110"/>
      <c r="AB298" s="110"/>
      <c r="AC298" s="110"/>
      <c r="AD298" s="110"/>
      <c r="AE298" s="110"/>
      <c r="AR298" s="205" t="s">
        <v>209</v>
      </c>
      <c r="AT298" s="205" t="s">
        <v>139</v>
      </c>
      <c r="AU298" s="205" t="s">
        <v>85</v>
      </c>
      <c r="AY298" s="102" t="s">
        <v>136</v>
      </c>
      <c r="BE298" s="206" t="n">
        <f aca="false">IF(N298="základní",J298,0)</f>
        <v>0</v>
      </c>
      <c r="BF298" s="206" t="n">
        <f aca="false">IF(N298="snížená",J298,0)</f>
        <v>0</v>
      </c>
      <c r="BG298" s="206" t="n">
        <f aca="false">IF(N298="zákl. přenesená",J298,0)</f>
        <v>0</v>
      </c>
      <c r="BH298" s="206" t="n">
        <f aca="false">IF(N298="sníž. přenesená",J298,0)</f>
        <v>0</v>
      </c>
      <c r="BI298" s="206" t="n">
        <f aca="false">IF(N298="nulová",J298,0)</f>
        <v>0</v>
      </c>
      <c r="BJ298" s="102" t="s">
        <v>18</v>
      </c>
      <c r="BK298" s="206" t="n">
        <f aca="false">ROUND(I298*H298,2)</f>
        <v>0</v>
      </c>
      <c r="BL298" s="102" t="s">
        <v>209</v>
      </c>
      <c r="BM298" s="205" t="s">
        <v>629</v>
      </c>
    </row>
    <row r="299" s="113" customFormat="true" ht="33" hidden="false" customHeight="true" outlineLevel="0" collapsed="false">
      <c r="A299" s="110"/>
      <c r="B299" s="111"/>
      <c r="C299" s="193" t="s">
        <v>630</v>
      </c>
      <c r="D299" s="193" t="s">
        <v>139</v>
      </c>
      <c r="E299" s="194" t="s">
        <v>346</v>
      </c>
      <c r="F299" s="195" t="s">
        <v>347</v>
      </c>
      <c r="G299" s="196" t="s">
        <v>142</v>
      </c>
      <c r="H299" s="197" t="n">
        <v>25.985</v>
      </c>
      <c r="I299" s="198" t="n">
        <v>0</v>
      </c>
      <c r="J299" s="199" t="n">
        <f aca="false">ROUND(I299*H299,2)</f>
        <v>0</v>
      </c>
      <c r="K299" s="200"/>
      <c r="L299" s="111"/>
      <c r="M299" s="201"/>
      <c r="N299" s="202" t="s">
        <v>41</v>
      </c>
      <c r="O299" s="203" t="n">
        <v>0.746</v>
      </c>
      <c r="P299" s="203" t="n">
        <f aca="false">O299*H299</f>
        <v>19.38481</v>
      </c>
      <c r="Q299" s="203" t="n">
        <v>0.0052</v>
      </c>
      <c r="R299" s="203" t="n">
        <f aca="false">Q299*H299</f>
        <v>0.135122</v>
      </c>
      <c r="S299" s="203" t="n">
        <v>0</v>
      </c>
      <c r="T299" s="204" t="n">
        <f aca="false">S299*H299</f>
        <v>0</v>
      </c>
      <c r="U299" s="110"/>
      <c r="V299" s="110"/>
      <c r="W299" s="110"/>
      <c r="X299" s="110"/>
      <c r="Y299" s="110"/>
      <c r="Z299" s="110"/>
      <c r="AA299" s="110"/>
      <c r="AB299" s="110"/>
      <c r="AC299" s="110"/>
      <c r="AD299" s="110"/>
      <c r="AE299" s="110"/>
      <c r="AR299" s="205" t="s">
        <v>209</v>
      </c>
      <c r="AT299" s="205" t="s">
        <v>139</v>
      </c>
      <c r="AU299" s="205" t="s">
        <v>85</v>
      </c>
      <c r="AY299" s="102" t="s">
        <v>136</v>
      </c>
      <c r="BE299" s="206" t="n">
        <f aca="false">IF(N299="základní",J299,0)</f>
        <v>0</v>
      </c>
      <c r="BF299" s="206" t="n">
        <f aca="false">IF(N299="snížená",J299,0)</f>
        <v>0</v>
      </c>
      <c r="BG299" s="206" t="n">
        <f aca="false">IF(N299="zákl. přenesená",J299,0)</f>
        <v>0</v>
      </c>
      <c r="BH299" s="206" t="n">
        <f aca="false">IF(N299="sníž. přenesená",J299,0)</f>
        <v>0</v>
      </c>
      <c r="BI299" s="206" t="n">
        <f aca="false">IF(N299="nulová",J299,0)</f>
        <v>0</v>
      </c>
      <c r="BJ299" s="102" t="s">
        <v>18</v>
      </c>
      <c r="BK299" s="206" t="n">
        <f aca="false">ROUND(I299*H299,2)</f>
        <v>0</v>
      </c>
      <c r="BL299" s="102" t="s">
        <v>209</v>
      </c>
      <c r="BM299" s="205" t="s">
        <v>631</v>
      </c>
    </row>
    <row r="300" s="207" customFormat="true" ht="12.8" hidden="true" customHeight="false" outlineLevel="0" collapsed="false">
      <c r="B300" s="208"/>
      <c r="D300" s="209" t="s">
        <v>145</v>
      </c>
      <c r="E300" s="210"/>
      <c r="F300" s="211" t="s">
        <v>465</v>
      </c>
      <c r="H300" s="210"/>
      <c r="I300" s="212"/>
      <c r="L300" s="208"/>
      <c r="M300" s="213"/>
      <c r="N300" s="214"/>
      <c r="O300" s="214"/>
      <c r="P300" s="214"/>
      <c r="Q300" s="214"/>
      <c r="R300" s="214"/>
      <c r="S300" s="214"/>
      <c r="T300" s="215"/>
      <c r="AT300" s="210" t="s">
        <v>145</v>
      </c>
      <c r="AU300" s="210" t="s">
        <v>85</v>
      </c>
      <c r="AV300" s="207" t="s">
        <v>18</v>
      </c>
      <c r="AW300" s="207" t="s">
        <v>33</v>
      </c>
      <c r="AX300" s="207" t="s">
        <v>76</v>
      </c>
      <c r="AY300" s="210" t="s">
        <v>136</v>
      </c>
    </row>
    <row r="301" s="216" customFormat="true" ht="12.8" hidden="true" customHeight="false" outlineLevel="0" collapsed="false">
      <c r="B301" s="217"/>
      <c r="D301" s="209" t="s">
        <v>145</v>
      </c>
      <c r="E301" s="218"/>
      <c r="F301" s="219" t="s">
        <v>632</v>
      </c>
      <c r="H301" s="220" t="n">
        <v>2.7</v>
      </c>
      <c r="I301" s="221"/>
      <c r="L301" s="217"/>
      <c r="M301" s="222"/>
      <c r="N301" s="223"/>
      <c r="O301" s="223"/>
      <c r="P301" s="223"/>
      <c r="Q301" s="223"/>
      <c r="R301" s="223"/>
      <c r="S301" s="223"/>
      <c r="T301" s="224"/>
      <c r="AT301" s="218" t="s">
        <v>145</v>
      </c>
      <c r="AU301" s="218" t="s">
        <v>85</v>
      </c>
      <c r="AV301" s="216" t="s">
        <v>85</v>
      </c>
      <c r="AW301" s="216" t="s">
        <v>33</v>
      </c>
      <c r="AX301" s="216" t="s">
        <v>76</v>
      </c>
      <c r="AY301" s="218" t="s">
        <v>136</v>
      </c>
    </row>
    <row r="302" s="207" customFormat="true" ht="12.8" hidden="true" customHeight="false" outlineLevel="0" collapsed="false">
      <c r="B302" s="208"/>
      <c r="D302" s="209" t="s">
        <v>145</v>
      </c>
      <c r="E302" s="210"/>
      <c r="F302" s="211" t="s">
        <v>467</v>
      </c>
      <c r="H302" s="210"/>
      <c r="I302" s="212"/>
      <c r="L302" s="208"/>
      <c r="M302" s="213"/>
      <c r="N302" s="214"/>
      <c r="O302" s="214"/>
      <c r="P302" s="214"/>
      <c r="Q302" s="214"/>
      <c r="R302" s="214"/>
      <c r="S302" s="214"/>
      <c r="T302" s="215"/>
      <c r="AT302" s="210" t="s">
        <v>145</v>
      </c>
      <c r="AU302" s="210" t="s">
        <v>85</v>
      </c>
      <c r="AV302" s="207" t="s">
        <v>18</v>
      </c>
      <c r="AW302" s="207" t="s">
        <v>33</v>
      </c>
      <c r="AX302" s="207" t="s">
        <v>76</v>
      </c>
      <c r="AY302" s="210" t="s">
        <v>136</v>
      </c>
    </row>
    <row r="303" s="216" customFormat="true" ht="12.8" hidden="true" customHeight="false" outlineLevel="0" collapsed="false">
      <c r="B303" s="217"/>
      <c r="D303" s="209" t="s">
        <v>145</v>
      </c>
      <c r="E303" s="218"/>
      <c r="F303" s="219" t="s">
        <v>633</v>
      </c>
      <c r="H303" s="220" t="n">
        <v>3.225</v>
      </c>
      <c r="I303" s="221"/>
      <c r="L303" s="217"/>
      <c r="M303" s="222"/>
      <c r="N303" s="223"/>
      <c r="O303" s="223"/>
      <c r="P303" s="223"/>
      <c r="Q303" s="223"/>
      <c r="R303" s="223"/>
      <c r="S303" s="223"/>
      <c r="T303" s="224"/>
      <c r="AT303" s="218" t="s">
        <v>145</v>
      </c>
      <c r="AU303" s="218" t="s">
        <v>85</v>
      </c>
      <c r="AV303" s="216" t="s">
        <v>85</v>
      </c>
      <c r="AW303" s="216" t="s">
        <v>33</v>
      </c>
      <c r="AX303" s="216" t="s">
        <v>76</v>
      </c>
      <c r="AY303" s="218" t="s">
        <v>136</v>
      </c>
    </row>
    <row r="304" s="216" customFormat="true" ht="12.8" hidden="true" customHeight="false" outlineLevel="0" collapsed="false">
      <c r="B304" s="217"/>
      <c r="D304" s="209" t="s">
        <v>145</v>
      </c>
      <c r="E304" s="218"/>
      <c r="F304" s="219" t="s">
        <v>634</v>
      </c>
      <c r="H304" s="220" t="n">
        <v>12.8</v>
      </c>
      <c r="I304" s="221"/>
      <c r="L304" s="217"/>
      <c r="M304" s="222"/>
      <c r="N304" s="223"/>
      <c r="O304" s="223"/>
      <c r="P304" s="223"/>
      <c r="Q304" s="223"/>
      <c r="R304" s="223"/>
      <c r="S304" s="223"/>
      <c r="T304" s="224"/>
      <c r="AT304" s="218" t="s">
        <v>145</v>
      </c>
      <c r="AU304" s="218" t="s">
        <v>85</v>
      </c>
      <c r="AV304" s="216" t="s">
        <v>85</v>
      </c>
      <c r="AW304" s="216" t="s">
        <v>33</v>
      </c>
      <c r="AX304" s="216" t="s">
        <v>76</v>
      </c>
      <c r="AY304" s="218" t="s">
        <v>136</v>
      </c>
    </row>
    <row r="305" s="216" customFormat="true" ht="12.8" hidden="true" customHeight="false" outlineLevel="0" collapsed="false">
      <c r="B305" s="217"/>
      <c r="D305" s="209" t="s">
        <v>145</v>
      </c>
      <c r="E305" s="218"/>
      <c r="F305" s="219" t="s">
        <v>635</v>
      </c>
      <c r="H305" s="220" t="n">
        <v>4.2</v>
      </c>
      <c r="I305" s="221"/>
      <c r="L305" s="217"/>
      <c r="M305" s="222"/>
      <c r="N305" s="223"/>
      <c r="O305" s="223"/>
      <c r="P305" s="223"/>
      <c r="Q305" s="223"/>
      <c r="R305" s="223"/>
      <c r="S305" s="223"/>
      <c r="T305" s="224"/>
      <c r="AT305" s="218" t="s">
        <v>145</v>
      </c>
      <c r="AU305" s="218" t="s">
        <v>85</v>
      </c>
      <c r="AV305" s="216" t="s">
        <v>85</v>
      </c>
      <c r="AW305" s="216" t="s">
        <v>33</v>
      </c>
      <c r="AX305" s="216" t="s">
        <v>76</v>
      </c>
      <c r="AY305" s="218" t="s">
        <v>136</v>
      </c>
    </row>
    <row r="306" s="216" customFormat="true" ht="12.8" hidden="true" customHeight="false" outlineLevel="0" collapsed="false">
      <c r="B306" s="217"/>
      <c r="D306" s="209" t="s">
        <v>145</v>
      </c>
      <c r="E306" s="218"/>
      <c r="F306" s="219" t="s">
        <v>636</v>
      </c>
      <c r="H306" s="220" t="n">
        <v>3.06</v>
      </c>
      <c r="I306" s="221"/>
      <c r="L306" s="217"/>
      <c r="M306" s="222"/>
      <c r="N306" s="223"/>
      <c r="O306" s="223"/>
      <c r="P306" s="223"/>
      <c r="Q306" s="223"/>
      <c r="R306" s="223"/>
      <c r="S306" s="223"/>
      <c r="T306" s="224"/>
      <c r="AT306" s="218" t="s">
        <v>145</v>
      </c>
      <c r="AU306" s="218" t="s">
        <v>85</v>
      </c>
      <c r="AV306" s="216" t="s">
        <v>85</v>
      </c>
      <c r="AW306" s="216" t="s">
        <v>33</v>
      </c>
      <c r="AX306" s="216" t="s">
        <v>76</v>
      </c>
      <c r="AY306" s="218" t="s">
        <v>136</v>
      </c>
    </row>
    <row r="307" s="225" customFormat="true" ht="12.8" hidden="true" customHeight="false" outlineLevel="0" collapsed="false">
      <c r="B307" s="226"/>
      <c r="D307" s="209" t="s">
        <v>145</v>
      </c>
      <c r="E307" s="227"/>
      <c r="F307" s="228" t="s">
        <v>149</v>
      </c>
      <c r="H307" s="229" t="n">
        <v>25.985</v>
      </c>
      <c r="I307" s="230"/>
      <c r="L307" s="226"/>
      <c r="M307" s="231"/>
      <c r="N307" s="232"/>
      <c r="O307" s="232"/>
      <c r="P307" s="232"/>
      <c r="Q307" s="232"/>
      <c r="R307" s="232"/>
      <c r="S307" s="232"/>
      <c r="T307" s="233"/>
      <c r="AT307" s="227" t="s">
        <v>145</v>
      </c>
      <c r="AU307" s="227" t="s">
        <v>85</v>
      </c>
      <c r="AV307" s="225" t="s">
        <v>143</v>
      </c>
      <c r="AW307" s="225" t="s">
        <v>33</v>
      </c>
      <c r="AX307" s="225" t="s">
        <v>18</v>
      </c>
      <c r="AY307" s="227" t="s">
        <v>136</v>
      </c>
    </row>
    <row r="308" s="113" customFormat="true" ht="16.5" hidden="false" customHeight="true" outlineLevel="0" collapsed="false">
      <c r="A308" s="110"/>
      <c r="B308" s="111"/>
      <c r="C308" s="235" t="s">
        <v>637</v>
      </c>
      <c r="D308" s="235" t="s">
        <v>219</v>
      </c>
      <c r="E308" s="236" t="s">
        <v>354</v>
      </c>
      <c r="F308" s="237" t="s">
        <v>355</v>
      </c>
      <c r="G308" s="238" t="s">
        <v>142</v>
      </c>
      <c r="H308" s="239" t="n">
        <v>28.584</v>
      </c>
      <c r="I308" s="240" t="n">
        <v>0</v>
      </c>
      <c r="J308" s="241" t="n">
        <f aca="false">ROUND(I308*H308,2)</f>
        <v>0</v>
      </c>
      <c r="K308" s="242"/>
      <c r="L308" s="243"/>
      <c r="M308" s="244"/>
      <c r="N308" s="245" t="s">
        <v>41</v>
      </c>
      <c r="O308" s="203" t="n">
        <v>0</v>
      </c>
      <c r="P308" s="203" t="n">
        <f aca="false">O308*H308</f>
        <v>0</v>
      </c>
      <c r="Q308" s="203" t="n">
        <v>0.0126</v>
      </c>
      <c r="R308" s="203" t="n">
        <f aca="false">Q308*H308</f>
        <v>0.3601584</v>
      </c>
      <c r="S308" s="203" t="n">
        <v>0</v>
      </c>
      <c r="T308" s="204" t="n">
        <f aca="false">S308*H308</f>
        <v>0</v>
      </c>
      <c r="U308" s="110"/>
      <c r="V308" s="110"/>
      <c r="W308" s="110"/>
      <c r="X308" s="110"/>
      <c r="Y308" s="110"/>
      <c r="Z308" s="110"/>
      <c r="AA308" s="110"/>
      <c r="AB308" s="110"/>
      <c r="AC308" s="110"/>
      <c r="AD308" s="110"/>
      <c r="AE308" s="110"/>
      <c r="AR308" s="205" t="s">
        <v>223</v>
      </c>
      <c r="AT308" s="205" t="s">
        <v>219</v>
      </c>
      <c r="AU308" s="205" t="s">
        <v>85</v>
      </c>
      <c r="AY308" s="102" t="s">
        <v>136</v>
      </c>
      <c r="BE308" s="206" t="n">
        <f aca="false">IF(N308="základní",J308,0)</f>
        <v>0</v>
      </c>
      <c r="BF308" s="206" t="n">
        <f aca="false">IF(N308="snížená",J308,0)</f>
        <v>0</v>
      </c>
      <c r="BG308" s="206" t="n">
        <f aca="false">IF(N308="zákl. přenesená",J308,0)</f>
        <v>0</v>
      </c>
      <c r="BH308" s="206" t="n">
        <f aca="false">IF(N308="sníž. přenesená",J308,0)</f>
        <v>0</v>
      </c>
      <c r="BI308" s="206" t="n">
        <f aca="false">IF(N308="nulová",J308,0)</f>
        <v>0</v>
      </c>
      <c r="BJ308" s="102" t="s">
        <v>18</v>
      </c>
      <c r="BK308" s="206" t="n">
        <f aca="false">ROUND(I308*H308,2)</f>
        <v>0</v>
      </c>
      <c r="BL308" s="102" t="s">
        <v>209</v>
      </c>
      <c r="BM308" s="205" t="s">
        <v>638</v>
      </c>
    </row>
    <row r="309" s="216" customFormat="true" ht="12.8" hidden="true" customHeight="false" outlineLevel="0" collapsed="false">
      <c r="B309" s="217"/>
      <c r="D309" s="209" t="s">
        <v>145</v>
      </c>
      <c r="F309" s="219" t="s">
        <v>639</v>
      </c>
      <c r="H309" s="220" t="n">
        <v>28.584</v>
      </c>
      <c r="I309" s="221"/>
      <c r="L309" s="217"/>
      <c r="M309" s="222"/>
      <c r="N309" s="223"/>
      <c r="O309" s="223"/>
      <c r="P309" s="223"/>
      <c r="Q309" s="223"/>
      <c r="R309" s="223"/>
      <c r="S309" s="223"/>
      <c r="T309" s="224"/>
      <c r="AT309" s="218" t="s">
        <v>145</v>
      </c>
      <c r="AU309" s="218" t="s">
        <v>85</v>
      </c>
      <c r="AV309" s="216" t="s">
        <v>85</v>
      </c>
      <c r="AW309" s="216" t="s">
        <v>2</v>
      </c>
      <c r="AX309" s="216" t="s">
        <v>18</v>
      </c>
      <c r="AY309" s="218" t="s">
        <v>136</v>
      </c>
    </row>
    <row r="310" s="113" customFormat="true" ht="21.75" hidden="false" customHeight="true" outlineLevel="0" collapsed="false">
      <c r="A310" s="110"/>
      <c r="B310" s="111"/>
      <c r="C310" s="193" t="s">
        <v>640</v>
      </c>
      <c r="D310" s="193" t="s">
        <v>139</v>
      </c>
      <c r="E310" s="194" t="s">
        <v>374</v>
      </c>
      <c r="F310" s="195" t="s">
        <v>375</v>
      </c>
      <c r="G310" s="196" t="s">
        <v>222</v>
      </c>
      <c r="H310" s="197" t="n">
        <v>1</v>
      </c>
      <c r="I310" s="198" t="n">
        <v>0</v>
      </c>
      <c r="J310" s="199" t="n">
        <f aca="false">ROUND(I310*H310,2)</f>
        <v>0</v>
      </c>
      <c r="K310" s="200"/>
      <c r="L310" s="111"/>
      <c r="M310" s="201"/>
      <c r="N310" s="202" t="s">
        <v>41</v>
      </c>
      <c r="O310" s="203" t="n">
        <v>0.335</v>
      </c>
      <c r="P310" s="203" t="n">
        <f aca="false">O310*H310</f>
        <v>0.335</v>
      </c>
      <c r="Q310" s="203" t="n">
        <v>0.0002</v>
      </c>
      <c r="R310" s="203" t="n">
        <f aca="false">Q310*H310</f>
        <v>0.0002</v>
      </c>
      <c r="S310" s="203" t="n">
        <v>0</v>
      </c>
      <c r="T310" s="204" t="n">
        <f aca="false">S310*H310</f>
        <v>0</v>
      </c>
      <c r="U310" s="110"/>
      <c r="V310" s="110"/>
      <c r="W310" s="110"/>
      <c r="X310" s="110"/>
      <c r="Y310" s="110"/>
      <c r="Z310" s="110"/>
      <c r="AA310" s="110"/>
      <c r="AB310" s="110"/>
      <c r="AC310" s="110"/>
      <c r="AD310" s="110"/>
      <c r="AE310" s="110"/>
      <c r="AR310" s="205" t="s">
        <v>209</v>
      </c>
      <c r="AT310" s="205" t="s">
        <v>139</v>
      </c>
      <c r="AU310" s="205" t="s">
        <v>85</v>
      </c>
      <c r="AY310" s="102" t="s">
        <v>136</v>
      </c>
      <c r="BE310" s="206" t="n">
        <f aca="false">IF(N310="základní",J310,0)</f>
        <v>0</v>
      </c>
      <c r="BF310" s="206" t="n">
        <f aca="false">IF(N310="snížená",J310,0)</f>
        <v>0</v>
      </c>
      <c r="BG310" s="206" t="n">
        <f aca="false">IF(N310="zákl. přenesená",J310,0)</f>
        <v>0</v>
      </c>
      <c r="BH310" s="206" t="n">
        <f aca="false">IF(N310="sníž. přenesená",J310,0)</f>
        <v>0</v>
      </c>
      <c r="BI310" s="206" t="n">
        <f aca="false">IF(N310="nulová",J310,0)</f>
        <v>0</v>
      </c>
      <c r="BJ310" s="102" t="s">
        <v>18</v>
      </c>
      <c r="BK310" s="206" t="n">
        <f aca="false">ROUND(I310*H310,2)</f>
        <v>0</v>
      </c>
      <c r="BL310" s="102" t="s">
        <v>209</v>
      </c>
      <c r="BM310" s="205" t="s">
        <v>641</v>
      </c>
    </row>
    <row r="311" s="207" customFormat="true" ht="12.8" hidden="true" customHeight="false" outlineLevel="0" collapsed="false">
      <c r="B311" s="208"/>
      <c r="D311" s="209" t="s">
        <v>145</v>
      </c>
      <c r="E311" s="210"/>
      <c r="F311" s="211" t="s">
        <v>642</v>
      </c>
      <c r="H311" s="210"/>
      <c r="I311" s="212"/>
      <c r="L311" s="208"/>
      <c r="M311" s="213"/>
      <c r="N311" s="214"/>
      <c r="O311" s="214"/>
      <c r="P311" s="214"/>
      <c r="Q311" s="214"/>
      <c r="R311" s="214"/>
      <c r="S311" s="214"/>
      <c r="T311" s="215"/>
      <c r="AT311" s="210" t="s">
        <v>145</v>
      </c>
      <c r="AU311" s="210" t="s">
        <v>85</v>
      </c>
      <c r="AV311" s="207" t="s">
        <v>18</v>
      </c>
      <c r="AW311" s="207" t="s">
        <v>33</v>
      </c>
      <c r="AX311" s="207" t="s">
        <v>76</v>
      </c>
      <c r="AY311" s="210" t="s">
        <v>136</v>
      </c>
    </row>
    <row r="312" s="216" customFormat="true" ht="12.8" hidden="true" customHeight="false" outlineLevel="0" collapsed="false">
      <c r="B312" s="217"/>
      <c r="D312" s="209" t="s">
        <v>145</v>
      </c>
      <c r="E312" s="218"/>
      <c r="F312" s="219" t="s">
        <v>18</v>
      </c>
      <c r="H312" s="220" t="n">
        <v>1</v>
      </c>
      <c r="I312" s="221"/>
      <c r="L312" s="217"/>
      <c r="M312" s="222"/>
      <c r="N312" s="223"/>
      <c r="O312" s="223"/>
      <c r="P312" s="223"/>
      <c r="Q312" s="223"/>
      <c r="R312" s="223"/>
      <c r="S312" s="223"/>
      <c r="T312" s="224"/>
      <c r="AT312" s="218" t="s">
        <v>145</v>
      </c>
      <c r="AU312" s="218" t="s">
        <v>85</v>
      </c>
      <c r="AV312" s="216" t="s">
        <v>85</v>
      </c>
      <c r="AW312" s="216" t="s">
        <v>33</v>
      </c>
      <c r="AX312" s="216" t="s">
        <v>18</v>
      </c>
      <c r="AY312" s="218" t="s">
        <v>136</v>
      </c>
    </row>
    <row r="313" s="113" customFormat="true" ht="16.5" hidden="false" customHeight="true" outlineLevel="0" collapsed="false">
      <c r="A313" s="110"/>
      <c r="B313" s="111"/>
      <c r="C313" s="235" t="s">
        <v>643</v>
      </c>
      <c r="D313" s="235" t="s">
        <v>219</v>
      </c>
      <c r="E313" s="236" t="s">
        <v>644</v>
      </c>
      <c r="F313" s="237" t="s">
        <v>645</v>
      </c>
      <c r="G313" s="238" t="s">
        <v>222</v>
      </c>
      <c r="H313" s="239" t="n">
        <v>1</v>
      </c>
      <c r="I313" s="240" t="n">
        <v>0</v>
      </c>
      <c r="J313" s="241" t="n">
        <f aca="false">ROUND(I313*H313,2)</f>
        <v>0</v>
      </c>
      <c r="K313" s="242"/>
      <c r="L313" s="243"/>
      <c r="M313" s="244"/>
      <c r="N313" s="245" t="s">
        <v>41</v>
      </c>
      <c r="O313" s="203" t="n">
        <v>0</v>
      </c>
      <c r="P313" s="203" t="n">
        <f aca="false">O313*H313</f>
        <v>0</v>
      </c>
      <c r="Q313" s="203" t="n">
        <v>0.00036</v>
      </c>
      <c r="R313" s="203" t="n">
        <f aca="false">Q313*H313</f>
        <v>0.00036</v>
      </c>
      <c r="S313" s="203" t="n">
        <v>0</v>
      </c>
      <c r="T313" s="204" t="n">
        <f aca="false">S313*H313</f>
        <v>0</v>
      </c>
      <c r="U313" s="110"/>
      <c r="V313" s="110"/>
      <c r="W313" s="110"/>
      <c r="X313" s="110"/>
      <c r="Y313" s="110"/>
      <c r="Z313" s="110"/>
      <c r="AA313" s="110"/>
      <c r="AB313" s="110"/>
      <c r="AC313" s="110"/>
      <c r="AD313" s="110"/>
      <c r="AE313" s="110"/>
      <c r="AR313" s="205" t="s">
        <v>223</v>
      </c>
      <c r="AT313" s="205" t="s">
        <v>219</v>
      </c>
      <c r="AU313" s="205" t="s">
        <v>85</v>
      </c>
      <c r="AY313" s="102" t="s">
        <v>136</v>
      </c>
      <c r="BE313" s="206" t="n">
        <f aca="false">IF(N313="základní",J313,0)</f>
        <v>0</v>
      </c>
      <c r="BF313" s="206" t="n">
        <f aca="false">IF(N313="snížená",J313,0)</f>
        <v>0</v>
      </c>
      <c r="BG313" s="206" t="n">
        <f aca="false">IF(N313="zákl. přenesená",J313,0)</f>
        <v>0</v>
      </c>
      <c r="BH313" s="206" t="n">
        <f aca="false">IF(N313="sníž. přenesená",J313,0)</f>
        <v>0</v>
      </c>
      <c r="BI313" s="206" t="n">
        <f aca="false">IF(N313="nulová",J313,0)</f>
        <v>0</v>
      </c>
      <c r="BJ313" s="102" t="s">
        <v>18</v>
      </c>
      <c r="BK313" s="206" t="n">
        <f aca="false">ROUND(I313*H313,2)</f>
        <v>0</v>
      </c>
      <c r="BL313" s="102" t="s">
        <v>209</v>
      </c>
      <c r="BM313" s="205" t="s">
        <v>646</v>
      </c>
    </row>
    <row r="314" s="113" customFormat="true" ht="21.75" hidden="false" customHeight="true" outlineLevel="0" collapsed="false">
      <c r="A314" s="110"/>
      <c r="B314" s="111"/>
      <c r="C314" s="193" t="s">
        <v>647</v>
      </c>
      <c r="D314" s="193" t="s">
        <v>139</v>
      </c>
      <c r="E314" s="194" t="s">
        <v>383</v>
      </c>
      <c r="F314" s="195" t="s">
        <v>384</v>
      </c>
      <c r="G314" s="196" t="s">
        <v>319</v>
      </c>
      <c r="H314" s="197" t="n">
        <v>4.2</v>
      </c>
      <c r="I314" s="198" t="n">
        <v>0</v>
      </c>
      <c r="J314" s="199" t="n">
        <f aca="false">ROUND(I314*H314,2)</f>
        <v>0</v>
      </c>
      <c r="K314" s="200"/>
      <c r="L314" s="111"/>
      <c r="M314" s="201"/>
      <c r="N314" s="202" t="s">
        <v>41</v>
      </c>
      <c r="O314" s="203" t="n">
        <v>0.248</v>
      </c>
      <c r="P314" s="203" t="n">
        <f aca="false">O314*H314</f>
        <v>1.0416</v>
      </c>
      <c r="Q314" s="203" t="n">
        <v>0.00055</v>
      </c>
      <c r="R314" s="203" t="n">
        <f aca="false">Q314*H314</f>
        <v>0.00231</v>
      </c>
      <c r="S314" s="203" t="n">
        <v>0</v>
      </c>
      <c r="T314" s="204" t="n">
        <f aca="false">S314*H314</f>
        <v>0</v>
      </c>
      <c r="U314" s="110"/>
      <c r="V314" s="110"/>
      <c r="W314" s="110"/>
      <c r="X314" s="110"/>
      <c r="Y314" s="110"/>
      <c r="Z314" s="110"/>
      <c r="AA314" s="110"/>
      <c r="AB314" s="110"/>
      <c r="AC314" s="110"/>
      <c r="AD314" s="110"/>
      <c r="AE314" s="110"/>
      <c r="AR314" s="205" t="s">
        <v>209</v>
      </c>
      <c r="AT314" s="205" t="s">
        <v>139</v>
      </c>
      <c r="AU314" s="205" t="s">
        <v>85</v>
      </c>
      <c r="AY314" s="102" t="s">
        <v>136</v>
      </c>
      <c r="BE314" s="206" t="n">
        <f aca="false">IF(N314="základní",J314,0)</f>
        <v>0</v>
      </c>
      <c r="BF314" s="206" t="n">
        <f aca="false">IF(N314="snížená",J314,0)</f>
        <v>0</v>
      </c>
      <c r="BG314" s="206" t="n">
        <f aca="false">IF(N314="zákl. přenesená",J314,0)</f>
        <v>0</v>
      </c>
      <c r="BH314" s="206" t="n">
        <f aca="false">IF(N314="sníž. přenesená",J314,0)</f>
        <v>0</v>
      </c>
      <c r="BI314" s="206" t="n">
        <f aca="false">IF(N314="nulová",J314,0)</f>
        <v>0</v>
      </c>
      <c r="BJ314" s="102" t="s">
        <v>18</v>
      </c>
      <c r="BK314" s="206" t="n">
        <f aca="false">ROUND(I314*H314,2)</f>
        <v>0</v>
      </c>
      <c r="BL314" s="102" t="s">
        <v>209</v>
      </c>
      <c r="BM314" s="205" t="s">
        <v>648</v>
      </c>
    </row>
    <row r="315" s="207" customFormat="true" ht="12.8" hidden="true" customHeight="false" outlineLevel="0" collapsed="false">
      <c r="B315" s="208"/>
      <c r="D315" s="209" t="s">
        <v>145</v>
      </c>
      <c r="E315" s="210"/>
      <c r="F315" s="211" t="s">
        <v>465</v>
      </c>
      <c r="H315" s="210"/>
      <c r="I315" s="212"/>
      <c r="L315" s="208"/>
      <c r="M315" s="213"/>
      <c r="N315" s="214"/>
      <c r="O315" s="214"/>
      <c r="P315" s="214"/>
      <c r="Q315" s="214"/>
      <c r="R315" s="214"/>
      <c r="S315" s="214"/>
      <c r="T315" s="215"/>
      <c r="AT315" s="210" t="s">
        <v>145</v>
      </c>
      <c r="AU315" s="210" t="s">
        <v>85</v>
      </c>
      <c r="AV315" s="207" t="s">
        <v>18</v>
      </c>
      <c r="AW315" s="207" t="s">
        <v>33</v>
      </c>
      <c r="AX315" s="207" t="s">
        <v>76</v>
      </c>
      <c r="AY315" s="210" t="s">
        <v>136</v>
      </c>
    </row>
    <row r="316" s="216" customFormat="true" ht="12.8" hidden="true" customHeight="false" outlineLevel="0" collapsed="false">
      <c r="B316" s="217"/>
      <c r="D316" s="209" t="s">
        <v>145</v>
      </c>
      <c r="E316" s="218"/>
      <c r="F316" s="219" t="s">
        <v>649</v>
      </c>
      <c r="H316" s="220" t="n">
        <v>0.9</v>
      </c>
      <c r="I316" s="221"/>
      <c r="L316" s="217"/>
      <c r="M316" s="222"/>
      <c r="N316" s="223"/>
      <c r="O316" s="223"/>
      <c r="P316" s="223"/>
      <c r="Q316" s="223"/>
      <c r="R316" s="223"/>
      <c r="S316" s="223"/>
      <c r="T316" s="224"/>
      <c r="AT316" s="218" t="s">
        <v>145</v>
      </c>
      <c r="AU316" s="218" t="s">
        <v>85</v>
      </c>
      <c r="AV316" s="216" t="s">
        <v>85</v>
      </c>
      <c r="AW316" s="216" t="s">
        <v>33</v>
      </c>
      <c r="AX316" s="216" t="s">
        <v>76</v>
      </c>
      <c r="AY316" s="218" t="s">
        <v>136</v>
      </c>
    </row>
    <row r="317" s="207" customFormat="true" ht="12.8" hidden="true" customHeight="false" outlineLevel="0" collapsed="false">
      <c r="B317" s="208"/>
      <c r="D317" s="209" t="s">
        <v>145</v>
      </c>
      <c r="E317" s="210"/>
      <c r="F317" s="211" t="s">
        <v>467</v>
      </c>
      <c r="H317" s="210"/>
      <c r="I317" s="212"/>
      <c r="L317" s="208"/>
      <c r="M317" s="213"/>
      <c r="N317" s="214"/>
      <c r="O317" s="214"/>
      <c r="P317" s="214"/>
      <c r="Q317" s="214"/>
      <c r="R317" s="214"/>
      <c r="S317" s="214"/>
      <c r="T317" s="215"/>
      <c r="AT317" s="210" t="s">
        <v>145</v>
      </c>
      <c r="AU317" s="210" t="s">
        <v>85</v>
      </c>
      <c r="AV317" s="207" t="s">
        <v>18</v>
      </c>
      <c r="AW317" s="207" t="s">
        <v>33</v>
      </c>
      <c r="AX317" s="207" t="s">
        <v>76</v>
      </c>
      <c r="AY317" s="210" t="s">
        <v>136</v>
      </c>
    </row>
    <row r="318" s="216" customFormat="true" ht="12.8" hidden="true" customHeight="false" outlineLevel="0" collapsed="false">
      <c r="B318" s="217"/>
      <c r="D318" s="209" t="s">
        <v>145</v>
      </c>
      <c r="E318" s="218"/>
      <c r="F318" s="219" t="s">
        <v>650</v>
      </c>
      <c r="H318" s="220" t="n">
        <v>1.5</v>
      </c>
      <c r="I318" s="221"/>
      <c r="L318" s="217"/>
      <c r="M318" s="222"/>
      <c r="N318" s="223"/>
      <c r="O318" s="223"/>
      <c r="P318" s="223"/>
      <c r="Q318" s="223"/>
      <c r="R318" s="223"/>
      <c r="S318" s="223"/>
      <c r="T318" s="224"/>
      <c r="AT318" s="218" t="s">
        <v>145</v>
      </c>
      <c r="AU318" s="218" t="s">
        <v>85</v>
      </c>
      <c r="AV318" s="216" t="s">
        <v>85</v>
      </c>
      <c r="AW318" s="216" t="s">
        <v>33</v>
      </c>
      <c r="AX318" s="216" t="s">
        <v>76</v>
      </c>
      <c r="AY318" s="218" t="s">
        <v>136</v>
      </c>
    </row>
    <row r="319" s="216" customFormat="true" ht="12.8" hidden="true" customHeight="false" outlineLevel="0" collapsed="false">
      <c r="B319" s="217"/>
      <c r="D319" s="209" t="s">
        <v>145</v>
      </c>
      <c r="E319" s="218"/>
      <c r="F319" s="219" t="s">
        <v>651</v>
      </c>
      <c r="H319" s="220" t="n">
        <v>1.8</v>
      </c>
      <c r="I319" s="221"/>
      <c r="L319" s="217"/>
      <c r="M319" s="222"/>
      <c r="N319" s="223"/>
      <c r="O319" s="223"/>
      <c r="P319" s="223"/>
      <c r="Q319" s="223"/>
      <c r="R319" s="223"/>
      <c r="S319" s="223"/>
      <c r="T319" s="224"/>
      <c r="AT319" s="218" t="s">
        <v>145</v>
      </c>
      <c r="AU319" s="218" t="s">
        <v>85</v>
      </c>
      <c r="AV319" s="216" t="s">
        <v>85</v>
      </c>
      <c r="AW319" s="216" t="s">
        <v>33</v>
      </c>
      <c r="AX319" s="216" t="s">
        <v>76</v>
      </c>
      <c r="AY319" s="218" t="s">
        <v>136</v>
      </c>
    </row>
    <row r="320" s="225" customFormat="true" ht="12.8" hidden="true" customHeight="false" outlineLevel="0" collapsed="false">
      <c r="B320" s="226"/>
      <c r="D320" s="209" t="s">
        <v>145</v>
      </c>
      <c r="E320" s="227"/>
      <c r="F320" s="228" t="s">
        <v>149</v>
      </c>
      <c r="H320" s="229" t="n">
        <v>4.2</v>
      </c>
      <c r="I320" s="230"/>
      <c r="L320" s="226"/>
      <c r="M320" s="231"/>
      <c r="N320" s="232"/>
      <c r="O320" s="232"/>
      <c r="P320" s="232"/>
      <c r="Q320" s="232"/>
      <c r="R320" s="232"/>
      <c r="S320" s="232"/>
      <c r="T320" s="233"/>
      <c r="AT320" s="227" t="s">
        <v>145</v>
      </c>
      <c r="AU320" s="227" t="s">
        <v>85</v>
      </c>
      <c r="AV320" s="225" t="s">
        <v>143</v>
      </c>
      <c r="AW320" s="225" t="s">
        <v>33</v>
      </c>
      <c r="AX320" s="225" t="s">
        <v>18</v>
      </c>
      <c r="AY320" s="227" t="s">
        <v>136</v>
      </c>
    </row>
    <row r="321" s="113" customFormat="true" ht="24.15" hidden="false" customHeight="true" outlineLevel="0" collapsed="false">
      <c r="A321" s="110"/>
      <c r="B321" s="111"/>
      <c r="C321" s="193" t="s">
        <v>652</v>
      </c>
      <c r="D321" s="193" t="s">
        <v>139</v>
      </c>
      <c r="E321" s="194" t="s">
        <v>404</v>
      </c>
      <c r="F321" s="195" t="s">
        <v>405</v>
      </c>
      <c r="G321" s="196" t="s">
        <v>231</v>
      </c>
      <c r="H321" s="197" t="n">
        <v>325.719</v>
      </c>
      <c r="I321" s="198" t="n">
        <v>0</v>
      </c>
      <c r="J321" s="199" t="n">
        <f aca="false">ROUND(I321*H321,2)</f>
        <v>0</v>
      </c>
      <c r="K321" s="200"/>
      <c r="L321" s="111"/>
      <c r="M321" s="201"/>
      <c r="N321" s="202" t="s">
        <v>41</v>
      </c>
      <c r="O321" s="203" t="n">
        <v>0</v>
      </c>
      <c r="P321" s="203" t="n">
        <f aca="false">O321*H321</f>
        <v>0</v>
      </c>
      <c r="Q321" s="203" t="n">
        <v>0</v>
      </c>
      <c r="R321" s="203" t="n">
        <f aca="false">Q321*H321</f>
        <v>0</v>
      </c>
      <c r="S321" s="203" t="n">
        <v>0</v>
      </c>
      <c r="T321" s="204" t="n">
        <f aca="false">S321*H321</f>
        <v>0</v>
      </c>
      <c r="U321" s="110"/>
      <c r="V321" s="110"/>
      <c r="W321" s="110"/>
      <c r="X321" s="110"/>
      <c r="Y321" s="110"/>
      <c r="Z321" s="110"/>
      <c r="AA321" s="110"/>
      <c r="AB321" s="110"/>
      <c r="AC321" s="110"/>
      <c r="AD321" s="110"/>
      <c r="AE321" s="110"/>
      <c r="AR321" s="205" t="s">
        <v>209</v>
      </c>
      <c r="AT321" s="205" t="s">
        <v>139</v>
      </c>
      <c r="AU321" s="205" t="s">
        <v>85</v>
      </c>
      <c r="AY321" s="102" t="s">
        <v>136</v>
      </c>
      <c r="BE321" s="206" t="n">
        <f aca="false">IF(N321="základní",J321,0)</f>
        <v>0</v>
      </c>
      <c r="BF321" s="206" t="n">
        <f aca="false">IF(N321="snížená",J321,0)</f>
        <v>0</v>
      </c>
      <c r="BG321" s="206" t="n">
        <f aca="false">IF(N321="zákl. přenesená",J321,0)</f>
        <v>0</v>
      </c>
      <c r="BH321" s="206" t="n">
        <f aca="false">IF(N321="sníž. přenesená",J321,0)</f>
        <v>0</v>
      </c>
      <c r="BI321" s="206" t="n">
        <f aca="false">IF(N321="nulová",J321,0)</f>
        <v>0</v>
      </c>
      <c r="BJ321" s="102" t="s">
        <v>18</v>
      </c>
      <c r="BK321" s="206" t="n">
        <f aca="false">ROUND(I321*H321,2)</f>
        <v>0</v>
      </c>
      <c r="BL321" s="102" t="s">
        <v>209</v>
      </c>
      <c r="BM321" s="205" t="s">
        <v>653</v>
      </c>
    </row>
    <row r="322" s="180" customFormat="true" ht="22.8" hidden="false" customHeight="true" outlineLevel="0" collapsed="false">
      <c r="B322" s="181"/>
      <c r="D322" s="182" t="s">
        <v>75</v>
      </c>
      <c r="E322" s="191" t="s">
        <v>407</v>
      </c>
      <c r="F322" s="191" t="s">
        <v>408</v>
      </c>
      <c r="I322" s="234"/>
      <c r="J322" s="192" t="n">
        <f aca="false">BK322</f>
        <v>0</v>
      </c>
      <c r="L322" s="181"/>
      <c r="M322" s="185"/>
      <c r="N322" s="186"/>
      <c r="O322" s="186"/>
      <c r="P322" s="187" t="n">
        <f aca="false">SUM(P323:P329)</f>
        <v>0.31772</v>
      </c>
      <c r="Q322" s="186"/>
      <c r="R322" s="187" t="n">
        <f aca="false">SUM(R323:R329)</f>
        <v>0.0002256</v>
      </c>
      <c r="S322" s="186"/>
      <c r="T322" s="188" t="n">
        <f aca="false">SUM(T323:T329)</f>
        <v>0</v>
      </c>
      <c r="AR322" s="182" t="s">
        <v>85</v>
      </c>
      <c r="AT322" s="189" t="s">
        <v>75</v>
      </c>
      <c r="AU322" s="189" t="s">
        <v>18</v>
      </c>
      <c r="AY322" s="182" t="s">
        <v>136</v>
      </c>
      <c r="BK322" s="190" t="n">
        <f aca="false">SUM(BK323:BK329)</f>
        <v>0</v>
      </c>
    </row>
    <row r="323" s="113" customFormat="true" ht="16.5" hidden="false" customHeight="true" outlineLevel="0" collapsed="false">
      <c r="A323" s="110"/>
      <c r="B323" s="111"/>
      <c r="C323" s="193" t="s">
        <v>654</v>
      </c>
      <c r="D323" s="193" t="s">
        <v>139</v>
      </c>
      <c r="E323" s="194" t="s">
        <v>655</v>
      </c>
      <c r="F323" s="195" t="s">
        <v>656</v>
      </c>
      <c r="G323" s="196" t="s">
        <v>222</v>
      </c>
      <c r="H323" s="197" t="n">
        <v>1</v>
      </c>
      <c r="I323" s="198" t="n">
        <v>0</v>
      </c>
      <c r="J323" s="199" t="n">
        <f aca="false">ROUND(I323*H323,2)</f>
        <v>0</v>
      </c>
      <c r="K323" s="200"/>
      <c r="L323" s="111"/>
      <c r="M323" s="201"/>
      <c r="N323" s="202" t="s">
        <v>41</v>
      </c>
      <c r="O323" s="203" t="n">
        <v>0</v>
      </c>
      <c r="P323" s="203" t="n">
        <f aca="false">O323*H323</f>
        <v>0</v>
      </c>
      <c r="Q323" s="203" t="n">
        <v>0</v>
      </c>
      <c r="R323" s="203" t="n">
        <f aca="false">Q323*H323</f>
        <v>0</v>
      </c>
      <c r="S323" s="203" t="n">
        <v>0</v>
      </c>
      <c r="T323" s="204" t="n">
        <f aca="false">S323*H323</f>
        <v>0</v>
      </c>
      <c r="U323" s="110"/>
      <c r="V323" s="110"/>
      <c r="W323" s="110"/>
      <c r="X323" s="110"/>
      <c r="Y323" s="110"/>
      <c r="Z323" s="110"/>
      <c r="AA323" s="110"/>
      <c r="AB323" s="110"/>
      <c r="AC323" s="110"/>
      <c r="AD323" s="110"/>
      <c r="AE323" s="110"/>
      <c r="AR323" s="205" t="s">
        <v>209</v>
      </c>
      <c r="AT323" s="205" t="s">
        <v>139</v>
      </c>
      <c r="AU323" s="205" t="s">
        <v>85</v>
      </c>
      <c r="AY323" s="102" t="s">
        <v>136</v>
      </c>
      <c r="BE323" s="206" t="n">
        <f aca="false">IF(N323="základní",J323,0)</f>
        <v>0</v>
      </c>
      <c r="BF323" s="206" t="n">
        <f aca="false">IF(N323="snížená",J323,0)</f>
        <v>0</v>
      </c>
      <c r="BG323" s="206" t="n">
        <f aca="false">IF(N323="zákl. přenesená",J323,0)</f>
        <v>0</v>
      </c>
      <c r="BH323" s="206" t="n">
        <f aca="false">IF(N323="sníž. přenesená",J323,0)</f>
        <v>0</v>
      </c>
      <c r="BI323" s="206" t="n">
        <f aca="false">IF(N323="nulová",J323,0)</f>
        <v>0</v>
      </c>
      <c r="BJ323" s="102" t="s">
        <v>18</v>
      </c>
      <c r="BK323" s="206" t="n">
        <f aca="false">ROUND(I323*H323,2)</f>
        <v>0</v>
      </c>
      <c r="BL323" s="102" t="s">
        <v>209</v>
      </c>
      <c r="BM323" s="205" t="s">
        <v>657</v>
      </c>
    </row>
    <row r="324" s="207" customFormat="true" ht="12.8" hidden="true" customHeight="false" outlineLevel="0" collapsed="false">
      <c r="B324" s="208"/>
      <c r="D324" s="209" t="s">
        <v>145</v>
      </c>
      <c r="E324" s="210"/>
      <c r="F324" s="211" t="s">
        <v>465</v>
      </c>
      <c r="H324" s="210"/>
      <c r="I324" s="212"/>
      <c r="L324" s="208"/>
      <c r="M324" s="213"/>
      <c r="N324" s="214"/>
      <c r="O324" s="214"/>
      <c r="P324" s="214"/>
      <c r="Q324" s="214"/>
      <c r="R324" s="214"/>
      <c r="S324" s="214"/>
      <c r="T324" s="215"/>
      <c r="AT324" s="210" t="s">
        <v>145</v>
      </c>
      <c r="AU324" s="210" t="s">
        <v>85</v>
      </c>
      <c r="AV324" s="207" t="s">
        <v>18</v>
      </c>
      <c r="AW324" s="207" t="s">
        <v>33</v>
      </c>
      <c r="AX324" s="207" t="s">
        <v>76</v>
      </c>
      <c r="AY324" s="210" t="s">
        <v>136</v>
      </c>
    </row>
    <row r="325" s="216" customFormat="true" ht="12.8" hidden="true" customHeight="false" outlineLevel="0" collapsed="false">
      <c r="B325" s="217"/>
      <c r="D325" s="209" t="s">
        <v>145</v>
      </c>
      <c r="E325" s="218"/>
      <c r="F325" s="219" t="s">
        <v>18</v>
      </c>
      <c r="H325" s="220" t="n">
        <v>1</v>
      </c>
      <c r="I325" s="221"/>
      <c r="L325" s="217"/>
      <c r="M325" s="222"/>
      <c r="N325" s="223"/>
      <c r="O325" s="223"/>
      <c r="P325" s="223"/>
      <c r="Q325" s="223"/>
      <c r="R325" s="223"/>
      <c r="S325" s="223"/>
      <c r="T325" s="224"/>
      <c r="AT325" s="218" t="s">
        <v>145</v>
      </c>
      <c r="AU325" s="218" t="s">
        <v>85</v>
      </c>
      <c r="AV325" s="216" t="s">
        <v>85</v>
      </c>
      <c r="AW325" s="216" t="s">
        <v>33</v>
      </c>
      <c r="AX325" s="216" t="s">
        <v>18</v>
      </c>
      <c r="AY325" s="218" t="s">
        <v>136</v>
      </c>
    </row>
    <row r="326" s="113" customFormat="true" ht="24.15" hidden="false" customHeight="true" outlineLevel="0" collapsed="false">
      <c r="A326" s="110"/>
      <c r="B326" s="111"/>
      <c r="C326" s="193" t="s">
        <v>658</v>
      </c>
      <c r="D326" s="193" t="s">
        <v>139</v>
      </c>
      <c r="E326" s="194" t="s">
        <v>410</v>
      </c>
      <c r="F326" s="195" t="s">
        <v>411</v>
      </c>
      <c r="G326" s="196" t="s">
        <v>142</v>
      </c>
      <c r="H326" s="197" t="n">
        <v>0.94</v>
      </c>
      <c r="I326" s="198" t="n">
        <v>0</v>
      </c>
      <c r="J326" s="199" t="n">
        <f aca="false">ROUND(I326*H326,2)</f>
        <v>0</v>
      </c>
      <c r="K326" s="200"/>
      <c r="L326" s="111"/>
      <c r="M326" s="201"/>
      <c r="N326" s="202" t="s">
        <v>41</v>
      </c>
      <c r="O326" s="203" t="n">
        <v>0.166</v>
      </c>
      <c r="P326" s="203" t="n">
        <f aca="false">O326*H326</f>
        <v>0.15604</v>
      </c>
      <c r="Q326" s="203" t="n">
        <v>0.00012</v>
      </c>
      <c r="R326" s="203" t="n">
        <f aca="false">Q326*H326</f>
        <v>0.0001128</v>
      </c>
      <c r="S326" s="203" t="n">
        <v>0</v>
      </c>
      <c r="T326" s="204" t="n">
        <f aca="false">S326*H326</f>
        <v>0</v>
      </c>
      <c r="U326" s="110"/>
      <c r="V326" s="110"/>
      <c r="W326" s="110"/>
      <c r="X326" s="110"/>
      <c r="Y326" s="110"/>
      <c r="Z326" s="110"/>
      <c r="AA326" s="110"/>
      <c r="AB326" s="110"/>
      <c r="AC326" s="110"/>
      <c r="AD326" s="110"/>
      <c r="AE326" s="110"/>
      <c r="AR326" s="205" t="s">
        <v>209</v>
      </c>
      <c r="AT326" s="205" t="s">
        <v>139</v>
      </c>
      <c r="AU326" s="205" t="s">
        <v>85</v>
      </c>
      <c r="AY326" s="102" t="s">
        <v>136</v>
      </c>
      <c r="BE326" s="206" t="n">
        <f aca="false">IF(N326="základní",J326,0)</f>
        <v>0</v>
      </c>
      <c r="BF326" s="206" t="n">
        <f aca="false">IF(N326="snížená",J326,0)</f>
        <v>0</v>
      </c>
      <c r="BG326" s="206" t="n">
        <f aca="false">IF(N326="zákl. přenesená",J326,0)</f>
        <v>0</v>
      </c>
      <c r="BH326" s="206" t="n">
        <f aca="false">IF(N326="sníž. přenesená",J326,0)</f>
        <v>0</v>
      </c>
      <c r="BI326" s="206" t="n">
        <f aca="false">IF(N326="nulová",J326,0)</f>
        <v>0</v>
      </c>
      <c r="BJ326" s="102" t="s">
        <v>18</v>
      </c>
      <c r="BK326" s="206" t="n">
        <f aca="false">ROUND(I326*H326,2)</f>
        <v>0</v>
      </c>
      <c r="BL326" s="102" t="s">
        <v>209</v>
      </c>
      <c r="BM326" s="205" t="s">
        <v>659</v>
      </c>
    </row>
    <row r="327" s="207" customFormat="true" ht="12.8" hidden="true" customHeight="false" outlineLevel="0" collapsed="false">
      <c r="B327" s="208"/>
      <c r="D327" s="209" t="s">
        <v>145</v>
      </c>
      <c r="E327" s="210"/>
      <c r="F327" s="211" t="s">
        <v>413</v>
      </c>
      <c r="H327" s="210"/>
      <c r="I327" s="212"/>
      <c r="L327" s="208"/>
      <c r="M327" s="213"/>
      <c r="N327" s="214"/>
      <c r="O327" s="214"/>
      <c r="P327" s="214"/>
      <c r="Q327" s="214"/>
      <c r="R327" s="214"/>
      <c r="S327" s="214"/>
      <c r="T327" s="215"/>
      <c r="AT327" s="210" t="s">
        <v>145</v>
      </c>
      <c r="AU327" s="210" t="s">
        <v>85</v>
      </c>
      <c r="AV327" s="207" t="s">
        <v>18</v>
      </c>
      <c r="AW327" s="207" t="s">
        <v>33</v>
      </c>
      <c r="AX327" s="207" t="s">
        <v>76</v>
      </c>
      <c r="AY327" s="210" t="s">
        <v>136</v>
      </c>
    </row>
    <row r="328" s="216" customFormat="true" ht="12.8" hidden="true" customHeight="false" outlineLevel="0" collapsed="false">
      <c r="B328" s="217"/>
      <c r="D328" s="209" t="s">
        <v>145</v>
      </c>
      <c r="E328" s="218"/>
      <c r="F328" s="219" t="s">
        <v>660</v>
      </c>
      <c r="H328" s="220" t="n">
        <v>0.94</v>
      </c>
      <c r="I328" s="221"/>
      <c r="L328" s="217"/>
      <c r="M328" s="222"/>
      <c r="N328" s="223"/>
      <c r="O328" s="223"/>
      <c r="P328" s="223"/>
      <c r="Q328" s="223"/>
      <c r="R328" s="223"/>
      <c r="S328" s="223"/>
      <c r="T328" s="224"/>
      <c r="AT328" s="218" t="s">
        <v>145</v>
      </c>
      <c r="AU328" s="218" t="s">
        <v>85</v>
      </c>
      <c r="AV328" s="216" t="s">
        <v>85</v>
      </c>
      <c r="AW328" s="216" t="s">
        <v>33</v>
      </c>
      <c r="AX328" s="216" t="s">
        <v>18</v>
      </c>
      <c r="AY328" s="218" t="s">
        <v>136</v>
      </c>
    </row>
    <row r="329" s="113" customFormat="true" ht="24.15" hidden="false" customHeight="true" outlineLevel="0" collapsed="false">
      <c r="A329" s="110"/>
      <c r="B329" s="111"/>
      <c r="C329" s="193" t="s">
        <v>661</v>
      </c>
      <c r="D329" s="193" t="s">
        <v>139</v>
      </c>
      <c r="E329" s="194" t="s">
        <v>416</v>
      </c>
      <c r="F329" s="195" t="s">
        <v>417</v>
      </c>
      <c r="G329" s="196" t="s">
        <v>142</v>
      </c>
      <c r="H329" s="197" t="n">
        <v>0.94</v>
      </c>
      <c r="I329" s="198" t="n">
        <v>0</v>
      </c>
      <c r="J329" s="199" t="n">
        <f aca="false">ROUND(I329*H329,2)</f>
        <v>0</v>
      </c>
      <c r="K329" s="200"/>
      <c r="L329" s="111"/>
      <c r="M329" s="201"/>
      <c r="N329" s="202" t="s">
        <v>41</v>
      </c>
      <c r="O329" s="203" t="n">
        <v>0.172</v>
      </c>
      <c r="P329" s="203" t="n">
        <f aca="false">O329*H329</f>
        <v>0.16168</v>
      </c>
      <c r="Q329" s="203" t="n">
        <v>0.00012</v>
      </c>
      <c r="R329" s="203" t="n">
        <f aca="false">Q329*H329</f>
        <v>0.0001128</v>
      </c>
      <c r="S329" s="203" t="n">
        <v>0</v>
      </c>
      <c r="T329" s="204" t="n">
        <f aca="false">S329*H329</f>
        <v>0</v>
      </c>
      <c r="U329" s="110"/>
      <c r="V329" s="110"/>
      <c r="W329" s="110"/>
      <c r="X329" s="110"/>
      <c r="Y329" s="110"/>
      <c r="Z329" s="110"/>
      <c r="AA329" s="110"/>
      <c r="AB329" s="110"/>
      <c r="AC329" s="110"/>
      <c r="AD329" s="110"/>
      <c r="AE329" s="110"/>
      <c r="AR329" s="205" t="s">
        <v>209</v>
      </c>
      <c r="AT329" s="205" t="s">
        <v>139</v>
      </c>
      <c r="AU329" s="205" t="s">
        <v>85</v>
      </c>
      <c r="AY329" s="102" t="s">
        <v>136</v>
      </c>
      <c r="BE329" s="206" t="n">
        <f aca="false">IF(N329="základní",J329,0)</f>
        <v>0</v>
      </c>
      <c r="BF329" s="206" t="n">
        <f aca="false">IF(N329="snížená",J329,0)</f>
        <v>0</v>
      </c>
      <c r="BG329" s="206" t="n">
        <f aca="false">IF(N329="zákl. přenesená",J329,0)</f>
        <v>0</v>
      </c>
      <c r="BH329" s="206" t="n">
        <f aca="false">IF(N329="sníž. přenesená",J329,0)</f>
        <v>0</v>
      </c>
      <c r="BI329" s="206" t="n">
        <f aca="false">IF(N329="nulová",J329,0)</f>
        <v>0</v>
      </c>
      <c r="BJ329" s="102" t="s">
        <v>18</v>
      </c>
      <c r="BK329" s="206" t="n">
        <f aca="false">ROUND(I329*H329,2)</f>
        <v>0</v>
      </c>
      <c r="BL329" s="102" t="s">
        <v>209</v>
      </c>
      <c r="BM329" s="205" t="s">
        <v>662</v>
      </c>
    </row>
    <row r="330" s="180" customFormat="true" ht="22.8" hidden="false" customHeight="true" outlineLevel="0" collapsed="false">
      <c r="B330" s="181"/>
      <c r="D330" s="182" t="s">
        <v>75</v>
      </c>
      <c r="E330" s="191" t="s">
        <v>423</v>
      </c>
      <c r="F330" s="191" t="s">
        <v>424</v>
      </c>
      <c r="I330" s="234"/>
      <c r="J330" s="192" t="n">
        <f aca="false">BK330</f>
        <v>0</v>
      </c>
      <c r="L330" s="181"/>
      <c r="M330" s="185"/>
      <c r="N330" s="186"/>
      <c r="O330" s="186"/>
      <c r="P330" s="187" t="n">
        <f aca="false">SUM(P331:P347)</f>
        <v>10.967111</v>
      </c>
      <c r="Q330" s="186"/>
      <c r="R330" s="187" t="n">
        <f aca="false">SUM(R331:R347)</f>
        <v>0.05540087</v>
      </c>
      <c r="S330" s="186"/>
      <c r="T330" s="188" t="n">
        <f aca="false">SUM(T331:T347)</f>
        <v>0</v>
      </c>
      <c r="AR330" s="182" t="s">
        <v>85</v>
      </c>
      <c r="AT330" s="189" t="s">
        <v>75</v>
      </c>
      <c r="AU330" s="189" t="s">
        <v>18</v>
      </c>
      <c r="AY330" s="182" t="s">
        <v>136</v>
      </c>
      <c r="BK330" s="190" t="n">
        <f aca="false">SUM(BK331:BK347)</f>
        <v>0</v>
      </c>
    </row>
    <row r="331" s="113" customFormat="true" ht="24.15" hidden="false" customHeight="true" outlineLevel="0" collapsed="false">
      <c r="A331" s="110"/>
      <c r="B331" s="111"/>
      <c r="C331" s="193" t="s">
        <v>663</v>
      </c>
      <c r="D331" s="193" t="s">
        <v>139</v>
      </c>
      <c r="E331" s="194" t="s">
        <v>426</v>
      </c>
      <c r="F331" s="195" t="s">
        <v>427</v>
      </c>
      <c r="G331" s="196" t="s">
        <v>142</v>
      </c>
      <c r="H331" s="197" t="n">
        <v>113.063</v>
      </c>
      <c r="I331" s="198" t="n">
        <v>0</v>
      </c>
      <c r="J331" s="199" t="n">
        <f aca="false">ROUND(I331*H331,2)</f>
        <v>0</v>
      </c>
      <c r="K331" s="200"/>
      <c r="L331" s="111"/>
      <c r="M331" s="201"/>
      <c r="N331" s="202" t="s">
        <v>41</v>
      </c>
      <c r="O331" s="203" t="n">
        <v>0.033</v>
      </c>
      <c r="P331" s="203" t="n">
        <f aca="false">O331*H331</f>
        <v>3.731079</v>
      </c>
      <c r="Q331" s="203" t="n">
        <v>0.0002</v>
      </c>
      <c r="R331" s="203" t="n">
        <f aca="false">Q331*H331</f>
        <v>0.0226126</v>
      </c>
      <c r="S331" s="203" t="n">
        <v>0</v>
      </c>
      <c r="T331" s="204" t="n">
        <f aca="false">S331*H331</f>
        <v>0</v>
      </c>
      <c r="U331" s="110"/>
      <c r="V331" s="110"/>
      <c r="W331" s="110"/>
      <c r="X331" s="110"/>
      <c r="Y331" s="110"/>
      <c r="Z331" s="110"/>
      <c r="AA331" s="110"/>
      <c r="AB331" s="110"/>
      <c r="AC331" s="110"/>
      <c r="AD331" s="110"/>
      <c r="AE331" s="110"/>
      <c r="AR331" s="205" t="s">
        <v>209</v>
      </c>
      <c r="AT331" s="205" t="s">
        <v>139</v>
      </c>
      <c r="AU331" s="205" t="s">
        <v>85</v>
      </c>
      <c r="AY331" s="102" t="s">
        <v>136</v>
      </c>
      <c r="BE331" s="206" t="n">
        <f aca="false">IF(N331="základní",J331,0)</f>
        <v>0</v>
      </c>
      <c r="BF331" s="206" t="n">
        <f aca="false">IF(N331="snížená",J331,0)</f>
        <v>0</v>
      </c>
      <c r="BG331" s="206" t="n">
        <f aca="false">IF(N331="zákl. přenesená",J331,0)</f>
        <v>0</v>
      </c>
      <c r="BH331" s="206" t="n">
        <f aca="false">IF(N331="sníž. přenesená",J331,0)</f>
        <v>0</v>
      </c>
      <c r="BI331" s="206" t="n">
        <f aca="false">IF(N331="nulová",J331,0)</f>
        <v>0</v>
      </c>
      <c r="BJ331" s="102" t="s">
        <v>18</v>
      </c>
      <c r="BK331" s="206" t="n">
        <f aca="false">ROUND(I331*H331,2)</f>
        <v>0</v>
      </c>
      <c r="BL331" s="102" t="s">
        <v>209</v>
      </c>
      <c r="BM331" s="205" t="s">
        <v>664</v>
      </c>
    </row>
    <row r="332" s="207" customFormat="true" ht="12.8" hidden="true" customHeight="false" outlineLevel="0" collapsed="false">
      <c r="B332" s="208"/>
      <c r="D332" s="209" t="s">
        <v>145</v>
      </c>
      <c r="E332" s="210"/>
      <c r="F332" s="211" t="s">
        <v>465</v>
      </c>
      <c r="H332" s="210"/>
      <c r="I332" s="212"/>
      <c r="L332" s="208"/>
      <c r="M332" s="213"/>
      <c r="N332" s="214"/>
      <c r="O332" s="214"/>
      <c r="P332" s="214"/>
      <c r="Q332" s="214"/>
      <c r="R332" s="214"/>
      <c r="S332" s="214"/>
      <c r="T332" s="215"/>
      <c r="AT332" s="210" t="s">
        <v>145</v>
      </c>
      <c r="AU332" s="210" t="s">
        <v>85</v>
      </c>
      <c r="AV332" s="207" t="s">
        <v>18</v>
      </c>
      <c r="AW332" s="207" t="s">
        <v>33</v>
      </c>
      <c r="AX332" s="207" t="s">
        <v>76</v>
      </c>
      <c r="AY332" s="210" t="s">
        <v>136</v>
      </c>
    </row>
    <row r="333" s="216" customFormat="true" ht="12.8" hidden="true" customHeight="false" outlineLevel="0" collapsed="false">
      <c r="B333" s="217"/>
      <c r="D333" s="209" t="s">
        <v>145</v>
      </c>
      <c r="E333" s="218"/>
      <c r="F333" s="219" t="s">
        <v>665</v>
      </c>
      <c r="H333" s="220" t="n">
        <v>7.67</v>
      </c>
      <c r="I333" s="221"/>
      <c r="L333" s="217"/>
      <c r="M333" s="222"/>
      <c r="N333" s="223"/>
      <c r="O333" s="223"/>
      <c r="P333" s="223"/>
      <c r="Q333" s="223"/>
      <c r="R333" s="223"/>
      <c r="S333" s="223"/>
      <c r="T333" s="224"/>
      <c r="AT333" s="218" t="s">
        <v>145</v>
      </c>
      <c r="AU333" s="218" t="s">
        <v>85</v>
      </c>
      <c r="AV333" s="216" t="s">
        <v>85</v>
      </c>
      <c r="AW333" s="216" t="s">
        <v>33</v>
      </c>
      <c r="AX333" s="216" t="s">
        <v>76</v>
      </c>
      <c r="AY333" s="218" t="s">
        <v>136</v>
      </c>
    </row>
    <row r="334" s="216" customFormat="true" ht="12.8" hidden="true" customHeight="false" outlineLevel="0" collapsed="false">
      <c r="B334" s="217"/>
      <c r="D334" s="209" t="s">
        <v>145</v>
      </c>
      <c r="E334" s="218"/>
      <c r="F334" s="219" t="s">
        <v>666</v>
      </c>
      <c r="H334" s="220" t="n">
        <v>1.573</v>
      </c>
      <c r="I334" s="221"/>
      <c r="L334" s="217"/>
      <c r="M334" s="222"/>
      <c r="N334" s="223"/>
      <c r="O334" s="223"/>
      <c r="P334" s="223"/>
      <c r="Q334" s="223"/>
      <c r="R334" s="223"/>
      <c r="S334" s="223"/>
      <c r="T334" s="224"/>
      <c r="AT334" s="218" t="s">
        <v>145</v>
      </c>
      <c r="AU334" s="218" t="s">
        <v>85</v>
      </c>
      <c r="AV334" s="216" t="s">
        <v>85</v>
      </c>
      <c r="AW334" s="216" t="s">
        <v>33</v>
      </c>
      <c r="AX334" s="216" t="s">
        <v>76</v>
      </c>
      <c r="AY334" s="218" t="s">
        <v>136</v>
      </c>
    </row>
    <row r="335" s="216" customFormat="true" ht="12.8" hidden="true" customHeight="false" outlineLevel="0" collapsed="false">
      <c r="B335" s="217"/>
      <c r="D335" s="209" t="s">
        <v>145</v>
      </c>
      <c r="E335" s="218"/>
      <c r="F335" s="219" t="s">
        <v>667</v>
      </c>
      <c r="H335" s="220" t="n">
        <v>46.23</v>
      </c>
      <c r="I335" s="221"/>
      <c r="L335" s="217"/>
      <c r="M335" s="222"/>
      <c r="N335" s="223"/>
      <c r="O335" s="223"/>
      <c r="P335" s="223"/>
      <c r="Q335" s="223"/>
      <c r="R335" s="223"/>
      <c r="S335" s="223"/>
      <c r="T335" s="224"/>
      <c r="AT335" s="218" t="s">
        <v>145</v>
      </c>
      <c r="AU335" s="218" t="s">
        <v>85</v>
      </c>
      <c r="AV335" s="216" t="s">
        <v>85</v>
      </c>
      <c r="AW335" s="216" t="s">
        <v>33</v>
      </c>
      <c r="AX335" s="216" t="s">
        <v>76</v>
      </c>
      <c r="AY335" s="218" t="s">
        <v>136</v>
      </c>
    </row>
    <row r="336" s="207" customFormat="true" ht="12.8" hidden="true" customHeight="false" outlineLevel="0" collapsed="false">
      <c r="B336" s="208"/>
      <c r="D336" s="209" t="s">
        <v>145</v>
      </c>
      <c r="E336" s="210"/>
      <c r="F336" s="211" t="s">
        <v>491</v>
      </c>
      <c r="H336" s="210"/>
      <c r="I336" s="212"/>
      <c r="L336" s="208"/>
      <c r="M336" s="213"/>
      <c r="N336" s="214"/>
      <c r="O336" s="214"/>
      <c r="P336" s="214"/>
      <c r="Q336" s="214"/>
      <c r="R336" s="214"/>
      <c r="S336" s="214"/>
      <c r="T336" s="215"/>
      <c r="AT336" s="210" t="s">
        <v>145</v>
      </c>
      <c r="AU336" s="210" t="s">
        <v>85</v>
      </c>
      <c r="AV336" s="207" t="s">
        <v>18</v>
      </c>
      <c r="AW336" s="207" t="s">
        <v>33</v>
      </c>
      <c r="AX336" s="207" t="s">
        <v>76</v>
      </c>
      <c r="AY336" s="210" t="s">
        <v>136</v>
      </c>
    </row>
    <row r="337" s="216" customFormat="true" ht="12.8" hidden="true" customHeight="false" outlineLevel="0" collapsed="false">
      <c r="B337" s="217"/>
      <c r="D337" s="209" t="s">
        <v>145</v>
      </c>
      <c r="E337" s="218"/>
      <c r="F337" s="219" t="s">
        <v>668</v>
      </c>
      <c r="H337" s="220" t="n">
        <v>3.42</v>
      </c>
      <c r="I337" s="221"/>
      <c r="L337" s="217"/>
      <c r="M337" s="222"/>
      <c r="N337" s="223"/>
      <c r="O337" s="223"/>
      <c r="P337" s="223"/>
      <c r="Q337" s="223"/>
      <c r="R337" s="223"/>
      <c r="S337" s="223"/>
      <c r="T337" s="224"/>
      <c r="AT337" s="218" t="s">
        <v>145</v>
      </c>
      <c r="AU337" s="218" t="s">
        <v>85</v>
      </c>
      <c r="AV337" s="216" t="s">
        <v>85</v>
      </c>
      <c r="AW337" s="216" t="s">
        <v>33</v>
      </c>
      <c r="AX337" s="216" t="s">
        <v>76</v>
      </c>
      <c r="AY337" s="218" t="s">
        <v>136</v>
      </c>
    </row>
    <row r="338" s="216" customFormat="true" ht="12.8" hidden="true" customHeight="false" outlineLevel="0" collapsed="false">
      <c r="B338" s="217"/>
      <c r="D338" s="209" t="s">
        <v>145</v>
      </c>
      <c r="E338" s="218"/>
      <c r="F338" s="219" t="s">
        <v>669</v>
      </c>
      <c r="H338" s="220" t="n">
        <v>27.135</v>
      </c>
      <c r="I338" s="221"/>
      <c r="L338" s="217"/>
      <c r="M338" s="222"/>
      <c r="N338" s="223"/>
      <c r="O338" s="223"/>
      <c r="P338" s="223"/>
      <c r="Q338" s="223"/>
      <c r="R338" s="223"/>
      <c r="S338" s="223"/>
      <c r="T338" s="224"/>
      <c r="AT338" s="218" t="s">
        <v>145</v>
      </c>
      <c r="AU338" s="218" t="s">
        <v>85</v>
      </c>
      <c r="AV338" s="216" t="s">
        <v>85</v>
      </c>
      <c r="AW338" s="216" t="s">
        <v>33</v>
      </c>
      <c r="AX338" s="216" t="s">
        <v>76</v>
      </c>
      <c r="AY338" s="218" t="s">
        <v>136</v>
      </c>
    </row>
    <row r="339" s="216" customFormat="true" ht="12.8" hidden="true" customHeight="false" outlineLevel="0" collapsed="false">
      <c r="B339" s="217"/>
      <c r="D339" s="209" t="s">
        <v>145</v>
      </c>
      <c r="E339" s="218"/>
      <c r="F339" s="219" t="s">
        <v>670</v>
      </c>
      <c r="H339" s="220" t="n">
        <v>-5.153</v>
      </c>
      <c r="I339" s="221"/>
      <c r="L339" s="217"/>
      <c r="M339" s="222"/>
      <c r="N339" s="223"/>
      <c r="O339" s="223"/>
      <c r="P339" s="223"/>
      <c r="Q339" s="223"/>
      <c r="R339" s="223"/>
      <c r="S339" s="223"/>
      <c r="T339" s="224"/>
      <c r="AT339" s="218" t="s">
        <v>145</v>
      </c>
      <c r="AU339" s="218" t="s">
        <v>85</v>
      </c>
      <c r="AV339" s="216" t="s">
        <v>85</v>
      </c>
      <c r="AW339" s="216" t="s">
        <v>33</v>
      </c>
      <c r="AX339" s="216" t="s">
        <v>76</v>
      </c>
      <c r="AY339" s="218" t="s">
        <v>136</v>
      </c>
    </row>
    <row r="340" s="207" customFormat="true" ht="12.8" hidden="true" customHeight="false" outlineLevel="0" collapsed="false">
      <c r="B340" s="208"/>
      <c r="D340" s="209" t="s">
        <v>145</v>
      </c>
      <c r="E340" s="210"/>
      <c r="F340" s="211" t="s">
        <v>467</v>
      </c>
      <c r="H340" s="210"/>
      <c r="I340" s="212"/>
      <c r="L340" s="208"/>
      <c r="M340" s="213"/>
      <c r="N340" s="214"/>
      <c r="O340" s="214"/>
      <c r="P340" s="214"/>
      <c r="Q340" s="214"/>
      <c r="R340" s="214"/>
      <c r="S340" s="214"/>
      <c r="T340" s="215"/>
      <c r="AT340" s="210" t="s">
        <v>145</v>
      </c>
      <c r="AU340" s="210" t="s">
        <v>85</v>
      </c>
      <c r="AV340" s="207" t="s">
        <v>18</v>
      </c>
      <c r="AW340" s="207" t="s">
        <v>33</v>
      </c>
      <c r="AX340" s="207" t="s">
        <v>76</v>
      </c>
      <c r="AY340" s="210" t="s">
        <v>136</v>
      </c>
    </row>
    <row r="341" s="216" customFormat="true" ht="12.8" hidden="true" customHeight="false" outlineLevel="0" collapsed="false">
      <c r="B341" s="217"/>
      <c r="D341" s="209" t="s">
        <v>145</v>
      </c>
      <c r="E341" s="218"/>
      <c r="F341" s="219" t="s">
        <v>665</v>
      </c>
      <c r="H341" s="220" t="n">
        <v>7.67</v>
      </c>
      <c r="I341" s="221"/>
      <c r="L341" s="217"/>
      <c r="M341" s="222"/>
      <c r="N341" s="223"/>
      <c r="O341" s="223"/>
      <c r="P341" s="223"/>
      <c r="Q341" s="223"/>
      <c r="R341" s="223"/>
      <c r="S341" s="223"/>
      <c r="T341" s="224"/>
      <c r="AT341" s="218" t="s">
        <v>145</v>
      </c>
      <c r="AU341" s="218" t="s">
        <v>85</v>
      </c>
      <c r="AV341" s="216" t="s">
        <v>85</v>
      </c>
      <c r="AW341" s="216" t="s">
        <v>33</v>
      </c>
      <c r="AX341" s="216" t="s">
        <v>76</v>
      </c>
      <c r="AY341" s="218" t="s">
        <v>136</v>
      </c>
    </row>
    <row r="342" s="216" customFormat="true" ht="12.8" hidden="true" customHeight="false" outlineLevel="0" collapsed="false">
      <c r="B342" s="217"/>
      <c r="D342" s="209" t="s">
        <v>145</v>
      </c>
      <c r="E342" s="218"/>
      <c r="F342" s="219" t="s">
        <v>666</v>
      </c>
      <c r="H342" s="220" t="n">
        <v>1.573</v>
      </c>
      <c r="I342" s="221"/>
      <c r="L342" s="217"/>
      <c r="M342" s="222"/>
      <c r="N342" s="223"/>
      <c r="O342" s="223"/>
      <c r="P342" s="223"/>
      <c r="Q342" s="223"/>
      <c r="R342" s="223"/>
      <c r="S342" s="223"/>
      <c r="T342" s="224"/>
      <c r="AT342" s="218" t="s">
        <v>145</v>
      </c>
      <c r="AU342" s="218" t="s">
        <v>85</v>
      </c>
      <c r="AV342" s="216" t="s">
        <v>85</v>
      </c>
      <c r="AW342" s="216" t="s">
        <v>33</v>
      </c>
      <c r="AX342" s="216" t="s">
        <v>76</v>
      </c>
      <c r="AY342" s="218" t="s">
        <v>136</v>
      </c>
    </row>
    <row r="343" s="216" customFormat="true" ht="12.8" hidden="true" customHeight="false" outlineLevel="0" collapsed="false">
      <c r="B343" s="217"/>
      <c r="D343" s="209" t="s">
        <v>145</v>
      </c>
      <c r="E343" s="218"/>
      <c r="F343" s="219" t="s">
        <v>667</v>
      </c>
      <c r="H343" s="220" t="n">
        <v>46.23</v>
      </c>
      <c r="I343" s="221"/>
      <c r="L343" s="217"/>
      <c r="M343" s="222"/>
      <c r="N343" s="223"/>
      <c r="O343" s="223"/>
      <c r="P343" s="223"/>
      <c r="Q343" s="223"/>
      <c r="R343" s="223"/>
      <c r="S343" s="223"/>
      <c r="T343" s="224"/>
      <c r="AT343" s="218" t="s">
        <v>145</v>
      </c>
      <c r="AU343" s="218" t="s">
        <v>85</v>
      </c>
      <c r="AV343" s="216" t="s">
        <v>85</v>
      </c>
      <c r="AW343" s="216" t="s">
        <v>33</v>
      </c>
      <c r="AX343" s="216" t="s">
        <v>76</v>
      </c>
      <c r="AY343" s="218" t="s">
        <v>136</v>
      </c>
    </row>
    <row r="344" s="207" customFormat="true" ht="12.8" hidden="true" customHeight="false" outlineLevel="0" collapsed="false">
      <c r="B344" s="208"/>
      <c r="D344" s="209" t="s">
        <v>145</v>
      </c>
      <c r="E344" s="210"/>
      <c r="F344" s="211" t="s">
        <v>433</v>
      </c>
      <c r="H344" s="210"/>
      <c r="I344" s="212"/>
      <c r="L344" s="208"/>
      <c r="M344" s="213"/>
      <c r="N344" s="214"/>
      <c r="O344" s="214"/>
      <c r="P344" s="214"/>
      <c r="Q344" s="214"/>
      <c r="R344" s="214"/>
      <c r="S344" s="214"/>
      <c r="T344" s="215"/>
      <c r="AT344" s="210" t="s">
        <v>145</v>
      </c>
      <c r="AU344" s="210" t="s">
        <v>85</v>
      </c>
      <c r="AV344" s="207" t="s">
        <v>18</v>
      </c>
      <c r="AW344" s="207" t="s">
        <v>33</v>
      </c>
      <c r="AX344" s="207" t="s">
        <v>76</v>
      </c>
      <c r="AY344" s="210" t="s">
        <v>136</v>
      </c>
    </row>
    <row r="345" s="216" customFormat="true" ht="12.8" hidden="true" customHeight="false" outlineLevel="0" collapsed="false">
      <c r="B345" s="217"/>
      <c r="D345" s="209" t="s">
        <v>145</v>
      </c>
      <c r="E345" s="218"/>
      <c r="F345" s="219" t="s">
        <v>671</v>
      </c>
      <c r="H345" s="220" t="n">
        <v>-23.285</v>
      </c>
      <c r="I345" s="221"/>
      <c r="L345" s="217"/>
      <c r="M345" s="222"/>
      <c r="N345" s="223"/>
      <c r="O345" s="223"/>
      <c r="P345" s="223"/>
      <c r="Q345" s="223"/>
      <c r="R345" s="223"/>
      <c r="S345" s="223"/>
      <c r="T345" s="224"/>
      <c r="AT345" s="218" t="s">
        <v>145</v>
      </c>
      <c r="AU345" s="218" t="s">
        <v>85</v>
      </c>
      <c r="AV345" s="216" t="s">
        <v>85</v>
      </c>
      <c r="AW345" s="216" t="s">
        <v>33</v>
      </c>
      <c r="AX345" s="216" t="s">
        <v>76</v>
      </c>
      <c r="AY345" s="218" t="s">
        <v>136</v>
      </c>
    </row>
    <row r="346" s="225" customFormat="true" ht="12.8" hidden="true" customHeight="false" outlineLevel="0" collapsed="false">
      <c r="B346" s="226"/>
      <c r="D346" s="209" t="s">
        <v>145</v>
      </c>
      <c r="E346" s="227"/>
      <c r="F346" s="228" t="s">
        <v>149</v>
      </c>
      <c r="H346" s="229" t="n">
        <v>113.063</v>
      </c>
      <c r="I346" s="230"/>
      <c r="L346" s="226"/>
      <c r="M346" s="231"/>
      <c r="N346" s="232"/>
      <c r="O346" s="232"/>
      <c r="P346" s="232"/>
      <c r="Q346" s="232"/>
      <c r="R346" s="232"/>
      <c r="S346" s="232"/>
      <c r="T346" s="233"/>
      <c r="AT346" s="227" t="s">
        <v>145</v>
      </c>
      <c r="AU346" s="227" t="s">
        <v>85</v>
      </c>
      <c r="AV346" s="225" t="s">
        <v>143</v>
      </c>
      <c r="AW346" s="225" t="s">
        <v>33</v>
      </c>
      <c r="AX346" s="225" t="s">
        <v>18</v>
      </c>
      <c r="AY346" s="227" t="s">
        <v>136</v>
      </c>
    </row>
    <row r="347" s="113" customFormat="true" ht="24.15" hidden="false" customHeight="true" outlineLevel="0" collapsed="false">
      <c r="A347" s="110"/>
      <c r="B347" s="111"/>
      <c r="C347" s="193" t="s">
        <v>672</v>
      </c>
      <c r="D347" s="193" t="s">
        <v>139</v>
      </c>
      <c r="E347" s="194" t="s">
        <v>436</v>
      </c>
      <c r="F347" s="195" t="s">
        <v>437</v>
      </c>
      <c r="G347" s="196" t="s">
        <v>142</v>
      </c>
      <c r="H347" s="197" t="n">
        <v>113.063</v>
      </c>
      <c r="I347" s="198" t="n">
        <v>0</v>
      </c>
      <c r="J347" s="199" t="n">
        <f aca="false">ROUND(I347*H347,2)</f>
        <v>0</v>
      </c>
      <c r="K347" s="200"/>
      <c r="L347" s="111"/>
      <c r="M347" s="201"/>
      <c r="N347" s="202" t="s">
        <v>41</v>
      </c>
      <c r="O347" s="203" t="n">
        <v>0.064</v>
      </c>
      <c r="P347" s="203" t="n">
        <f aca="false">O347*H347</f>
        <v>7.236032</v>
      </c>
      <c r="Q347" s="203" t="n">
        <v>0.00029</v>
      </c>
      <c r="R347" s="203" t="n">
        <f aca="false">Q347*H347</f>
        <v>0.03278827</v>
      </c>
      <c r="S347" s="203" t="n">
        <v>0</v>
      </c>
      <c r="T347" s="204" t="n">
        <f aca="false">S347*H347</f>
        <v>0</v>
      </c>
      <c r="U347" s="110"/>
      <c r="V347" s="110"/>
      <c r="W347" s="110"/>
      <c r="X347" s="110"/>
      <c r="Y347" s="110"/>
      <c r="Z347" s="110"/>
      <c r="AA347" s="110"/>
      <c r="AB347" s="110"/>
      <c r="AC347" s="110"/>
      <c r="AD347" s="110"/>
      <c r="AE347" s="110"/>
      <c r="AR347" s="205" t="s">
        <v>209</v>
      </c>
      <c r="AT347" s="205" t="s">
        <v>139</v>
      </c>
      <c r="AU347" s="205" t="s">
        <v>85</v>
      </c>
      <c r="AY347" s="102" t="s">
        <v>136</v>
      </c>
      <c r="BE347" s="206" t="n">
        <f aca="false">IF(N347="základní",J347,0)</f>
        <v>0</v>
      </c>
      <c r="BF347" s="206" t="n">
        <f aca="false">IF(N347="snížená",J347,0)</f>
        <v>0</v>
      </c>
      <c r="BG347" s="206" t="n">
        <f aca="false">IF(N347="zákl. přenesená",J347,0)</f>
        <v>0</v>
      </c>
      <c r="BH347" s="206" t="n">
        <f aca="false">IF(N347="sníž. přenesená",J347,0)</f>
        <v>0</v>
      </c>
      <c r="BI347" s="206" t="n">
        <f aca="false">IF(N347="nulová",J347,0)</f>
        <v>0</v>
      </c>
      <c r="BJ347" s="102" t="s">
        <v>18</v>
      </c>
      <c r="BK347" s="206" t="n">
        <f aca="false">ROUND(I347*H347,2)</f>
        <v>0</v>
      </c>
      <c r="BL347" s="102" t="s">
        <v>209</v>
      </c>
      <c r="BM347" s="205" t="s">
        <v>673</v>
      </c>
    </row>
    <row r="348" s="180" customFormat="true" ht="25.9" hidden="false" customHeight="true" outlineLevel="0" collapsed="false">
      <c r="B348" s="181"/>
      <c r="D348" s="182" t="s">
        <v>75</v>
      </c>
      <c r="E348" s="183" t="s">
        <v>439</v>
      </c>
      <c r="F348" s="183" t="s">
        <v>440</v>
      </c>
      <c r="I348" s="234"/>
      <c r="J348" s="184" t="n">
        <f aca="false">BK348</f>
        <v>0</v>
      </c>
      <c r="L348" s="181"/>
      <c r="M348" s="185"/>
      <c r="N348" s="186"/>
      <c r="O348" s="186"/>
      <c r="P348" s="187" t="n">
        <f aca="false">P349</f>
        <v>0</v>
      </c>
      <c r="Q348" s="186"/>
      <c r="R348" s="187" t="n">
        <f aca="false">R349</f>
        <v>0</v>
      </c>
      <c r="S348" s="186"/>
      <c r="T348" s="188" t="n">
        <f aca="false">T349</f>
        <v>0</v>
      </c>
      <c r="AR348" s="182" t="s">
        <v>170</v>
      </c>
      <c r="AT348" s="189" t="s">
        <v>75</v>
      </c>
      <c r="AU348" s="189" t="s">
        <v>76</v>
      </c>
      <c r="AY348" s="182" t="s">
        <v>136</v>
      </c>
      <c r="BK348" s="190" t="n">
        <f aca="false">BK349</f>
        <v>0</v>
      </c>
    </row>
    <row r="349" s="113" customFormat="true" ht="24.15" hidden="false" customHeight="true" outlineLevel="0" collapsed="false">
      <c r="A349" s="110"/>
      <c r="B349" s="111"/>
      <c r="C349" s="193" t="s">
        <v>674</v>
      </c>
      <c r="D349" s="193" t="s">
        <v>139</v>
      </c>
      <c r="E349" s="194" t="s">
        <v>442</v>
      </c>
      <c r="F349" s="195" t="s">
        <v>443</v>
      </c>
      <c r="G349" s="196" t="s">
        <v>231</v>
      </c>
      <c r="H349" s="197" t="n">
        <v>2306.37</v>
      </c>
      <c r="I349" s="198" t="n">
        <v>0</v>
      </c>
      <c r="J349" s="199" t="n">
        <f aca="false">ROUND(I349*H349,2)</f>
        <v>0</v>
      </c>
      <c r="K349" s="200"/>
      <c r="L349" s="111"/>
      <c r="M349" s="246"/>
      <c r="N349" s="247" t="s">
        <v>41</v>
      </c>
      <c r="O349" s="248" t="n">
        <v>0</v>
      </c>
      <c r="P349" s="248" t="n">
        <f aca="false">O349*H349</f>
        <v>0</v>
      </c>
      <c r="Q349" s="248" t="n">
        <v>0</v>
      </c>
      <c r="R349" s="248" t="n">
        <f aca="false">Q349*H349</f>
        <v>0</v>
      </c>
      <c r="S349" s="248" t="n">
        <v>0</v>
      </c>
      <c r="T349" s="249" t="n">
        <f aca="false">S349*H349</f>
        <v>0</v>
      </c>
      <c r="U349" s="110"/>
      <c r="V349" s="110"/>
      <c r="W349" s="110"/>
      <c r="X349" s="110"/>
      <c r="Y349" s="110"/>
      <c r="Z349" s="110"/>
      <c r="AA349" s="110"/>
      <c r="AB349" s="110"/>
      <c r="AC349" s="110"/>
      <c r="AD349" s="110"/>
      <c r="AE349" s="110"/>
      <c r="AR349" s="205" t="s">
        <v>444</v>
      </c>
      <c r="AT349" s="205" t="s">
        <v>139</v>
      </c>
      <c r="AU349" s="205" t="s">
        <v>18</v>
      </c>
      <c r="AY349" s="102" t="s">
        <v>136</v>
      </c>
      <c r="BE349" s="206" t="n">
        <f aca="false">IF(N349="základní",J349,0)</f>
        <v>0</v>
      </c>
      <c r="BF349" s="206" t="n">
        <f aca="false">IF(N349="snížená",J349,0)</f>
        <v>0</v>
      </c>
      <c r="BG349" s="206" t="n">
        <f aca="false">IF(N349="zákl. přenesená",J349,0)</f>
        <v>0</v>
      </c>
      <c r="BH349" s="206" t="n">
        <f aca="false">IF(N349="sníž. přenesená",J349,0)</f>
        <v>0</v>
      </c>
      <c r="BI349" s="206" t="n">
        <f aca="false">IF(N349="nulová",J349,0)</f>
        <v>0</v>
      </c>
      <c r="BJ349" s="102" t="s">
        <v>18</v>
      </c>
      <c r="BK349" s="206" t="n">
        <f aca="false">ROUND(I349*H349,2)</f>
        <v>0</v>
      </c>
      <c r="BL349" s="102" t="s">
        <v>444</v>
      </c>
      <c r="BM349" s="205" t="s">
        <v>675</v>
      </c>
    </row>
    <row r="350" s="113" customFormat="true" ht="6.95" hidden="false" customHeight="true" outlineLevel="0" collapsed="false">
      <c r="A350" s="110"/>
      <c r="B350" s="144"/>
      <c r="C350" s="145"/>
      <c r="D350" s="145"/>
      <c r="E350" s="145"/>
      <c r="F350" s="145"/>
      <c r="G350" s="145"/>
      <c r="H350" s="145"/>
      <c r="I350" s="145"/>
      <c r="J350" s="145"/>
      <c r="K350" s="145"/>
      <c r="L350" s="111"/>
      <c r="M350" s="110"/>
      <c r="O350" s="110"/>
      <c r="P350" s="110"/>
      <c r="Q350" s="110"/>
      <c r="R350" s="110"/>
      <c r="S350" s="110"/>
      <c r="T350" s="110"/>
      <c r="U350" s="110"/>
      <c r="V350" s="110"/>
      <c r="W350" s="110"/>
      <c r="X350" s="110"/>
      <c r="Y350" s="110"/>
      <c r="Z350" s="110"/>
      <c r="AA350" s="110"/>
      <c r="AB350" s="110"/>
      <c r="AC350" s="110"/>
      <c r="AD350" s="110"/>
      <c r="AE350" s="110"/>
    </row>
  </sheetData>
  <sheetProtection sheet="true" password="c683" objects="true" scenarios="true"/>
  <autoFilter ref="C129:K349"/>
  <mergeCells count="9">
    <mergeCell ref="L2:V2"/>
    <mergeCell ref="E7:H7"/>
    <mergeCell ref="E9:H9"/>
    <mergeCell ref="E18:H18"/>
    <mergeCell ref="E27:H27"/>
    <mergeCell ref="E83:H83"/>
    <mergeCell ref="E85:H85"/>
    <mergeCell ref="E120:H120"/>
    <mergeCell ref="E122:H122"/>
  </mergeCells>
  <printOptions headings="false" gridLines="false" gridLinesSet="true" horizontalCentered="false" verticalCentered="false"/>
  <pageMargins left="0.39375" right="0.39375" top="0.236111111111111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235"/>
  <sheetViews>
    <sheetView showFormulas="false" showGridLines="false" showRowColHeaders="true" showZeros="true" rightToLeft="false" tabSelected="false" showOutlineSymbols="true" defaultGridColor="true" view="normal" topLeftCell="A193" colorId="64" zoomScale="100" zoomScaleNormal="100" zoomScalePageLayoutView="100" workbookViewId="0">
      <selection pane="topLeft" activeCell="G215" activeCellId="0" sqref="G215"/>
    </sheetView>
  </sheetViews>
  <sheetFormatPr defaultColWidth="8.5078125" defaultRowHeight="12.8" zeroHeight="false" outlineLevelRow="0" outlineLevelCol="0"/>
  <cols>
    <col collapsed="false" customWidth="true" hidden="false" outlineLevel="0" max="1" min="1" style="100" width="8.34"/>
    <col collapsed="false" customWidth="true" hidden="false" outlineLevel="0" max="2" min="2" style="100" width="1.17"/>
    <col collapsed="false" customWidth="true" hidden="false" outlineLevel="0" max="3" min="3" style="100" width="4.16"/>
    <col collapsed="false" customWidth="true" hidden="false" outlineLevel="0" max="4" min="4" style="100" width="4.34"/>
    <col collapsed="false" customWidth="true" hidden="false" outlineLevel="0" max="5" min="5" style="100" width="17.15"/>
    <col collapsed="false" customWidth="true" hidden="false" outlineLevel="0" max="6" min="6" style="100" width="50.84"/>
    <col collapsed="false" customWidth="true" hidden="false" outlineLevel="0" max="7" min="7" style="100" width="7.5"/>
    <col collapsed="false" customWidth="true" hidden="false" outlineLevel="0" max="8" min="8" style="100" width="14"/>
    <col collapsed="false" customWidth="true" hidden="false" outlineLevel="0" max="9" min="9" style="100" width="15.83"/>
    <col collapsed="false" customWidth="true" hidden="false" outlineLevel="0" max="10" min="10" style="100" width="22.34"/>
    <col collapsed="false" customWidth="true" hidden="true" outlineLevel="0" max="11" min="11" style="100" width="22.34"/>
    <col collapsed="false" customWidth="true" hidden="false" outlineLevel="0" max="12" min="12" style="100" width="9.34"/>
    <col collapsed="false" customWidth="true" hidden="true" outlineLevel="0" max="13" min="13" style="100" width="10.83"/>
    <col collapsed="false" customWidth="true" hidden="true" outlineLevel="0" max="14" min="14" style="100" width="9.34"/>
    <col collapsed="false" customWidth="true" hidden="true" outlineLevel="0" max="20" min="15" style="100" width="14.16"/>
    <col collapsed="false" customWidth="true" hidden="true" outlineLevel="0" max="21" min="21" style="100" width="16.34"/>
    <col collapsed="false" customWidth="true" hidden="false" outlineLevel="0" max="22" min="22" style="100" width="12.34"/>
    <col collapsed="false" customWidth="true" hidden="false" outlineLevel="0" max="23" min="23" style="100" width="16.34"/>
    <col collapsed="false" customWidth="true" hidden="false" outlineLevel="0" max="24" min="24" style="100" width="12.34"/>
    <col collapsed="false" customWidth="true" hidden="false" outlineLevel="0" max="25" min="25" style="100" width="15"/>
    <col collapsed="false" customWidth="true" hidden="false" outlineLevel="0" max="26" min="26" style="100" width="11"/>
    <col collapsed="false" customWidth="true" hidden="false" outlineLevel="0" max="27" min="27" style="100" width="15"/>
    <col collapsed="false" customWidth="true" hidden="false" outlineLevel="0" max="28" min="28" style="100" width="16.34"/>
    <col collapsed="false" customWidth="true" hidden="false" outlineLevel="0" max="29" min="29" style="100" width="11"/>
    <col collapsed="false" customWidth="true" hidden="false" outlineLevel="0" max="30" min="30" style="100" width="15"/>
    <col collapsed="false" customWidth="true" hidden="false" outlineLevel="0" max="31" min="31" style="100" width="16.34"/>
    <col collapsed="false" customWidth="false" hidden="false" outlineLevel="0" max="43" min="32" style="100" width="8.5"/>
    <col collapsed="false" customWidth="true" hidden="true" outlineLevel="0" max="65" min="44" style="100" width="9.34"/>
    <col collapsed="false" customWidth="false" hidden="false" outlineLevel="0" max="1024" min="66" style="100" width="8.5"/>
  </cols>
  <sheetData>
    <row r="2" customFormat="false" ht="36.95" hidden="false" customHeight="true" outlineLevel="0" collapsed="false">
      <c r="L2" s="101" t="s">
        <v>4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AT2" s="102" t="s">
        <v>91</v>
      </c>
    </row>
    <row r="3" customFormat="false" ht="6.95" hidden="false" customHeight="true" outlineLevel="0" collapsed="false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5"/>
      <c r="AT3" s="102" t="s">
        <v>85</v>
      </c>
    </row>
    <row r="4" customFormat="false" ht="24.95" hidden="false" customHeight="true" outlineLevel="0" collapsed="false">
      <c r="B4" s="105"/>
      <c r="D4" s="106" t="s">
        <v>98</v>
      </c>
      <c r="L4" s="105"/>
      <c r="M4" s="107" t="s">
        <v>9</v>
      </c>
      <c r="AT4" s="102" t="s">
        <v>2</v>
      </c>
    </row>
    <row r="5" customFormat="false" ht="6.95" hidden="false" customHeight="true" outlineLevel="0" collapsed="false">
      <c r="B5" s="105"/>
      <c r="L5" s="105"/>
    </row>
    <row r="6" customFormat="false" ht="12" hidden="false" customHeight="true" outlineLevel="0" collapsed="false">
      <c r="B6" s="105"/>
      <c r="D6" s="108" t="s">
        <v>13</v>
      </c>
      <c r="L6" s="105"/>
    </row>
    <row r="7" customFormat="false" ht="16.5" hidden="false" customHeight="true" outlineLevel="0" collapsed="false">
      <c r="B7" s="105"/>
      <c r="E7" s="109" t="str">
        <f aca="false">'Rekapitulace stavby'!K6</f>
        <v>STAVEBNÍ ÚPRAVY OBJEKTU č.p.1144</v>
      </c>
      <c r="F7" s="109"/>
      <c r="G7" s="109"/>
      <c r="H7" s="109"/>
      <c r="L7" s="105"/>
    </row>
    <row r="8" s="113" customFormat="true" ht="12" hidden="false" customHeight="true" outlineLevel="0" collapsed="false">
      <c r="A8" s="110"/>
      <c r="B8" s="111"/>
      <c r="C8" s="110"/>
      <c r="D8" s="108" t="s">
        <v>99</v>
      </c>
      <c r="E8" s="110"/>
      <c r="F8" s="110"/>
      <c r="G8" s="110"/>
      <c r="H8" s="110"/>
      <c r="I8" s="110"/>
      <c r="J8" s="110"/>
      <c r="K8" s="110"/>
      <c r="L8" s="112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</row>
    <row r="9" s="113" customFormat="true" ht="16.5" hidden="false" customHeight="true" outlineLevel="0" collapsed="false">
      <c r="A9" s="110"/>
      <c r="B9" s="111"/>
      <c r="C9" s="110"/>
      <c r="D9" s="110"/>
      <c r="E9" s="114" t="s">
        <v>676</v>
      </c>
      <c r="F9" s="114"/>
      <c r="G9" s="114"/>
      <c r="H9" s="114"/>
      <c r="I9" s="110"/>
      <c r="J9" s="110"/>
      <c r="K9" s="110"/>
      <c r="L9" s="112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</row>
    <row r="10" s="113" customFormat="true" ht="12.8" hidden="false" customHeight="false" outlineLevel="0" collapsed="false">
      <c r="A10" s="110"/>
      <c r="B10" s="111"/>
      <c r="C10" s="110"/>
      <c r="D10" s="110"/>
      <c r="E10" s="110"/>
      <c r="F10" s="110"/>
      <c r="G10" s="110"/>
      <c r="H10" s="110"/>
      <c r="I10" s="110"/>
      <c r="J10" s="110"/>
      <c r="K10" s="110"/>
      <c r="L10" s="112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</row>
    <row r="11" s="113" customFormat="true" ht="12" hidden="false" customHeight="true" outlineLevel="0" collapsed="false">
      <c r="A11" s="110"/>
      <c r="B11" s="111"/>
      <c r="C11" s="110"/>
      <c r="D11" s="108" t="s">
        <v>16</v>
      </c>
      <c r="E11" s="110"/>
      <c r="F11" s="115"/>
      <c r="G11" s="110"/>
      <c r="H11" s="110"/>
      <c r="I11" s="108" t="s">
        <v>17</v>
      </c>
      <c r="J11" s="115"/>
      <c r="K11" s="110"/>
      <c r="L11" s="112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</row>
    <row r="12" s="113" customFormat="true" ht="12" hidden="false" customHeight="true" outlineLevel="0" collapsed="false">
      <c r="A12" s="110"/>
      <c r="B12" s="111"/>
      <c r="C12" s="110"/>
      <c r="D12" s="108" t="s">
        <v>19</v>
      </c>
      <c r="E12" s="110"/>
      <c r="F12" s="115" t="s">
        <v>20</v>
      </c>
      <c r="G12" s="110"/>
      <c r="H12" s="110"/>
      <c r="I12" s="108" t="s">
        <v>21</v>
      </c>
      <c r="J12" s="116" t="str">
        <f aca="false">'Rekapitulace stavby'!AN8</f>
        <v>9. 11. 2021</v>
      </c>
      <c r="K12" s="110"/>
      <c r="L12" s="112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</row>
    <row r="13" s="113" customFormat="true" ht="10.8" hidden="false" customHeight="true" outlineLevel="0" collapsed="false">
      <c r="A13" s="110"/>
      <c r="B13" s="111"/>
      <c r="C13" s="110"/>
      <c r="D13" s="110"/>
      <c r="E13" s="110"/>
      <c r="F13" s="110"/>
      <c r="G13" s="110"/>
      <c r="H13" s="110"/>
      <c r="I13" s="110"/>
      <c r="J13" s="110"/>
      <c r="K13" s="110"/>
      <c r="L13" s="112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</row>
    <row r="14" s="113" customFormat="true" ht="12" hidden="false" customHeight="true" outlineLevel="0" collapsed="false">
      <c r="A14" s="110"/>
      <c r="B14" s="111"/>
      <c r="C14" s="110"/>
      <c r="D14" s="108" t="s">
        <v>25</v>
      </c>
      <c r="E14" s="110"/>
      <c r="F14" s="110"/>
      <c r="G14" s="110"/>
      <c r="H14" s="110"/>
      <c r="I14" s="108" t="s">
        <v>26</v>
      </c>
      <c r="J14" s="115"/>
      <c r="K14" s="110"/>
      <c r="L14" s="112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</row>
    <row r="15" s="113" customFormat="true" ht="18" hidden="false" customHeight="true" outlineLevel="0" collapsed="false">
      <c r="A15" s="110"/>
      <c r="B15" s="111"/>
      <c r="C15" s="110"/>
      <c r="D15" s="110"/>
      <c r="E15" s="115" t="s">
        <v>27</v>
      </c>
      <c r="F15" s="110"/>
      <c r="G15" s="110"/>
      <c r="H15" s="110"/>
      <c r="I15" s="108" t="s">
        <v>28</v>
      </c>
      <c r="J15" s="115"/>
      <c r="K15" s="110"/>
      <c r="L15" s="112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</row>
    <row r="16" s="113" customFormat="true" ht="6.95" hidden="false" customHeight="true" outlineLevel="0" collapsed="false">
      <c r="A16" s="110"/>
      <c r="B16" s="111"/>
      <c r="C16" s="110"/>
      <c r="D16" s="110"/>
      <c r="E16" s="110"/>
      <c r="F16" s="110"/>
      <c r="G16" s="110"/>
      <c r="H16" s="110"/>
      <c r="I16" s="110"/>
      <c r="J16" s="110"/>
      <c r="K16" s="110"/>
      <c r="L16" s="112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</row>
    <row r="17" s="113" customFormat="true" ht="12" hidden="false" customHeight="true" outlineLevel="0" collapsed="false">
      <c r="A17" s="110"/>
      <c r="B17" s="111"/>
      <c r="C17" s="110"/>
      <c r="D17" s="108" t="s">
        <v>29</v>
      </c>
      <c r="E17" s="110"/>
      <c r="F17" s="110"/>
      <c r="G17" s="110"/>
      <c r="H17" s="110"/>
      <c r="I17" s="108" t="s">
        <v>26</v>
      </c>
      <c r="J17" s="115" t="n">
        <f aca="false">'Rekapitulace stavby'!AN13</f>
        <v>0</v>
      </c>
      <c r="K17" s="110"/>
      <c r="L17" s="112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</row>
    <row r="18" s="113" customFormat="true" ht="18" hidden="false" customHeight="true" outlineLevel="0" collapsed="false">
      <c r="A18" s="110"/>
      <c r="B18" s="111"/>
      <c r="C18" s="110"/>
      <c r="D18" s="110"/>
      <c r="E18" s="117" t="str">
        <f aca="false">'Rekapitulace stavby'!E14</f>
        <v> </v>
      </c>
      <c r="F18" s="117"/>
      <c r="G18" s="117"/>
      <c r="H18" s="117"/>
      <c r="I18" s="108" t="s">
        <v>28</v>
      </c>
      <c r="J18" s="115" t="n">
        <f aca="false">'Rekapitulace stavby'!AN14</f>
        <v>0</v>
      </c>
      <c r="K18" s="110"/>
      <c r="L18" s="112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</row>
    <row r="19" s="113" customFormat="true" ht="6.95" hidden="false" customHeight="true" outlineLevel="0" collapsed="false">
      <c r="A19" s="110"/>
      <c r="B19" s="111"/>
      <c r="C19" s="110"/>
      <c r="D19" s="110"/>
      <c r="E19" s="110"/>
      <c r="F19" s="110"/>
      <c r="G19" s="110"/>
      <c r="H19" s="110"/>
      <c r="I19" s="110"/>
      <c r="J19" s="110"/>
      <c r="K19" s="110"/>
      <c r="L19" s="112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</row>
    <row r="20" s="113" customFormat="true" ht="12" hidden="false" customHeight="true" outlineLevel="0" collapsed="false">
      <c r="A20" s="110"/>
      <c r="B20" s="111"/>
      <c r="C20" s="110"/>
      <c r="D20" s="108" t="s">
        <v>31</v>
      </c>
      <c r="E20" s="110"/>
      <c r="F20" s="110"/>
      <c r="G20" s="110"/>
      <c r="H20" s="110"/>
      <c r="I20" s="108" t="s">
        <v>26</v>
      </c>
      <c r="J20" s="115"/>
      <c r="K20" s="110"/>
      <c r="L20" s="112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</row>
    <row r="21" s="113" customFormat="true" ht="18" hidden="false" customHeight="true" outlineLevel="0" collapsed="false">
      <c r="A21" s="110"/>
      <c r="B21" s="111"/>
      <c r="C21" s="110"/>
      <c r="D21" s="110"/>
      <c r="E21" s="115" t="s">
        <v>32</v>
      </c>
      <c r="F21" s="110"/>
      <c r="G21" s="110"/>
      <c r="H21" s="110"/>
      <c r="I21" s="108" t="s">
        <v>28</v>
      </c>
      <c r="J21" s="115"/>
      <c r="K21" s="110"/>
      <c r="L21" s="112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</row>
    <row r="22" s="113" customFormat="true" ht="6.95" hidden="false" customHeight="true" outlineLevel="0" collapsed="false">
      <c r="A22" s="110"/>
      <c r="B22" s="111"/>
      <c r="C22" s="110"/>
      <c r="D22" s="110"/>
      <c r="E22" s="110"/>
      <c r="F22" s="110"/>
      <c r="G22" s="110"/>
      <c r="H22" s="110"/>
      <c r="I22" s="110"/>
      <c r="J22" s="110"/>
      <c r="K22" s="110"/>
      <c r="L22" s="112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</row>
    <row r="23" s="113" customFormat="true" ht="12" hidden="false" customHeight="true" outlineLevel="0" collapsed="false">
      <c r="A23" s="110"/>
      <c r="B23" s="111"/>
      <c r="C23" s="110"/>
      <c r="D23" s="108" t="s">
        <v>34</v>
      </c>
      <c r="E23" s="110"/>
      <c r="F23" s="110"/>
      <c r="G23" s="110"/>
      <c r="H23" s="110"/>
      <c r="I23" s="108" t="s">
        <v>26</v>
      </c>
      <c r="J23" s="115"/>
      <c r="K23" s="110"/>
      <c r="L23" s="112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</row>
    <row r="24" s="113" customFormat="true" ht="18" hidden="false" customHeight="true" outlineLevel="0" collapsed="false">
      <c r="A24" s="110"/>
      <c r="B24" s="111"/>
      <c r="C24" s="110"/>
      <c r="D24" s="110"/>
      <c r="E24" s="115" t="s">
        <v>32</v>
      </c>
      <c r="F24" s="110"/>
      <c r="G24" s="110"/>
      <c r="H24" s="110"/>
      <c r="I24" s="108" t="s">
        <v>28</v>
      </c>
      <c r="J24" s="115"/>
      <c r="K24" s="110"/>
      <c r="L24" s="112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</row>
    <row r="25" s="113" customFormat="true" ht="6.95" hidden="false" customHeight="true" outlineLevel="0" collapsed="false">
      <c r="A25" s="110"/>
      <c r="B25" s="111"/>
      <c r="C25" s="110"/>
      <c r="D25" s="110"/>
      <c r="E25" s="110"/>
      <c r="F25" s="110"/>
      <c r="G25" s="110"/>
      <c r="H25" s="110"/>
      <c r="I25" s="110"/>
      <c r="J25" s="110"/>
      <c r="K25" s="110"/>
      <c r="L25" s="112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</row>
    <row r="26" s="113" customFormat="true" ht="12" hidden="false" customHeight="true" outlineLevel="0" collapsed="false">
      <c r="A26" s="110"/>
      <c r="B26" s="111"/>
      <c r="C26" s="110"/>
      <c r="D26" s="108" t="s">
        <v>35</v>
      </c>
      <c r="E26" s="110"/>
      <c r="F26" s="110"/>
      <c r="G26" s="110"/>
      <c r="H26" s="110"/>
      <c r="I26" s="110"/>
      <c r="J26" s="110"/>
      <c r="K26" s="110"/>
      <c r="L26" s="112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</row>
    <row r="27" s="122" customFormat="true" ht="16.5" hidden="false" customHeight="true" outlineLevel="0" collapsed="false">
      <c r="A27" s="118"/>
      <c r="B27" s="119"/>
      <c r="C27" s="118"/>
      <c r="D27" s="118"/>
      <c r="E27" s="120"/>
      <c r="F27" s="120"/>
      <c r="G27" s="120"/>
      <c r="H27" s="120"/>
      <c r="I27" s="118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113" customFormat="true" ht="6.95" hidden="false" customHeight="true" outlineLevel="0" collapsed="false">
      <c r="A28" s="110"/>
      <c r="B28" s="111"/>
      <c r="C28" s="110"/>
      <c r="D28" s="110"/>
      <c r="E28" s="110"/>
      <c r="F28" s="110"/>
      <c r="G28" s="110"/>
      <c r="H28" s="110"/>
      <c r="I28" s="110"/>
      <c r="J28" s="110"/>
      <c r="K28" s="110"/>
      <c r="L28" s="112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</row>
    <row r="29" s="113" customFormat="true" ht="6.95" hidden="false" customHeight="true" outlineLevel="0" collapsed="false">
      <c r="A29" s="110"/>
      <c r="B29" s="111"/>
      <c r="C29" s="110"/>
      <c r="D29" s="123"/>
      <c r="E29" s="123"/>
      <c r="F29" s="123"/>
      <c r="G29" s="123"/>
      <c r="H29" s="123"/>
      <c r="I29" s="123"/>
      <c r="J29" s="123"/>
      <c r="K29" s="123"/>
      <c r="L29" s="112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</row>
    <row r="30" s="113" customFormat="true" ht="25.45" hidden="false" customHeight="true" outlineLevel="0" collapsed="false">
      <c r="A30" s="110"/>
      <c r="B30" s="111"/>
      <c r="C30" s="110"/>
      <c r="D30" s="124" t="s">
        <v>36</v>
      </c>
      <c r="E30" s="110"/>
      <c r="F30" s="110"/>
      <c r="G30" s="110"/>
      <c r="H30" s="110"/>
      <c r="I30" s="110"/>
      <c r="J30" s="125" t="n">
        <f aca="false">ROUND(J127, 2)</f>
        <v>0</v>
      </c>
      <c r="K30" s="110"/>
      <c r="L30" s="112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</row>
    <row r="31" s="113" customFormat="true" ht="6.95" hidden="false" customHeight="true" outlineLevel="0" collapsed="false">
      <c r="A31" s="110"/>
      <c r="B31" s="111"/>
      <c r="C31" s="110"/>
      <c r="D31" s="123"/>
      <c r="E31" s="123"/>
      <c r="F31" s="123"/>
      <c r="G31" s="123"/>
      <c r="H31" s="123"/>
      <c r="I31" s="123"/>
      <c r="J31" s="123"/>
      <c r="K31" s="123"/>
      <c r="L31" s="112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</row>
    <row r="32" s="113" customFormat="true" ht="14.4" hidden="false" customHeight="true" outlineLevel="0" collapsed="false">
      <c r="A32" s="110"/>
      <c r="B32" s="111"/>
      <c r="C32" s="110"/>
      <c r="D32" s="110"/>
      <c r="E32" s="110"/>
      <c r="F32" s="126" t="s">
        <v>38</v>
      </c>
      <c r="G32" s="110"/>
      <c r="H32" s="110"/>
      <c r="I32" s="126" t="s">
        <v>37</v>
      </c>
      <c r="J32" s="126" t="s">
        <v>39</v>
      </c>
      <c r="K32" s="110"/>
      <c r="L32" s="112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</row>
    <row r="33" s="113" customFormat="true" ht="14.4" hidden="false" customHeight="true" outlineLevel="0" collapsed="false">
      <c r="A33" s="110"/>
      <c r="B33" s="111"/>
      <c r="C33" s="110"/>
      <c r="D33" s="127" t="s">
        <v>40</v>
      </c>
      <c r="E33" s="108" t="s">
        <v>41</v>
      </c>
      <c r="F33" s="128" t="n">
        <f aca="false">ROUND((SUM(BE127:BE234)),  2)</f>
        <v>0</v>
      </c>
      <c r="G33" s="110"/>
      <c r="H33" s="110"/>
      <c r="I33" s="129" t="n">
        <v>0.21</v>
      </c>
      <c r="J33" s="128" t="n">
        <f aca="false">ROUND(((SUM(BE127:BE234))*I33),  2)</f>
        <v>0</v>
      </c>
      <c r="K33" s="110"/>
      <c r="L33" s="112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</row>
    <row r="34" s="113" customFormat="true" ht="14.4" hidden="false" customHeight="true" outlineLevel="0" collapsed="false">
      <c r="A34" s="110"/>
      <c r="B34" s="111"/>
      <c r="C34" s="110"/>
      <c r="D34" s="110"/>
      <c r="E34" s="108" t="s">
        <v>42</v>
      </c>
      <c r="F34" s="128" t="n">
        <f aca="false">ROUND((SUM(BF127:BF234)),  2)</f>
        <v>0</v>
      </c>
      <c r="G34" s="110"/>
      <c r="H34" s="110"/>
      <c r="I34" s="129" t="n">
        <v>0.15</v>
      </c>
      <c r="J34" s="128" t="n">
        <f aca="false">ROUND(((SUM(BF127:BF234))*I34),  2)</f>
        <v>0</v>
      </c>
      <c r="K34" s="110"/>
      <c r="L34" s="112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</row>
    <row r="35" s="113" customFormat="true" ht="14.4" hidden="true" customHeight="true" outlineLevel="0" collapsed="false">
      <c r="A35" s="110"/>
      <c r="B35" s="111"/>
      <c r="C35" s="110"/>
      <c r="D35" s="110"/>
      <c r="E35" s="108" t="s">
        <v>43</v>
      </c>
      <c r="F35" s="128" t="n">
        <f aca="false">ROUND((SUM(BG127:BG234)),  2)</f>
        <v>0</v>
      </c>
      <c r="G35" s="110"/>
      <c r="H35" s="110"/>
      <c r="I35" s="129" t="n">
        <v>0.21</v>
      </c>
      <c r="J35" s="128" t="n">
        <f aca="false">0</f>
        <v>0</v>
      </c>
      <c r="K35" s="110"/>
      <c r="L35" s="112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</row>
    <row r="36" s="113" customFormat="true" ht="14.4" hidden="true" customHeight="true" outlineLevel="0" collapsed="false">
      <c r="A36" s="110"/>
      <c r="B36" s="111"/>
      <c r="C36" s="110"/>
      <c r="D36" s="110"/>
      <c r="E36" s="108" t="s">
        <v>44</v>
      </c>
      <c r="F36" s="128" t="n">
        <f aca="false">ROUND((SUM(BH127:BH234)),  2)</f>
        <v>0</v>
      </c>
      <c r="G36" s="110"/>
      <c r="H36" s="110"/>
      <c r="I36" s="129" t="n">
        <v>0.15</v>
      </c>
      <c r="J36" s="128" t="n">
        <f aca="false">0</f>
        <v>0</v>
      </c>
      <c r="K36" s="110"/>
      <c r="L36" s="112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10"/>
    </row>
    <row r="37" s="113" customFormat="true" ht="14.4" hidden="true" customHeight="true" outlineLevel="0" collapsed="false">
      <c r="A37" s="110"/>
      <c r="B37" s="111"/>
      <c r="C37" s="110"/>
      <c r="D37" s="110"/>
      <c r="E37" s="108" t="s">
        <v>45</v>
      </c>
      <c r="F37" s="128" t="n">
        <f aca="false">ROUND((SUM(BI127:BI234)),  2)</f>
        <v>0</v>
      </c>
      <c r="G37" s="110"/>
      <c r="H37" s="110"/>
      <c r="I37" s="129" t="n">
        <v>0</v>
      </c>
      <c r="J37" s="128" t="n">
        <f aca="false">0</f>
        <v>0</v>
      </c>
      <c r="K37" s="110"/>
      <c r="L37" s="112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</row>
    <row r="38" s="113" customFormat="true" ht="6.95" hidden="false" customHeight="true" outlineLevel="0" collapsed="false">
      <c r="A38" s="110"/>
      <c r="B38" s="111"/>
      <c r="C38" s="110"/>
      <c r="D38" s="110"/>
      <c r="E38" s="110"/>
      <c r="F38" s="110"/>
      <c r="G38" s="110"/>
      <c r="H38" s="110"/>
      <c r="I38" s="110"/>
      <c r="J38" s="110"/>
      <c r="K38" s="110"/>
      <c r="L38" s="112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</row>
    <row r="39" s="113" customFormat="true" ht="25.45" hidden="false" customHeight="true" outlineLevel="0" collapsed="false">
      <c r="A39" s="110"/>
      <c r="B39" s="111"/>
      <c r="C39" s="130"/>
      <c r="D39" s="131" t="s">
        <v>46</v>
      </c>
      <c r="E39" s="132"/>
      <c r="F39" s="132"/>
      <c r="G39" s="133" t="s">
        <v>47</v>
      </c>
      <c r="H39" s="134" t="s">
        <v>48</v>
      </c>
      <c r="I39" s="132"/>
      <c r="J39" s="135" t="n">
        <f aca="false">SUM(J30:J37)</f>
        <v>0</v>
      </c>
      <c r="K39" s="136"/>
      <c r="L39" s="112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</row>
    <row r="40" s="113" customFormat="true" ht="14.4" hidden="false" customHeight="true" outlineLevel="0" collapsed="false">
      <c r="A40" s="110"/>
      <c r="B40" s="111"/>
      <c r="C40" s="110"/>
      <c r="D40" s="110"/>
      <c r="E40" s="110"/>
      <c r="F40" s="110"/>
      <c r="G40" s="110"/>
      <c r="H40" s="110"/>
      <c r="I40" s="110"/>
      <c r="J40" s="110"/>
      <c r="K40" s="110"/>
      <c r="L40" s="112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</row>
    <row r="41" customFormat="false" ht="14.4" hidden="false" customHeight="true" outlineLevel="0" collapsed="false">
      <c r="B41" s="105"/>
      <c r="L41" s="105"/>
    </row>
    <row r="42" customFormat="false" ht="14.4" hidden="false" customHeight="true" outlineLevel="0" collapsed="false">
      <c r="B42" s="105"/>
      <c r="L42" s="105"/>
    </row>
    <row r="43" customFormat="false" ht="14.4" hidden="false" customHeight="true" outlineLevel="0" collapsed="false">
      <c r="B43" s="105"/>
      <c r="L43" s="105"/>
    </row>
    <row r="44" customFormat="false" ht="14.4" hidden="false" customHeight="true" outlineLevel="0" collapsed="false">
      <c r="B44" s="105"/>
      <c r="L44" s="105"/>
    </row>
    <row r="45" customFormat="false" ht="14.4" hidden="false" customHeight="true" outlineLevel="0" collapsed="false">
      <c r="B45" s="105"/>
      <c r="L45" s="105"/>
    </row>
    <row r="46" customFormat="false" ht="14.4" hidden="false" customHeight="true" outlineLevel="0" collapsed="false">
      <c r="B46" s="105"/>
      <c r="L46" s="105"/>
    </row>
    <row r="47" customFormat="false" ht="14.4" hidden="false" customHeight="true" outlineLevel="0" collapsed="false">
      <c r="B47" s="105"/>
      <c r="L47" s="105"/>
    </row>
    <row r="48" customFormat="false" ht="14.4" hidden="false" customHeight="true" outlineLevel="0" collapsed="false">
      <c r="B48" s="105"/>
      <c r="L48" s="105"/>
    </row>
    <row r="49" customFormat="false" ht="14.4" hidden="false" customHeight="true" outlineLevel="0" collapsed="false">
      <c r="B49" s="105"/>
      <c r="L49" s="105"/>
    </row>
    <row r="50" s="113" customFormat="true" ht="14.4" hidden="false" customHeight="true" outlineLevel="0" collapsed="false">
      <c r="B50" s="112"/>
      <c r="D50" s="137" t="s">
        <v>49</v>
      </c>
      <c r="E50" s="138"/>
      <c r="F50" s="138"/>
      <c r="G50" s="137" t="s">
        <v>50</v>
      </c>
      <c r="H50" s="138"/>
      <c r="I50" s="138"/>
      <c r="J50" s="138"/>
      <c r="K50" s="138"/>
      <c r="L50" s="112"/>
    </row>
    <row r="51" customFormat="false" ht="12.8" hidden="false" customHeight="false" outlineLevel="0" collapsed="false">
      <c r="B51" s="105"/>
      <c r="L51" s="105"/>
    </row>
    <row r="52" customFormat="false" ht="12.8" hidden="false" customHeight="false" outlineLevel="0" collapsed="false">
      <c r="B52" s="105"/>
      <c r="L52" s="105"/>
    </row>
    <row r="53" customFormat="false" ht="12.8" hidden="false" customHeight="false" outlineLevel="0" collapsed="false">
      <c r="B53" s="105"/>
      <c r="L53" s="105"/>
    </row>
    <row r="54" customFormat="false" ht="12.8" hidden="false" customHeight="false" outlineLevel="0" collapsed="false">
      <c r="B54" s="105"/>
      <c r="L54" s="105"/>
    </row>
    <row r="55" customFormat="false" ht="12.8" hidden="false" customHeight="false" outlineLevel="0" collapsed="false">
      <c r="B55" s="105"/>
      <c r="L55" s="105"/>
    </row>
    <row r="56" customFormat="false" ht="12.8" hidden="false" customHeight="false" outlineLevel="0" collapsed="false">
      <c r="B56" s="105"/>
      <c r="L56" s="105"/>
    </row>
    <row r="57" customFormat="false" ht="12.8" hidden="false" customHeight="false" outlineLevel="0" collapsed="false">
      <c r="B57" s="105"/>
      <c r="L57" s="105"/>
    </row>
    <row r="58" customFormat="false" ht="12.8" hidden="false" customHeight="false" outlineLevel="0" collapsed="false">
      <c r="B58" s="105"/>
      <c r="L58" s="105"/>
    </row>
    <row r="59" customFormat="false" ht="12.8" hidden="false" customHeight="false" outlineLevel="0" collapsed="false">
      <c r="B59" s="105"/>
      <c r="L59" s="105"/>
    </row>
    <row r="60" s="113" customFormat="true" ht="12.8" hidden="false" customHeight="false" outlineLevel="0" collapsed="false">
      <c r="A60" s="110"/>
      <c r="B60" s="111"/>
      <c r="C60" s="110"/>
      <c r="D60" s="139" t="s">
        <v>51</v>
      </c>
      <c r="E60" s="140"/>
      <c r="F60" s="141" t="s">
        <v>52</v>
      </c>
      <c r="G60" s="139" t="s">
        <v>51</v>
      </c>
      <c r="H60" s="140"/>
      <c r="I60" s="140"/>
      <c r="J60" s="142" t="s">
        <v>52</v>
      </c>
      <c r="K60" s="140"/>
      <c r="L60" s="112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</row>
    <row r="61" customFormat="false" ht="12.8" hidden="false" customHeight="false" outlineLevel="0" collapsed="false">
      <c r="B61" s="105"/>
      <c r="L61" s="105"/>
    </row>
    <row r="62" customFormat="false" ht="12.8" hidden="false" customHeight="false" outlineLevel="0" collapsed="false">
      <c r="B62" s="105"/>
      <c r="L62" s="105"/>
    </row>
    <row r="63" customFormat="false" ht="12.8" hidden="false" customHeight="false" outlineLevel="0" collapsed="false">
      <c r="B63" s="105"/>
      <c r="L63" s="105"/>
    </row>
    <row r="64" s="113" customFormat="true" ht="12.8" hidden="false" customHeight="false" outlineLevel="0" collapsed="false">
      <c r="A64" s="110"/>
      <c r="B64" s="111"/>
      <c r="C64" s="110"/>
      <c r="D64" s="137" t="s">
        <v>53</v>
      </c>
      <c r="E64" s="143"/>
      <c r="F64" s="143"/>
      <c r="G64" s="137" t="s">
        <v>54</v>
      </c>
      <c r="H64" s="143"/>
      <c r="I64" s="143"/>
      <c r="J64" s="143"/>
      <c r="K64" s="143"/>
      <c r="L64" s="112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</row>
    <row r="65" customFormat="false" ht="12.8" hidden="false" customHeight="false" outlineLevel="0" collapsed="false">
      <c r="B65" s="105"/>
      <c r="L65" s="105"/>
    </row>
    <row r="66" customFormat="false" ht="12.8" hidden="false" customHeight="false" outlineLevel="0" collapsed="false">
      <c r="B66" s="105"/>
      <c r="L66" s="105"/>
    </row>
    <row r="67" customFormat="false" ht="12.8" hidden="false" customHeight="false" outlineLevel="0" collapsed="false">
      <c r="B67" s="105"/>
      <c r="L67" s="105"/>
    </row>
    <row r="68" customFormat="false" ht="12.8" hidden="false" customHeight="false" outlineLevel="0" collapsed="false">
      <c r="B68" s="105"/>
      <c r="L68" s="105"/>
    </row>
    <row r="69" customFormat="false" ht="12.8" hidden="false" customHeight="false" outlineLevel="0" collapsed="false">
      <c r="B69" s="105"/>
      <c r="L69" s="105"/>
    </row>
    <row r="70" customFormat="false" ht="12.8" hidden="false" customHeight="false" outlineLevel="0" collapsed="false">
      <c r="B70" s="105"/>
      <c r="L70" s="105"/>
    </row>
    <row r="71" customFormat="false" ht="12.8" hidden="false" customHeight="false" outlineLevel="0" collapsed="false">
      <c r="B71" s="105"/>
      <c r="L71" s="105"/>
    </row>
    <row r="72" customFormat="false" ht="12.8" hidden="false" customHeight="false" outlineLevel="0" collapsed="false">
      <c r="B72" s="105"/>
      <c r="L72" s="105"/>
    </row>
    <row r="73" customFormat="false" ht="12.8" hidden="false" customHeight="false" outlineLevel="0" collapsed="false">
      <c r="B73" s="105"/>
      <c r="L73" s="105"/>
    </row>
    <row r="74" s="113" customFormat="true" ht="12.8" hidden="false" customHeight="false" outlineLevel="0" collapsed="false">
      <c r="A74" s="110"/>
      <c r="B74" s="111"/>
      <c r="C74" s="110"/>
      <c r="D74" s="139" t="s">
        <v>51</v>
      </c>
      <c r="E74" s="140"/>
      <c r="F74" s="141" t="s">
        <v>52</v>
      </c>
      <c r="G74" s="139" t="s">
        <v>51</v>
      </c>
      <c r="H74" s="140"/>
      <c r="I74" s="140"/>
      <c r="J74" s="142" t="s">
        <v>52</v>
      </c>
      <c r="K74" s="140"/>
      <c r="L74" s="112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</row>
    <row r="75" s="113" customFormat="true" ht="14.4" hidden="false" customHeight="true" outlineLevel="0" collapsed="false">
      <c r="A75" s="110"/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12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</row>
    <row r="79" s="113" customFormat="true" ht="6.95" hidden="false" customHeight="true" outlineLevel="0" collapsed="false">
      <c r="A79" s="110"/>
      <c r="B79" s="146"/>
      <c r="C79" s="147"/>
      <c r="D79" s="147"/>
      <c r="E79" s="147"/>
      <c r="F79" s="147"/>
      <c r="G79" s="147"/>
      <c r="H79" s="147"/>
      <c r="I79" s="147"/>
      <c r="J79" s="147"/>
      <c r="K79" s="147"/>
      <c r="L79" s="112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</row>
    <row r="80" s="113" customFormat="true" ht="24.95" hidden="false" customHeight="true" outlineLevel="0" collapsed="false">
      <c r="A80" s="110"/>
      <c r="B80" s="111"/>
      <c r="C80" s="106" t="s">
        <v>101</v>
      </c>
      <c r="D80" s="110"/>
      <c r="E80" s="110"/>
      <c r="F80" s="110"/>
      <c r="G80" s="110"/>
      <c r="H80" s="110"/>
      <c r="I80" s="110"/>
      <c r="J80" s="110"/>
      <c r="K80" s="110"/>
      <c r="L80" s="112"/>
      <c r="S80" s="110"/>
      <c r="T80" s="110"/>
      <c r="U80" s="110"/>
      <c r="V80" s="110"/>
      <c r="W80" s="110"/>
      <c r="X80" s="110"/>
      <c r="Y80" s="110"/>
      <c r="Z80" s="110"/>
      <c r="AA80" s="110"/>
      <c r="AB80" s="110"/>
      <c r="AC80" s="110"/>
      <c r="AD80" s="110"/>
      <c r="AE80" s="110"/>
    </row>
    <row r="81" s="113" customFormat="true" ht="6.95" hidden="false" customHeight="true" outlineLevel="0" collapsed="false">
      <c r="A81" s="110"/>
      <c r="B81" s="111"/>
      <c r="C81" s="110"/>
      <c r="D81" s="110"/>
      <c r="E81" s="110"/>
      <c r="F81" s="110"/>
      <c r="G81" s="110"/>
      <c r="H81" s="110"/>
      <c r="I81" s="110"/>
      <c r="J81" s="110"/>
      <c r="K81" s="110"/>
      <c r="L81" s="112"/>
      <c r="S81" s="110"/>
      <c r="T81" s="110"/>
      <c r="U81" s="110"/>
      <c r="V81" s="110"/>
      <c r="W81" s="110"/>
      <c r="X81" s="110"/>
      <c r="Y81" s="110"/>
      <c r="Z81" s="110"/>
      <c r="AA81" s="110"/>
      <c r="AB81" s="110"/>
      <c r="AC81" s="110"/>
      <c r="AD81" s="110"/>
      <c r="AE81" s="110"/>
    </row>
    <row r="82" s="113" customFormat="true" ht="12" hidden="false" customHeight="true" outlineLevel="0" collapsed="false">
      <c r="A82" s="110"/>
      <c r="B82" s="111"/>
      <c r="C82" s="108" t="s">
        <v>13</v>
      </c>
      <c r="D82" s="110"/>
      <c r="E82" s="110"/>
      <c r="F82" s="110"/>
      <c r="G82" s="110"/>
      <c r="H82" s="110"/>
      <c r="I82" s="110"/>
      <c r="J82" s="110"/>
      <c r="K82" s="110"/>
      <c r="L82" s="112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</row>
    <row r="83" s="113" customFormat="true" ht="16.5" hidden="false" customHeight="true" outlineLevel="0" collapsed="false">
      <c r="A83" s="110"/>
      <c r="B83" s="111"/>
      <c r="C83" s="110"/>
      <c r="D83" s="110"/>
      <c r="E83" s="109" t="str">
        <f aca="false">E7</f>
        <v>STAVEBNÍ ÚPRAVY OBJEKTU č.p.1144</v>
      </c>
      <c r="F83" s="109"/>
      <c r="G83" s="109"/>
      <c r="H83" s="109"/>
      <c r="I83" s="110"/>
      <c r="J83" s="110"/>
      <c r="K83" s="110"/>
      <c r="L83" s="112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  <c r="AD83" s="110"/>
      <c r="AE83" s="110"/>
    </row>
    <row r="84" s="113" customFormat="true" ht="12" hidden="false" customHeight="true" outlineLevel="0" collapsed="false">
      <c r="A84" s="110"/>
      <c r="B84" s="111"/>
      <c r="C84" s="108" t="s">
        <v>99</v>
      </c>
      <c r="D84" s="110"/>
      <c r="E84" s="110"/>
      <c r="F84" s="110"/>
      <c r="G84" s="110"/>
      <c r="H84" s="110"/>
      <c r="I84" s="110"/>
      <c r="J84" s="110"/>
      <c r="K84" s="110"/>
      <c r="L84" s="112"/>
      <c r="S84" s="110"/>
      <c r="T84" s="110"/>
      <c r="U84" s="110"/>
      <c r="V84" s="110"/>
      <c r="W84" s="110"/>
      <c r="X84" s="110"/>
      <c r="Y84" s="110"/>
      <c r="Z84" s="110"/>
      <c r="AA84" s="110"/>
      <c r="AB84" s="110"/>
      <c r="AC84" s="110"/>
      <c r="AD84" s="110"/>
      <c r="AE84" s="110"/>
    </row>
    <row r="85" s="113" customFormat="true" ht="16.5" hidden="false" customHeight="true" outlineLevel="0" collapsed="false">
      <c r="A85" s="110"/>
      <c r="B85" s="111"/>
      <c r="C85" s="110"/>
      <c r="D85" s="110"/>
      <c r="E85" s="114" t="str">
        <f aca="false">E9</f>
        <v>03 - Střecha</v>
      </c>
      <c r="F85" s="114"/>
      <c r="G85" s="114"/>
      <c r="H85" s="114"/>
      <c r="I85" s="110"/>
      <c r="J85" s="110"/>
      <c r="K85" s="110"/>
      <c r="L85" s="112"/>
      <c r="S85" s="110"/>
      <c r="T85" s="110"/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0"/>
    </row>
    <row r="86" s="113" customFormat="true" ht="6.95" hidden="false" customHeight="true" outlineLevel="0" collapsed="false">
      <c r="A86" s="110"/>
      <c r="B86" s="111"/>
      <c r="C86" s="110"/>
      <c r="D86" s="110"/>
      <c r="E86" s="110"/>
      <c r="F86" s="110"/>
      <c r="G86" s="110"/>
      <c r="H86" s="110"/>
      <c r="I86" s="110"/>
      <c r="J86" s="110"/>
      <c r="K86" s="110"/>
      <c r="L86" s="112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0"/>
      <c r="AD86" s="110"/>
      <c r="AE86" s="110"/>
    </row>
    <row r="87" s="113" customFormat="true" ht="12" hidden="false" customHeight="true" outlineLevel="0" collapsed="false">
      <c r="A87" s="110"/>
      <c r="B87" s="111"/>
      <c r="C87" s="108" t="s">
        <v>19</v>
      </c>
      <c r="D87" s="110"/>
      <c r="E87" s="110"/>
      <c r="F87" s="115" t="str">
        <f aca="false">F12</f>
        <v>Bystřice pod Hostýnem</v>
      </c>
      <c r="G87" s="110"/>
      <c r="H87" s="110"/>
      <c r="I87" s="108" t="s">
        <v>21</v>
      </c>
      <c r="J87" s="116" t="str">
        <f aca="false">IF(J12="","",J12)</f>
        <v>9. 11. 2021</v>
      </c>
      <c r="K87" s="110"/>
      <c r="L87" s="112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  <c r="AD87" s="110"/>
      <c r="AE87" s="110"/>
    </row>
    <row r="88" s="113" customFormat="true" ht="6.95" hidden="false" customHeight="true" outlineLevel="0" collapsed="false">
      <c r="A88" s="110"/>
      <c r="B88" s="111"/>
      <c r="C88" s="110"/>
      <c r="D88" s="110"/>
      <c r="E88" s="110"/>
      <c r="F88" s="110"/>
      <c r="G88" s="110"/>
      <c r="H88" s="110"/>
      <c r="I88" s="110"/>
      <c r="J88" s="110"/>
      <c r="K88" s="110"/>
      <c r="L88" s="112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</row>
    <row r="89" s="113" customFormat="true" ht="15.15" hidden="false" customHeight="true" outlineLevel="0" collapsed="false">
      <c r="A89" s="110"/>
      <c r="B89" s="111"/>
      <c r="C89" s="108" t="s">
        <v>25</v>
      </c>
      <c r="D89" s="110"/>
      <c r="E89" s="110"/>
      <c r="F89" s="115" t="str">
        <f aca="false">E15</f>
        <v>Město Bystřice pod Hostýnem</v>
      </c>
      <c r="G89" s="110"/>
      <c r="H89" s="110"/>
      <c r="I89" s="108" t="s">
        <v>31</v>
      </c>
      <c r="J89" s="148" t="str">
        <f aca="false">E21</f>
        <v>dnprojekce s.r.o.</v>
      </c>
      <c r="K89" s="110"/>
      <c r="L89" s="112"/>
      <c r="S89" s="110"/>
      <c r="T89" s="110"/>
      <c r="U89" s="110"/>
      <c r="V89" s="110"/>
      <c r="W89" s="110"/>
      <c r="X89" s="110"/>
      <c r="Y89" s="110"/>
      <c r="Z89" s="110"/>
      <c r="AA89" s="110"/>
      <c r="AB89" s="110"/>
      <c r="AC89" s="110"/>
      <c r="AD89" s="110"/>
      <c r="AE89" s="110"/>
    </row>
    <row r="90" s="113" customFormat="true" ht="15.15" hidden="false" customHeight="true" outlineLevel="0" collapsed="false">
      <c r="A90" s="110"/>
      <c r="B90" s="111"/>
      <c r="C90" s="108" t="s">
        <v>29</v>
      </c>
      <c r="D90" s="110"/>
      <c r="E90" s="110"/>
      <c r="F90" s="115" t="str">
        <f aca="false">IF(E18="","",E18)</f>
        <v> </v>
      </c>
      <c r="G90" s="110"/>
      <c r="H90" s="110"/>
      <c r="I90" s="108" t="s">
        <v>34</v>
      </c>
      <c r="J90" s="148" t="str">
        <f aca="false">E24</f>
        <v>dnprojekce s.r.o.</v>
      </c>
      <c r="K90" s="110"/>
      <c r="L90" s="112"/>
      <c r="S90" s="110"/>
      <c r="T90" s="110"/>
      <c r="U90" s="110"/>
      <c r="V90" s="110"/>
      <c r="W90" s="110"/>
      <c r="X90" s="110"/>
      <c r="Y90" s="110"/>
      <c r="Z90" s="110"/>
      <c r="AA90" s="110"/>
      <c r="AB90" s="110"/>
      <c r="AC90" s="110"/>
      <c r="AD90" s="110"/>
      <c r="AE90" s="110"/>
    </row>
    <row r="91" s="113" customFormat="true" ht="10.3" hidden="false" customHeight="true" outlineLevel="0" collapsed="false">
      <c r="A91" s="110"/>
      <c r="B91" s="111"/>
      <c r="C91" s="110"/>
      <c r="D91" s="110"/>
      <c r="E91" s="110"/>
      <c r="F91" s="110"/>
      <c r="G91" s="110"/>
      <c r="H91" s="110"/>
      <c r="I91" s="110"/>
      <c r="J91" s="110"/>
      <c r="K91" s="110"/>
      <c r="L91" s="112"/>
      <c r="S91" s="110"/>
      <c r="T91" s="110"/>
      <c r="U91" s="110"/>
      <c r="V91" s="110"/>
      <c r="W91" s="110"/>
      <c r="X91" s="110"/>
      <c r="Y91" s="110"/>
      <c r="Z91" s="110"/>
      <c r="AA91" s="110"/>
      <c r="AB91" s="110"/>
      <c r="AC91" s="110"/>
      <c r="AD91" s="110"/>
      <c r="AE91" s="110"/>
    </row>
    <row r="92" s="113" customFormat="true" ht="29.3" hidden="false" customHeight="true" outlineLevel="0" collapsed="false">
      <c r="A92" s="110"/>
      <c r="B92" s="111"/>
      <c r="C92" s="149" t="s">
        <v>102</v>
      </c>
      <c r="D92" s="130"/>
      <c r="E92" s="130"/>
      <c r="F92" s="130"/>
      <c r="G92" s="130"/>
      <c r="H92" s="130"/>
      <c r="I92" s="130"/>
      <c r="J92" s="150" t="s">
        <v>103</v>
      </c>
      <c r="K92" s="130"/>
      <c r="L92" s="112"/>
      <c r="S92" s="110"/>
      <c r="T92" s="110"/>
      <c r="U92" s="110"/>
      <c r="V92" s="110"/>
      <c r="W92" s="110"/>
      <c r="X92" s="110"/>
      <c r="Y92" s="110"/>
      <c r="Z92" s="110"/>
      <c r="AA92" s="110"/>
      <c r="AB92" s="110"/>
      <c r="AC92" s="110"/>
      <c r="AD92" s="110"/>
      <c r="AE92" s="110"/>
    </row>
    <row r="93" s="113" customFormat="true" ht="10.3" hidden="false" customHeight="true" outlineLevel="0" collapsed="false">
      <c r="A93" s="110"/>
      <c r="B93" s="111"/>
      <c r="C93" s="110"/>
      <c r="D93" s="110"/>
      <c r="E93" s="110"/>
      <c r="F93" s="110"/>
      <c r="G93" s="110"/>
      <c r="H93" s="110"/>
      <c r="I93" s="110"/>
      <c r="J93" s="110"/>
      <c r="K93" s="110"/>
      <c r="L93" s="112"/>
      <c r="S93" s="110"/>
      <c r="T93" s="110"/>
      <c r="U93" s="110"/>
      <c r="V93" s="110"/>
      <c r="W93" s="110"/>
      <c r="X93" s="110"/>
      <c r="Y93" s="110"/>
      <c r="Z93" s="110"/>
      <c r="AA93" s="110"/>
      <c r="AB93" s="110"/>
      <c r="AC93" s="110"/>
      <c r="AD93" s="110"/>
      <c r="AE93" s="110"/>
    </row>
    <row r="94" s="113" customFormat="true" ht="22.8" hidden="false" customHeight="true" outlineLevel="0" collapsed="false">
      <c r="A94" s="110"/>
      <c r="B94" s="111"/>
      <c r="C94" s="151" t="s">
        <v>104</v>
      </c>
      <c r="D94" s="110"/>
      <c r="E94" s="110"/>
      <c r="F94" s="110"/>
      <c r="G94" s="110"/>
      <c r="H94" s="110"/>
      <c r="I94" s="110"/>
      <c r="J94" s="125" t="n">
        <f aca="false">J127</f>
        <v>0</v>
      </c>
      <c r="K94" s="110"/>
      <c r="L94" s="112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U94" s="102" t="s">
        <v>105</v>
      </c>
    </row>
    <row r="95" s="152" customFormat="true" ht="24.95" hidden="false" customHeight="true" outlineLevel="0" collapsed="false">
      <c r="B95" s="153"/>
      <c r="D95" s="154" t="s">
        <v>106</v>
      </c>
      <c r="E95" s="155"/>
      <c r="F95" s="155"/>
      <c r="G95" s="155"/>
      <c r="H95" s="155"/>
      <c r="I95" s="155"/>
      <c r="J95" s="156" t="n">
        <f aca="false">J128</f>
        <v>0</v>
      </c>
      <c r="L95" s="153"/>
    </row>
    <row r="96" s="157" customFormat="true" ht="19.95" hidden="false" customHeight="true" outlineLevel="0" collapsed="false">
      <c r="B96" s="158"/>
      <c r="D96" s="159" t="s">
        <v>447</v>
      </c>
      <c r="E96" s="160"/>
      <c r="F96" s="160"/>
      <c r="G96" s="160"/>
      <c r="H96" s="160"/>
      <c r="I96" s="160"/>
      <c r="J96" s="161" t="n">
        <f aca="false">J129</f>
        <v>0</v>
      </c>
      <c r="L96" s="158"/>
    </row>
    <row r="97" s="157" customFormat="true" ht="19.95" hidden="false" customHeight="true" outlineLevel="0" collapsed="false">
      <c r="B97" s="158"/>
      <c r="D97" s="159" t="s">
        <v>108</v>
      </c>
      <c r="E97" s="160"/>
      <c r="F97" s="160"/>
      <c r="G97" s="160"/>
      <c r="H97" s="160"/>
      <c r="I97" s="160"/>
      <c r="J97" s="161" t="n">
        <f aca="false">J140</f>
        <v>0</v>
      </c>
      <c r="L97" s="158"/>
    </row>
    <row r="98" s="157" customFormat="true" ht="19.95" hidden="false" customHeight="true" outlineLevel="0" collapsed="false">
      <c r="B98" s="158"/>
      <c r="D98" s="159" t="s">
        <v>109</v>
      </c>
      <c r="E98" s="160"/>
      <c r="F98" s="160"/>
      <c r="G98" s="160"/>
      <c r="H98" s="160"/>
      <c r="I98" s="160"/>
      <c r="J98" s="161" t="n">
        <f aca="false">J144</f>
        <v>0</v>
      </c>
      <c r="L98" s="158"/>
    </row>
    <row r="99" s="157" customFormat="true" ht="19.95" hidden="false" customHeight="true" outlineLevel="0" collapsed="false">
      <c r="B99" s="158"/>
      <c r="D99" s="159" t="s">
        <v>110</v>
      </c>
      <c r="E99" s="160"/>
      <c r="F99" s="160"/>
      <c r="G99" s="160"/>
      <c r="H99" s="160"/>
      <c r="I99" s="160"/>
      <c r="J99" s="161" t="n">
        <f aca="false">J155</f>
        <v>0</v>
      </c>
      <c r="L99" s="158"/>
    </row>
    <row r="100" s="152" customFormat="true" ht="24.95" hidden="false" customHeight="true" outlineLevel="0" collapsed="false">
      <c r="B100" s="153"/>
      <c r="D100" s="154" t="s">
        <v>112</v>
      </c>
      <c r="E100" s="155"/>
      <c r="F100" s="155"/>
      <c r="G100" s="155"/>
      <c r="H100" s="155"/>
      <c r="I100" s="155"/>
      <c r="J100" s="156" t="n">
        <f aca="false">J162</f>
        <v>0</v>
      </c>
      <c r="L100" s="153"/>
    </row>
    <row r="101" s="157" customFormat="true" ht="19.95" hidden="false" customHeight="true" outlineLevel="0" collapsed="false">
      <c r="B101" s="158"/>
      <c r="D101" s="159" t="s">
        <v>677</v>
      </c>
      <c r="E101" s="160"/>
      <c r="F101" s="160"/>
      <c r="G101" s="160"/>
      <c r="H101" s="160"/>
      <c r="I101" s="160"/>
      <c r="J101" s="161" t="n">
        <f aca="false">J163</f>
        <v>0</v>
      </c>
      <c r="L101" s="158"/>
    </row>
    <row r="102" s="157" customFormat="true" ht="19.95" hidden="false" customHeight="true" outlineLevel="0" collapsed="false">
      <c r="B102" s="158"/>
      <c r="D102" s="159" t="s">
        <v>678</v>
      </c>
      <c r="E102" s="160"/>
      <c r="F102" s="160"/>
      <c r="G102" s="160"/>
      <c r="H102" s="160"/>
      <c r="I102" s="160"/>
      <c r="J102" s="161" t="n">
        <f aca="false">J186</f>
        <v>0</v>
      </c>
      <c r="L102" s="158"/>
    </row>
    <row r="103" s="157" customFormat="true" ht="19.95" hidden="false" customHeight="true" outlineLevel="0" collapsed="false">
      <c r="B103" s="158"/>
      <c r="D103" s="159" t="s">
        <v>679</v>
      </c>
      <c r="E103" s="160"/>
      <c r="F103" s="160"/>
      <c r="G103" s="160"/>
      <c r="H103" s="160"/>
      <c r="I103" s="160"/>
      <c r="J103" s="161" t="n">
        <f aca="false">J198</f>
        <v>0</v>
      </c>
      <c r="L103" s="158"/>
    </row>
    <row r="104" s="157" customFormat="true" ht="19.95" hidden="false" customHeight="true" outlineLevel="0" collapsed="false">
      <c r="B104" s="158"/>
      <c r="D104" s="159" t="s">
        <v>680</v>
      </c>
      <c r="E104" s="160"/>
      <c r="F104" s="160"/>
      <c r="G104" s="160"/>
      <c r="H104" s="160"/>
      <c r="I104" s="160"/>
      <c r="J104" s="161" t="n">
        <f aca="false">J205</f>
        <v>0</v>
      </c>
      <c r="L104" s="158"/>
    </row>
    <row r="105" s="157" customFormat="true" ht="19.95" hidden="false" customHeight="true" outlineLevel="0" collapsed="false">
      <c r="B105" s="158"/>
      <c r="D105" s="159" t="s">
        <v>681</v>
      </c>
      <c r="E105" s="160"/>
      <c r="F105" s="160"/>
      <c r="G105" s="160"/>
      <c r="H105" s="160"/>
      <c r="I105" s="160"/>
      <c r="J105" s="161" t="n">
        <f aca="false">J207</f>
        <v>0</v>
      </c>
      <c r="L105" s="158"/>
    </row>
    <row r="106" s="157" customFormat="true" ht="19.95" hidden="false" customHeight="true" outlineLevel="0" collapsed="false">
      <c r="B106" s="158"/>
      <c r="D106" s="159" t="s">
        <v>448</v>
      </c>
      <c r="E106" s="160"/>
      <c r="F106" s="160"/>
      <c r="G106" s="160"/>
      <c r="H106" s="160"/>
      <c r="I106" s="160"/>
      <c r="J106" s="161" t="n">
        <f aca="false">J215</f>
        <v>0</v>
      </c>
      <c r="L106" s="158"/>
    </row>
    <row r="107" s="152" customFormat="true" ht="24.95" hidden="false" customHeight="true" outlineLevel="0" collapsed="false">
      <c r="B107" s="153"/>
      <c r="D107" s="154" t="s">
        <v>120</v>
      </c>
      <c r="E107" s="155"/>
      <c r="F107" s="155"/>
      <c r="G107" s="155"/>
      <c r="H107" s="155"/>
      <c r="I107" s="155"/>
      <c r="J107" s="156" t="n">
        <f aca="false">J233</f>
        <v>0</v>
      </c>
      <c r="L107" s="153"/>
    </row>
    <row r="108" s="113" customFormat="true" ht="21.85" hidden="false" customHeight="true" outlineLevel="0" collapsed="false">
      <c r="A108" s="110"/>
      <c r="B108" s="111"/>
      <c r="C108" s="110"/>
      <c r="D108" s="110"/>
      <c r="E108" s="110"/>
      <c r="F108" s="110"/>
      <c r="G108" s="110"/>
      <c r="H108" s="110"/>
      <c r="I108" s="110"/>
      <c r="J108" s="110"/>
      <c r="K108" s="110"/>
      <c r="L108" s="112"/>
      <c r="S108" s="110"/>
      <c r="T108" s="110"/>
      <c r="U108" s="110"/>
      <c r="V108" s="110"/>
      <c r="W108" s="110"/>
      <c r="X108" s="110"/>
      <c r="Y108" s="110"/>
      <c r="Z108" s="110"/>
      <c r="AA108" s="110"/>
      <c r="AB108" s="110"/>
      <c r="AC108" s="110"/>
      <c r="AD108" s="110"/>
      <c r="AE108" s="110"/>
    </row>
    <row r="109" s="113" customFormat="true" ht="6.95" hidden="false" customHeight="true" outlineLevel="0" collapsed="false">
      <c r="A109" s="110"/>
      <c r="B109" s="144"/>
      <c r="C109" s="145"/>
      <c r="D109" s="145"/>
      <c r="E109" s="145"/>
      <c r="F109" s="145"/>
      <c r="G109" s="145"/>
      <c r="H109" s="145"/>
      <c r="I109" s="145"/>
      <c r="J109" s="145"/>
      <c r="K109" s="145"/>
      <c r="L109" s="112"/>
      <c r="S109" s="110"/>
      <c r="T109" s="110"/>
      <c r="U109" s="110"/>
      <c r="V109" s="110"/>
      <c r="W109" s="110"/>
      <c r="X109" s="110"/>
      <c r="Y109" s="110"/>
      <c r="Z109" s="110"/>
      <c r="AA109" s="110"/>
      <c r="AB109" s="110"/>
      <c r="AC109" s="110"/>
      <c r="AD109" s="110"/>
      <c r="AE109" s="110"/>
    </row>
    <row r="113" s="113" customFormat="true" ht="6.95" hidden="false" customHeight="true" outlineLevel="0" collapsed="false">
      <c r="A113" s="110"/>
      <c r="B113" s="146"/>
      <c r="C113" s="147"/>
      <c r="D113" s="147"/>
      <c r="E113" s="147"/>
      <c r="F113" s="147"/>
      <c r="G113" s="147"/>
      <c r="H113" s="147"/>
      <c r="I113" s="147"/>
      <c r="J113" s="147"/>
      <c r="K113" s="147"/>
      <c r="L113" s="112"/>
      <c r="S113" s="110"/>
      <c r="T113" s="110"/>
      <c r="U113" s="110"/>
      <c r="V113" s="110"/>
      <c r="W113" s="110"/>
      <c r="X113" s="110"/>
      <c r="Y113" s="110"/>
      <c r="Z113" s="110"/>
      <c r="AA113" s="110"/>
      <c r="AB113" s="110"/>
      <c r="AC113" s="110"/>
      <c r="AD113" s="110"/>
      <c r="AE113" s="110"/>
    </row>
    <row r="114" s="113" customFormat="true" ht="24.95" hidden="false" customHeight="true" outlineLevel="0" collapsed="false">
      <c r="A114" s="110"/>
      <c r="B114" s="111"/>
      <c r="C114" s="106" t="s">
        <v>121</v>
      </c>
      <c r="D114" s="110"/>
      <c r="E114" s="110"/>
      <c r="F114" s="110"/>
      <c r="G114" s="110"/>
      <c r="H114" s="110"/>
      <c r="I114" s="110"/>
      <c r="J114" s="110"/>
      <c r="K114" s="110"/>
      <c r="L114" s="112"/>
      <c r="S114" s="110"/>
      <c r="T114" s="110"/>
      <c r="U114" s="110"/>
      <c r="V114" s="110"/>
      <c r="W114" s="110"/>
      <c r="X114" s="110"/>
      <c r="Y114" s="110"/>
      <c r="Z114" s="110"/>
      <c r="AA114" s="110"/>
      <c r="AB114" s="110"/>
      <c r="AC114" s="110"/>
      <c r="AD114" s="110"/>
      <c r="AE114" s="110"/>
    </row>
    <row r="115" s="113" customFormat="true" ht="6.95" hidden="false" customHeight="true" outlineLevel="0" collapsed="false">
      <c r="A115" s="110"/>
      <c r="B115" s="111"/>
      <c r="C115" s="110"/>
      <c r="D115" s="110"/>
      <c r="E115" s="110"/>
      <c r="F115" s="110"/>
      <c r="G115" s="110"/>
      <c r="H115" s="110"/>
      <c r="I115" s="110"/>
      <c r="J115" s="110"/>
      <c r="K115" s="110"/>
      <c r="L115" s="112"/>
      <c r="S115" s="110"/>
      <c r="T115" s="110"/>
      <c r="U115" s="110"/>
      <c r="V115" s="110"/>
      <c r="W115" s="110"/>
      <c r="X115" s="110"/>
      <c r="Y115" s="110"/>
      <c r="Z115" s="110"/>
      <c r="AA115" s="110"/>
      <c r="AB115" s="110"/>
      <c r="AC115" s="110"/>
      <c r="AD115" s="110"/>
      <c r="AE115" s="110"/>
    </row>
    <row r="116" s="113" customFormat="true" ht="12" hidden="false" customHeight="true" outlineLevel="0" collapsed="false">
      <c r="A116" s="110"/>
      <c r="B116" s="111"/>
      <c r="C116" s="108" t="s">
        <v>13</v>
      </c>
      <c r="D116" s="110"/>
      <c r="E116" s="110"/>
      <c r="F116" s="110"/>
      <c r="G116" s="110"/>
      <c r="H116" s="110"/>
      <c r="I116" s="110"/>
      <c r="J116" s="110"/>
      <c r="K116" s="110"/>
      <c r="L116" s="112"/>
      <c r="S116" s="110"/>
      <c r="T116" s="110"/>
      <c r="U116" s="110"/>
      <c r="V116" s="110"/>
      <c r="W116" s="110"/>
      <c r="X116" s="110"/>
      <c r="Y116" s="110"/>
      <c r="Z116" s="110"/>
      <c r="AA116" s="110"/>
      <c r="AB116" s="110"/>
      <c r="AC116" s="110"/>
      <c r="AD116" s="110"/>
      <c r="AE116" s="110"/>
    </row>
    <row r="117" s="113" customFormat="true" ht="16.5" hidden="false" customHeight="true" outlineLevel="0" collapsed="false">
      <c r="A117" s="110"/>
      <c r="B117" s="111"/>
      <c r="C117" s="110"/>
      <c r="D117" s="110"/>
      <c r="E117" s="109" t="str">
        <f aca="false">E7</f>
        <v>STAVEBNÍ ÚPRAVY OBJEKTU č.p.1144</v>
      </c>
      <c r="F117" s="109"/>
      <c r="G117" s="109"/>
      <c r="H117" s="109"/>
      <c r="I117" s="110"/>
      <c r="J117" s="110"/>
      <c r="K117" s="110"/>
      <c r="L117" s="112"/>
      <c r="S117" s="110"/>
      <c r="T117" s="110"/>
      <c r="U117" s="110"/>
      <c r="V117" s="110"/>
      <c r="W117" s="110"/>
      <c r="X117" s="110"/>
      <c r="Y117" s="110"/>
      <c r="Z117" s="110"/>
      <c r="AA117" s="110"/>
      <c r="AB117" s="110"/>
      <c r="AC117" s="110"/>
      <c r="AD117" s="110"/>
      <c r="AE117" s="110"/>
    </row>
    <row r="118" s="113" customFormat="true" ht="12" hidden="false" customHeight="true" outlineLevel="0" collapsed="false">
      <c r="A118" s="110"/>
      <c r="B118" s="111"/>
      <c r="C118" s="108" t="s">
        <v>99</v>
      </c>
      <c r="D118" s="110"/>
      <c r="E118" s="110"/>
      <c r="F118" s="110"/>
      <c r="G118" s="110"/>
      <c r="H118" s="110"/>
      <c r="I118" s="110"/>
      <c r="J118" s="110"/>
      <c r="K118" s="110"/>
      <c r="L118" s="112"/>
      <c r="S118" s="110"/>
      <c r="T118" s="110"/>
      <c r="U118" s="110"/>
      <c r="V118" s="110"/>
      <c r="W118" s="110"/>
      <c r="X118" s="110"/>
      <c r="Y118" s="110"/>
      <c r="Z118" s="110"/>
      <c r="AA118" s="110"/>
      <c r="AB118" s="110"/>
      <c r="AC118" s="110"/>
      <c r="AD118" s="110"/>
      <c r="AE118" s="110"/>
    </row>
    <row r="119" s="113" customFormat="true" ht="16.5" hidden="false" customHeight="true" outlineLevel="0" collapsed="false">
      <c r="A119" s="110"/>
      <c r="B119" s="111"/>
      <c r="C119" s="110"/>
      <c r="D119" s="110"/>
      <c r="E119" s="114" t="str">
        <f aca="false">E9</f>
        <v>03 - Střecha</v>
      </c>
      <c r="F119" s="114"/>
      <c r="G119" s="114"/>
      <c r="H119" s="114"/>
      <c r="I119" s="110"/>
      <c r="J119" s="110"/>
      <c r="K119" s="110"/>
      <c r="L119" s="112"/>
      <c r="S119" s="110"/>
      <c r="T119" s="110"/>
      <c r="U119" s="110"/>
      <c r="V119" s="110"/>
      <c r="W119" s="110"/>
      <c r="X119" s="110"/>
      <c r="Y119" s="110"/>
      <c r="Z119" s="110"/>
      <c r="AA119" s="110"/>
      <c r="AB119" s="110"/>
      <c r="AC119" s="110"/>
      <c r="AD119" s="110"/>
      <c r="AE119" s="110"/>
    </row>
    <row r="120" s="113" customFormat="true" ht="6.95" hidden="false" customHeight="true" outlineLevel="0" collapsed="false">
      <c r="A120" s="110"/>
      <c r="B120" s="111"/>
      <c r="C120" s="110"/>
      <c r="D120" s="110"/>
      <c r="E120" s="110"/>
      <c r="F120" s="110"/>
      <c r="G120" s="110"/>
      <c r="H120" s="110"/>
      <c r="I120" s="110"/>
      <c r="J120" s="110"/>
      <c r="K120" s="110"/>
      <c r="L120" s="112"/>
      <c r="S120" s="110"/>
      <c r="T120" s="110"/>
      <c r="U120" s="110"/>
      <c r="V120" s="110"/>
      <c r="W120" s="110"/>
      <c r="X120" s="110"/>
      <c r="Y120" s="110"/>
      <c r="Z120" s="110"/>
      <c r="AA120" s="110"/>
      <c r="AB120" s="110"/>
      <c r="AC120" s="110"/>
      <c r="AD120" s="110"/>
      <c r="AE120" s="110"/>
    </row>
    <row r="121" s="113" customFormat="true" ht="12" hidden="false" customHeight="true" outlineLevel="0" collapsed="false">
      <c r="A121" s="110"/>
      <c r="B121" s="111"/>
      <c r="C121" s="108" t="s">
        <v>19</v>
      </c>
      <c r="D121" s="110"/>
      <c r="E121" s="110"/>
      <c r="F121" s="115" t="str">
        <f aca="false">F12</f>
        <v>Bystřice pod Hostýnem</v>
      </c>
      <c r="G121" s="110"/>
      <c r="H121" s="110"/>
      <c r="I121" s="108" t="s">
        <v>21</v>
      </c>
      <c r="J121" s="116" t="str">
        <f aca="false">IF(J12="","",J12)</f>
        <v>9. 11. 2021</v>
      </c>
      <c r="K121" s="110"/>
      <c r="L121" s="112"/>
      <c r="S121" s="110"/>
      <c r="T121" s="110"/>
      <c r="U121" s="110"/>
      <c r="V121" s="110"/>
      <c r="W121" s="110"/>
      <c r="X121" s="110"/>
      <c r="Y121" s="110"/>
      <c r="Z121" s="110"/>
      <c r="AA121" s="110"/>
      <c r="AB121" s="110"/>
      <c r="AC121" s="110"/>
      <c r="AD121" s="110"/>
      <c r="AE121" s="110"/>
    </row>
    <row r="122" s="113" customFormat="true" ht="6.95" hidden="false" customHeight="true" outlineLevel="0" collapsed="false">
      <c r="A122" s="110"/>
      <c r="B122" s="111"/>
      <c r="C122" s="110"/>
      <c r="D122" s="110"/>
      <c r="E122" s="110"/>
      <c r="F122" s="110"/>
      <c r="G122" s="110"/>
      <c r="H122" s="110"/>
      <c r="I122" s="110"/>
      <c r="J122" s="110"/>
      <c r="K122" s="110"/>
      <c r="L122" s="112"/>
      <c r="S122" s="110"/>
      <c r="T122" s="110"/>
      <c r="U122" s="110"/>
      <c r="V122" s="110"/>
      <c r="W122" s="110"/>
      <c r="X122" s="110"/>
      <c r="Y122" s="110"/>
      <c r="Z122" s="110"/>
      <c r="AA122" s="110"/>
      <c r="AB122" s="110"/>
      <c r="AC122" s="110"/>
      <c r="AD122" s="110"/>
      <c r="AE122" s="110"/>
    </row>
    <row r="123" s="113" customFormat="true" ht="15.15" hidden="false" customHeight="true" outlineLevel="0" collapsed="false">
      <c r="A123" s="110"/>
      <c r="B123" s="111"/>
      <c r="C123" s="108" t="s">
        <v>25</v>
      </c>
      <c r="D123" s="110"/>
      <c r="E123" s="110"/>
      <c r="F123" s="115" t="str">
        <f aca="false">E15</f>
        <v>Město Bystřice pod Hostýnem</v>
      </c>
      <c r="G123" s="110"/>
      <c r="H123" s="110"/>
      <c r="I123" s="108" t="s">
        <v>31</v>
      </c>
      <c r="J123" s="148" t="str">
        <f aca="false">E21</f>
        <v>dnprojekce s.r.o.</v>
      </c>
      <c r="K123" s="110"/>
      <c r="L123" s="112"/>
      <c r="S123" s="110"/>
      <c r="T123" s="110"/>
      <c r="U123" s="110"/>
      <c r="V123" s="110"/>
      <c r="W123" s="110"/>
      <c r="X123" s="110"/>
      <c r="Y123" s="110"/>
      <c r="Z123" s="110"/>
      <c r="AA123" s="110"/>
      <c r="AB123" s="110"/>
      <c r="AC123" s="110"/>
      <c r="AD123" s="110"/>
      <c r="AE123" s="110"/>
    </row>
    <row r="124" s="113" customFormat="true" ht="15.15" hidden="false" customHeight="true" outlineLevel="0" collapsed="false">
      <c r="A124" s="110"/>
      <c r="B124" s="111"/>
      <c r="C124" s="108" t="s">
        <v>29</v>
      </c>
      <c r="D124" s="110"/>
      <c r="E124" s="110"/>
      <c r="F124" s="115" t="str">
        <f aca="false">IF(E18="","",E18)</f>
        <v> </v>
      </c>
      <c r="G124" s="110"/>
      <c r="H124" s="110"/>
      <c r="I124" s="108" t="s">
        <v>34</v>
      </c>
      <c r="J124" s="148" t="str">
        <f aca="false">E24</f>
        <v>dnprojekce s.r.o.</v>
      </c>
      <c r="K124" s="110"/>
      <c r="L124" s="112"/>
      <c r="S124" s="110"/>
      <c r="T124" s="110"/>
      <c r="U124" s="110"/>
      <c r="V124" s="110"/>
      <c r="W124" s="110"/>
      <c r="X124" s="110"/>
      <c r="Y124" s="110"/>
      <c r="Z124" s="110"/>
      <c r="AA124" s="110"/>
      <c r="AB124" s="110"/>
      <c r="AC124" s="110"/>
      <c r="AD124" s="110"/>
      <c r="AE124" s="110"/>
    </row>
    <row r="125" s="113" customFormat="true" ht="10.3" hidden="false" customHeight="true" outlineLevel="0" collapsed="false">
      <c r="A125" s="110"/>
      <c r="B125" s="111"/>
      <c r="C125" s="110"/>
      <c r="D125" s="110"/>
      <c r="E125" s="110"/>
      <c r="F125" s="110"/>
      <c r="G125" s="110"/>
      <c r="H125" s="110"/>
      <c r="I125" s="110"/>
      <c r="J125" s="110"/>
      <c r="K125" s="110"/>
      <c r="L125" s="112"/>
      <c r="S125" s="110"/>
      <c r="T125" s="110"/>
      <c r="U125" s="110"/>
      <c r="V125" s="110"/>
      <c r="W125" s="110"/>
      <c r="X125" s="110"/>
      <c r="Y125" s="110"/>
      <c r="Z125" s="110"/>
      <c r="AA125" s="110"/>
      <c r="AB125" s="110"/>
      <c r="AC125" s="110"/>
      <c r="AD125" s="110"/>
      <c r="AE125" s="110"/>
    </row>
    <row r="126" s="172" customFormat="true" ht="29.3" hidden="false" customHeight="true" outlineLevel="0" collapsed="false">
      <c r="A126" s="162"/>
      <c r="B126" s="163"/>
      <c r="C126" s="164" t="s">
        <v>122</v>
      </c>
      <c r="D126" s="165" t="s">
        <v>61</v>
      </c>
      <c r="E126" s="165" t="s">
        <v>57</v>
      </c>
      <c r="F126" s="165" t="s">
        <v>58</v>
      </c>
      <c r="G126" s="165" t="s">
        <v>123</v>
      </c>
      <c r="H126" s="165" t="s">
        <v>124</v>
      </c>
      <c r="I126" s="165" t="s">
        <v>125</v>
      </c>
      <c r="J126" s="166" t="s">
        <v>103</v>
      </c>
      <c r="K126" s="167" t="s">
        <v>126</v>
      </c>
      <c r="L126" s="168"/>
      <c r="M126" s="169"/>
      <c r="N126" s="170" t="s">
        <v>40</v>
      </c>
      <c r="O126" s="170" t="s">
        <v>127</v>
      </c>
      <c r="P126" s="170" t="s">
        <v>128</v>
      </c>
      <c r="Q126" s="170" t="s">
        <v>129</v>
      </c>
      <c r="R126" s="170" t="s">
        <v>130</v>
      </c>
      <c r="S126" s="170" t="s">
        <v>131</v>
      </c>
      <c r="T126" s="171" t="s">
        <v>132</v>
      </c>
      <c r="U126" s="162"/>
      <c r="V126" s="162"/>
      <c r="W126" s="162"/>
      <c r="X126" s="162"/>
      <c r="Y126" s="162"/>
      <c r="Z126" s="162"/>
      <c r="AA126" s="162"/>
      <c r="AB126" s="162"/>
      <c r="AC126" s="162"/>
      <c r="AD126" s="162"/>
      <c r="AE126" s="162"/>
    </row>
    <row r="127" s="113" customFormat="true" ht="22.8" hidden="false" customHeight="true" outlineLevel="0" collapsed="false">
      <c r="A127" s="110"/>
      <c r="B127" s="111"/>
      <c r="C127" s="173" t="s">
        <v>133</v>
      </c>
      <c r="D127" s="110"/>
      <c r="E127" s="110"/>
      <c r="F127" s="110"/>
      <c r="G127" s="110"/>
      <c r="H127" s="110"/>
      <c r="I127" s="110"/>
      <c r="J127" s="174" t="n">
        <f aca="false">BK127</f>
        <v>0</v>
      </c>
      <c r="K127" s="110"/>
      <c r="L127" s="111"/>
      <c r="M127" s="175"/>
      <c r="N127" s="176"/>
      <c r="O127" s="123"/>
      <c r="P127" s="177" t="n">
        <f aca="false">P128+P162+P233</f>
        <v>516.844678</v>
      </c>
      <c r="Q127" s="123"/>
      <c r="R127" s="177" t="n">
        <f aca="false">R128+R162+R233</f>
        <v>17.23670693</v>
      </c>
      <c r="S127" s="123"/>
      <c r="T127" s="178" t="n">
        <f aca="false">T128+T162+T233</f>
        <v>2.38981296</v>
      </c>
      <c r="U127" s="110"/>
      <c r="V127" s="110"/>
      <c r="W127" s="110"/>
      <c r="X127" s="110"/>
      <c r="Y127" s="110"/>
      <c r="Z127" s="110"/>
      <c r="AA127" s="110"/>
      <c r="AB127" s="110"/>
      <c r="AC127" s="110"/>
      <c r="AD127" s="110"/>
      <c r="AE127" s="110"/>
      <c r="AT127" s="102" t="s">
        <v>75</v>
      </c>
      <c r="AU127" s="102" t="s">
        <v>105</v>
      </c>
      <c r="BK127" s="179" t="n">
        <f aca="false">BK128+BK162+BK233</f>
        <v>0</v>
      </c>
    </row>
    <row r="128" s="180" customFormat="true" ht="25.9" hidden="false" customHeight="true" outlineLevel="0" collapsed="false">
      <c r="B128" s="181"/>
      <c r="D128" s="182" t="s">
        <v>75</v>
      </c>
      <c r="E128" s="183" t="s">
        <v>134</v>
      </c>
      <c r="F128" s="183" t="s">
        <v>135</v>
      </c>
      <c r="J128" s="184" t="n">
        <f aca="false">BK128</f>
        <v>0</v>
      </c>
      <c r="L128" s="181"/>
      <c r="M128" s="185"/>
      <c r="N128" s="186"/>
      <c r="O128" s="186"/>
      <c r="P128" s="187" t="n">
        <f aca="false">P129+P140+P144+P155</f>
        <v>95.164224</v>
      </c>
      <c r="Q128" s="186"/>
      <c r="R128" s="187" t="n">
        <f aca="false">R129+R140+R144+R155</f>
        <v>13.79820815</v>
      </c>
      <c r="S128" s="186"/>
      <c r="T128" s="188" t="n">
        <f aca="false">T129+T140+T144+T155</f>
        <v>2.104536</v>
      </c>
      <c r="AR128" s="182" t="s">
        <v>18</v>
      </c>
      <c r="AT128" s="189" t="s">
        <v>75</v>
      </c>
      <c r="AU128" s="189" t="s">
        <v>76</v>
      </c>
      <c r="AY128" s="182" t="s">
        <v>136</v>
      </c>
      <c r="BK128" s="190" t="n">
        <f aca="false">BK129+BK140+BK144+BK155</f>
        <v>0</v>
      </c>
    </row>
    <row r="129" s="180" customFormat="true" ht="22.8" hidden="false" customHeight="true" outlineLevel="0" collapsed="false">
      <c r="B129" s="181"/>
      <c r="D129" s="182" t="s">
        <v>75</v>
      </c>
      <c r="E129" s="191" t="s">
        <v>143</v>
      </c>
      <c r="F129" s="191" t="s">
        <v>455</v>
      </c>
      <c r="J129" s="192" t="n">
        <f aca="false">BK129</f>
        <v>0</v>
      </c>
      <c r="L129" s="181"/>
      <c r="M129" s="185"/>
      <c r="N129" s="186"/>
      <c r="O129" s="186"/>
      <c r="P129" s="187" t="n">
        <f aca="false">SUM(P130:P139)</f>
        <v>69.623904</v>
      </c>
      <c r="Q129" s="186"/>
      <c r="R129" s="187" t="n">
        <f aca="false">SUM(R130:R139)</f>
        <v>13.79657295</v>
      </c>
      <c r="S129" s="186"/>
      <c r="T129" s="188" t="n">
        <f aca="false">SUM(T130:T139)</f>
        <v>0</v>
      </c>
      <c r="AR129" s="182" t="s">
        <v>18</v>
      </c>
      <c r="AT129" s="189" t="s">
        <v>75</v>
      </c>
      <c r="AU129" s="189" t="s">
        <v>18</v>
      </c>
      <c r="AY129" s="182" t="s">
        <v>136</v>
      </c>
      <c r="BK129" s="190" t="n">
        <f aca="false">SUM(BK130:BK139)</f>
        <v>0</v>
      </c>
    </row>
    <row r="130" s="113" customFormat="true" ht="16.5" hidden="false" customHeight="true" outlineLevel="0" collapsed="false">
      <c r="A130" s="110"/>
      <c r="B130" s="111"/>
      <c r="C130" s="193" t="s">
        <v>337</v>
      </c>
      <c r="D130" s="193" t="s">
        <v>139</v>
      </c>
      <c r="E130" s="194" t="s">
        <v>682</v>
      </c>
      <c r="F130" s="195" t="s">
        <v>683</v>
      </c>
      <c r="G130" s="196" t="s">
        <v>458</v>
      </c>
      <c r="H130" s="197" t="n">
        <v>5.219</v>
      </c>
      <c r="I130" s="198" t="n">
        <v>0</v>
      </c>
      <c r="J130" s="199" t="n">
        <f aca="false">ROUND(I130*H130,2)</f>
        <v>0</v>
      </c>
      <c r="K130" s="200"/>
      <c r="L130" s="111"/>
      <c r="M130" s="201"/>
      <c r="N130" s="202" t="s">
        <v>41</v>
      </c>
      <c r="O130" s="203" t="n">
        <v>1.448</v>
      </c>
      <c r="P130" s="203" t="n">
        <f aca="false">O130*H130</f>
        <v>7.557112</v>
      </c>
      <c r="Q130" s="203" t="n">
        <v>2.4534</v>
      </c>
      <c r="R130" s="203" t="n">
        <f aca="false">Q130*H130</f>
        <v>12.8042946</v>
      </c>
      <c r="S130" s="203" t="n">
        <v>0</v>
      </c>
      <c r="T130" s="204" t="n">
        <f aca="false">S130*H130</f>
        <v>0</v>
      </c>
      <c r="U130" s="110"/>
      <c r="V130" s="110"/>
      <c r="W130" s="110"/>
      <c r="X130" s="110"/>
      <c r="Y130" s="110"/>
      <c r="Z130" s="110"/>
      <c r="AA130" s="110"/>
      <c r="AB130" s="110"/>
      <c r="AC130" s="110"/>
      <c r="AD130" s="110"/>
      <c r="AE130" s="110"/>
      <c r="AR130" s="205" t="s">
        <v>143</v>
      </c>
      <c r="AT130" s="205" t="s">
        <v>139</v>
      </c>
      <c r="AU130" s="205" t="s">
        <v>85</v>
      </c>
      <c r="AY130" s="102" t="s">
        <v>136</v>
      </c>
      <c r="BE130" s="206" t="n">
        <f aca="false">IF(N130="základní",J130,0)</f>
        <v>0</v>
      </c>
      <c r="BF130" s="206" t="n">
        <f aca="false">IF(N130="snížená",J130,0)</f>
        <v>0</v>
      </c>
      <c r="BG130" s="206" t="n">
        <f aca="false">IF(N130="zákl. přenesená",J130,0)</f>
        <v>0</v>
      </c>
      <c r="BH130" s="206" t="n">
        <f aca="false">IF(N130="sníž. přenesená",J130,0)</f>
        <v>0</v>
      </c>
      <c r="BI130" s="206" t="n">
        <f aca="false">IF(N130="nulová",J130,0)</f>
        <v>0</v>
      </c>
      <c r="BJ130" s="102" t="s">
        <v>18</v>
      </c>
      <c r="BK130" s="206" t="n">
        <f aca="false">ROUND(I130*H130,2)</f>
        <v>0</v>
      </c>
      <c r="BL130" s="102" t="s">
        <v>143</v>
      </c>
      <c r="BM130" s="205" t="s">
        <v>684</v>
      </c>
    </row>
    <row r="131" s="216" customFormat="true" ht="12.8" hidden="true" customHeight="false" outlineLevel="0" collapsed="false">
      <c r="B131" s="217"/>
      <c r="D131" s="209" t="s">
        <v>145</v>
      </c>
      <c r="E131" s="218"/>
      <c r="F131" s="219" t="s">
        <v>685</v>
      </c>
      <c r="H131" s="220" t="n">
        <v>5.219</v>
      </c>
      <c r="I131" s="221"/>
      <c r="L131" s="217"/>
      <c r="M131" s="222"/>
      <c r="N131" s="223"/>
      <c r="O131" s="223"/>
      <c r="P131" s="223"/>
      <c r="Q131" s="223"/>
      <c r="R131" s="223"/>
      <c r="S131" s="223"/>
      <c r="T131" s="224"/>
      <c r="AT131" s="218" t="s">
        <v>145</v>
      </c>
      <c r="AU131" s="218" t="s">
        <v>85</v>
      </c>
      <c r="AV131" s="216" t="s">
        <v>85</v>
      </c>
      <c r="AW131" s="216" t="s">
        <v>33</v>
      </c>
      <c r="AX131" s="216" t="s">
        <v>18</v>
      </c>
      <c r="AY131" s="218" t="s">
        <v>136</v>
      </c>
    </row>
    <row r="132" s="113" customFormat="true" ht="16.5" hidden="false" customHeight="true" outlineLevel="0" collapsed="false">
      <c r="A132" s="110"/>
      <c r="B132" s="111"/>
      <c r="C132" s="193" t="s">
        <v>341</v>
      </c>
      <c r="D132" s="193" t="s">
        <v>139</v>
      </c>
      <c r="E132" s="194" t="s">
        <v>686</v>
      </c>
      <c r="F132" s="195" t="s">
        <v>687</v>
      </c>
      <c r="G132" s="196" t="s">
        <v>142</v>
      </c>
      <c r="H132" s="197" t="n">
        <v>40.474</v>
      </c>
      <c r="I132" s="198" t="n">
        <v>0</v>
      </c>
      <c r="J132" s="199" t="n">
        <f aca="false">ROUND(I132*H132,2)</f>
        <v>0</v>
      </c>
      <c r="K132" s="200"/>
      <c r="L132" s="111"/>
      <c r="M132" s="201"/>
      <c r="N132" s="202" t="s">
        <v>41</v>
      </c>
      <c r="O132" s="203" t="n">
        <v>0.755</v>
      </c>
      <c r="P132" s="203" t="n">
        <f aca="false">O132*H132</f>
        <v>30.55787</v>
      </c>
      <c r="Q132" s="203" t="n">
        <v>0.00576</v>
      </c>
      <c r="R132" s="203" t="n">
        <f aca="false">Q132*H132</f>
        <v>0.23313024</v>
      </c>
      <c r="S132" s="203" t="n">
        <v>0</v>
      </c>
      <c r="T132" s="204" t="n">
        <f aca="false">S132*H132</f>
        <v>0</v>
      </c>
      <c r="U132" s="110"/>
      <c r="V132" s="110"/>
      <c r="W132" s="110"/>
      <c r="X132" s="110"/>
      <c r="Y132" s="110"/>
      <c r="Z132" s="110"/>
      <c r="AA132" s="110"/>
      <c r="AB132" s="110"/>
      <c r="AC132" s="110"/>
      <c r="AD132" s="110"/>
      <c r="AE132" s="110"/>
      <c r="AR132" s="205" t="s">
        <v>143</v>
      </c>
      <c r="AT132" s="205" t="s">
        <v>139</v>
      </c>
      <c r="AU132" s="205" t="s">
        <v>85</v>
      </c>
      <c r="AY132" s="102" t="s">
        <v>136</v>
      </c>
      <c r="BE132" s="206" t="n">
        <f aca="false">IF(N132="základní",J132,0)</f>
        <v>0</v>
      </c>
      <c r="BF132" s="206" t="n">
        <f aca="false">IF(N132="snížená",J132,0)</f>
        <v>0</v>
      </c>
      <c r="BG132" s="206" t="n">
        <f aca="false">IF(N132="zákl. přenesená",J132,0)</f>
        <v>0</v>
      </c>
      <c r="BH132" s="206" t="n">
        <f aca="false">IF(N132="sníž. přenesená",J132,0)</f>
        <v>0</v>
      </c>
      <c r="BI132" s="206" t="n">
        <f aca="false">IF(N132="nulová",J132,0)</f>
        <v>0</v>
      </c>
      <c r="BJ132" s="102" t="s">
        <v>18</v>
      </c>
      <c r="BK132" s="206" t="n">
        <f aca="false">ROUND(I132*H132,2)</f>
        <v>0</v>
      </c>
      <c r="BL132" s="102" t="s">
        <v>143</v>
      </c>
      <c r="BM132" s="205" t="s">
        <v>688</v>
      </c>
    </row>
    <row r="133" s="216" customFormat="true" ht="12.8" hidden="true" customHeight="false" outlineLevel="0" collapsed="false">
      <c r="B133" s="217"/>
      <c r="D133" s="209" t="s">
        <v>145</v>
      </c>
      <c r="E133" s="218"/>
      <c r="F133" s="219" t="s">
        <v>689</v>
      </c>
      <c r="H133" s="220" t="n">
        <v>20.874</v>
      </c>
      <c r="I133" s="221"/>
      <c r="L133" s="217"/>
      <c r="M133" s="222"/>
      <c r="N133" s="223"/>
      <c r="O133" s="223"/>
      <c r="P133" s="223"/>
      <c r="Q133" s="223"/>
      <c r="R133" s="223"/>
      <c r="S133" s="223"/>
      <c r="T133" s="224"/>
      <c r="AT133" s="218" t="s">
        <v>145</v>
      </c>
      <c r="AU133" s="218" t="s">
        <v>85</v>
      </c>
      <c r="AV133" s="216" t="s">
        <v>85</v>
      </c>
      <c r="AW133" s="216" t="s">
        <v>33</v>
      </c>
      <c r="AX133" s="216" t="s">
        <v>76</v>
      </c>
      <c r="AY133" s="218" t="s">
        <v>136</v>
      </c>
    </row>
    <row r="134" s="216" customFormat="true" ht="12.8" hidden="true" customHeight="false" outlineLevel="0" collapsed="false">
      <c r="B134" s="217"/>
      <c r="D134" s="209" t="s">
        <v>145</v>
      </c>
      <c r="E134" s="218"/>
      <c r="F134" s="219" t="s">
        <v>690</v>
      </c>
      <c r="H134" s="220" t="n">
        <v>19.6</v>
      </c>
      <c r="I134" s="221"/>
      <c r="L134" s="217"/>
      <c r="M134" s="222"/>
      <c r="N134" s="223"/>
      <c r="O134" s="223"/>
      <c r="P134" s="223"/>
      <c r="Q134" s="223"/>
      <c r="R134" s="223"/>
      <c r="S134" s="223"/>
      <c r="T134" s="224"/>
      <c r="AT134" s="218" t="s">
        <v>145</v>
      </c>
      <c r="AU134" s="218" t="s">
        <v>85</v>
      </c>
      <c r="AV134" s="216" t="s">
        <v>85</v>
      </c>
      <c r="AW134" s="216" t="s">
        <v>33</v>
      </c>
      <c r="AX134" s="216" t="s">
        <v>76</v>
      </c>
      <c r="AY134" s="218" t="s">
        <v>136</v>
      </c>
    </row>
    <row r="135" s="225" customFormat="true" ht="12.8" hidden="true" customHeight="false" outlineLevel="0" collapsed="false">
      <c r="B135" s="226"/>
      <c r="D135" s="209" t="s">
        <v>145</v>
      </c>
      <c r="E135" s="227"/>
      <c r="F135" s="228" t="s">
        <v>149</v>
      </c>
      <c r="H135" s="229" t="n">
        <v>40.474</v>
      </c>
      <c r="I135" s="230"/>
      <c r="L135" s="226"/>
      <c r="M135" s="231"/>
      <c r="N135" s="232"/>
      <c r="O135" s="232"/>
      <c r="P135" s="232"/>
      <c r="Q135" s="232"/>
      <c r="R135" s="232"/>
      <c r="S135" s="232"/>
      <c r="T135" s="233"/>
      <c r="AT135" s="227" t="s">
        <v>145</v>
      </c>
      <c r="AU135" s="227" t="s">
        <v>85</v>
      </c>
      <c r="AV135" s="225" t="s">
        <v>143</v>
      </c>
      <c r="AW135" s="225" t="s">
        <v>33</v>
      </c>
      <c r="AX135" s="225" t="s">
        <v>18</v>
      </c>
      <c r="AY135" s="227" t="s">
        <v>136</v>
      </c>
    </row>
    <row r="136" s="113" customFormat="true" ht="16.5" hidden="false" customHeight="true" outlineLevel="0" collapsed="false">
      <c r="A136" s="110"/>
      <c r="B136" s="111"/>
      <c r="C136" s="193" t="s">
        <v>345</v>
      </c>
      <c r="D136" s="193" t="s">
        <v>139</v>
      </c>
      <c r="E136" s="194" t="s">
        <v>691</v>
      </c>
      <c r="F136" s="195" t="s">
        <v>692</v>
      </c>
      <c r="G136" s="196" t="s">
        <v>142</v>
      </c>
      <c r="H136" s="197" t="n">
        <v>40.474</v>
      </c>
      <c r="I136" s="198" t="n">
        <v>0</v>
      </c>
      <c r="J136" s="199" t="n">
        <f aca="false">ROUND(I136*H136,2)</f>
        <v>0</v>
      </c>
      <c r="K136" s="200"/>
      <c r="L136" s="111"/>
      <c r="M136" s="201"/>
      <c r="N136" s="202" t="s">
        <v>41</v>
      </c>
      <c r="O136" s="203" t="n">
        <v>0.26</v>
      </c>
      <c r="P136" s="203" t="n">
        <f aca="false">O136*H136</f>
        <v>10.52324</v>
      </c>
      <c r="Q136" s="203" t="n">
        <v>0</v>
      </c>
      <c r="R136" s="203" t="n">
        <f aca="false">Q136*H136</f>
        <v>0</v>
      </c>
      <c r="S136" s="203" t="n">
        <v>0</v>
      </c>
      <c r="T136" s="204" t="n">
        <f aca="false">S136*H136</f>
        <v>0</v>
      </c>
      <c r="U136" s="110"/>
      <c r="V136" s="110"/>
      <c r="W136" s="110"/>
      <c r="X136" s="110"/>
      <c r="Y136" s="110"/>
      <c r="Z136" s="110"/>
      <c r="AA136" s="110"/>
      <c r="AB136" s="110"/>
      <c r="AC136" s="110"/>
      <c r="AD136" s="110"/>
      <c r="AE136" s="110"/>
      <c r="AR136" s="205" t="s">
        <v>143</v>
      </c>
      <c r="AT136" s="205" t="s">
        <v>139</v>
      </c>
      <c r="AU136" s="205" t="s">
        <v>85</v>
      </c>
      <c r="AY136" s="102" t="s">
        <v>136</v>
      </c>
      <c r="BE136" s="206" t="n">
        <f aca="false">IF(N136="základní",J136,0)</f>
        <v>0</v>
      </c>
      <c r="BF136" s="206" t="n">
        <f aca="false">IF(N136="snížená",J136,0)</f>
        <v>0</v>
      </c>
      <c r="BG136" s="206" t="n">
        <f aca="false">IF(N136="zákl. přenesená",J136,0)</f>
        <v>0</v>
      </c>
      <c r="BH136" s="206" t="n">
        <f aca="false">IF(N136="sníž. přenesená",J136,0)</f>
        <v>0</v>
      </c>
      <c r="BI136" s="206" t="n">
        <f aca="false">IF(N136="nulová",J136,0)</f>
        <v>0</v>
      </c>
      <c r="BJ136" s="102" t="s">
        <v>18</v>
      </c>
      <c r="BK136" s="206" t="n">
        <f aca="false">ROUND(I136*H136,2)</f>
        <v>0</v>
      </c>
      <c r="BL136" s="102" t="s">
        <v>143</v>
      </c>
      <c r="BM136" s="205" t="s">
        <v>693</v>
      </c>
    </row>
    <row r="137" s="113" customFormat="true" ht="24.15" hidden="false" customHeight="true" outlineLevel="0" collapsed="false">
      <c r="A137" s="110"/>
      <c r="B137" s="111"/>
      <c r="C137" s="193" t="s">
        <v>353</v>
      </c>
      <c r="D137" s="193" t="s">
        <v>139</v>
      </c>
      <c r="E137" s="194" t="s">
        <v>694</v>
      </c>
      <c r="F137" s="195" t="s">
        <v>695</v>
      </c>
      <c r="G137" s="196" t="s">
        <v>182</v>
      </c>
      <c r="H137" s="197" t="n">
        <v>0.721</v>
      </c>
      <c r="I137" s="198" t="n">
        <v>0</v>
      </c>
      <c r="J137" s="199" t="n">
        <f aca="false">ROUND(I137*H137,2)</f>
        <v>0</v>
      </c>
      <c r="K137" s="200"/>
      <c r="L137" s="111"/>
      <c r="M137" s="201"/>
      <c r="N137" s="202" t="s">
        <v>41</v>
      </c>
      <c r="O137" s="203" t="n">
        <v>28.692</v>
      </c>
      <c r="P137" s="203" t="n">
        <f aca="false">O137*H137</f>
        <v>20.686932</v>
      </c>
      <c r="Q137" s="203" t="n">
        <v>1.05291</v>
      </c>
      <c r="R137" s="203" t="n">
        <f aca="false">Q137*H137</f>
        <v>0.75914811</v>
      </c>
      <c r="S137" s="203" t="n">
        <v>0</v>
      </c>
      <c r="T137" s="204" t="n">
        <f aca="false">S137*H137</f>
        <v>0</v>
      </c>
      <c r="U137" s="110"/>
      <c r="V137" s="110"/>
      <c r="W137" s="110"/>
      <c r="X137" s="110"/>
      <c r="Y137" s="110"/>
      <c r="Z137" s="110"/>
      <c r="AA137" s="110"/>
      <c r="AB137" s="110"/>
      <c r="AC137" s="110"/>
      <c r="AD137" s="110"/>
      <c r="AE137" s="110"/>
      <c r="AR137" s="205" t="s">
        <v>143</v>
      </c>
      <c r="AT137" s="205" t="s">
        <v>139</v>
      </c>
      <c r="AU137" s="205" t="s">
        <v>85</v>
      </c>
      <c r="AY137" s="102" t="s">
        <v>136</v>
      </c>
      <c r="BE137" s="206" t="n">
        <f aca="false">IF(N137="základní",J137,0)</f>
        <v>0</v>
      </c>
      <c r="BF137" s="206" t="n">
        <f aca="false">IF(N137="snížená",J137,0)</f>
        <v>0</v>
      </c>
      <c r="BG137" s="206" t="n">
        <f aca="false">IF(N137="zákl. přenesená",J137,0)</f>
        <v>0</v>
      </c>
      <c r="BH137" s="206" t="n">
        <f aca="false">IF(N137="sníž. přenesená",J137,0)</f>
        <v>0</v>
      </c>
      <c r="BI137" s="206" t="n">
        <f aca="false">IF(N137="nulová",J137,0)</f>
        <v>0</v>
      </c>
      <c r="BJ137" s="102" t="s">
        <v>18</v>
      </c>
      <c r="BK137" s="206" t="n">
        <f aca="false">ROUND(I137*H137,2)</f>
        <v>0</v>
      </c>
      <c r="BL137" s="102" t="s">
        <v>143</v>
      </c>
      <c r="BM137" s="205" t="s">
        <v>696</v>
      </c>
    </row>
    <row r="138" s="216" customFormat="true" ht="12.8" hidden="true" customHeight="false" outlineLevel="0" collapsed="false">
      <c r="B138" s="217"/>
      <c r="D138" s="209" t="s">
        <v>145</v>
      </c>
      <c r="E138" s="218"/>
      <c r="F138" s="219" t="s">
        <v>697</v>
      </c>
      <c r="H138" s="220" t="n">
        <v>0.721</v>
      </c>
      <c r="I138" s="221"/>
      <c r="L138" s="217"/>
      <c r="M138" s="222"/>
      <c r="N138" s="223"/>
      <c r="O138" s="223"/>
      <c r="P138" s="223"/>
      <c r="Q138" s="223"/>
      <c r="R138" s="223"/>
      <c r="S138" s="223"/>
      <c r="T138" s="224"/>
      <c r="AT138" s="218" t="s">
        <v>145</v>
      </c>
      <c r="AU138" s="218" t="s">
        <v>85</v>
      </c>
      <c r="AV138" s="216" t="s">
        <v>85</v>
      </c>
      <c r="AW138" s="216" t="s">
        <v>33</v>
      </c>
      <c r="AX138" s="216" t="s">
        <v>18</v>
      </c>
      <c r="AY138" s="218" t="s">
        <v>136</v>
      </c>
    </row>
    <row r="139" s="113" customFormat="true" ht="24.15" hidden="false" customHeight="true" outlineLevel="0" collapsed="false">
      <c r="A139" s="110"/>
      <c r="B139" s="111"/>
      <c r="C139" s="193" t="s">
        <v>211</v>
      </c>
      <c r="D139" s="193" t="s">
        <v>139</v>
      </c>
      <c r="E139" s="194" t="s">
        <v>185</v>
      </c>
      <c r="F139" s="195" t="s">
        <v>186</v>
      </c>
      <c r="G139" s="196" t="s">
        <v>182</v>
      </c>
      <c r="H139" s="197" t="n">
        <v>2.39</v>
      </c>
      <c r="I139" s="198" t="n">
        <v>0</v>
      </c>
      <c r="J139" s="199" t="n">
        <f aca="false">ROUND(I139*H139,2)</f>
        <v>0</v>
      </c>
      <c r="K139" s="200"/>
      <c r="L139" s="111"/>
      <c r="M139" s="201"/>
      <c r="N139" s="202" t="s">
        <v>41</v>
      </c>
      <c r="O139" s="203" t="n">
        <v>0.125</v>
      </c>
      <c r="P139" s="203" t="n">
        <f aca="false">O139*H139</f>
        <v>0.29875</v>
      </c>
      <c r="Q139" s="203" t="n">
        <v>0</v>
      </c>
      <c r="R139" s="203" t="n">
        <f aca="false">Q139*H139</f>
        <v>0</v>
      </c>
      <c r="S139" s="203" t="n">
        <v>0</v>
      </c>
      <c r="T139" s="204" t="n">
        <f aca="false">S139*H139</f>
        <v>0</v>
      </c>
      <c r="U139" s="110"/>
      <c r="V139" s="110"/>
      <c r="W139" s="110"/>
      <c r="X139" s="110"/>
      <c r="Y139" s="110"/>
      <c r="Z139" s="110"/>
      <c r="AA139" s="110"/>
      <c r="AB139" s="110"/>
      <c r="AC139" s="110"/>
      <c r="AD139" s="110"/>
      <c r="AE139" s="110"/>
      <c r="AR139" s="205" t="s">
        <v>143</v>
      </c>
      <c r="AT139" s="205" t="s">
        <v>139</v>
      </c>
      <c r="AU139" s="205" t="s">
        <v>85</v>
      </c>
      <c r="AY139" s="102" t="s">
        <v>136</v>
      </c>
      <c r="BE139" s="206" t="n">
        <f aca="false">IF(N139="základní",J139,0)</f>
        <v>0</v>
      </c>
      <c r="BF139" s="206" t="n">
        <f aca="false">IF(N139="snížená",J139,0)</f>
        <v>0</v>
      </c>
      <c r="BG139" s="206" t="n">
        <f aca="false">IF(N139="zákl. přenesená",J139,0)</f>
        <v>0</v>
      </c>
      <c r="BH139" s="206" t="n">
        <f aca="false">IF(N139="sníž. přenesená",J139,0)</f>
        <v>0</v>
      </c>
      <c r="BI139" s="206" t="n">
        <f aca="false">IF(N139="nulová",J139,0)</f>
        <v>0</v>
      </c>
      <c r="BJ139" s="102" t="s">
        <v>18</v>
      </c>
      <c r="BK139" s="206" t="n">
        <f aca="false">ROUND(I139*H139,2)</f>
        <v>0</v>
      </c>
      <c r="BL139" s="102" t="s">
        <v>143</v>
      </c>
      <c r="BM139" s="205" t="s">
        <v>698</v>
      </c>
    </row>
    <row r="140" s="180" customFormat="true" ht="22.8" hidden="false" customHeight="true" outlineLevel="0" collapsed="false">
      <c r="B140" s="181"/>
      <c r="D140" s="182" t="s">
        <v>75</v>
      </c>
      <c r="E140" s="191" t="s">
        <v>150</v>
      </c>
      <c r="F140" s="191" t="s">
        <v>151</v>
      </c>
      <c r="I140" s="234"/>
      <c r="J140" s="192" t="n">
        <f aca="false">BK140</f>
        <v>0</v>
      </c>
      <c r="L140" s="181"/>
      <c r="M140" s="185"/>
      <c r="N140" s="186"/>
      <c r="O140" s="186"/>
      <c r="P140" s="187" t="n">
        <f aca="false">SUM(P141:P143)</f>
        <v>0.8</v>
      </c>
      <c r="Q140" s="186"/>
      <c r="R140" s="187" t="n">
        <f aca="false">SUM(R141:R143)</f>
        <v>0.00152</v>
      </c>
      <c r="S140" s="186"/>
      <c r="T140" s="188" t="n">
        <f aca="false">SUM(T141:T143)</f>
        <v>0</v>
      </c>
      <c r="AR140" s="182" t="s">
        <v>18</v>
      </c>
      <c r="AT140" s="189" t="s">
        <v>75</v>
      </c>
      <c r="AU140" s="189" t="s">
        <v>18</v>
      </c>
      <c r="AY140" s="182" t="s">
        <v>136</v>
      </c>
      <c r="BK140" s="190" t="n">
        <f aca="false">SUM(BK141:BK143)</f>
        <v>0</v>
      </c>
    </row>
    <row r="141" s="113" customFormat="true" ht="24.15" hidden="false" customHeight="true" outlineLevel="0" collapsed="false">
      <c r="A141" s="110"/>
      <c r="B141" s="111"/>
      <c r="C141" s="193" t="s">
        <v>403</v>
      </c>
      <c r="D141" s="193" t="s">
        <v>139</v>
      </c>
      <c r="E141" s="194" t="s">
        <v>699</v>
      </c>
      <c r="F141" s="195" t="s">
        <v>700</v>
      </c>
      <c r="G141" s="196" t="s">
        <v>222</v>
      </c>
      <c r="H141" s="197" t="n">
        <v>4</v>
      </c>
      <c r="I141" s="198" t="n">
        <v>0</v>
      </c>
      <c r="J141" s="199" t="n">
        <f aca="false">ROUND(I141*H141,2)</f>
        <v>0</v>
      </c>
      <c r="K141" s="200"/>
      <c r="L141" s="111"/>
      <c r="M141" s="201"/>
      <c r="N141" s="202" t="s">
        <v>41</v>
      </c>
      <c r="O141" s="203" t="n">
        <v>0.2</v>
      </c>
      <c r="P141" s="203" t="n">
        <f aca="false">O141*H141</f>
        <v>0.8</v>
      </c>
      <c r="Q141" s="203" t="n">
        <v>0</v>
      </c>
      <c r="R141" s="203" t="n">
        <f aca="false">Q141*H141</f>
        <v>0</v>
      </c>
      <c r="S141" s="203" t="n">
        <v>0</v>
      </c>
      <c r="T141" s="204" t="n">
        <f aca="false">S141*H141</f>
        <v>0</v>
      </c>
      <c r="U141" s="110"/>
      <c r="V141" s="110"/>
      <c r="W141" s="110"/>
      <c r="X141" s="110"/>
      <c r="Y141" s="110"/>
      <c r="Z141" s="110"/>
      <c r="AA141" s="110"/>
      <c r="AB141" s="110"/>
      <c r="AC141" s="110"/>
      <c r="AD141" s="110"/>
      <c r="AE141" s="110"/>
      <c r="AR141" s="205" t="s">
        <v>143</v>
      </c>
      <c r="AT141" s="205" t="s">
        <v>139</v>
      </c>
      <c r="AU141" s="205" t="s">
        <v>85</v>
      </c>
      <c r="AY141" s="102" t="s">
        <v>136</v>
      </c>
      <c r="BE141" s="206" t="n">
        <f aca="false">IF(N141="základní",J141,0)</f>
        <v>0</v>
      </c>
      <c r="BF141" s="206" t="n">
        <f aca="false">IF(N141="snížená",J141,0)</f>
        <v>0</v>
      </c>
      <c r="BG141" s="206" t="n">
        <f aca="false">IF(N141="zákl. přenesená",J141,0)</f>
        <v>0</v>
      </c>
      <c r="BH141" s="206" t="n">
        <f aca="false">IF(N141="sníž. přenesená",J141,0)</f>
        <v>0</v>
      </c>
      <c r="BI141" s="206" t="n">
        <f aca="false">IF(N141="nulová",J141,0)</f>
        <v>0</v>
      </c>
      <c r="BJ141" s="102" t="s">
        <v>18</v>
      </c>
      <c r="BK141" s="206" t="n">
        <f aca="false">ROUND(I141*H141,2)</f>
        <v>0</v>
      </c>
      <c r="BL141" s="102" t="s">
        <v>143</v>
      </c>
      <c r="BM141" s="205" t="s">
        <v>701</v>
      </c>
    </row>
    <row r="142" s="216" customFormat="true" ht="12.8" hidden="true" customHeight="false" outlineLevel="0" collapsed="false">
      <c r="B142" s="217"/>
      <c r="D142" s="209" t="s">
        <v>145</v>
      </c>
      <c r="E142" s="218"/>
      <c r="F142" s="219" t="s">
        <v>143</v>
      </c>
      <c r="H142" s="220" t="n">
        <v>4</v>
      </c>
      <c r="I142" s="221"/>
      <c r="L142" s="217"/>
      <c r="M142" s="222"/>
      <c r="N142" s="223"/>
      <c r="O142" s="223"/>
      <c r="P142" s="223"/>
      <c r="Q142" s="223"/>
      <c r="R142" s="223"/>
      <c r="S142" s="223"/>
      <c r="T142" s="224"/>
      <c r="AT142" s="218" t="s">
        <v>145</v>
      </c>
      <c r="AU142" s="218" t="s">
        <v>85</v>
      </c>
      <c r="AV142" s="216" t="s">
        <v>85</v>
      </c>
      <c r="AW142" s="216" t="s">
        <v>33</v>
      </c>
      <c r="AX142" s="216" t="s">
        <v>18</v>
      </c>
      <c r="AY142" s="218" t="s">
        <v>136</v>
      </c>
    </row>
    <row r="143" s="113" customFormat="true" ht="21.75" hidden="false" customHeight="true" outlineLevel="0" collapsed="false">
      <c r="A143" s="110"/>
      <c r="B143" s="111"/>
      <c r="C143" s="235" t="s">
        <v>409</v>
      </c>
      <c r="D143" s="235" t="s">
        <v>219</v>
      </c>
      <c r="E143" s="236" t="s">
        <v>702</v>
      </c>
      <c r="F143" s="237" t="s">
        <v>703</v>
      </c>
      <c r="G143" s="238" t="s">
        <v>222</v>
      </c>
      <c r="H143" s="239" t="n">
        <v>4</v>
      </c>
      <c r="I143" s="240" t="n">
        <v>0</v>
      </c>
      <c r="J143" s="241" t="n">
        <f aca="false">ROUND(I143*H143,2)</f>
        <v>0</v>
      </c>
      <c r="K143" s="242"/>
      <c r="L143" s="243"/>
      <c r="M143" s="244"/>
      <c r="N143" s="245" t="s">
        <v>41</v>
      </c>
      <c r="O143" s="203" t="n">
        <v>0</v>
      </c>
      <c r="P143" s="203" t="n">
        <f aca="false">O143*H143</f>
        <v>0</v>
      </c>
      <c r="Q143" s="203" t="n">
        <v>0.00038</v>
      </c>
      <c r="R143" s="203" t="n">
        <f aca="false">Q143*H143</f>
        <v>0.00152</v>
      </c>
      <c r="S143" s="203" t="n">
        <v>0</v>
      </c>
      <c r="T143" s="204" t="n">
        <f aca="false">S143*H143</f>
        <v>0</v>
      </c>
      <c r="U143" s="110"/>
      <c r="V143" s="110"/>
      <c r="W143" s="110"/>
      <c r="X143" s="110"/>
      <c r="Y143" s="110"/>
      <c r="Z143" s="110"/>
      <c r="AA143" s="110"/>
      <c r="AB143" s="110"/>
      <c r="AC143" s="110"/>
      <c r="AD143" s="110"/>
      <c r="AE143" s="110"/>
      <c r="AR143" s="205" t="s">
        <v>184</v>
      </c>
      <c r="AT143" s="205" t="s">
        <v>219</v>
      </c>
      <c r="AU143" s="205" t="s">
        <v>85</v>
      </c>
      <c r="AY143" s="102" t="s">
        <v>136</v>
      </c>
      <c r="BE143" s="206" t="n">
        <f aca="false">IF(N143="základní",J143,0)</f>
        <v>0</v>
      </c>
      <c r="BF143" s="206" t="n">
        <f aca="false">IF(N143="snížená",J143,0)</f>
        <v>0</v>
      </c>
      <c r="BG143" s="206" t="n">
        <f aca="false">IF(N143="zákl. přenesená",J143,0)</f>
        <v>0</v>
      </c>
      <c r="BH143" s="206" t="n">
        <f aca="false">IF(N143="sníž. přenesená",J143,0)</f>
        <v>0</v>
      </c>
      <c r="BI143" s="206" t="n">
        <f aca="false">IF(N143="nulová",J143,0)</f>
        <v>0</v>
      </c>
      <c r="BJ143" s="102" t="s">
        <v>18</v>
      </c>
      <c r="BK143" s="206" t="n">
        <f aca="false">ROUND(I143*H143,2)</f>
        <v>0</v>
      </c>
      <c r="BL143" s="102" t="s">
        <v>143</v>
      </c>
      <c r="BM143" s="205" t="s">
        <v>704</v>
      </c>
    </row>
    <row r="144" s="180" customFormat="true" ht="22.8" hidden="false" customHeight="true" outlineLevel="0" collapsed="false">
      <c r="B144" s="181"/>
      <c r="D144" s="182" t="s">
        <v>75</v>
      </c>
      <c r="E144" s="191" t="s">
        <v>156</v>
      </c>
      <c r="F144" s="191" t="s">
        <v>157</v>
      </c>
      <c r="I144" s="234"/>
      <c r="J144" s="192" t="n">
        <f aca="false">BK144</f>
        <v>0</v>
      </c>
      <c r="L144" s="181"/>
      <c r="M144" s="185"/>
      <c r="N144" s="186"/>
      <c r="O144" s="186"/>
      <c r="P144" s="187" t="n">
        <f aca="false">SUM(P145:P154)</f>
        <v>5.57784</v>
      </c>
      <c r="Q144" s="186"/>
      <c r="R144" s="187" t="n">
        <f aca="false">SUM(R145:R154)</f>
        <v>0.0001152</v>
      </c>
      <c r="S144" s="186"/>
      <c r="T144" s="188" t="n">
        <f aca="false">SUM(T145:T154)</f>
        <v>2.104536</v>
      </c>
      <c r="AR144" s="182" t="s">
        <v>18</v>
      </c>
      <c r="AT144" s="189" t="s">
        <v>75</v>
      </c>
      <c r="AU144" s="189" t="s">
        <v>18</v>
      </c>
      <c r="AY144" s="182" t="s">
        <v>136</v>
      </c>
      <c r="BK144" s="190" t="n">
        <f aca="false">SUM(BK145:BK154)</f>
        <v>0</v>
      </c>
    </row>
    <row r="145" s="113" customFormat="true" ht="24.15" hidden="false" customHeight="true" outlineLevel="0" collapsed="false">
      <c r="A145" s="110"/>
      <c r="B145" s="111"/>
      <c r="C145" s="193" t="s">
        <v>205</v>
      </c>
      <c r="D145" s="193" t="s">
        <v>139</v>
      </c>
      <c r="E145" s="194" t="s">
        <v>486</v>
      </c>
      <c r="F145" s="195" t="s">
        <v>705</v>
      </c>
      <c r="G145" s="196" t="s">
        <v>142</v>
      </c>
      <c r="H145" s="197" t="n">
        <v>341.109</v>
      </c>
      <c r="I145" s="198" t="n">
        <v>0</v>
      </c>
      <c r="J145" s="199" t="n">
        <f aca="false">ROUND(I145*H145,2)</f>
        <v>0</v>
      </c>
      <c r="K145" s="200"/>
      <c r="L145" s="111"/>
      <c r="M145" s="201"/>
      <c r="N145" s="202" t="s">
        <v>41</v>
      </c>
      <c r="O145" s="203" t="n">
        <v>0</v>
      </c>
      <c r="P145" s="203" t="n">
        <f aca="false">O145*H145</f>
        <v>0</v>
      </c>
      <c r="Q145" s="203" t="n">
        <v>0</v>
      </c>
      <c r="R145" s="203" t="n">
        <f aca="false">Q145*H145</f>
        <v>0</v>
      </c>
      <c r="S145" s="203" t="n">
        <v>0</v>
      </c>
      <c r="T145" s="204" t="n">
        <f aca="false">S145*H145</f>
        <v>0</v>
      </c>
      <c r="U145" s="110"/>
      <c r="V145" s="110"/>
      <c r="W145" s="110"/>
      <c r="X145" s="110"/>
      <c r="Y145" s="110"/>
      <c r="Z145" s="110"/>
      <c r="AA145" s="110"/>
      <c r="AB145" s="110"/>
      <c r="AC145" s="110"/>
      <c r="AD145" s="110"/>
      <c r="AE145" s="110"/>
      <c r="AR145" s="205" t="s">
        <v>143</v>
      </c>
      <c r="AT145" s="205" t="s">
        <v>139</v>
      </c>
      <c r="AU145" s="205" t="s">
        <v>85</v>
      </c>
      <c r="AY145" s="102" t="s">
        <v>136</v>
      </c>
      <c r="BE145" s="206" t="n">
        <f aca="false">IF(N145="základní",J145,0)</f>
        <v>0</v>
      </c>
      <c r="BF145" s="206" t="n">
        <f aca="false">IF(N145="snížená",J145,0)</f>
        <v>0</v>
      </c>
      <c r="BG145" s="206" t="n">
        <f aca="false">IF(N145="zákl. přenesená",J145,0)</f>
        <v>0</v>
      </c>
      <c r="BH145" s="206" t="n">
        <f aca="false">IF(N145="sníž. přenesená",J145,0)</f>
        <v>0</v>
      </c>
      <c r="BI145" s="206" t="n">
        <f aca="false">IF(N145="nulová",J145,0)</f>
        <v>0</v>
      </c>
      <c r="BJ145" s="102" t="s">
        <v>18</v>
      </c>
      <c r="BK145" s="206" t="n">
        <f aca="false">ROUND(I145*H145,2)</f>
        <v>0</v>
      </c>
      <c r="BL145" s="102" t="s">
        <v>143</v>
      </c>
      <c r="BM145" s="205" t="s">
        <v>706</v>
      </c>
    </row>
    <row r="146" s="216" customFormat="true" ht="12.8" hidden="true" customHeight="false" outlineLevel="0" collapsed="false">
      <c r="B146" s="217"/>
      <c r="D146" s="209" t="s">
        <v>145</v>
      </c>
      <c r="E146" s="218"/>
      <c r="F146" s="219" t="s">
        <v>707</v>
      </c>
      <c r="H146" s="220" t="n">
        <v>341.109</v>
      </c>
      <c r="I146" s="221"/>
      <c r="L146" s="217"/>
      <c r="M146" s="222"/>
      <c r="N146" s="223"/>
      <c r="O146" s="223"/>
      <c r="P146" s="223"/>
      <c r="Q146" s="223"/>
      <c r="R146" s="223"/>
      <c r="S146" s="223"/>
      <c r="T146" s="224"/>
      <c r="AT146" s="218" t="s">
        <v>145</v>
      </c>
      <c r="AU146" s="218" t="s">
        <v>85</v>
      </c>
      <c r="AV146" s="216" t="s">
        <v>85</v>
      </c>
      <c r="AW146" s="216" t="s">
        <v>33</v>
      </c>
      <c r="AX146" s="216" t="s">
        <v>18</v>
      </c>
      <c r="AY146" s="218" t="s">
        <v>136</v>
      </c>
    </row>
    <row r="147" s="113" customFormat="true" ht="24.15" hidden="false" customHeight="true" outlineLevel="0" collapsed="false">
      <c r="A147" s="110"/>
      <c r="B147" s="111"/>
      <c r="C147" s="193" t="s">
        <v>419</v>
      </c>
      <c r="D147" s="193" t="s">
        <v>139</v>
      </c>
      <c r="E147" s="194" t="s">
        <v>708</v>
      </c>
      <c r="F147" s="195" t="s">
        <v>709</v>
      </c>
      <c r="G147" s="196" t="s">
        <v>142</v>
      </c>
      <c r="H147" s="197" t="n">
        <v>1</v>
      </c>
      <c r="I147" s="198" t="n">
        <v>0</v>
      </c>
      <c r="J147" s="199" t="n">
        <f aca="false">ROUND(I147*H147,2)</f>
        <v>0</v>
      </c>
      <c r="K147" s="200"/>
      <c r="L147" s="111"/>
      <c r="M147" s="201"/>
      <c r="N147" s="202" t="s">
        <v>41</v>
      </c>
      <c r="O147" s="203" t="n">
        <v>0</v>
      </c>
      <c r="P147" s="203" t="n">
        <f aca="false">O147*H147</f>
        <v>0</v>
      </c>
      <c r="Q147" s="203" t="n">
        <v>0</v>
      </c>
      <c r="R147" s="203" t="n">
        <f aca="false">Q147*H147</f>
        <v>0</v>
      </c>
      <c r="S147" s="203" t="n">
        <v>0</v>
      </c>
      <c r="T147" s="204" t="n">
        <f aca="false">S147*H147</f>
        <v>0</v>
      </c>
      <c r="U147" s="110"/>
      <c r="V147" s="110"/>
      <c r="W147" s="110"/>
      <c r="X147" s="110"/>
      <c r="Y147" s="110"/>
      <c r="Z147" s="110"/>
      <c r="AA147" s="110"/>
      <c r="AB147" s="110"/>
      <c r="AC147" s="110"/>
      <c r="AD147" s="110"/>
      <c r="AE147" s="110"/>
      <c r="AR147" s="205" t="s">
        <v>143</v>
      </c>
      <c r="AT147" s="205" t="s">
        <v>139</v>
      </c>
      <c r="AU147" s="205" t="s">
        <v>85</v>
      </c>
      <c r="AY147" s="102" t="s">
        <v>136</v>
      </c>
      <c r="BE147" s="206" t="n">
        <f aca="false">IF(N147="základní",J147,0)</f>
        <v>0</v>
      </c>
      <c r="BF147" s="206" t="n">
        <f aca="false">IF(N147="snížená",J147,0)</f>
        <v>0</v>
      </c>
      <c r="BG147" s="206" t="n">
        <f aca="false">IF(N147="zákl. přenesená",J147,0)</f>
        <v>0</v>
      </c>
      <c r="BH147" s="206" t="n">
        <f aca="false">IF(N147="sníž. přenesená",J147,0)</f>
        <v>0</v>
      </c>
      <c r="BI147" s="206" t="n">
        <f aca="false">IF(N147="nulová",J147,0)</f>
        <v>0</v>
      </c>
      <c r="BJ147" s="102" t="s">
        <v>18</v>
      </c>
      <c r="BK147" s="206" t="n">
        <f aca="false">ROUND(I147*H147,2)</f>
        <v>0</v>
      </c>
      <c r="BL147" s="102" t="s">
        <v>143</v>
      </c>
      <c r="BM147" s="205" t="s">
        <v>710</v>
      </c>
    </row>
    <row r="148" s="216" customFormat="true" ht="12.8" hidden="true" customHeight="false" outlineLevel="0" collapsed="false">
      <c r="B148" s="217"/>
      <c r="D148" s="209" t="s">
        <v>145</v>
      </c>
      <c r="E148" s="218"/>
      <c r="F148" s="219" t="s">
        <v>18</v>
      </c>
      <c r="H148" s="220" t="n">
        <v>1</v>
      </c>
      <c r="I148" s="221"/>
      <c r="L148" s="217"/>
      <c r="M148" s="222"/>
      <c r="N148" s="223"/>
      <c r="O148" s="223"/>
      <c r="P148" s="223"/>
      <c r="Q148" s="223"/>
      <c r="R148" s="223"/>
      <c r="S148" s="223"/>
      <c r="T148" s="224"/>
      <c r="AT148" s="218" t="s">
        <v>145</v>
      </c>
      <c r="AU148" s="218" t="s">
        <v>85</v>
      </c>
      <c r="AV148" s="216" t="s">
        <v>85</v>
      </c>
      <c r="AW148" s="216" t="s">
        <v>33</v>
      </c>
      <c r="AX148" s="216" t="s">
        <v>18</v>
      </c>
      <c r="AY148" s="218" t="s">
        <v>136</v>
      </c>
    </row>
    <row r="149" s="113" customFormat="true" ht="16.5" hidden="false" customHeight="true" outlineLevel="0" collapsed="false">
      <c r="A149" s="110"/>
      <c r="B149" s="111"/>
      <c r="C149" s="193" t="s">
        <v>425</v>
      </c>
      <c r="D149" s="193" t="s">
        <v>139</v>
      </c>
      <c r="E149" s="194" t="s">
        <v>711</v>
      </c>
      <c r="F149" s="195" t="s">
        <v>712</v>
      </c>
      <c r="G149" s="196" t="s">
        <v>222</v>
      </c>
      <c r="H149" s="197" t="n">
        <v>1</v>
      </c>
      <c r="I149" s="198" t="n">
        <v>0</v>
      </c>
      <c r="J149" s="199" t="n">
        <f aca="false">ROUND(I149*H149,2)</f>
        <v>0</v>
      </c>
      <c r="K149" s="200"/>
      <c r="L149" s="111"/>
      <c r="M149" s="201"/>
      <c r="N149" s="202" t="s">
        <v>41</v>
      </c>
      <c r="O149" s="203" t="n">
        <v>0</v>
      </c>
      <c r="P149" s="203" t="n">
        <f aca="false">O149*H149</f>
        <v>0</v>
      </c>
      <c r="Q149" s="203" t="n">
        <v>0</v>
      </c>
      <c r="R149" s="203" t="n">
        <f aca="false">Q149*H149</f>
        <v>0</v>
      </c>
      <c r="S149" s="203" t="n">
        <v>0</v>
      </c>
      <c r="T149" s="204" t="n">
        <f aca="false">S149*H149</f>
        <v>0</v>
      </c>
      <c r="U149" s="110"/>
      <c r="V149" s="110"/>
      <c r="W149" s="110"/>
      <c r="X149" s="110"/>
      <c r="Y149" s="110"/>
      <c r="Z149" s="110"/>
      <c r="AA149" s="110"/>
      <c r="AB149" s="110"/>
      <c r="AC149" s="110"/>
      <c r="AD149" s="110"/>
      <c r="AE149" s="110"/>
      <c r="AR149" s="205" t="s">
        <v>143</v>
      </c>
      <c r="AT149" s="205" t="s">
        <v>139</v>
      </c>
      <c r="AU149" s="205" t="s">
        <v>85</v>
      </c>
      <c r="AY149" s="102" t="s">
        <v>136</v>
      </c>
      <c r="BE149" s="206" t="n">
        <f aca="false">IF(N149="základní",J149,0)</f>
        <v>0</v>
      </c>
      <c r="BF149" s="206" t="n">
        <f aca="false">IF(N149="snížená",J149,0)</f>
        <v>0</v>
      </c>
      <c r="BG149" s="206" t="n">
        <f aca="false">IF(N149="zákl. přenesená",J149,0)</f>
        <v>0</v>
      </c>
      <c r="BH149" s="206" t="n">
        <f aca="false">IF(N149="sníž. přenesená",J149,0)</f>
        <v>0</v>
      </c>
      <c r="BI149" s="206" t="n">
        <f aca="false">IF(N149="nulová",J149,0)</f>
        <v>0</v>
      </c>
      <c r="BJ149" s="102" t="s">
        <v>18</v>
      </c>
      <c r="BK149" s="206" t="n">
        <f aca="false">ROUND(I149*H149,2)</f>
        <v>0</v>
      </c>
      <c r="BL149" s="102" t="s">
        <v>143</v>
      </c>
      <c r="BM149" s="205" t="s">
        <v>713</v>
      </c>
    </row>
    <row r="150" s="216" customFormat="true" ht="12.8" hidden="true" customHeight="false" outlineLevel="0" collapsed="false">
      <c r="B150" s="217"/>
      <c r="D150" s="209" t="s">
        <v>145</v>
      </c>
      <c r="E150" s="218"/>
      <c r="F150" s="219" t="s">
        <v>18</v>
      </c>
      <c r="H150" s="220" t="n">
        <v>1</v>
      </c>
      <c r="I150" s="221"/>
      <c r="L150" s="217"/>
      <c r="M150" s="222"/>
      <c r="N150" s="223"/>
      <c r="O150" s="223"/>
      <c r="P150" s="223"/>
      <c r="Q150" s="223"/>
      <c r="R150" s="223"/>
      <c r="S150" s="223"/>
      <c r="T150" s="224"/>
      <c r="AT150" s="218" t="s">
        <v>145</v>
      </c>
      <c r="AU150" s="218" t="s">
        <v>85</v>
      </c>
      <c r="AV150" s="216" t="s">
        <v>85</v>
      </c>
      <c r="AW150" s="216" t="s">
        <v>33</v>
      </c>
      <c r="AX150" s="216" t="s">
        <v>18</v>
      </c>
      <c r="AY150" s="218" t="s">
        <v>136</v>
      </c>
    </row>
    <row r="151" s="113" customFormat="true" ht="21.75" hidden="false" customHeight="true" outlineLevel="0" collapsed="false">
      <c r="A151" s="110"/>
      <c r="B151" s="111"/>
      <c r="C151" s="193" t="s">
        <v>184</v>
      </c>
      <c r="D151" s="193" t="s">
        <v>139</v>
      </c>
      <c r="E151" s="194" t="s">
        <v>714</v>
      </c>
      <c r="F151" s="195" t="s">
        <v>715</v>
      </c>
      <c r="G151" s="196" t="s">
        <v>458</v>
      </c>
      <c r="H151" s="197" t="n">
        <v>1.256</v>
      </c>
      <c r="I151" s="198" t="n">
        <v>0</v>
      </c>
      <c r="J151" s="199" t="n">
        <f aca="false">ROUND(I151*H151,2)</f>
        <v>0</v>
      </c>
      <c r="K151" s="200"/>
      <c r="L151" s="111"/>
      <c r="M151" s="201"/>
      <c r="N151" s="202" t="s">
        <v>41</v>
      </c>
      <c r="O151" s="203" t="n">
        <v>2.79</v>
      </c>
      <c r="P151" s="203" t="n">
        <f aca="false">O151*H151</f>
        <v>3.50424</v>
      </c>
      <c r="Q151" s="203" t="n">
        <v>0</v>
      </c>
      <c r="R151" s="203" t="n">
        <f aca="false">Q151*H151</f>
        <v>0</v>
      </c>
      <c r="S151" s="203" t="n">
        <v>1.671</v>
      </c>
      <c r="T151" s="204" t="n">
        <f aca="false">S151*H151</f>
        <v>2.098776</v>
      </c>
      <c r="U151" s="110"/>
      <c r="V151" s="110"/>
      <c r="W151" s="110"/>
      <c r="X151" s="110"/>
      <c r="Y151" s="110"/>
      <c r="Z151" s="110"/>
      <c r="AA151" s="110"/>
      <c r="AB151" s="110"/>
      <c r="AC151" s="110"/>
      <c r="AD151" s="110"/>
      <c r="AE151" s="110"/>
      <c r="AR151" s="205" t="s">
        <v>143</v>
      </c>
      <c r="AT151" s="205" t="s">
        <v>139</v>
      </c>
      <c r="AU151" s="205" t="s">
        <v>85</v>
      </c>
      <c r="AY151" s="102" t="s">
        <v>136</v>
      </c>
      <c r="BE151" s="206" t="n">
        <f aca="false">IF(N151="základní",J151,0)</f>
        <v>0</v>
      </c>
      <c r="BF151" s="206" t="n">
        <f aca="false">IF(N151="snížená",J151,0)</f>
        <v>0</v>
      </c>
      <c r="BG151" s="206" t="n">
        <f aca="false">IF(N151="zákl. přenesená",J151,0)</f>
        <v>0</v>
      </c>
      <c r="BH151" s="206" t="n">
        <f aca="false">IF(N151="sníž. přenesená",J151,0)</f>
        <v>0</v>
      </c>
      <c r="BI151" s="206" t="n">
        <f aca="false">IF(N151="nulová",J151,0)</f>
        <v>0</v>
      </c>
      <c r="BJ151" s="102" t="s">
        <v>18</v>
      </c>
      <c r="BK151" s="206" t="n">
        <f aca="false">ROUND(I151*H151,2)</f>
        <v>0</v>
      </c>
      <c r="BL151" s="102" t="s">
        <v>143</v>
      </c>
      <c r="BM151" s="205" t="s">
        <v>716</v>
      </c>
    </row>
    <row r="152" s="216" customFormat="true" ht="12.8" hidden="true" customHeight="false" outlineLevel="0" collapsed="false">
      <c r="B152" s="217"/>
      <c r="D152" s="209" t="s">
        <v>145</v>
      </c>
      <c r="E152" s="218"/>
      <c r="F152" s="219" t="s">
        <v>717</v>
      </c>
      <c r="H152" s="220" t="n">
        <v>1.256</v>
      </c>
      <c r="I152" s="221"/>
      <c r="L152" s="217"/>
      <c r="M152" s="222"/>
      <c r="N152" s="223"/>
      <c r="O152" s="223"/>
      <c r="P152" s="223"/>
      <c r="Q152" s="223"/>
      <c r="R152" s="223"/>
      <c r="S152" s="223"/>
      <c r="T152" s="224"/>
      <c r="AT152" s="218" t="s">
        <v>145</v>
      </c>
      <c r="AU152" s="218" t="s">
        <v>85</v>
      </c>
      <c r="AV152" s="216" t="s">
        <v>85</v>
      </c>
      <c r="AW152" s="216" t="s">
        <v>33</v>
      </c>
      <c r="AX152" s="216" t="s">
        <v>18</v>
      </c>
      <c r="AY152" s="218" t="s">
        <v>136</v>
      </c>
    </row>
    <row r="153" s="113" customFormat="true" ht="24.15" hidden="false" customHeight="true" outlineLevel="0" collapsed="false">
      <c r="A153" s="110"/>
      <c r="B153" s="111"/>
      <c r="C153" s="193" t="s">
        <v>367</v>
      </c>
      <c r="D153" s="193" t="s">
        <v>139</v>
      </c>
      <c r="E153" s="194" t="s">
        <v>718</v>
      </c>
      <c r="F153" s="195" t="s">
        <v>719</v>
      </c>
      <c r="G153" s="196" t="s">
        <v>319</v>
      </c>
      <c r="H153" s="197" t="n">
        <v>5.76</v>
      </c>
      <c r="I153" s="198" t="n">
        <v>0</v>
      </c>
      <c r="J153" s="199" t="n">
        <f aca="false">ROUND(I153*H153,2)</f>
        <v>0</v>
      </c>
      <c r="K153" s="200"/>
      <c r="L153" s="111"/>
      <c r="M153" s="201"/>
      <c r="N153" s="202" t="s">
        <v>41</v>
      </c>
      <c r="O153" s="203" t="n">
        <v>0.36</v>
      </c>
      <c r="P153" s="203" t="n">
        <f aca="false">O153*H153</f>
        <v>2.0736</v>
      </c>
      <c r="Q153" s="203" t="n">
        <v>2E-005</v>
      </c>
      <c r="R153" s="203" t="n">
        <f aca="false">Q153*H153</f>
        <v>0.0001152</v>
      </c>
      <c r="S153" s="203" t="n">
        <v>0.001</v>
      </c>
      <c r="T153" s="204" t="n">
        <f aca="false">S153*H153</f>
        <v>0.00576</v>
      </c>
      <c r="U153" s="110"/>
      <c r="V153" s="110"/>
      <c r="W153" s="110"/>
      <c r="X153" s="110"/>
      <c r="Y153" s="110"/>
      <c r="Z153" s="110"/>
      <c r="AA153" s="110"/>
      <c r="AB153" s="110"/>
      <c r="AC153" s="110"/>
      <c r="AD153" s="110"/>
      <c r="AE153" s="110"/>
      <c r="AR153" s="205" t="s">
        <v>143</v>
      </c>
      <c r="AT153" s="205" t="s">
        <v>139</v>
      </c>
      <c r="AU153" s="205" t="s">
        <v>85</v>
      </c>
      <c r="AY153" s="102" t="s">
        <v>136</v>
      </c>
      <c r="BE153" s="206" t="n">
        <f aca="false">IF(N153="základní",J153,0)</f>
        <v>0</v>
      </c>
      <c r="BF153" s="206" t="n">
        <f aca="false">IF(N153="snížená",J153,0)</f>
        <v>0</v>
      </c>
      <c r="BG153" s="206" t="n">
        <f aca="false">IF(N153="zákl. přenesená",J153,0)</f>
        <v>0</v>
      </c>
      <c r="BH153" s="206" t="n">
        <f aca="false">IF(N153="sníž. přenesená",J153,0)</f>
        <v>0</v>
      </c>
      <c r="BI153" s="206" t="n">
        <f aca="false">IF(N153="nulová",J153,0)</f>
        <v>0</v>
      </c>
      <c r="BJ153" s="102" t="s">
        <v>18</v>
      </c>
      <c r="BK153" s="206" t="n">
        <f aca="false">ROUND(I153*H153,2)</f>
        <v>0</v>
      </c>
      <c r="BL153" s="102" t="s">
        <v>143</v>
      </c>
      <c r="BM153" s="205" t="s">
        <v>720</v>
      </c>
    </row>
    <row r="154" s="216" customFormat="true" ht="12.8" hidden="true" customHeight="false" outlineLevel="0" collapsed="false">
      <c r="B154" s="217"/>
      <c r="D154" s="209" t="s">
        <v>145</v>
      </c>
      <c r="E154" s="218"/>
      <c r="F154" s="219" t="s">
        <v>721</v>
      </c>
      <c r="H154" s="220" t="n">
        <v>5.76</v>
      </c>
      <c r="I154" s="221"/>
      <c r="L154" s="217"/>
      <c r="M154" s="222"/>
      <c r="N154" s="223"/>
      <c r="O154" s="223"/>
      <c r="P154" s="223"/>
      <c r="Q154" s="223"/>
      <c r="R154" s="223"/>
      <c r="S154" s="223"/>
      <c r="T154" s="224"/>
      <c r="AT154" s="218" t="s">
        <v>145</v>
      </c>
      <c r="AU154" s="218" t="s">
        <v>85</v>
      </c>
      <c r="AV154" s="216" t="s">
        <v>85</v>
      </c>
      <c r="AW154" s="216" t="s">
        <v>33</v>
      </c>
      <c r="AX154" s="216" t="s">
        <v>18</v>
      </c>
      <c r="AY154" s="218" t="s">
        <v>136</v>
      </c>
    </row>
    <row r="155" s="180" customFormat="true" ht="22.8" hidden="false" customHeight="true" outlineLevel="0" collapsed="false">
      <c r="B155" s="181"/>
      <c r="D155" s="182" t="s">
        <v>75</v>
      </c>
      <c r="E155" s="191" t="s">
        <v>177</v>
      </c>
      <c r="F155" s="191" t="s">
        <v>178</v>
      </c>
      <c r="I155" s="234"/>
      <c r="J155" s="192" t="n">
        <f aca="false">BK155</f>
        <v>0</v>
      </c>
      <c r="L155" s="181"/>
      <c r="M155" s="185"/>
      <c r="N155" s="186"/>
      <c r="O155" s="186"/>
      <c r="P155" s="187" t="n">
        <f aca="false">SUM(P156:P161)</f>
        <v>19.16248</v>
      </c>
      <c r="Q155" s="186"/>
      <c r="R155" s="187" t="n">
        <f aca="false">SUM(R156:R161)</f>
        <v>0</v>
      </c>
      <c r="S155" s="186"/>
      <c r="T155" s="188" t="n">
        <f aca="false">SUM(T156:T161)</f>
        <v>0</v>
      </c>
      <c r="AR155" s="182" t="s">
        <v>18</v>
      </c>
      <c r="AT155" s="189" t="s">
        <v>75</v>
      </c>
      <c r="AU155" s="189" t="s">
        <v>18</v>
      </c>
      <c r="AY155" s="182" t="s">
        <v>136</v>
      </c>
      <c r="BK155" s="190" t="n">
        <f aca="false">SUM(BK156:BK161)</f>
        <v>0</v>
      </c>
    </row>
    <row r="156" s="113" customFormat="true" ht="24.15" hidden="false" customHeight="true" outlineLevel="0" collapsed="false">
      <c r="A156" s="110"/>
      <c r="B156" s="111"/>
      <c r="C156" s="193" t="s">
        <v>156</v>
      </c>
      <c r="D156" s="193" t="s">
        <v>139</v>
      </c>
      <c r="E156" s="194" t="s">
        <v>180</v>
      </c>
      <c r="F156" s="195" t="s">
        <v>181</v>
      </c>
      <c r="G156" s="196" t="s">
        <v>182</v>
      </c>
      <c r="H156" s="197" t="n">
        <v>2.39</v>
      </c>
      <c r="I156" s="198" t="n">
        <v>0</v>
      </c>
      <c r="J156" s="199" t="n">
        <f aca="false">ROUND(I156*H156,2)</f>
        <v>0</v>
      </c>
      <c r="K156" s="200"/>
      <c r="L156" s="111"/>
      <c r="M156" s="201"/>
      <c r="N156" s="202" t="s">
        <v>41</v>
      </c>
      <c r="O156" s="203" t="n">
        <v>2.42</v>
      </c>
      <c r="P156" s="203" t="n">
        <f aca="false">O156*H156</f>
        <v>5.7838</v>
      </c>
      <c r="Q156" s="203" t="n">
        <v>0</v>
      </c>
      <c r="R156" s="203" t="n">
        <f aca="false">Q156*H156</f>
        <v>0</v>
      </c>
      <c r="S156" s="203" t="n">
        <v>0</v>
      </c>
      <c r="T156" s="204" t="n">
        <f aca="false">S156*H156</f>
        <v>0</v>
      </c>
      <c r="U156" s="110"/>
      <c r="V156" s="110"/>
      <c r="W156" s="110"/>
      <c r="X156" s="110"/>
      <c r="Y156" s="110"/>
      <c r="Z156" s="110"/>
      <c r="AA156" s="110"/>
      <c r="AB156" s="110"/>
      <c r="AC156" s="110"/>
      <c r="AD156" s="110"/>
      <c r="AE156" s="110"/>
      <c r="AR156" s="205" t="s">
        <v>143</v>
      </c>
      <c r="AT156" s="205" t="s">
        <v>139</v>
      </c>
      <c r="AU156" s="205" t="s">
        <v>85</v>
      </c>
      <c r="AY156" s="102" t="s">
        <v>136</v>
      </c>
      <c r="BE156" s="206" t="n">
        <f aca="false">IF(N156="základní",J156,0)</f>
        <v>0</v>
      </c>
      <c r="BF156" s="206" t="n">
        <f aca="false">IF(N156="snížená",J156,0)</f>
        <v>0</v>
      </c>
      <c r="BG156" s="206" t="n">
        <f aca="false">IF(N156="zákl. přenesená",J156,0)</f>
        <v>0</v>
      </c>
      <c r="BH156" s="206" t="n">
        <f aca="false">IF(N156="sníž. přenesená",J156,0)</f>
        <v>0</v>
      </c>
      <c r="BI156" s="206" t="n">
        <f aca="false">IF(N156="nulová",J156,0)</f>
        <v>0</v>
      </c>
      <c r="BJ156" s="102" t="s">
        <v>18</v>
      </c>
      <c r="BK156" s="206" t="n">
        <f aca="false">ROUND(I156*H156,2)</f>
        <v>0</v>
      </c>
      <c r="BL156" s="102" t="s">
        <v>143</v>
      </c>
      <c r="BM156" s="205" t="s">
        <v>722</v>
      </c>
    </row>
    <row r="157" s="113" customFormat="true" ht="16.5" hidden="false" customHeight="true" outlineLevel="0" collapsed="false">
      <c r="A157" s="110"/>
      <c r="B157" s="111"/>
      <c r="C157" s="193" t="s">
        <v>23</v>
      </c>
      <c r="D157" s="193" t="s">
        <v>139</v>
      </c>
      <c r="E157" s="194" t="s">
        <v>723</v>
      </c>
      <c r="F157" s="195" t="s">
        <v>724</v>
      </c>
      <c r="G157" s="196" t="s">
        <v>319</v>
      </c>
      <c r="H157" s="197" t="n">
        <v>10</v>
      </c>
      <c r="I157" s="198" t="n">
        <v>0</v>
      </c>
      <c r="J157" s="199" t="n">
        <f aca="false">ROUND(I157*H157,2)</f>
        <v>0</v>
      </c>
      <c r="K157" s="200"/>
      <c r="L157" s="111"/>
      <c r="M157" s="201"/>
      <c r="N157" s="202" t="s">
        <v>41</v>
      </c>
      <c r="O157" s="203" t="n">
        <v>1.335</v>
      </c>
      <c r="P157" s="203" t="n">
        <f aca="false">O157*H157</f>
        <v>13.35</v>
      </c>
      <c r="Q157" s="203" t="n">
        <v>0</v>
      </c>
      <c r="R157" s="203" t="n">
        <f aca="false">Q157*H157</f>
        <v>0</v>
      </c>
      <c r="S157" s="203" t="n">
        <v>0</v>
      </c>
      <c r="T157" s="204" t="n">
        <f aca="false">S157*H157</f>
        <v>0</v>
      </c>
      <c r="U157" s="110"/>
      <c r="V157" s="110"/>
      <c r="W157" s="110"/>
      <c r="X157" s="110"/>
      <c r="Y157" s="110"/>
      <c r="Z157" s="110"/>
      <c r="AA157" s="110"/>
      <c r="AB157" s="110"/>
      <c r="AC157" s="110"/>
      <c r="AD157" s="110"/>
      <c r="AE157" s="110"/>
      <c r="AR157" s="205" t="s">
        <v>143</v>
      </c>
      <c r="AT157" s="205" t="s">
        <v>139</v>
      </c>
      <c r="AU157" s="205" t="s">
        <v>85</v>
      </c>
      <c r="AY157" s="102" t="s">
        <v>136</v>
      </c>
      <c r="BE157" s="206" t="n">
        <f aca="false">IF(N157="základní",J157,0)</f>
        <v>0</v>
      </c>
      <c r="BF157" s="206" t="n">
        <f aca="false">IF(N157="snížená",J157,0)</f>
        <v>0</v>
      </c>
      <c r="BG157" s="206" t="n">
        <f aca="false">IF(N157="zákl. přenesená",J157,0)</f>
        <v>0</v>
      </c>
      <c r="BH157" s="206" t="n">
        <f aca="false">IF(N157="sníž. přenesená",J157,0)</f>
        <v>0</v>
      </c>
      <c r="BI157" s="206" t="n">
        <f aca="false">IF(N157="nulová",J157,0)</f>
        <v>0</v>
      </c>
      <c r="BJ157" s="102" t="s">
        <v>18</v>
      </c>
      <c r="BK157" s="206" t="n">
        <f aca="false">ROUND(I157*H157,2)</f>
        <v>0</v>
      </c>
      <c r="BL157" s="102" t="s">
        <v>143</v>
      </c>
      <c r="BM157" s="205" t="s">
        <v>725</v>
      </c>
    </row>
    <row r="158" s="113" customFormat="true" ht="24.15" hidden="false" customHeight="true" outlineLevel="0" collapsed="false">
      <c r="A158" s="110"/>
      <c r="B158" s="111"/>
      <c r="C158" s="193" t="s">
        <v>197</v>
      </c>
      <c r="D158" s="193" t="s">
        <v>139</v>
      </c>
      <c r="E158" s="194" t="s">
        <v>726</v>
      </c>
      <c r="F158" s="195" t="s">
        <v>727</v>
      </c>
      <c r="G158" s="196" t="s">
        <v>319</v>
      </c>
      <c r="H158" s="197" t="n">
        <v>10</v>
      </c>
      <c r="I158" s="198" t="n">
        <v>0</v>
      </c>
      <c r="J158" s="199" t="n">
        <f aca="false">ROUND(I158*H158,2)</f>
        <v>0</v>
      </c>
      <c r="K158" s="200"/>
      <c r="L158" s="111"/>
      <c r="M158" s="201"/>
      <c r="N158" s="202" t="s">
        <v>41</v>
      </c>
      <c r="O158" s="203" t="n">
        <v>0</v>
      </c>
      <c r="P158" s="203" t="n">
        <f aca="false">O158*H158</f>
        <v>0</v>
      </c>
      <c r="Q158" s="203" t="n">
        <v>0</v>
      </c>
      <c r="R158" s="203" t="n">
        <f aca="false">Q158*H158</f>
        <v>0</v>
      </c>
      <c r="S158" s="203" t="n">
        <v>0</v>
      </c>
      <c r="T158" s="204" t="n">
        <f aca="false">S158*H158</f>
        <v>0</v>
      </c>
      <c r="U158" s="110"/>
      <c r="V158" s="110"/>
      <c r="W158" s="110"/>
      <c r="X158" s="110"/>
      <c r="Y158" s="110"/>
      <c r="Z158" s="110"/>
      <c r="AA158" s="110"/>
      <c r="AB158" s="110"/>
      <c r="AC158" s="110"/>
      <c r="AD158" s="110"/>
      <c r="AE158" s="110"/>
      <c r="AR158" s="205" t="s">
        <v>143</v>
      </c>
      <c r="AT158" s="205" t="s">
        <v>139</v>
      </c>
      <c r="AU158" s="205" t="s">
        <v>85</v>
      </c>
      <c r="AY158" s="102" t="s">
        <v>136</v>
      </c>
      <c r="BE158" s="206" t="n">
        <f aca="false">IF(N158="základní",J158,0)</f>
        <v>0</v>
      </c>
      <c r="BF158" s="206" t="n">
        <f aca="false">IF(N158="snížená",J158,0)</f>
        <v>0</v>
      </c>
      <c r="BG158" s="206" t="n">
        <f aca="false">IF(N158="zákl. přenesená",J158,0)</f>
        <v>0</v>
      </c>
      <c r="BH158" s="206" t="n">
        <f aca="false">IF(N158="sníž. přenesená",J158,0)</f>
        <v>0</v>
      </c>
      <c r="BI158" s="206" t="n">
        <f aca="false">IF(N158="nulová",J158,0)</f>
        <v>0</v>
      </c>
      <c r="BJ158" s="102" t="s">
        <v>18</v>
      </c>
      <c r="BK158" s="206" t="n">
        <f aca="false">ROUND(I158*H158,2)</f>
        <v>0</v>
      </c>
      <c r="BL158" s="102" t="s">
        <v>143</v>
      </c>
      <c r="BM158" s="205" t="s">
        <v>728</v>
      </c>
    </row>
    <row r="159" s="113" customFormat="true" ht="24.15" hidden="false" customHeight="true" outlineLevel="0" collapsed="false">
      <c r="A159" s="110"/>
      <c r="B159" s="111"/>
      <c r="C159" s="193" t="s">
        <v>215</v>
      </c>
      <c r="D159" s="193" t="s">
        <v>139</v>
      </c>
      <c r="E159" s="194" t="s">
        <v>188</v>
      </c>
      <c r="F159" s="195" t="s">
        <v>189</v>
      </c>
      <c r="G159" s="196" t="s">
        <v>182</v>
      </c>
      <c r="H159" s="197" t="n">
        <v>4.78</v>
      </c>
      <c r="I159" s="198" t="n">
        <v>0</v>
      </c>
      <c r="J159" s="199" t="n">
        <f aca="false">ROUND(I159*H159,2)</f>
        <v>0</v>
      </c>
      <c r="K159" s="200"/>
      <c r="L159" s="111"/>
      <c r="M159" s="201"/>
      <c r="N159" s="202" t="s">
        <v>41</v>
      </c>
      <c r="O159" s="203" t="n">
        <v>0.006</v>
      </c>
      <c r="P159" s="203" t="n">
        <f aca="false">O159*H159</f>
        <v>0.02868</v>
      </c>
      <c r="Q159" s="203" t="n">
        <v>0</v>
      </c>
      <c r="R159" s="203" t="n">
        <f aca="false">Q159*H159</f>
        <v>0</v>
      </c>
      <c r="S159" s="203" t="n">
        <v>0</v>
      </c>
      <c r="T159" s="204" t="n">
        <f aca="false">S159*H159</f>
        <v>0</v>
      </c>
      <c r="U159" s="110"/>
      <c r="V159" s="110"/>
      <c r="W159" s="110"/>
      <c r="X159" s="110"/>
      <c r="Y159" s="110"/>
      <c r="Z159" s="110"/>
      <c r="AA159" s="110"/>
      <c r="AB159" s="110"/>
      <c r="AC159" s="110"/>
      <c r="AD159" s="110"/>
      <c r="AE159" s="110"/>
      <c r="AR159" s="205" t="s">
        <v>143</v>
      </c>
      <c r="AT159" s="205" t="s">
        <v>139</v>
      </c>
      <c r="AU159" s="205" t="s">
        <v>85</v>
      </c>
      <c r="AY159" s="102" t="s">
        <v>136</v>
      </c>
      <c r="BE159" s="206" t="n">
        <f aca="false">IF(N159="základní",J159,0)</f>
        <v>0</v>
      </c>
      <c r="BF159" s="206" t="n">
        <f aca="false">IF(N159="snížená",J159,0)</f>
        <v>0</v>
      </c>
      <c r="BG159" s="206" t="n">
        <f aca="false">IF(N159="zákl. přenesená",J159,0)</f>
        <v>0</v>
      </c>
      <c r="BH159" s="206" t="n">
        <f aca="false">IF(N159="sníž. přenesená",J159,0)</f>
        <v>0</v>
      </c>
      <c r="BI159" s="206" t="n">
        <f aca="false">IF(N159="nulová",J159,0)</f>
        <v>0</v>
      </c>
      <c r="BJ159" s="102" t="s">
        <v>18</v>
      </c>
      <c r="BK159" s="206" t="n">
        <f aca="false">ROUND(I159*H159,2)</f>
        <v>0</v>
      </c>
      <c r="BL159" s="102" t="s">
        <v>143</v>
      </c>
      <c r="BM159" s="205" t="s">
        <v>729</v>
      </c>
    </row>
    <row r="160" s="216" customFormat="true" ht="12.8" hidden="true" customHeight="false" outlineLevel="0" collapsed="false">
      <c r="B160" s="217"/>
      <c r="D160" s="209" t="s">
        <v>145</v>
      </c>
      <c r="F160" s="219" t="s">
        <v>730</v>
      </c>
      <c r="H160" s="220" t="n">
        <v>4.78</v>
      </c>
      <c r="I160" s="221"/>
      <c r="L160" s="217"/>
      <c r="M160" s="222"/>
      <c r="N160" s="223"/>
      <c r="O160" s="223"/>
      <c r="P160" s="223"/>
      <c r="Q160" s="223"/>
      <c r="R160" s="223"/>
      <c r="S160" s="223"/>
      <c r="T160" s="224"/>
      <c r="AT160" s="218" t="s">
        <v>145</v>
      </c>
      <c r="AU160" s="218" t="s">
        <v>85</v>
      </c>
      <c r="AV160" s="216" t="s">
        <v>85</v>
      </c>
      <c r="AW160" s="216" t="s">
        <v>2</v>
      </c>
      <c r="AX160" s="216" t="s">
        <v>18</v>
      </c>
      <c r="AY160" s="218" t="s">
        <v>136</v>
      </c>
    </row>
    <row r="161" s="113" customFormat="true" ht="33" hidden="false" customHeight="true" outlineLevel="0" collapsed="false">
      <c r="A161" s="110"/>
      <c r="B161" s="111"/>
      <c r="C161" s="193" t="s">
        <v>7</v>
      </c>
      <c r="D161" s="193" t="s">
        <v>139</v>
      </c>
      <c r="E161" s="194" t="s">
        <v>192</v>
      </c>
      <c r="F161" s="195" t="s">
        <v>193</v>
      </c>
      <c r="G161" s="196" t="s">
        <v>182</v>
      </c>
      <c r="H161" s="197" t="n">
        <v>2.39</v>
      </c>
      <c r="I161" s="198" t="n">
        <v>0</v>
      </c>
      <c r="J161" s="199" t="n">
        <f aca="false">ROUND(I161*H161,2)</f>
        <v>0</v>
      </c>
      <c r="K161" s="200"/>
      <c r="L161" s="111"/>
      <c r="M161" s="201"/>
      <c r="N161" s="202" t="s">
        <v>41</v>
      </c>
      <c r="O161" s="203" t="n">
        <v>0</v>
      </c>
      <c r="P161" s="203" t="n">
        <f aca="false">O161*H161</f>
        <v>0</v>
      </c>
      <c r="Q161" s="203" t="n">
        <v>0</v>
      </c>
      <c r="R161" s="203" t="n">
        <f aca="false">Q161*H161</f>
        <v>0</v>
      </c>
      <c r="S161" s="203" t="n">
        <v>0</v>
      </c>
      <c r="T161" s="204" t="n">
        <f aca="false">S161*H161</f>
        <v>0</v>
      </c>
      <c r="U161" s="110"/>
      <c r="V161" s="110"/>
      <c r="W161" s="110"/>
      <c r="X161" s="110"/>
      <c r="Y161" s="110"/>
      <c r="Z161" s="110"/>
      <c r="AA161" s="110"/>
      <c r="AB161" s="110"/>
      <c r="AC161" s="110"/>
      <c r="AD161" s="110"/>
      <c r="AE161" s="110"/>
      <c r="AR161" s="205" t="s">
        <v>143</v>
      </c>
      <c r="AT161" s="205" t="s">
        <v>139</v>
      </c>
      <c r="AU161" s="205" t="s">
        <v>85</v>
      </c>
      <c r="AY161" s="102" t="s">
        <v>136</v>
      </c>
      <c r="BE161" s="206" t="n">
        <f aca="false">IF(N161="základní",J161,0)</f>
        <v>0</v>
      </c>
      <c r="BF161" s="206" t="n">
        <f aca="false">IF(N161="snížená",J161,0)</f>
        <v>0</v>
      </c>
      <c r="BG161" s="206" t="n">
        <f aca="false">IF(N161="zákl. přenesená",J161,0)</f>
        <v>0</v>
      </c>
      <c r="BH161" s="206" t="n">
        <f aca="false">IF(N161="sníž. přenesená",J161,0)</f>
        <v>0</v>
      </c>
      <c r="BI161" s="206" t="n">
        <f aca="false">IF(N161="nulová",J161,0)</f>
        <v>0</v>
      </c>
      <c r="BJ161" s="102" t="s">
        <v>18</v>
      </c>
      <c r="BK161" s="206" t="n">
        <f aca="false">ROUND(I161*H161,2)</f>
        <v>0</v>
      </c>
      <c r="BL161" s="102" t="s">
        <v>143</v>
      </c>
      <c r="BM161" s="205" t="s">
        <v>731</v>
      </c>
    </row>
    <row r="162" s="180" customFormat="true" ht="25.9" hidden="false" customHeight="true" outlineLevel="0" collapsed="false">
      <c r="B162" s="181"/>
      <c r="D162" s="182" t="s">
        <v>75</v>
      </c>
      <c r="E162" s="183" t="s">
        <v>201</v>
      </c>
      <c r="F162" s="183" t="s">
        <v>202</v>
      </c>
      <c r="I162" s="234"/>
      <c r="J162" s="184" t="n">
        <f aca="false">BK162</f>
        <v>0</v>
      </c>
      <c r="L162" s="181"/>
      <c r="M162" s="185"/>
      <c r="N162" s="186"/>
      <c r="O162" s="186"/>
      <c r="P162" s="187" t="n">
        <f aca="false">P163+P186+P198+P205+P207+P215</f>
        <v>421.680454</v>
      </c>
      <c r="Q162" s="186"/>
      <c r="R162" s="187" t="n">
        <f aca="false">R163+R186+R198+R205+R207+R215</f>
        <v>3.43849878</v>
      </c>
      <c r="S162" s="186"/>
      <c r="T162" s="188" t="n">
        <f aca="false">T163+T186+T198+T205+T207+T215</f>
        <v>0.28527696</v>
      </c>
      <c r="AR162" s="182" t="s">
        <v>85</v>
      </c>
      <c r="AT162" s="189" t="s">
        <v>75</v>
      </c>
      <c r="AU162" s="189" t="s">
        <v>76</v>
      </c>
      <c r="AY162" s="182" t="s">
        <v>136</v>
      </c>
      <c r="BK162" s="190" t="n">
        <f aca="false">BK163+BK186+BK198+BK205+BK207+BK215</f>
        <v>0</v>
      </c>
    </row>
    <row r="163" s="180" customFormat="true" ht="22.8" hidden="false" customHeight="true" outlineLevel="0" collapsed="false">
      <c r="B163" s="181"/>
      <c r="D163" s="182" t="s">
        <v>75</v>
      </c>
      <c r="E163" s="191" t="s">
        <v>732</v>
      </c>
      <c r="F163" s="191" t="s">
        <v>733</v>
      </c>
      <c r="I163" s="234"/>
      <c r="J163" s="192" t="n">
        <f aca="false">BK163</f>
        <v>0</v>
      </c>
      <c r="L163" s="181"/>
      <c r="M163" s="185"/>
      <c r="N163" s="186"/>
      <c r="O163" s="186"/>
      <c r="P163" s="187" t="n">
        <f aca="false">SUM(P164:P185)</f>
        <v>193.10852</v>
      </c>
      <c r="Q163" s="186"/>
      <c r="R163" s="187" t="n">
        <f aca="false">SUM(R164:R185)</f>
        <v>1.2422642</v>
      </c>
      <c r="S163" s="186"/>
      <c r="T163" s="188" t="n">
        <f aca="false">SUM(T164:T185)</f>
        <v>0.0027</v>
      </c>
      <c r="AR163" s="182" t="s">
        <v>85</v>
      </c>
      <c r="AT163" s="189" t="s">
        <v>75</v>
      </c>
      <c r="AU163" s="189" t="s">
        <v>18</v>
      </c>
      <c r="AY163" s="182" t="s">
        <v>136</v>
      </c>
      <c r="BK163" s="190" t="n">
        <f aca="false">SUM(BK164:BK185)</f>
        <v>0</v>
      </c>
    </row>
    <row r="164" s="113" customFormat="true" ht="24.15" hidden="false" customHeight="true" outlineLevel="0" collapsed="false">
      <c r="A164" s="110"/>
      <c r="B164" s="111"/>
      <c r="C164" s="193" t="s">
        <v>137</v>
      </c>
      <c r="D164" s="193" t="s">
        <v>139</v>
      </c>
      <c r="E164" s="194" t="s">
        <v>734</v>
      </c>
      <c r="F164" s="195" t="s">
        <v>735</v>
      </c>
      <c r="G164" s="196" t="s">
        <v>222</v>
      </c>
      <c r="H164" s="197" t="n">
        <v>9</v>
      </c>
      <c r="I164" s="198" t="n">
        <v>0</v>
      </c>
      <c r="J164" s="199" t="n">
        <f aca="false">ROUND(I164*H164,2)</f>
        <v>0</v>
      </c>
      <c r="K164" s="200"/>
      <c r="L164" s="111"/>
      <c r="M164" s="201"/>
      <c r="N164" s="202" t="s">
        <v>41</v>
      </c>
      <c r="O164" s="203" t="n">
        <v>0.232</v>
      </c>
      <c r="P164" s="203" t="n">
        <f aca="false">O164*H164</f>
        <v>2.088</v>
      </c>
      <c r="Q164" s="203" t="n">
        <v>0</v>
      </c>
      <c r="R164" s="203" t="n">
        <f aca="false">Q164*H164</f>
        <v>0</v>
      </c>
      <c r="S164" s="203" t="n">
        <v>0.0003</v>
      </c>
      <c r="T164" s="204" t="n">
        <f aca="false">S164*H164</f>
        <v>0.0027</v>
      </c>
      <c r="U164" s="110"/>
      <c r="V164" s="110"/>
      <c r="W164" s="110"/>
      <c r="X164" s="110"/>
      <c r="Y164" s="110"/>
      <c r="Z164" s="110"/>
      <c r="AA164" s="110"/>
      <c r="AB164" s="110"/>
      <c r="AC164" s="110"/>
      <c r="AD164" s="110"/>
      <c r="AE164" s="110"/>
      <c r="AR164" s="205" t="s">
        <v>209</v>
      </c>
      <c r="AT164" s="205" t="s">
        <v>139</v>
      </c>
      <c r="AU164" s="205" t="s">
        <v>85</v>
      </c>
      <c r="AY164" s="102" t="s">
        <v>136</v>
      </c>
      <c r="BE164" s="206" t="n">
        <f aca="false">IF(N164="základní",J164,0)</f>
        <v>0</v>
      </c>
      <c r="BF164" s="206" t="n">
        <f aca="false">IF(N164="snížená",J164,0)</f>
        <v>0</v>
      </c>
      <c r="BG164" s="206" t="n">
        <f aca="false">IF(N164="zákl. přenesená",J164,0)</f>
        <v>0</v>
      </c>
      <c r="BH164" s="206" t="n">
        <f aca="false">IF(N164="sníž. přenesená",J164,0)</f>
        <v>0</v>
      </c>
      <c r="BI164" s="206" t="n">
        <f aca="false">IF(N164="nulová",J164,0)</f>
        <v>0</v>
      </c>
      <c r="BJ164" s="102" t="s">
        <v>18</v>
      </c>
      <c r="BK164" s="206" t="n">
        <f aca="false">ROUND(I164*H164,2)</f>
        <v>0</v>
      </c>
      <c r="BL164" s="102" t="s">
        <v>209</v>
      </c>
      <c r="BM164" s="205" t="s">
        <v>736</v>
      </c>
    </row>
    <row r="165" s="113" customFormat="true" ht="37.8" hidden="false" customHeight="true" outlineLevel="0" collapsed="false">
      <c r="A165" s="110"/>
      <c r="B165" s="111"/>
      <c r="C165" s="193" t="s">
        <v>300</v>
      </c>
      <c r="D165" s="193" t="s">
        <v>139</v>
      </c>
      <c r="E165" s="194" t="s">
        <v>737</v>
      </c>
      <c r="F165" s="195" t="s">
        <v>738</v>
      </c>
      <c r="G165" s="196" t="s">
        <v>319</v>
      </c>
      <c r="H165" s="197" t="n">
        <v>202.4</v>
      </c>
      <c r="I165" s="198" t="n">
        <v>0</v>
      </c>
      <c r="J165" s="199" t="n">
        <f aca="false">ROUND(I165*H165,2)</f>
        <v>0</v>
      </c>
      <c r="K165" s="200"/>
      <c r="L165" s="111"/>
      <c r="M165" s="201"/>
      <c r="N165" s="202" t="s">
        <v>41</v>
      </c>
      <c r="O165" s="203" t="n">
        <v>0.11</v>
      </c>
      <c r="P165" s="203" t="n">
        <f aca="false">O165*H165</f>
        <v>22.264</v>
      </c>
      <c r="Q165" s="203" t="n">
        <v>0.0006</v>
      </c>
      <c r="R165" s="203" t="n">
        <f aca="false">Q165*H165</f>
        <v>0.12144</v>
      </c>
      <c r="S165" s="203" t="n">
        <v>0</v>
      </c>
      <c r="T165" s="204" t="n">
        <f aca="false">S165*H165</f>
        <v>0</v>
      </c>
      <c r="U165" s="110"/>
      <c r="V165" s="110"/>
      <c r="W165" s="110"/>
      <c r="X165" s="110"/>
      <c r="Y165" s="110"/>
      <c r="Z165" s="110"/>
      <c r="AA165" s="110"/>
      <c r="AB165" s="110"/>
      <c r="AC165" s="110"/>
      <c r="AD165" s="110"/>
      <c r="AE165" s="110"/>
      <c r="AR165" s="205" t="s">
        <v>209</v>
      </c>
      <c r="AT165" s="205" t="s">
        <v>139</v>
      </c>
      <c r="AU165" s="205" t="s">
        <v>85</v>
      </c>
      <c r="AY165" s="102" t="s">
        <v>136</v>
      </c>
      <c r="BE165" s="206" t="n">
        <f aca="false">IF(N165="základní",J165,0)</f>
        <v>0</v>
      </c>
      <c r="BF165" s="206" t="n">
        <f aca="false">IF(N165="snížená",J165,0)</f>
        <v>0</v>
      </c>
      <c r="BG165" s="206" t="n">
        <f aca="false">IF(N165="zákl. přenesená",J165,0)</f>
        <v>0</v>
      </c>
      <c r="BH165" s="206" t="n">
        <f aca="false">IF(N165="sníž. přenesená",J165,0)</f>
        <v>0</v>
      </c>
      <c r="BI165" s="206" t="n">
        <f aca="false">IF(N165="nulová",J165,0)</f>
        <v>0</v>
      </c>
      <c r="BJ165" s="102" t="s">
        <v>18</v>
      </c>
      <c r="BK165" s="206" t="n">
        <f aca="false">ROUND(I165*H165,2)</f>
        <v>0</v>
      </c>
      <c r="BL165" s="102" t="s">
        <v>209</v>
      </c>
      <c r="BM165" s="205" t="s">
        <v>739</v>
      </c>
    </row>
    <row r="166" s="216" customFormat="true" ht="12.8" hidden="true" customHeight="false" outlineLevel="0" collapsed="false">
      <c r="B166" s="217"/>
      <c r="D166" s="209" t="s">
        <v>145</v>
      </c>
      <c r="E166" s="218"/>
      <c r="F166" s="219" t="s">
        <v>740</v>
      </c>
      <c r="H166" s="220" t="n">
        <v>202.4</v>
      </c>
      <c r="I166" s="221"/>
      <c r="L166" s="217"/>
      <c r="M166" s="222"/>
      <c r="N166" s="223"/>
      <c r="O166" s="223"/>
      <c r="P166" s="223"/>
      <c r="Q166" s="223"/>
      <c r="R166" s="223"/>
      <c r="S166" s="223"/>
      <c r="T166" s="224"/>
      <c r="AT166" s="218" t="s">
        <v>145</v>
      </c>
      <c r="AU166" s="218" t="s">
        <v>85</v>
      </c>
      <c r="AV166" s="216" t="s">
        <v>85</v>
      </c>
      <c r="AW166" s="216" t="s">
        <v>33</v>
      </c>
      <c r="AX166" s="216" t="s">
        <v>18</v>
      </c>
      <c r="AY166" s="218" t="s">
        <v>136</v>
      </c>
    </row>
    <row r="167" s="113" customFormat="true" ht="37.8" hidden="false" customHeight="true" outlineLevel="0" collapsed="false">
      <c r="A167" s="110"/>
      <c r="B167" s="111"/>
      <c r="C167" s="193" t="s">
        <v>304</v>
      </c>
      <c r="D167" s="193" t="s">
        <v>139</v>
      </c>
      <c r="E167" s="194" t="s">
        <v>741</v>
      </c>
      <c r="F167" s="195" t="s">
        <v>742</v>
      </c>
      <c r="G167" s="196" t="s">
        <v>319</v>
      </c>
      <c r="H167" s="197" t="n">
        <v>94.2</v>
      </c>
      <c r="I167" s="198" t="n">
        <v>0</v>
      </c>
      <c r="J167" s="199" t="n">
        <f aca="false">ROUND(I167*H167,2)</f>
        <v>0</v>
      </c>
      <c r="K167" s="200"/>
      <c r="L167" s="111"/>
      <c r="M167" s="201"/>
      <c r="N167" s="202" t="s">
        <v>41</v>
      </c>
      <c r="O167" s="203" t="n">
        <v>0.11</v>
      </c>
      <c r="P167" s="203" t="n">
        <f aca="false">O167*H167</f>
        <v>10.362</v>
      </c>
      <c r="Q167" s="203" t="n">
        <v>0.0006</v>
      </c>
      <c r="R167" s="203" t="n">
        <f aca="false">Q167*H167</f>
        <v>0.05652</v>
      </c>
      <c r="S167" s="203" t="n">
        <v>0</v>
      </c>
      <c r="T167" s="204" t="n">
        <f aca="false">S167*H167</f>
        <v>0</v>
      </c>
      <c r="U167" s="110"/>
      <c r="V167" s="110"/>
      <c r="W167" s="110"/>
      <c r="X167" s="110"/>
      <c r="Y167" s="110"/>
      <c r="Z167" s="110"/>
      <c r="AA167" s="110"/>
      <c r="AB167" s="110"/>
      <c r="AC167" s="110"/>
      <c r="AD167" s="110"/>
      <c r="AE167" s="110"/>
      <c r="AR167" s="205" t="s">
        <v>209</v>
      </c>
      <c r="AT167" s="205" t="s">
        <v>139</v>
      </c>
      <c r="AU167" s="205" t="s">
        <v>85</v>
      </c>
      <c r="AY167" s="102" t="s">
        <v>136</v>
      </c>
      <c r="BE167" s="206" t="n">
        <f aca="false">IF(N167="základní",J167,0)</f>
        <v>0</v>
      </c>
      <c r="BF167" s="206" t="n">
        <f aca="false">IF(N167="snížená",J167,0)</f>
        <v>0</v>
      </c>
      <c r="BG167" s="206" t="n">
        <f aca="false">IF(N167="zákl. přenesená",J167,0)</f>
        <v>0</v>
      </c>
      <c r="BH167" s="206" t="n">
        <f aca="false">IF(N167="sníž. přenesená",J167,0)</f>
        <v>0</v>
      </c>
      <c r="BI167" s="206" t="n">
        <f aca="false">IF(N167="nulová",J167,0)</f>
        <v>0</v>
      </c>
      <c r="BJ167" s="102" t="s">
        <v>18</v>
      </c>
      <c r="BK167" s="206" t="n">
        <f aca="false">ROUND(I167*H167,2)</f>
        <v>0</v>
      </c>
      <c r="BL167" s="102" t="s">
        <v>209</v>
      </c>
      <c r="BM167" s="205" t="s">
        <v>743</v>
      </c>
    </row>
    <row r="168" s="216" customFormat="true" ht="12.8" hidden="true" customHeight="false" outlineLevel="0" collapsed="false">
      <c r="B168" s="217"/>
      <c r="D168" s="209" t="s">
        <v>145</v>
      </c>
      <c r="E168" s="218"/>
      <c r="F168" s="219" t="s">
        <v>744</v>
      </c>
      <c r="H168" s="220" t="n">
        <v>94.2</v>
      </c>
      <c r="I168" s="221"/>
      <c r="L168" s="217"/>
      <c r="M168" s="222"/>
      <c r="N168" s="223"/>
      <c r="O168" s="223"/>
      <c r="P168" s="223"/>
      <c r="Q168" s="223"/>
      <c r="R168" s="223"/>
      <c r="S168" s="223"/>
      <c r="T168" s="224"/>
      <c r="AT168" s="218" t="s">
        <v>145</v>
      </c>
      <c r="AU168" s="218" t="s">
        <v>85</v>
      </c>
      <c r="AV168" s="216" t="s">
        <v>85</v>
      </c>
      <c r="AW168" s="216" t="s">
        <v>33</v>
      </c>
      <c r="AX168" s="216" t="s">
        <v>18</v>
      </c>
      <c r="AY168" s="218" t="s">
        <v>136</v>
      </c>
    </row>
    <row r="169" s="113" customFormat="true" ht="37.8" hidden="false" customHeight="true" outlineLevel="0" collapsed="false">
      <c r="A169" s="110"/>
      <c r="B169" s="111"/>
      <c r="C169" s="193" t="s">
        <v>308</v>
      </c>
      <c r="D169" s="193" t="s">
        <v>139</v>
      </c>
      <c r="E169" s="194" t="s">
        <v>745</v>
      </c>
      <c r="F169" s="195" t="s">
        <v>746</v>
      </c>
      <c r="G169" s="196" t="s">
        <v>319</v>
      </c>
      <c r="H169" s="197" t="n">
        <v>10.2</v>
      </c>
      <c r="I169" s="198" t="n">
        <v>0</v>
      </c>
      <c r="J169" s="199" t="n">
        <f aca="false">ROUND(I169*H169,2)</f>
        <v>0</v>
      </c>
      <c r="K169" s="200"/>
      <c r="L169" s="111"/>
      <c r="M169" s="201"/>
      <c r="N169" s="202" t="s">
        <v>41</v>
      </c>
      <c r="O169" s="203" t="n">
        <v>0.11</v>
      </c>
      <c r="P169" s="203" t="n">
        <f aca="false">O169*H169</f>
        <v>1.122</v>
      </c>
      <c r="Q169" s="203" t="n">
        <v>0.00043</v>
      </c>
      <c r="R169" s="203" t="n">
        <f aca="false">Q169*H169</f>
        <v>0.004386</v>
      </c>
      <c r="S169" s="203" t="n">
        <v>0</v>
      </c>
      <c r="T169" s="204" t="n">
        <f aca="false">S169*H169</f>
        <v>0</v>
      </c>
      <c r="U169" s="110"/>
      <c r="V169" s="110"/>
      <c r="W169" s="110"/>
      <c r="X169" s="110"/>
      <c r="Y169" s="110"/>
      <c r="Z169" s="110"/>
      <c r="AA169" s="110"/>
      <c r="AB169" s="110"/>
      <c r="AC169" s="110"/>
      <c r="AD169" s="110"/>
      <c r="AE169" s="110"/>
      <c r="AR169" s="205" t="s">
        <v>209</v>
      </c>
      <c r="AT169" s="205" t="s">
        <v>139</v>
      </c>
      <c r="AU169" s="205" t="s">
        <v>85</v>
      </c>
      <c r="AY169" s="102" t="s">
        <v>136</v>
      </c>
      <c r="BE169" s="206" t="n">
        <f aca="false">IF(N169="základní",J169,0)</f>
        <v>0</v>
      </c>
      <c r="BF169" s="206" t="n">
        <f aca="false">IF(N169="snížená",J169,0)</f>
        <v>0</v>
      </c>
      <c r="BG169" s="206" t="n">
        <f aca="false">IF(N169="zákl. přenesená",J169,0)</f>
        <v>0</v>
      </c>
      <c r="BH169" s="206" t="n">
        <f aca="false">IF(N169="sníž. přenesená",J169,0)</f>
        <v>0</v>
      </c>
      <c r="BI169" s="206" t="n">
        <f aca="false">IF(N169="nulová",J169,0)</f>
        <v>0</v>
      </c>
      <c r="BJ169" s="102" t="s">
        <v>18</v>
      </c>
      <c r="BK169" s="206" t="n">
        <f aca="false">ROUND(I169*H169,2)</f>
        <v>0</v>
      </c>
      <c r="BL169" s="102" t="s">
        <v>209</v>
      </c>
      <c r="BM169" s="205" t="s">
        <v>747</v>
      </c>
    </row>
    <row r="170" s="216" customFormat="true" ht="12.8" hidden="true" customHeight="false" outlineLevel="0" collapsed="false">
      <c r="B170" s="217"/>
      <c r="D170" s="209" t="s">
        <v>145</v>
      </c>
      <c r="E170" s="218"/>
      <c r="F170" s="219" t="s">
        <v>748</v>
      </c>
      <c r="H170" s="220" t="n">
        <v>10.2</v>
      </c>
      <c r="I170" s="221"/>
      <c r="L170" s="217"/>
      <c r="M170" s="222"/>
      <c r="N170" s="223"/>
      <c r="O170" s="223"/>
      <c r="P170" s="223"/>
      <c r="Q170" s="223"/>
      <c r="R170" s="223"/>
      <c r="S170" s="223"/>
      <c r="T170" s="224"/>
      <c r="AT170" s="218" t="s">
        <v>145</v>
      </c>
      <c r="AU170" s="218" t="s">
        <v>85</v>
      </c>
      <c r="AV170" s="216" t="s">
        <v>85</v>
      </c>
      <c r="AW170" s="216" t="s">
        <v>33</v>
      </c>
      <c r="AX170" s="216" t="s">
        <v>18</v>
      </c>
      <c r="AY170" s="218" t="s">
        <v>136</v>
      </c>
    </row>
    <row r="171" s="113" customFormat="true" ht="33" hidden="false" customHeight="true" outlineLevel="0" collapsed="false">
      <c r="A171" s="110"/>
      <c r="B171" s="111"/>
      <c r="C171" s="193" t="s">
        <v>316</v>
      </c>
      <c r="D171" s="193" t="s">
        <v>139</v>
      </c>
      <c r="E171" s="194" t="s">
        <v>749</v>
      </c>
      <c r="F171" s="195" t="s">
        <v>750</v>
      </c>
      <c r="G171" s="196" t="s">
        <v>319</v>
      </c>
      <c r="H171" s="197" t="n">
        <v>10.2</v>
      </c>
      <c r="I171" s="198" t="n">
        <v>0</v>
      </c>
      <c r="J171" s="199" t="n">
        <f aca="false">ROUND(I171*H171,2)</f>
        <v>0</v>
      </c>
      <c r="K171" s="200"/>
      <c r="L171" s="111"/>
      <c r="M171" s="201"/>
      <c r="N171" s="202" t="s">
        <v>41</v>
      </c>
      <c r="O171" s="203" t="n">
        <v>0.11</v>
      </c>
      <c r="P171" s="203" t="n">
        <f aca="false">O171*H171</f>
        <v>1.122</v>
      </c>
      <c r="Q171" s="203" t="n">
        <v>0.00054</v>
      </c>
      <c r="R171" s="203" t="n">
        <f aca="false">Q171*H171</f>
        <v>0.005508</v>
      </c>
      <c r="S171" s="203" t="n">
        <v>0</v>
      </c>
      <c r="T171" s="204" t="n">
        <f aca="false">S171*H171</f>
        <v>0</v>
      </c>
      <c r="U171" s="110"/>
      <c r="V171" s="110"/>
      <c r="W171" s="110"/>
      <c r="X171" s="110"/>
      <c r="Y171" s="110"/>
      <c r="Z171" s="110"/>
      <c r="AA171" s="110"/>
      <c r="AB171" s="110"/>
      <c r="AC171" s="110"/>
      <c r="AD171" s="110"/>
      <c r="AE171" s="110"/>
      <c r="AR171" s="205" t="s">
        <v>209</v>
      </c>
      <c r="AT171" s="205" t="s">
        <v>139</v>
      </c>
      <c r="AU171" s="205" t="s">
        <v>85</v>
      </c>
      <c r="AY171" s="102" t="s">
        <v>136</v>
      </c>
      <c r="BE171" s="206" t="n">
        <f aca="false">IF(N171="základní",J171,0)</f>
        <v>0</v>
      </c>
      <c r="BF171" s="206" t="n">
        <f aca="false">IF(N171="snížená",J171,0)</f>
        <v>0</v>
      </c>
      <c r="BG171" s="206" t="n">
        <f aca="false">IF(N171="zákl. přenesená",J171,0)</f>
        <v>0</v>
      </c>
      <c r="BH171" s="206" t="n">
        <f aca="false">IF(N171="sníž. přenesená",J171,0)</f>
        <v>0</v>
      </c>
      <c r="BI171" s="206" t="n">
        <f aca="false">IF(N171="nulová",J171,0)</f>
        <v>0</v>
      </c>
      <c r="BJ171" s="102" t="s">
        <v>18</v>
      </c>
      <c r="BK171" s="206" t="n">
        <f aca="false">ROUND(I171*H171,2)</f>
        <v>0</v>
      </c>
      <c r="BL171" s="102" t="s">
        <v>209</v>
      </c>
      <c r="BM171" s="205" t="s">
        <v>751</v>
      </c>
    </row>
    <row r="172" s="216" customFormat="true" ht="12.8" hidden="true" customHeight="false" outlineLevel="0" collapsed="false">
      <c r="B172" s="217"/>
      <c r="D172" s="209" t="s">
        <v>145</v>
      </c>
      <c r="E172" s="218"/>
      <c r="F172" s="219" t="s">
        <v>748</v>
      </c>
      <c r="H172" s="220" t="n">
        <v>10.2</v>
      </c>
      <c r="I172" s="221"/>
      <c r="L172" s="217"/>
      <c r="M172" s="222"/>
      <c r="N172" s="223"/>
      <c r="O172" s="223"/>
      <c r="P172" s="223"/>
      <c r="Q172" s="223"/>
      <c r="R172" s="223"/>
      <c r="S172" s="223"/>
      <c r="T172" s="224"/>
      <c r="AT172" s="218" t="s">
        <v>145</v>
      </c>
      <c r="AU172" s="218" t="s">
        <v>85</v>
      </c>
      <c r="AV172" s="216" t="s">
        <v>85</v>
      </c>
      <c r="AW172" s="216" t="s">
        <v>33</v>
      </c>
      <c r="AX172" s="216" t="s">
        <v>18</v>
      </c>
      <c r="AY172" s="218" t="s">
        <v>136</v>
      </c>
    </row>
    <row r="173" s="113" customFormat="true" ht="37.8" hidden="false" customHeight="true" outlineLevel="0" collapsed="false">
      <c r="A173" s="110"/>
      <c r="B173" s="111"/>
      <c r="C173" s="193" t="s">
        <v>287</v>
      </c>
      <c r="D173" s="193" t="s">
        <v>139</v>
      </c>
      <c r="E173" s="194" t="s">
        <v>752</v>
      </c>
      <c r="F173" s="195" t="s">
        <v>753</v>
      </c>
      <c r="G173" s="196" t="s">
        <v>142</v>
      </c>
      <c r="H173" s="197" t="n">
        <v>184.5</v>
      </c>
      <c r="I173" s="198" t="n">
        <v>0</v>
      </c>
      <c r="J173" s="199" t="n">
        <f aca="false">ROUND(I173*H173,2)</f>
        <v>0</v>
      </c>
      <c r="K173" s="200"/>
      <c r="L173" s="111"/>
      <c r="M173" s="201"/>
      <c r="N173" s="202" t="s">
        <v>41</v>
      </c>
      <c r="O173" s="203" t="n">
        <v>0.336</v>
      </c>
      <c r="P173" s="203" t="n">
        <f aca="false">O173*H173</f>
        <v>61.992</v>
      </c>
      <c r="Q173" s="203" t="n">
        <v>0.00011</v>
      </c>
      <c r="R173" s="203" t="n">
        <f aca="false">Q173*H173</f>
        <v>0.020295</v>
      </c>
      <c r="S173" s="203" t="n">
        <v>0</v>
      </c>
      <c r="T173" s="204" t="n">
        <f aca="false">S173*H173</f>
        <v>0</v>
      </c>
      <c r="U173" s="110"/>
      <c r="V173" s="110"/>
      <c r="W173" s="110"/>
      <c r="X173" s="110"/>
      <c r="Y173" s="110"/>
      <c r="Z173" s="110"/>
      <c r="AA173" s="110"/>
      <c r="AB173" s="110"/>
      <c r="AC173" s="110"/>
      <c r="AD173" s="110"/>
      <c r="AE173" s="110"/>
      <c r="AR173" s="205" t="s">
        <v>209</v>
      </c>
      <c r="AT173" s="205" t="s">
        <v>139</v>
      </c>
      <c r="AU173" s="205" t="s">
        <v>85</v>
      </c>
      <c r="AY173" s="102" t="s">
        <v>136</v>
      </c>
      <c r="BE173" s="206" t="n">
        <f aca="false">IF(N173="základní",J173,0)</f>
        <v>0</v>
      </c>
      <c r="BF173" s="206" t="n">
        <f aca="false">IF(N173="snížená",J173,0)</f>
        <v>0</v>
      </c>
      <c r="BG173" s="206" t="n">
        <f aca="false">IF(N173="zákl. přenesená",J173,0)</f>
        <v>0</v>
      </c>
      <c r="BH173" s="206" t="n">
        <f aca="false">IF(N173="sníž. přenesená",J173,0)</f>
        <v>0</v>
      </c>
      <c r="BI173" s="206" t="n">
        <f aca="false">IF(N173="nulová",J173,0)</f>
        <v>0</v>
      </c>
      <c r="BJ173" s="102" t="s">
        <v>18</v>
      </c>
      <c r="BK173" s="206" t="n">
        <f aca="false">ROUND(I173*H173,2)</f>
        <v>0</v>
      </c>
      <c r="BL173" s="102" t="s">
        <v>209</v>
      </c>
      <c r="BM173" s="205" t="s">
        <v>754</v>
      </c>
    </row>
    <row r="174" s="216" customFormat="true" ht="12.8" hidden="true" customHeight="false" outlineLevel="0" collapsed="false">
      <c r="B174" s="217"/>
      <c r="D174" s="209" t="s">
        <v>145</v>
      </c>
      <c r="E174" s="218"/>
      <c r="F174" s="219" t="s">
        <v>755</v>
      </c>
      <c r="H174" s="220" t="n">
        <v>184.5</v>
      </c>
      <c r="I174" s="221"/>
      <c r="L174" s="217"/>
      <c r="M174" s="222"/>
      <c r="N174" s="223"/>
      <c r="O174" s="223"/>
      <c r="P174" s="223"/>
      <c r="Q174" s="223"/>
      <c r="R174" s="223"/>
      <c r="S174" s="223"/>
      <c r="T174" s="224"/>
      <c r="AT174" s="218" t="s">
        <v>145</v>
      </c>
      <c r="AU174" s="218" t="s">
        <v>85</v>
      </c>
      <c r="AV174" s="216" t="s">
        <v>85</v>
      </c>
      <c r="AW174" s="216" t="s">
        <v>33</v>
      </c>
      <c r="AX174" s="216" t="s">
        <v>18</v>
      </c>
      <c r="AY174" s="218" t="s">
        <v>136</v>
      </c>
    </row>
    <row r="175" s="113" customFormat="true" ht="37.8" hidden="false" customHeight="true" outlineLevel="0" collapsed="false">
      <c r="A175" s="110"/>
      <c r="B175" s="111"/>
      <c r="C175" s="193" t="s">
        <v>291</v>
      </c>
      <c r="D175" s="193" t="s">
        <v>139</v>
      </c>
      <c r="E175" s="194" t="s">
        <v>756</v>
      </c>
      <c r="F175" s="195" t="s">
        <v>757</v>
      </c>
      <c r="G175" s="196" t="s">
        <v>142</v>
      </c>
      <c r="H175" s="197" t="n">
        <v>86.48</v>
      </c>
      <c r="I175" s="198" t="n">
        <v>0</v>
      </c>
      <c r="J175" s="199" t="n">
        <f aca="false">ROUND(I175*H175,2)</f>
        <v>0</v>
      </c>
      <c r="K175" s="200"/>
      <c r="L175" s="111"/>
      <c r="M175" s="201"/>
      <c r="N175" s="202" t="s">
        <v>41</v>
      </c>
      <c r="O175" s="203" t="n">
        <v>0.368</v>
      </c>
      <c r="P175" s="203" t="n">
        <f aca="false">O175*H175</f>
        <v>31.82464</v>
      </c>
      <c r="Q175" s="203" t="n">
        <v>0.00022</v>
      </c>
      <c r="R175" s="203" t="n">
        <f aca="false">Q175*H175</f>
        <v>0.0190256</v>
      </c>
      <c r="S175" s="203" t="n">
        <v>0</v>
      </c>
      <c r="T175" s="204" t="n">
        <f aca="false">S175*H175</f>
        <v>0</v>
      </c>
      <c r="U175" s="110"/>
      <c r="V175" s="110"/>
      <c r="W175" s="110"/>
      <c r="X175" s="110"/>
      <c r="Y175" s="110"/>
      <c r="Z175" s="110"/>
      <c r="AA175" s="110"/>
      <c r="AB175" s="110"/>
      <c r="AC175" s="110"/>
      <c r="AD175" s="110"/>
      <c r="AE175" s="110"/>
      <c r="AR175" s="205" t="s">
        <v>209</v>
      </c>
      <c r="AT175" s="205" t="s">
        <v>139</v>
      </c>
      <c r="AU175" s="205" t="s">
        <v>85</v>
      </c>
      <c r="AY175" s="102" t="s">
        <v>136</v>
      </c>
      <c r="BE175" s="206" t="n">
        <f aca="false">IF(N175="základní",J175,0)</f>
        <v>0</v>
      </c>
      <c r="BF175" s="206" t="n">
        <f aca="false">IF(N175="snížená",J175,0)</f>
        <v>0</v>
      </c>
      <c r="BG175" s="206" t="n">
        <f aca="false">IF(N175="zákl. přenesená",J175,0)</f>
        <v>0</v>
      </c>
      <c r="BH175" s="206" t="n">
        <f aca="false">IF(N175="sníž. přenesená",J175,0)</f>
        <v>0</v>
      </c>
      <c r="BI175" s="206" t="n">
        <f aca="false">IF(N175="nulová",J175,0)</f>
        <v>0</v>
      </c>
      <c r="BJ175" s="102" t="s">
        <v>18</v>
      </c>
      <c r="BK175" s="206" t="n">
        <f aca="false">ROUND(I175*H175,2)</f>
        <v>0</v>
      </c>
      <c r="BL175" s="102" t="s">
        <v>209</v>
      </c>
      <c r="BM175" s="205" t="s">
        <v>758</v>
      </c>
    </row>
    <row r="176" s="216" customFormat="true" ht="12.8" hidden="true" customHeight="false" outlineLevel="0" collapsed="false">
      <c r="B176" s="217"/>
      <c r="D176" s="209" t="s">
        <v>145</v>
      </c>
      <c r="E176" s="218"/>
      <c r="F176" s="219" t="s">
        <v>759</v>
      </c>
      <c r="H176" s="220" t="n">
        <v>86.48</v>
      </c>
      <c r="I176" s="221"/>
      <c r="L176" s="217"/>
      <c r="M176" s="222"/>
      <c r="N176" s="223"/>
      <c r="O176" s="223"/>
      <c r="P176" s="223"/>
      <c r="Q176" s="223"/>
      <c r="R176" s="223"/>
      <c r="S176" s="223"/>
      <c r="T176" s="224"/>
      <c r="AT176" s="218" t="s">
        <v>145</v>
      </c>
      <c r="AU176" s="218" t="s">
        <v>85</v>
      </c>
      <c r="AV176" s="216" t="s">
        <v>85</v>
      </c>
      <c r="AW176" s="216" t="s">
        <v>33</v>
      </c>
      <c r="AX176" s="216" t="s">
        <v>18</v>
      </c>
      <c r="AY176" s="218" t="s">
        <v>136</v>
      </c>
    </row>
    <row r="177" s="113" customFormat="true" ht="37.8" hidden="false" customHeight="true" outlineLevel="0" collapsed="false">
      <c r="A177" s="110"/>
      <c r="B177" s="111"/>
      <c r="C177" s="193" t="s">
        <v>296</v>
      </c>
      <c r="D177" s="193" t="s">
        <v>139</v>
      </c>
      <c r="E177" s="194" t="s">
        <v>760</v>
      </c>
      <c r="F177" s="195" t="s">
        <v>761</v>
      </c>
      <c r="G177" s="196" t="s">
        <v>142</v>
      </c>
      <c r="H177" s="197" t="n">
        <v>78.62</v>
      </c>
      <c r="I177" s="198" t="n">
        <v>0</v>
      </c>
      <c r="J177" s="199" t="n">
        <f aca="false">ROUND(I177*H177,2)</f>
        <v>0</v>
      </c>
      <c r="K177" s="200"/>
      <c r="L177" s="111"/>
      <c r="M177" s="201"/>
      <c r="N177" s="202" t="s">
        <v>41</v>
      </c>
      <c r="O177" s="203" t="n">
        <v>0.399</v>
      </c>
      <c r="P177" s="203" t="n">
        <f aca="false">O177*H177</f>
        <v>31.36938</v>
      </c>
      <c r="Q177" s="203" t="n">
        <v>0.00033</v>
      </c>
      <c r="R177" s="203" t="n">
        <f aca="false">Q177*H177</f>
        <v>0.0259446</v>
      </c>
      <c r="S177" s="203" t="n">
        <v>0</v>
      </c>
      <c r="T177" s="204" t="n">
        <f aca="false">S177*H177</f>
        <v>0</v>
      </c>
      <c r="U177" s="110"/>
      <c r="V177" s="110"/>
      <c r="W177" s="110"/>
      <c r="X177" s="110"/>
      <c r="Y177" s="110"/>
      <c r="Z177" s="110"/>
      <c r="AA177" s="110"/>
      <c r="AB177" s="110"/>
      <c r="AC177" s="110"/>
      <c r="AD177" s="110"/>
      <c r="AE177" s="110"/>
      <c r="AR177" s="205" t="s">
        <v>209</v>
      </c>
      <c r="AT177" s="205" t="s">
        <v>139</v>
      </c>
      <c r="AU177" s="205" t="s">
        <v>85</v>
      </c>
      <c r="AY177" s="102" t="s">
        <v>136</v>
      </c>
      <c r="BE177" s="206" t="n">
        <f aca="false">IF(N177="základní",J177,0)</f>
        <v>0</v>
      </c>
      <c r="BF177" s="206" t="n">
        <f aca="false">IF(N177="snížená",J177,0)</f>
        <v>0</v>
      </c>
      <c r="BG177" s="206" t="n">
        <f aca="false">IF(N177="zákl. přenesená",J177,0)</f>
        <v>0</v>
      </c>
      <c r="BH177" s="206" t="n">
        <f aca="false">IF(N177="sníž. přenesená",J177,0)</f>
        <v>0</v>
      </c>
      <c r="BI177" s="206" t="n">
        <f aca="false">IF(N177="nulová",J177,0)</f>
        <v>0</v>
      </c>
      <c r="BJ177" s="102" t="s">
        <v>18</v>
      </c>
      <c r="BK177" s="206" t="n">
        <f aca="false">ROUND(I177*H177,2)</f>
        <v>0</v>
      </c>
      <c r="BL177" s="102" t="s">
        <v>209</v>
      </c>
      <c r="BM177" s="205" t="s">
        <v>762</v>
      </c>
    </row>
    <row r="178" s="216" customFormat="true" ht="12.8" hidden="true" customHeight="false" outlineLevel="0" collapsed="false">
      <c r="B178" s="217"/>
      <c r="D178" s="209" t="s">
        <v>145</v>
      </c>
      <c r="E178" s="218"/>
      <c r="F178" s="219" t="s">
        <v>763</v>
      </c>
      <c r="H178" s="220" t="n">
        <v>78.62</v>
      </c>
      <c r="I178" s="221"/>
      <c r="L178" s="217"/>
      <c r="M178" s="222"/>
      <c r="N178" s="223"/>
      <c r="O178" s="223"/>
      <c r="P178" s="223"/>
      <c r="Q178" s="223"/>
      <c r="R178" s="223"/>
      <c r="S178" s="223"/>
      <c r="T178" s="224"/>
      <c r="AT178" s="218" t="s">
        <v>145</v>
      </c>
      <c r="AU178" s="218" t="s">
        <v>85</v>
      </c>
      <c r="AV178" s="216" t="s">
        <v>85</v>
      </c>
      <c r="AW178" s="216" t="s">
        <v>33</v>
      </c>
      <c r="AX178" s="216" t="s">
        <v>18</v>
      </c>
      <c r="AY178" s="218" t="s">
        <v>136</v>
      </c>
    </row>
    <row r="179" s="113" customFormat="true" ht="24.15" hidden="false" customHeight="true" outlineLevel="0" collapsed="false">
      <c r="A179" s="110"/>
      <c r="B179" s="111"/>
      <c r="C179" s="235" t="s">
        <v>281</v>
      </c>
      <c r="D179" s="235" t="s">
        <v>219</v>
      </c>
      <c r="E179" s="236" t="s">
        <v>764</v>
      </c>
      <c r="F179" s="237" t="s">
        <v>765</v>
      </c>
      <c r="G179" s="238" t="s">
        <v>142</v>
      </c>
      <c r="H179" s="239" t="n">
        <v>395.658</v>
      </c>
      <c r="I179" s="240" t="n">
        <v>0</v>
      </c>
      <c r="J179" s="241" t="n">
        <f aca="false">ROUND(I179*H179,2)</f>
        <v>0</v>
      </c>
      <c r="K179" s="242"/>
      <c r="L179" s="243"/>
      <c r="M179" s="244"/>
      <c r="N179" s="245" t="s">
        <v>41</v>
      </c>
      <c r="O179" s="203" t="n">
        <v>0</v>
      </c>
      <c r="P179" s="203" t="n">
        <f aca="false">O179*H179</f>
        <v>0</v>
      </c>
      <c r="Q179" s="203" t="n">
        <v>0.0022</v>
      </c>
      <c r="R179" s="203" t="n">
        <f aca="false">Q179*H179</f>
        <v>0.8704476</v>
      </c>
      <c r="S179" s="203" t="n">
        <v>0</v>
      </c>
      <c r="T179" s="204" t="n">
        <f aca="false">S179*H179</f>
        <v>0</v>
      </c>
      <c r="U179" s="110"/>
      <c r="V179" s="110"/>
      <c r="W179" s="110"/>
      <c r="X179" s="110"/>
      <c r="Y179" s="110"/>
      <c r="Z179" s="110"/>
      <c r="AA179" s="110"/>
      <c r="AB179" s="110"/>
      <c r="AC179" s="110"/>
      <c r="AD179" s="110"/>
      <c r="AE179" s="110"/>
      <c r="AR179" s="205" t="s">
        <v>223</v>
      </c>
      <c r="AT179" s="205" t="s">
        <v>219</v>
      </c>
      <c r="AU179" s="205" t="s">
        <v>85</v>
      </c>
      <c r="AY179" s="102" t="s">
        <v>136</v>
      </c>
      <c r="BE179" s="206" t="n">
        <f aca="false">IF(N179="základní",J179,0)</f>
        <v>0</v>
      </c>
      <c r="BF179" s="206" t="n">
        <f aca="false">IF(N179="snížená",J179,0)</f>
        <v>0</v>
      </c>
      <c r="BG179" s="206" t="n">
        <f aca="false">IF(N179="zákl. přenesená",J179,0)</f>
        <v>0</v>
      </c>
      <c r="BH179" s="206" t="n">
        <f aca="false">IF(N179="sníž. přenesená",J179,0)</f>
        <v>0</v>
      </c>
      <c r="BI179" s="206" t="n">
        <f aca="false">IF(N179="nulová",J179,0)</f>
        <v>0</v>
      </c>
      <c r="BJ179" s="102" t="s">
        <v>18</v>
      </c>
      <c r="BK179" s="206" t="n">
        <f aca="false">ROUND(I179*H179,2)</f>
        <v>0</v>
      </c>
      <c r="BL179" s="102" t="s">
        <v>209</v>
      </c>
      <c r="BM179" s="205" t="s">
        <v>766</v>
      </c>
    </row>
    <row r="180" s="216" customFormat="true" ht="12.8" hidden="true" customHeight="false" outlineLevel="0" collapsed="false">
      <c r="B180" s="217"/>
      <c r="D180" s="209" t="s">
        <v>145</v>
      </c>
      <c r="F180" s="219" t="s">
        <v>767</v>
      </c>
      <c r="H180" s="220" t="n">
        <v>395.658</v>
      </c>
      <c r="I180" s="221"/>
      <c r="L180" s="217"/>
      <c r="M180" s="222"/>
      <c r="N180" s="223"/>
      <c r="O180" s="223"/>
      <c r="P180" s="223"/>
      <c r="Q180" s="223"/>
      <c r="R180" s="223"/>
      <c r="S180" s="223"/>
      <c r="T180" s="224"/>
      <c r="AT180" s="218" t="s">
        <v>145</v>
      </c>
      <c r="AU180" s="218" t="s">
        <v>85</v>
      </c>
      <c r="AV180" s="216" t="s">
        <v>85</v>
      </c>
      <c r="AW180" s="216" t="s">
        <v>2</v>
      </c>
      <c r="AX180" s="216" t="s">
        <v>18</v>
      </c>
      <c r="AY180" s="218" t="s">
        <v>136</v>
      </c>
    </row>
    <row r="181" s="113" customFormat="true" ht="24.15" hidden="false" customHeight="true" outlineLevel="0" collapsed="false">
      <c r="A181" s="110"/>
      <c r="B181" s="111"/>
      <c r="C181" s="193" t="s">
        <v>6</v>
      </c>
      <c r="D181" s="193" t="s">
        <v>139</v>
      </c>
      <c r="E181" s="194" t="s">
        <v>768</v>
      </c>
      <c r="F181" s="195" t="s">
        <v>769</v>
      </c>
      <c r="G181" s="196" t="s">
        <v>142</v>
      </c>
      <c r="H181" s="197" t="n">
        <v>344.05</v>
      </c>
      <c r="I181" s="198" t="n">
        <v>0</v>
      </c>
      <c r="J181" s="199" t="n">
        <f aca="false">ROUND(I181*H181,2)</f>
        <v>0</v>
      </c>
      <c r="K181" s="200"/>
      <c r="L181" s="111"/>
      <c r="M181" s="201"/>
      <c r="N181" s="202" t="s">
        <v>41</v>
      </c>
      <c r="O181" s="203" t="n">
        <v>0.09</v>
      </c>
      <c r="P181" s="203" t="n">
        <f aca="false">O181*H181</f>
        <v>30.9645</v>
      </c>
      <c r="Q181" s="203" t="n">
        <v>0</v>
      </c>
      <c r="R181" s="203" t="n">
        <f aca="false">Q181*H181</f>
        <v>0</v>
      </c>
      <c r="S181" s="203" t="n">
        <v>0</v>
      </c>
      <c r="T181" s="204" t="n">
        <f aca="false">S181*H181</f>
        <v>0</v>
      </c>
      <c r="U181" s="110"/>
      <c r="V181" s="110"/>
      <c r="W181" s="110"/>
      <c r="X181" s="110"/>
      <c r="Y181" s="110"/>
      <c r="Z181" s="110"/>
      <c r="AA181" s="110"/>
      <c r="AB181" s="110"/>
      <c r="AC181" s="110"/>
      <c r="AD181" s="110"/>
      <c r="AE181" s="110"/>
      <c r="AR181" s="205" t="s">
        <v>209</v>
      </c>
      <c r="AT181" s="205" t="s">
        <v>139</v>
      </c>
      <c r="AU181" s="205" t="s">
        <v>85</v>
      </c>
      <c r="AY181" s="102" t="s">
        <v>136</v>
      </c>
      <c r="BE181" s="206" t="n">
        <f aca="false">IF(N181="základní",J181,0)</f>
        <v>0</v>
      </c>
      <c r="BF181" s="206" t="n">
        <f aca="false">IF(N181="snížená",J181,0)</f>
        <v>0</v>
      </c>
      <c r="BG181" s="206" t="n">
        <f aca="false">IF(N181="zákl. přenesená",J181,0)</f>
        <v>0</v>
      </c>
      <c r="BH181" s="206" t="n">
        <f aca="false">IF(N181="sníž. přenesená",J181,0)</f>
        <v>0</v>
      </c>
      <c r="BI181" s="206" t="n">
        <f aca="false">IF(N181="nulová",J181,0)</f>
        <v>0</v>
      </c>
      <c r="BJ181" s="102" t="s">
        <v>18</v>
      </c>
      <c r="BK181" s="206" t="n">
        <f aca="false">ROUND(I181*H181,2)</f>
        <v>0</v>
      </c>
      <c r="BL181" s="102" t="s">
        <v>209</v>
      </c>
      <c r="BM181" s="205" t="s">
        <v>770</v>
      </c>
    </row>
    <row r="182" s="216" customFormat="true" ht="12.8" hidden="true" customHeight="false" outlineLevel="0" collapsed="false">
      <c r="B182" s="217"/>
      <c r="D182" s="209" t="s">
        <v>145</v>
      </c>
      <c r="E182" s="218"/>
      <c r="F182" s="219" t="s">
        <v>771</v>
      </c>
      <c r="H182" s="220" t="n">
        <v>344.05</v>
      </c>
      <c r="I182" s="221"/>
      <c r="L182" s="217"/>
      <c r="M182" s="222"/>
      <c r="N182" s="223"/>
      <c r="O182" s="223"/>
      <c r="P182" s="223"/>
      <c r="Q182" s="223"/>
      <c r="R182" s="223"/>
      <c r="S182" s="223"/>
      <c r="T182" s="224"/>
      <c r="AT182" s="218" t="s">
        <v>145</v>
      </c>
      <c r="AU182" s="218" t="s">
        <v>85</v>
      </c>
      <c r="AV182" s="216" t="s">
        <v>85</v>
      </c>
      <c r="AW182" s="216" t="s">
        <v>33</v>
      </c>
      <c r="AX182" s="216" t="s">
        <v>18</v>
      </c>
      <c r="AY182" s="218" t="s">
        <v>136</v>
      </c>
    </row>
    <row r="183" s="113" customFormat="true" ht="24.15" hidden="false" customHeight="true" outlineLevel="0" collapsed="false">
      <c r="A183" s="110"/>
      <c r="B183" s="111"/>
      <c r="C183" s="235" t="s">
        <v>269</v>
      </c>
      <c r="D183" s="235" t="s">
        <v>219</v>
      </c>
      <c r="E183" s="236" t="s">
        <v>772</v>
      </c>
      <c r="F183" s="237" t="s">
        <v>773</v>
      </c>
      <c r="G183" s="238" t="s">
        <v>142</v>
      </c>
      <c r="H183" s="239" t="n">
        <v>395.658</v>
      </c>
      <c r="I183" s="240" t="n">
        <v>0</v>
      </c>
      <c r="J183" s="241" t="n">
        <f aca="false">ROUND(I183*H183,2)</f>
        <v>0</v>
      </c>
      <c r="K183" s="242"/>
      <c r="L183" s="243"/>
      <c r="M183" s="244"/>
      <c r="N183" s="245" t="s">
        <v>41</v>
      </c>
      <c r="O183" s="203" t="n">
        <v>0</v>
      </c>
      <c r="P183" s="203" t="n">
        <f aca="false">O183*H183</f>
        <v>0</v>
      </c>
      <c r="Q183" s="203" t="n">
        <v>0.0003</v>
      </c>
      <c r="R183" s="203" t="n">
        <f aca="false">Q183*H183</f>
        <v>0.1186974</v>
      </c>
      <c r="S183" s="203" t="n">
        <v>0</v>
      </c>
      <c r="T183" s="204" t="n">
        <f aca="false">S183*H183</f>
        <v>0</v>
      </c>
      <c r="U183" s="110"/>
      <c r="V183" s="110"/>
      <c r="W183" s="110"/>
      <c r="X183" s="110"/>
      <c r="Y183" s="110"/>
      <c r="Z183" s="110"/>
      <c r="AA183" s="110"/>
      <c r="AB183" s="110"/>
      <c r="AC183" s="110"/>
      <c r="AD183" s="110"/>
      <c r="AE183" s="110"/>
      <c r="AR183" s="205" t="s">
        <v>223</v>
      </c>
      <c r="AT183" s="205" t="s">
        <v>219</v>
      </c>
      <c r="AU183" s="205" t="s">
        <v>85</v>
      </c>
      <c r="AY183" s="102" t="s">
        <v>136</v>
      </c>
      <c r="BE183" s="206" t="n">
        <f aca="false">IF(N183="základní",J183,0)</f>
        <v>0</v>
      </c>
      <c r="BF183" s="206" t="n">
        <f aca="false">IF(N183="snížená",J183,0)</f>
        <v>0</v>
      </c>
      <c r="BG183" s="206" t="n">
        <f aca="false">IF(N183="zákl. přenesená",J183,0)</f>
        <v>0</v>
      </c>
      <c r="BH183" s="206" t="n">
        <f aca="false">IF(N183="sníž. přenesená",J183,0)</f>
        <v>0</v>
      </c>
      <c r="BI183" s="206" t="n">
        <f aca="false">IF(N183="nulová",J183,0)</f>
        <v>0</v>
      </c>
      <c r="BJ183" s="102" t="s">
        <v>18</v>
      </c>
      <c r="BK183" s="206" t="n">
        <f aca="false">ROUND(I183*H183,2)</f>
        <v>0</v>
      </c>
      <c r="BL183" s="102" t="s">
        <v>209</v>
      </c>
      <c r="BM183" s="205" t="s">
        <v>774</v>
      </c>
    </row>
    <row r="184" s="216" customFormat="true" ht="12.8" hidden="true" customHeight="false" outlineLevel="0" collapsed="false">
      <c r="B184" s="217"/>
      <c r="D184" s="209" t="s">
        <v>145</v>
      </c>
      <c r="F184" s="219" t="s">
        <v>767</v>
      </c>
      <c r="H184" s="220" t="n">
        <v>395.658</v>
      </c>
      <c r="I184" s="221"/>
      <c r="L184" s="217"/>
      <c r="M184" s="222"/>
      <c r="N184" s="223"/>
      <c r="O184" s="223"/>
      <c r="P184" s="223"/>
      <c r="Q184" s="223"/>
      <c r="R184" s="223"/>
      <c r="S184" s="223"/>
      <c r="T184" s="224"/>
      <c r="AT184" s="218" t="s">
        <v>145</v>
      </c>
      <c r="AU184" s="218" t="s">
        <v>85</v>
      </c>
      <c r="AV184" s="216" t="s">
        <v>85</v>
      </c>
      <c r="AW184" s="216" t="s">
        <v>2</v>
      </c>
      <c r="AX184" s="216" t="s">
        <v>18</v>
      </c>
      <c r="AY184" s="218" t="s">
        <v>136</v>
      </c>
    </row>
    <row r="185" s="113" customFormat="true" ht="24.15" hidden="false" customHeight="true" outlineLevel="0" collapsed="false">
      <c r="A185" s="110"/>
      <c r="B185" s="111"/>
      <c r="C185" s="193" t="s">
        <v>273</v>
      </c>
      <c r="D185" s="193" t="s">
        <v>139</v>
      </c>
      <c r="E185" s="194" t="s">
        <v>775</v>
      </c>
      <c r="F185" s="195" t="s">
        <v>776</v>
      </c>
      <c r="G185" s="196" t="s">
        <v>231</v>
      </c>
      <c r="H185" s="197" t="n">
        <v>2673.723</v>
      </c>
      <c r="I185" s="198" t="n">
        <v>0</v>
      </c>
      <c r="J185" s="199" t="n">
        <f aca="false">ROUND(I185*H185,2)</f>
        <v>0</v>
      </c>
      <c r="K185" s="200"/>
      <c r="L185" s="111"/>
      <c r="M185" s="201"/>
      <c r="N185" s="202" t="s">
        <v>41</v>
      </c>
      <c r="O185" s="203" t="n">
        <v>0</v>
      </c>
      <c r="P185" s="203" t="n">
        <f aca="false">O185*H185</f>
        <v>0</v>
      </c>
      <c r="Q185" s="203" t="n">
        <v>0</v>
      </c>
      <c r="R185" s="203" t="n">
        <f aca="false">Q185*H185</f>
        <v>0</v>
      </c>
      <c r="S185" s="203" t="n">
        <v>0</v>
      </c>
      <c r="T185" s="204" t="n">
        <f aca="false">S185*H185</f>
        <v>0</v>
      </c>
      <c r="U185" s="110"/>
      <c r="V185" s="110"/>
      <c r="W185" s="110"/>
      <c r="X185" s="110"/>
      <c r="Y185" s="110"/>
      <c r="Z185" s="110"/>
      <c r="AA185" s="110"/>
      <c r="AB185" s="110"/>
      <c r="AC185" s="110"/>
      <c r="AD185" s="110"/>
      <c r="AE185" s="110"/>
      <c r="AR185" s="205" t="s">
        <v>209</v>
      </c>
      <c r="AT185" s="205" t="s">
        <v>139</v>
      </c>
      <c r="AU185" s="205" t="s">
        <v>85</v>
      </c>
      <c r="AY185" s="102" t="s">
        <v>136</v>
      </c>
      <c r="BE185" s="206" t="n">
        <f aca="false">IF(N185="základní",J185,0)</f>
        <v>0</v>
      </c>
      <c r="BF185" s="206" t="n">
        <f aca="false">IF(N185="snížená",J185,0)</f>
        <v>0</v>
      </c>
      <c r="BG185" s="206" t="n">
        <f aca="false">IF(N185="zákl. přenesená",J185,0)</f>
        <v>0</v>
      </c>
      <c r="BH185" s="206" t="n">
        <f aca="false">IF(N185="sníž. přenesená",J185,0)</f>
        <v>0</v>
      </c>
      <c r="BI185" s="206" t="n">
        <f aca="false">IF(N185="nulová",J185,0)</f>
        <v>0</v>
      </c>
      <c r="BJ185" s="102" t="s">
        <v>18</v>
      </c>
      <c r="BK185" s="206" t="n">
        <f aca="false">ROUND(I185*H185,2)</f>
        <v>0</v>
      </c>
      <c r="BL185" s="102" t="s">
        <v>209</v>
      </c>
      <c r="BM185" s="205" t="s">
        <v>777</v>
      </c>
    </row>
    <row r="186" s="180" customFormat="true" ht="22.8" hidden="false" customHeight="true" outlineLevel="0" collapsed="false">
      <c r="B186" s="181"/>
      <c r="D186" s="182" t="s">
        <v>75</v>
      </c>
      <c r="E186" s="191" t="s">
        <v>778</v>
      </c>
      <c r="F186" s="191" t="s">
        <v>779</v>
      </c>
      <c r="I186" s="234"/>
      <c r="J186" s="192" t="n">
        <f aca="false">BK186</f>
        <v>0</v>
      </c>
      <c r="L186" s="181"/>
      <c r="M186" s="185"/>
      <c r="N186" s="186"/>
      <c r="O186" s="186"/>
      <c r="P186" s="187" t="n">
        <f aca="false">SUM(P187:P197)</f>
        <v>102.114614</v>
      </c>
      <c r="Q186" s="186"/>
      <c r="R186" s="187" t="n">
        <f aca="false">SUM(R187:R197)</f>
        <v>0.96184284</v>
      </c>
      <c r="S186" s="186"/>
      <c r="T186" s="188" t="n">
        <f aca="false">SUM(T187:T197)</f>
        <v>0</v>
      </c>
      <c r="AR186" s="182" t="s">
        <v>85</v>
      </c>
      <c r="AT186" s="189" t="s">
        <v>75</v>
      </c>
      <c r="AU186" s="189" t="s">
        <v>18</v>
      </c>
      <c r="AY186" s="182" t="s">
        <v>136</v>
      </c>
      <c r="BK186" s="190" t="n">
        <f aca="false">SUM(BK187:BK197)</f>
        <v>0</v>
      </c>
    </row>
    <row r="187" s="113" customFormat="true" ht="24.15" hidden="false" customHeight="true" outlineLevel="0" collapsed="false">
      <c r="A187" s="110"/>
      <c r="B187" s="111"/>
      <c r="C187" s="193" t="s">
        <v>373</v>
      </c>
      <c r="D187" s="193" t="s">
        <v>139</v>
      </c>
      <c r="E187" s="194" t="s">
        <v>780</v>
      </c>
      <c r="F187" s="195" t="s">
        <v>781</v>
      </c>
      <c r="G187" s="196" t="s">
        <v>142</v>
      </c>
      <c r="H187" s="197" t="n">
        <v>20.874</v>
      </c>
      <c r="I187" s="198" t="n">
        <v>0</v>
      </c>
      <c r="J187" s="199" t="n">
        <f aca="false">ROUND(I187*H187,2)</f>
        <v>0</v>
      </c>
      <c r="K187" s="200"/>
      <c r="L187" s="111"/>
      <c r="M187" s="201"/>
      <c r="N187" s="202" t="s">
        <v>41</v>
      </c>
      <c r="O187" s="203" t="n">
        <v>0.211</v>
      </c>
      <c r="P187" s="203" t="n">
        <f aca="false">O187*H187</f>
        <v>4.404414</v>
      </c>
      <c r="Q187" s="203" t="n">
        <v>0.006</v>
      </c>
      <c r="R187" s="203" t="n">
        <f aca="false">Q187*H187</f>
        <v>0.125244</v>
      </c>
      <c r="S187" s="203" t="n">
        <v>0</v>
      </c>
      <c r="T187" s="204" t="n">
        <f aca="false">S187*H187</f>
        <v>0</v>
      </c>
      <c r="U187" s="110"/>
      <c r="V187" s="110"/>
      <c r="W187" s="110"/>
      <c r="X187" s="110"/>
      <c r="Y187" s="110"/>
      <c r="Z187" s="110"/>
      <c r="AA187" s="110"/>
      <c r="AB187" s="110"/>
      <c r="AC187" s="110"/>
      <c r="AD187" s="110"/>
      <c r="AE187" s="110"/>
      <c r="AR187" s="205" t="s">
        <v>209</v>
      </c>
      <c r="AT187" s="205" t="s">
        <v>139</v>
      </c>
      <c r="AU187" s="205" t="s">
        <v>85</v>
      </c>
      <c r="AY187" s="102" t="s">
        <v>136</v>
      </c>
      <c r="BE187" s="206" t="n">
        <f aca="false">IF(N187="základní",J187,0)</f>
        <v>0</v>
      </c>
      <c r="BF187" s="206" t="n">
        <f aca="false">IF(N187="snížená",J187,0)</f>
        <v>0</v>
      </c>
      <c r="BG187" s="206" t="n">
        <f aca="false">IF(N187="zákl. přenesená",J187,0)</f>
        <v>0</v>
      </c>
      <c r="BH187" s="206" t="n">
        <f aca="false">IF(N187="sníž. přenesená",J187,0)</f>
        <v>0</v>
      </c>
      <c r="BI187" s="206" t="n">
        <f aca="false">IF(N187="nulová",J187,0)</f>
        <v>0</v>
      </c>
      <c r="BJ187" s="102" t="s">
        <v>18</v>
      </c>
      <c r="BK187" s="206" t="n">
        <f aca="false">ROUND(I187*H187,2)</f>
        <v>0</v>
      </c>
      <c r="BL187" s="102" t="s">
        <v>209</v>
      </c>
      <c r="BM187" s="205" t="s">
        <v>782</v>
      </c>
    </row>
    <row r="188" s="216" customFormat="true" ht="12.8" hidden="true" customHeight="false" outlineLevel="0" collapsed="false">
      <c r="B188" s="217"/>
      <c r="D188" s="209" t="s">
        <v>145</v>
      </c>
      <c r="E188" s="218"/>
      <c r="F188" s="219" t="s">
        <v>783</v>
      </c>
      <c r="H188" s="220" t="n">
        <v>20.874</v>
      </c>
      <c r="I188" s="221"/>
      <c r="L188" s="217"/>
      <c r="M188" s="222"/>
      <c r="N188" s="223"/>
      <c r="O188" s="223"/>
      <c r="P188" s="223"/>
      <c r="Q188" s="223"/>
      <c r="R188" s="223"/>
      <c r="S188" s="223"/>
      <c r="T188" s="224"/>
      <c r="AT188" s="218" t="s">
        <v>145</v>
      </c>
      <c r="AU188" s="218" t="s">
        <v>85</v>
      </c>
      <c r="AV188" s="216" t="s">
        <v>85</v>
      </c>
      <c r="AW188" s="216" t="s">
        <v>33</v>
      </c>
      <c r="AX188" s="216" t="s">
        <v>18</v>
      </c>
      <c r="AY188" s="218" t="s">
        <v>136</v>
      </c>
    </row>
    <row r="189" s="113" customFormat="true" ht="16.5" hidden="false" customHeight="true" outlineLevel="0" collapsed="false">
      <c r="A189" s="110"/>
      <c r="B189" s="111"/>
      <c r="C189" s="235" t="s">
        <v>378</v>
      </c>
      <c r="D189" s="235" t="s">
        <v>219</v>
      </c>
      <c r="E189" s="236" t="s">
        <v>784</v>
      </c>
      <c r="F189" s="237" t="s">
        <v>785</v>
      </c>
      <c r="G189" s="238" t="s">
        <v>142</v>
      </c>
      <c r="H189" s="239" t="n">
        <v>21.918</v>
      </c>
      <c r="I189" s="240" t="n">
        <v>0</v>
      </c>
      <c r="J189" s="241" t="n">
        <f aca="false">ROUND(I189*H189,2)</f>
        <v>0</v>
      </c>
      <c r="K189" s="242"/>
      <c r="L189" s="243"/>
      <c r="M189" s="244"/>
      <c r="N189" s="245" t="s">
        <v>41</v>
      </c>
      <c r="O189" s="203" t="n">
        <v>0</v>
      </c>
      <c r="P189" s="203" t="n">
        <f aca="false">O189*H189</f>
        <v>0</v>
      </c>
      <c r="Q189" s="203" t="n">
        <v>0.00238</v>
      </c>
      <c r="R189" s="203" t="n">
        <f aca="false">Q189*H189</f>
        <v>0.05216484</v>
      </c>
      <c r="S189" s="203" t="n">
        <v>0</v>
      </c>
      <c r="T189" s="204" t="n">
        <f aca="false">S189*H189</f>
        <v>0</v>
      </c>
      <c r="U189" s="110"/>
      <c r="V189" s="110"/>
      <c r="W189" s="110"/>
      <c r="X189" s="110"/>
      <c r="Y189" s="110"/>
      <c r="Z189" s="110"/>
      <c r="AA189" s="110"/>
      <c r="AB189" s="110"/>
      <c r="AC189" s="110"/>
      <c r="AD189" s="110"/>
      <c r="AE189" s="110"/>
      <c r="AR189" s="205" t="s">
        <v>223</v>
      </c>
      <c r="AT189" s="205" t="s">
        <v>219</v>
      </c>
      <c r="AU189" s="205" t="s">
        <v>85</v>
      </c>
      <c r="AY189" s="102" t="s">
        <v>136</v>
      </c>
      <c r="BE189" s="206" t="n">
        <f aca="false">IF(N189="základní",J189,0)</f>
        <v>0</v>
      </c>
      <c r="BF189" s="206" t="n">
        <f aca="false">IF(N189="snížená",J189,0)</f>
        <v>0</v>
      </c>
      <c r="BG189" s="206" t="n">
        <f aca="false">IF(N189="zákl. přenesená",J189,0)</f>
        <v>0</v>
      </c>
      <c r="BH189" s="206" t="n">
        <f aca="false">IF(N189="sníž. přenesená",J189,0)</f>
        <v>0</v>
      </c>
      <c r="BI189" s="206" t="n">
        <f aca="false">IF(N189="nulová",J189,0)</f>
        <v>0</v>
      </c>
      <c r="BJ189" s="102" t="s">
        <v>18</v>
      </c>
      <c r="BK189" s="206" t="n">
        <f aca="false">ROUND(I189*H189,2)</f>
        <v>0</v>
      </c>
      <c r="BL189" s="102" t="s">
        <v>209</v>
      </c>
      <c r="BM189" s="205" t="s">
        <v>786</v>
      </c>
    </row>
    <row r="190" s="216" customFormat="true" ht="12.8" hidden="true" customHeight="false" outlineLevel="0" collapsed="false">
      <c r="B190" s="217"/>
      <c r="D190" s="209" t="s">
        <v>145</v>
      </c>
      <c r="F190" s="219" t="s">
        <v>787</v>
      </c>
      <c r="H190" s="220" t="n">
        <v>21.918</v>
      </c>
      <c r="I190" s="221"/>
      <c r="L190" s="217"/>
      <c r="M190" s="222"/>
      <c r="N190" s="223"/>
      <c r="O190" s="223"/>
      <c r="P190" s="223"/>
      <c r="Q190" s="223"/>
      <c r="R190" s="223"/>
      <c r="S190" s="223"/>
      <c r="T190" s="224"/>
      <c r="AT190" s="218" t="s">
        <v>145</v>
      </c>
      <c r="AU190" s="218" t="s">
        <v>85</v>
      </c>
      <c r="AV190" s="216" t="s">
        <v>85</v>
      </c>
      <c r="AW190" s="216" t="s">
        <v>2</v>
      </c>
      <c r="AX190" s="216" t="s">
        <v>18</v>
      </c>
      <c r="AY190" s="218" t="s">
        <v>136</v>
      </c>
    </row>
    <row r="191" s="113" customFormat="true" ht="33" hidden="false" customHeight="true" outlineLevel="0" collapsed="false">
      <c r="A191" s="110"/>
      <c r="B191" s="111"/>
      <c r="C191" s="193" t="s">
        <v>209</v>
      </c>
      <c r="D191" s="193" t="s">
        <v>139</v>
      </c>
      <c r="E191" s="194" t="s">
        <v>788</v>
      </c>
      <c r="F191" s="195" t="s">
        <v>789</v>
      </c>
      <c r="G191" s="196" t="s">
        <v>142</v>
      </c>
      <c r="H191" s="197" t="n">
        <v>344.05</v>
      </c>
      <c r="I191" s="198" t="n">
        <v>0</v>
      </c>
      <c r="J191" s="199" t="n">
        <f aca="false">ROUND(I191*H191,2)</f>
        <v>0</v>
      </c>
      <c r="K191" s="200"/>
      <c r="L191" s="111"/>
      <c r="M191" s="201"/>
      <c r="N191" s="202" t="s">
        <v>41</v>
      </c>
      <c r="O191" s="203" t="n">
        <v>0.142</v>
      </c>
      <c r="P191" s="203" t="n">
        <f aca="false">O191*H191</f>
        <v>48.8551</v>
      </c>
      <c r="Q191" s="203" t="n">
        <v>0.00012</v>
      </c>
      <c r="R191" s="203" t="n">
        <f aca="false">Q191*H191</f>
        <v>0.041286</v>
      </c>
      <c r="S191" s="203" t="n">
        <v>0</v>
      </c>
      <c r="T191" s="204" t="n">
        <f aca="false">S191*H191</f>
        <v>0</v>
      </c>
      <c r="U191" s="110"/>
      <c r="V191" s="110"/>
      <c r="W191" s="110"/>
      <c r="X191" s="110"/>
      <c r="Y191" s="110"/>
      <c r="Z191" s="110"/>
      <c r="AA191" s="110"/>
      <c r="AB191" s="110"/>
      <c r="AC191" s="110"/>
      <c r="AD191" s="110"/>
      <c r="AE191" s="110"/>
      <c r="AR191" s="205" t="s">
        <v>209</v>
      </c>
      <c r="AT191" s="205" t="s">
        <v>139</v>
      </c>
      <c r="AU191" s="205" t="s">
        <v>85</v>
      </c>
      <c r="AY191" s="102" t="s">
        <v>136</v>
      </c>
      <c r="BE191" s="206" t="n">
        <f aca="false">IF(N191="základní",J191,0)</f>
        <v>0</v>
      </c>
      <c r="BF191" s="206" t="n">
        <f aca="false">IF(N191="snížená",J191,0)</f>
        <v>0</v>
      </c>
      <c r="BG191" s="206" t="n">
        <f aca="false">IF(N191="zákl. přenesená",J191,0)</f>
        <v>0</v>
      </c>
      <c r="BH191" s="206" t="n">
        <f aca="false">IF(N191="sníž. přenesená",J191,0)</f>
        <v>0</v>
      </c>
      <c r="BI191" s="206" t="n">
        <f aca="false">IF(N191="nulová",J191,0)</f>
        <v>0</v>
      </c>
      <c r="BJ191" s="102" t="s">
        <v>18</v>
      </c>
      <c r="BK191" s="206" t="n">
        <f aca="false">ROUND(I191*H191,2)</f>
        <v>0</v>
      </c>
      <c r="BL191" s="102" t="s">
        <v>209</v>
      </c>
      <c r="BM191" s="205" t="s">
        <v>790</v>
      </c>
    </row>
    <row r="192" s="216" customFormat="true" ht="12.8" hidden="true" customHeight="false" outlineLevel="0" collapsed="false">
      <c r="B192" s="217"/>
      <c r="D192" s="209" t="s">
        <v>145</v>
      </c>
      <c r="E192" s="218"/>
      <c r="F192" s="219" t="s">
        <v>771</v>
      </c>
      <c r="H192" s="220" t="n">
        <v>344.05</v>
      </c>
      <c r="I192" s="221"/>
      <c r="L192" s="217"/>
      <c r="M192" s="222"/>
      <c r="N192" s="223"/>
      <c r="O192" s="223"/>
      <c r="P192" s="223"/>
      <c r="Q192" s="223"/>
      <c r="R192" s="223"/>
      <c r="S192" s="223"/>
      <c r="T192" s="224"/>
      <c r="AT192" s="218" t="s">
        <v>145</v>
      </c>
      <c r="AU192" s="218" t="s">
        <v>85</v>
      </c>
      <c r="AV192" s="216" t="s">
        <v>85</v>
      </c>
      <c r="AW192" s="216" t="s">
        <v>33</v>
      </c>
      <c r="AX192" s="216" t="s">
        <v>18</v>
      </c>
      <c r="AY192" s="218" t="s">
        <v>136</v>
      </c>
    </row>
    <row r="193" s="113" customFormat="true" ht="16.5" hidden="false" customHeight="true" outlineLevel="0" collapsed="false">
      <c r="A193" s="110"/>
      <c r="B193" s="111"/>
      <c r="C193" s="235" t="s">
        <v>228</v>
      </c>
      <c r="D193" s="235" t="s">
        <v>219</v>
      </c>
      <c r="E193" s="236" t="s">
        <v>791</v>
      </c>
      <c r="F193" s="237" t="s">
        <v>792</v>
      </c>
      <c r="G193" s="238" t="s">
        <v>458</v>
      </c>
      <c r="H193" s="239" t="n">
        <v>34.94</v>
      </c>
      <c r="I193" s="240" t="n">
        <v>0</v>
      </c>
      <c r="J193" s="241" t="n">
        <f aca="false">ROUND(I193*H193,2)</f>
        <v>0</v>
      </c>
      <c r="K193" s="242"/>
      <c r="L193" s="243"/>
      <c r="M193" s="244"/>
      <c r="N193" s="245" t="s">
        <v>41</v>
      </c>
      <c r="O193" s="203" t="n">
        <v>0</v>
      </c>
      <c r="P193" s="203" t="n">
        <f aca="false">O193*H193</f>
        <v>0</v>
      </c>
      <c r="Q193" s="203" t="n">
        <v>0</v>
      </c>
      <c r="R193" s="203" t="n">
        <f aca="false">Q193*H193</f>
        <v>0</v>
      </c>
      <c r="S193" s="203" t="n">
        <v>0</v>
      </c>
      <c r="T193" s="204" t="n">
        <f aca="false">S193*H193</f>
        <v>0</v>
      </c>
      <c r="U193" s="110"/>
      <c r="V193" s="110"/>
      <c r="W193" s="110"/>
      <c r="X193" s="110"/>
      <c r="Y193" s="110"/>
      <c r="Z193" s="110"/>
      <c r="AA193" s="110"/>
      <c r="AB193" s="110"/>
      <c r="AC193" s="110"/>
      <c r="AD193" s="110"/>
      <c r="AE193" s="110"/>
      <c r="AR193" s="205" t="s">
        <v>223</v>
      </c>
      <c r="AT193" s="205" t="s">
        <v>219</v>
      </c>
      <c r="AU193" s="205" t="s">
        <v>85</v>
      </c>
      <c r="AY193" s="102" t="s">
        <v>136</v>
      </c>
      <c r="BE193" s="206" t="n">
        <f aca="false">IF(N193="základní",J193,0)</f>
        <v>0</v>
      </c>
      <c r="BF193" s="206" t="n">
        <f aca="false">IF(N193="snížená",J193,0)</f>
        <v>0</v>
      </c>
      <c r="BG193" s="206" t="n">
        <f aca="false">IF(N193="zákl. přenesená",J193,0)</f>
        <v>0</v>
      </c>
      <c r="BH193" s="206" t="n">
        <f aca="false">IF(N193="sníž. přenesená",J193,0)</f>
        <v>0</v>
      </c>
      <c r="BI193" s="206" t="n">
        <f aca="false">IF(N193="nulová",J193,0)</f>
        <v>0</v>
      </c>
      <c r="BJ193" s="102" t="s">
        <v>18</v>
      </c>
      <c r="BK193" s="206" t="n">
        <f aca="false">ROUND(I193*H193,2)</f>
        <v>0</v>
      </c>
      <c r="BL193" s="102" t="s">
        <v>209</v>
      </c>
      <c r="BM193" s="205" t="s">
        <v>793</v>
      </c>
    </row>
    <row r="194" s="113" customFormat="true" ht="33" hidden="false" customHeight="true" outlineLevel="0" collapsed="false">
      <c r="A194" s="110"/>
      <c r="B194" s="111"/>
      <c r="C194" s="193" t="s">
        <v>235</v>
      </c>
      <c r="D194" s="193" t="s">
        <v>139</v>
      </c>
      <c r="E194" s="194" t="s">
        <v>788</v>
      </c>
      <c r="F194" s="195" t="s">
        <v>789</v>
      </c>
      <c r="G194" s="196" t="s">
        <v>142</v>
      </c>
      <c r="H194" s="197" t="n">
        <v>344.05</v>
      </c>
      <c r="I194" s="198" t="n">
        <v>0</v>
      </c>
      <c r="J194" s="199" t="n">
        <f aca="false">ROUND(I194*H194,2)</f>
        <v>0</v>
      </c>
      <c r="K194" s="200"/>
      <c r="L194" s="111"/>
      <c r="M194" s="201"/>
      <c r="N194" s="202" t="s">
        <v>41</v>
      </c>
      <c r="O194" s="203" t="n">
        <v>0.142</v>
      </c>
      <c r="P194" s="203" t="n">
        <f aca="false">O194*H194</f>
        <v>48.8551</v>
      </c>
      <c r="Q194" s="203" t="n">
        <v>0.00012</v>
      </c>
      <c r="R194" s="203" t="n">
        <f aca="false">Q194*H194</f>
        <v>0.041286</v>
      </c>
      <c r="S194" s="203" t="n">
        <v>0</v>
      </c>
      <c r="T194" s="204" t="n">
        <f aca="false">S194*H194</f>
        <v>0</v>
      </c>
      <c r="U194" s="110"/>
      <c r="V194" s="110"/>
      <c r="W194" s="110"/>
      <c r="X194" s="110"/>
      <c r="Y194" s="110"/>
      <c r="Z194" s="110"/>
      <c r="AA194" s="110"/>
      <c r="AB194" s="110"/>
      <c r="AC194" s="110"/>
      <c r="AD194" s="110"/>
      <c r="AE194" s="110"/>
      <c r="AR194" s="205" t="s">
        <v>209</v>
      </c>
      <c r="AT194" s="205" t="s">
        <v>139</v>
      </c>
      <c r="AU194" s="205" t="s">
        <v>85</v>
      </c>
      <c r="AY194" s="102" t="s">
        <v>136</v>
      </c>
      <c r="BE194" s="206" t="n">
        <f aca="false">IF(N194="základní",J194,0)</f>
        <v>0</v>
      </c>
      <c r="BF194" s="206" t="n">
        <f aca="false">IF(N194="snížená",J194,0)</f>
        <v>0</v>
      </c>
      <c r="BG194" s="206" t="n">
        <f aca="false">IF(N194="zákl. přenesená",J194,0)</f>
        <v>0</v>
      </c>
      <c r="BH194" s="206" t="n">
        <f aca="false">IF(N194="sníž. přenesená",J194,0)</f>
        <v>0</v>
      </c>
      <c r="BI194" s="206" t="n">
        <f aca="false">IF(N194="nulová",J194,0)</f>
        <v>0</v>
      </c>
      <c r="BJ194" s="102" t="s">
        <v>18</v>
      </c>
      <c r="BK194" s="206" t="n">
        <f aca="false">ROUND(I194*H194,2)</f>
        <v>0</v>
      </c>
      <c r="BL194" s="102" t="s">
        <v>209</v>
      </c>
      <c r="BM194" s="205" t="s">
        <v>794</v>
      </c>
    </row>
    <row r="195" s="113" customFormat="true" ht="24.15" hidden="false" customHeight="true" outlineLevel="0" collapsed="false">
      <c r="A195" s="110"/>
      <c r="B195" s="111"/>
      <c r="C195" s="235" t="s">
        <v>240</v>
      </c>
      <c r="D195" s="235" t="s">
        <v>219</v>
      </c>
      <c r="E195" s="236" t="s">
        <v>795</v>
      </c>
      <c r="F195" s="237" t="s">
        <v>796</v>
      </c>
      <c r="G195" s="238" t="s">
        <v>142</v>
      </c>
      <c r="H195" s="239" t="n">
        <v>350.931</v>
      </c>
      <c r="I195" s="240" t="n">
        <v>0</v>
      </c>
      <c r="J195" s="241" t="n">
        <f aca="false">ROUND(I195*H195,2)</f>
        <v>0</v>
      </c>
      <c r="K195" s="242"/>
      <c r="L195" s="243"/>
      <c r="M195" s="244"/>
      <c r="N195" s="245" t="s">
        <v>41</v>
      </c>
      <c r="O195" s="203" t="n">
        <v>0</v>
      </c>
      <c r="P195" s="203" t="n">
        <f aca="false">O195*H195</f>
        <v>0</v>
      </c>
      <c r="Q195" s="203" t="n">
        <v>0.002</v>
      </c>
      <c r="R195" s="203" t="n">
        <f aca="false">Q195*H195</f>
        <v>0.701862</v>
      </c>
      <c r="S195" s="203" t="n">
        <v>0</v>
      </c>
      <c r="T195" s="204" t="n">
        <f aca="false">S195*H195</f>
        <v>0</v>
      </c>
      <c r="U195" s="110"/>
      <c r="V195" s="110"/>
      <c r="W195" s="110"/>
      <c r="X195" s="110"/>
      <c r="Y195" s="110"/>
      <c r="Z195" s="110"/>
      <c r="AA195" s="110"/>
      <c r="AB195" s="110"/>
      <c r="AC195" s="110"/>
      <c r="AD195" s="110"/>
      <c r="AE195" s="110"/>
      <c r="AR195" s="205" t="s">
        <v>223</v>
      </c>
      <c r="AT195" s="205" t="s">
        <v>219</v>
      </c>
      <c r="AU195" s="205" t="s">
        <v>85</v>
      </c>
      <c r="AY195" s="102" t="s">
        <v>136</v>
      </c>
      <c r="BE195" s="206" t="n">
        <f aca="false">IF(N195="základní",J195,0)</f>
        <v>0</v>
      </c>
      <c r="BF195" s="206" t="n">
        <f aca="false">IF(N195="snížená",J195,0)</f>
        <v>0</v>
      </c>
      <c r="BG195" s="206" t="n">
        <f aca="false">IF(N195="zákl. přenesená",J195,0)</f>
        <v>0</v>
      </c>
      <c r="BH195" s="206" t="n">
        <f aca="false">IF(N195="sníž. přenesená",J195,0)</f>
        <v>0</v>
      </c>
      <c r="BI195" s="206" t="n">
        <f aca="false">IF(N195="nulová",J195,0)</f>
        <v>0</v>
      </c>
      <c r="BJ195" s="102" t="s">
        <v>18</v>
      </c>
      <c r="BK195" s="206" t="n">
        <f aca="false">ROUND(I195*H195,2)</f>
        <v>0</v>
      </c>
      <c r="BL195" s="102" t="s">
        <v>209</v>
      </c>
      <c r="BM195" s="205" t="s">
        <v>797</v>
      </c>
    </row>
    <row r="196" s="216" customFormat="true" ht="12.8" hidden="true" customHeight="false" outlineLevel="0" collapsed="false">
      <c r="B196" s="217"/>
      <c r="D196" s="209" t="s">
        <v>145</v>
      </c>
      <c r="F196" s="219" t="s">
        <v>798</v>
      </c>
      <c r="H196" s="220" t="n">
        <v>350.931</v>
      </c>
      <c r="I196" s="221"/>
      <c r="L196" s="217"/>
      <c r="M196" s="222"/>
      <c r="N196" s="223"/>
      <c r="O196" s="223"/>
      <c r="P196" s="223"/>
      <c r="Q196" s="223"/>
      <c r="R196" s="223"/>
      <c r="S196" s="223"/>
      <c r="T196" s="224"/>
      <c r="AT196" s="218" t="s">
        <v>145</v>
      </c>
      <c r="AU196" s="218" t="s">
        <v>85</v>
      </c>
      <c r="AV196" s="216" t="s">
        <v>85</v>
      </c>
      <c r="AW196" s="216" t="s">
        <v>2</v>
      </c>
      <c r="AX196" s="216" t="s">
        <v>18</v>
      </c>
      <c r="AY196" s="218" t="s">
        <v>136</v>
      </c>
    </row>
    <row r="197" s="113" customFormat="true" ht="24.15" hidden="false" customHeight="true" outlineLevel="0" collapsed="false">
      <c r="A197" s="110"/>
      <c r="B197" s="111"/>
      <c r="C197" s="193" t="s">
        <v>245</v>
      </c>
      <c r="D197" s="193" t="s">
        <v>139</v>
      </c>
      <c r="E197" s="194" t="s">
        <v>799</v>
      </c>
      <c r="F197" s="195" t="s">
        <v>800</v>
      </c>
      <c r="G197" s="196" t="s">
        <v>231</v>
      </c>
      <c r="H197" s="197" t="n">
        <v>2692.597</v>
      </c>
      <c r="I197" s="198" t="n">
        <v>0</v>
      </c>
      <c r="J197" s="199" t="n">
        <f aca="false">ROUND(I197*H197,2)</f>
        <v>0</v>
      </c>
      <c r="K197" s="200"/>
      <c r="L197" s="111"/>
      <c r="M197" s="201"/>
      <c r="N197" s="202" t="s">
        <v>41</v>
      </c>
      <c r="O197" s="203" t="n">
        <v>0</v>
      </c>
      <c r="P197" s="203" t="n">
        <f aca="false">O197*H197</f>
        <v>0</v>
      </c>
      <c r="Q197" s="203" t="n">
        <v>0</v>
      </c>
      <c r="R197" s="203" t="n">
        <f aca="false">Q197*H197</f>
        <v>0</v>
      </c>
      <c r="S197" s="203" t="n">
        <v>0</v>
      </c>
      <c r="T197" s="204" t="n">
        <f aca="false">S197*H197</f>
        <v>0</v>
      </c>
      <c r="U197" s="110"/>
      <c r="V197" s="110"/>
      <c r="W197" s="110"/>
      <c r="X197" s="110"/>
      <c r="Y197" s="110"/>
      <c r="Z197" s="110"/>
      <c r="AA197" s="110"/>
      <c r="AB197" s="110"/>
      <c r="AC197" s="110"/>
      <c r="AD197" s="110"/>
      <c r="AE197" s="110"/>
      <c r="AR197" s="205" t="s">
        <v>209</v>
      </c>
      <c r="AT197" s="205" t="s">
        <v>139</v>
      </c>
      <c r="AU197" s="205" t="s">
        <v>85</v>
      </c>
      <c r="AY197" s="102" t="s">
        <v>136</v>
      </c>
      <c r="BE197" s="206" t="n">
        <f aca="false">IF(N197="základní",J197,0)</f>
        <v>0</v>
      </c>
      <c r="BF197" s="206" t="n">
        <f aca="false">IF(N197="snížená",J197,0)</f>
        <v>0</v>
      </c>
      <c r="BG197" s="206" t="n">
        <f aca="false">IF(N197="zákl. přenesená",J197,0)</f>
        <v>0</v>
      </c>
      <c r="BH197" s="206" t="n">
        <f aca="false">IF(N197="sníž. přenesená",J197,0)</f>
        <v>0</v>
      </c>
      <c r="BI197" s="206" t="n">
        <f aca="false">IF(N197="nulová",J197,0)</f>
        <v>0</v>
      </c>
      <c r="BJ197" s="102" t="s">
        <v>18</v>
      </c>
      <c r="BK197" s="206" t="n">
        <f aca="false">ROUND(I197*H197,2)</f>
        <v>0</v>
      </c>
      <c r="BL197" s="102" t="s">
        <v>209</v>
      </c>
      <c r="BM197" s="205" t="s">
        <v>801</v>
      </c>
    </row>
    <row r="198" s="180" customFormat="true" ht="22.8" hidden="false" customHeight="true" outlineLevel="0" collapsed="false">
      <c r="B198" s="181"/>
      <c r="D198" s="182" t="s">
        <v>75</v>
      </c>
      <c r="E198" s="191" t="s">
        <v>802</v>
      </c>
      <c r="F198" s="191" t="s">
        <v>803</v>
      </c>
      <c r="I198" s="234"/>
      <c r="J198" s="192" t="n">
        <f aca="false">BK198</f>
        <v>0</v>
      </c>
      <c r="L198" s="181"/>
      <c r="M198" s="185"/>
      <c r="N198" s="186"/>
      <c r="O198" s="186"/>
      <c r="P198" s="187" t="n">
        <f aca="false">SUM(P199:P204)</f>
        <v>3.196</v>
      </c>
      <c r="Q198" s="186"/>
      <c r="R198" s="187" t="n">
        <f aca="false">SUM(R199:R204)</f>
        <v>0.0182</v>
      </c>
      <c r="S198" s="186"/>
      <c r="T198" s="188" t="n">
        <f aca="false">SUM(T199:T204)</f>
        <v>0.04022</v>
      </c>
      <c r="AR198" s="182" t="s">
        <v>85</v>
      </c>
      <c r="AT198" s="189" t="s">
        <v>75</v>
      </c>
      <c r="AU198" s="189" t="s">
        <v>18</v>
      </c>
      <c r="AY198" s="182" t="s">
        <v>136</v>
      </c>
      <c r="BK198" s="190" t="n">
        <f aca="false">SUM(BK199:BK204)</f>
        <v>0</v>
      </c>
    </row>
    <row r="199" s="113" customFormat="true" ht="16.5" hidden="false" customHeight="true" outlineLevel="0" collapsed="false">
      <c r="A199" s="110"/>
      <c r="B199" s="111"/>
      <c r="C199" s="193" t="s">
        <v>18</v>
      </c>
      <c r="D199" s="193" t="s">
        <v>139</v>
      </c>
      <c r="E199" s="194" t="s">
        <v>804</v>
      </c>
      <c r="F199" s="195" t="s">
        <v>805</v>
      </c>
      <c r="G199" s="196" t="s">
        <v>222</v>
      </c>
      <c r="H199" s="197" t="n">
        <v>2</v>
      </c>
      <c r="I199" s="198" t="n">
        <v>0</v>
      </c>
      <c r="J199" s="199" t="n">
        <f aca="false">ROUND(I199*H199,2)</f>
        <v>0</v>
      </c>
      <c r="K199" s="200"/>
      <c r="L199" s="111"/>
      <c r="M199" s="201"/>
      <c r="N199" s="202" t="s">
        <v>41</v>
      </c>
      <c r="O199" s="203" t="n">
        <v>0.465</v>
      </c>
      <c r="P199" s="203" t="n">
        <f aca="false">O199*H199</f>
        <v>0.93</v>
      </c>
      <c r="Q199" s="203" t="n">
        <v>0</v>
      </c>
      <c r="R199" s="203" t="n">
        <f aca="false">Q199*H199</f>
        <v>0</v>
      </c>
      <c r="S199" s="203" t="n">
        <v>0.02011</v>
      </c>
      <c r="T199" s="204" t="n">
        <f aca="false">S199*H199</f>
        <v>0.04022</v>
      </c>
      <c r="U199" s="110"/>
      <c r="V199" s="110"/>
      <c r="W199" s="110"/>
      <c r="X199" s="110"/>
      <c r="Y199" s="110"/>
      <c r="Z199" s="110"/>
      <c r="AA199" s="110"/>
      <c r="AB199" s="110"/>
      <c r="AC199" s="110"/>
      <c r="AD199" s="110"/>
      <c r="AE199" s="110"/>
      <c r="AR199" s="205" t="s">
        <v>209</v>
      </c>
      <c r="AT199" s="205" t="s">
        <v>139</v>
      </c>
      <c r="AU199" s="205" t="s">
        <v>85</v>
      </c>
      <c r="AY199" s="102" t="s">
        <v>136</v>
      </c>
      <c r="BE199" s="206" t="n">
        <f aca="false">IF(N199="základní",J199,0)</f>
        <v>0</v>
      </c>
      <c r="BF199" s="206" t="n">
        <f aca="false">IF(N199="snížená",J199,0)</f>
        <v>0</v>
      </c>
      <c r="BG199" s="206" t="n">
        <f aca="false">IF(N199="zákl. přenesená",J199,0)</f>
        <v>0</v>
      </c>
      <c r="BH199" s="206" t="n">
        <f aca="false">IF(N199="sníž. přenesená",J199,0)</f>
        <v>0</v>
      </c>
      <c r="BI199" s="206" t="n">
        <f aca="false">IF(N199="nulová",J199,0)</f>
        <v>0</v>
      </c>
      <c r="BJ199" s="102" t="s">
        <v>18</v>
      </c>
      <c r="BK199" s="206" t="n">
        <f aca="false">ROUND(I199*H199,2)</f>
        <v>0</v>
      </c>
      <c r="BL199" s="102" t="s">
        <v>209</v>
      </c>
      <c r="BM199" s="205" t="s">
        <v>806</v>
      </c>
    </row>
    <row r="200" s="113" customFormat="true" ht="24.15" hidden="false" customHeight="true" outlineLevel="0" collapsed="false">
      <c r="A200" s="110"/>
      <c r="B200" s="111"/>
      <c r="C200" s="193" t="s">
        <v>415</v>
      </c>
      <c r="D200" s="193" t="s">
        <v>139</v>
      </c>
      <c r="E200" s="194" t="s">
        <v>807</v>
      </c>
      <c r="F200" s="195" t="s">
        <v>808</v>
      </c>
      <c r="G200" s="196" t="s">
        <v>222</v>
      </c>
      <c r="H200" s="197" t="n">
        <v>2</v>
      </c>
      <c r="I200" s="198" t="n">
        <v>0</v>
      </c>
      <c r="J200" s="199" t="n">
        <f aca="false">ROUND(I200*H200,2)</f>
        <v>0</v>
      </c>
      <c r="K200" s="200"/>
      <c r="L200" s="111"/>
      <c r="M200" s="201"/>
      <c r="N200" s="202" t="s">
        <v>41</v>
      </c>
      <c r="O200" s="203" t="n">
        <v>0.425</v>
      </c>
      <c r="P200" s="203" t="n">
        <f aca="false">O200*H200</f>
        <v>0.85</v>
      </c>
      <c r="Q200" s="203" t="n">
        <v>0.00342</v>
      </c>
      <c r="R200" s="203" t="n">
        <f aca="false">Q200*H200</f>
        <v>0.00684</v>
      </c>
      <c r="S200" s="203" t="n">
        <v>0</v>
      </c>
      <c r="T200" s="204" t="n">
        <f aca="false">S200*H200</f>
        <v>0</v>
      </c>
      <c r="U200" s="110"/>
      <c r="V200" s="110"/>
      <c r="W200" s="110"/>
      <c r="X200" s="110"/>
      <c r="Y200" s="110"/>
      <c r="Z200" s="110"/>
      <c r="AA200" s="110"/>
      <c r="AB200" s="110"/>
      <c r="AC200" s="110"/>
      <c r="AD200" s="110"/>
      <c r="AE200" s="110"/>
      <c r="AR200" s="205" t="s">
        <v>209</v>
      </c>
      <c r="AT200" s="205" t="s">
        <v>139</v>
      </c>
      <c r="AU200" s="205" t="s">
        <v>85</v>
      </c>
      <c r="AY200" s="102" t="s">
        <v>136</v>
      </c>
      <c r="BE200" s="206" t="n">
        <f aca="false">IF(N200="základní",J200,0)</f>
        <v>0</v>
      </c>
      <c r="BF200" s="206" t="n">
        <f aca="false">IF(N200="snížená",J200,0)</f>
        <v>0</v>
      </c>
      <c r="BG200" s="206" t="n">
        <f aca="false">IF(N200="zákl. přenesená",J200,0)</f>
        <v>0</v>
      </c>
      <c r="BH200" s="206" t="n">
        <f aca="false">IF(N200="sníž. přenesená",J200,0)</f>
        <v>0</v>
      </c>
      <c r="BI200" s="206" t="n">
        <f aca="false">IF(N200="nulová",J200,0)</f>
        <v>0</v>
      </c>
      <c r="BJ200" s="102" t="s">
        <v>18</v>
      </c>
      <c r="BK200" s="206" t="n">
        <f aca="false">ROUND(I200*H200,2)</f>
        <v>0</v>
      </c>
      <c r="BL200" s="102" t="s">
        <v>209</v>
      </c>
      <c r="BM200" s="205" t="s">
        <v>809</v>
      </c>
    </row>
    <row r="201" s="216" customFormat="true" ht="12.8" hidden="true" customHeight="false" outlineLevel="0" collapsed="false">
      <c r="B201" s="217"/>
      <c r="D201" s="209" t="s">
        <v>145</v>
      </c>
      <c r="E201" s="218"/>
      <c r="F201" s="219" t="s">
        <v>85</v>
      </c>
      <c r="H201" s="220" t="n">
        <v>2</v>
      </c>
      <c r="I201" s="221"/>
      <c r="L201" s="217"/>
      <c r="M201" s="222"/>
      <c r="N201" s="223"/>
      <c r="O201" s="223"/>
      <c r="P201" s="223"/>
      <c r="Q201" s="223"/>
      <c r="R201" s="223"/>
      <c r="S201" s="223"/>
      <c r="T201" s="224"/>
      <c r="AT201" s="218" t="s">
        <v>145</v>
      </c>
      <c r="AU201" s="218" t="s">
        <v>85</v>
      </c>
      <c r="AV201" s="216" t="s">
        <v>85</v>
      </c>
      <c r="AW201" s="216" t="s">
        <v>33</v>
      </c>
      <c r="AX201" s="216" t="s">
        <v>18</v>
      </c>
      <c r="AY201" s="218" t="s">
        <v>136</v>
      </c>
    </row>
    <row r="202" s="113" customFormat="true" ht="24.15" hidden="false" customHeight="true" outlineLevel="0" collapsed="false">
      <c r="A202" s="110"/>
      <c r="B202" s="111"/>
      <c r="C202" s="193" t="s">
        <v>394</v>
      </c>
      <c r="D202" s="193" t="s">
        <v>139</v>
      </c>
      <c r="E202" s="194" t="s">
        <v>810</v>
      </c>
      <c r="F202" s="195" t="s">
        <v>811</v>
      </c>
      <c r="G202" s="196" t="s">
        <v>222</v>
      </c>
      <c r="H202" s="197" t="n">
        <v>8</v>
      </c>
      <c r="I202" s="198" t="n">
        <v>0</v>
      </c>
      <c r="J202" s="199" t="n">
        <f aca="false">ROUND(I202*H202,2)</f>
        <v>0</v>
      </c>
      <c r="K202" s="200"/>
      <c r="L202" s="111"/>
      <c r="M202" s="201"/>
      <c r="N202" s="202" t="s">
        <v>41</v>
      </c>
      <c r="O202" s="203" t="n">
        <v>0.177</v>
      </c>
      <c r="P202" s="203" t="n">
        <f aca="false">O202*H202</f>
        <v>1.416</v>
      </c>
      <c r="Q202" s="203" t="n">
        <v>3E-005</v>
      </c>
      <c r="R202" s="203" t="n">
        <f aca="false">Q202*H202</f>
        <v>0.00024</v>
      </c>
      <c r="S202" s="203" t="n">
        <v>0</v>
      </c>
      <c r="T202" s="204" t="n">
        <f aca="false">S202*H202</f>
        <v>0</v>
      </c>
      <c r="U202" s="110"/>
      <c r="V202" s="110"/>
      <c r="W202" s="110"/>
      <c r="X202" s="110"/>
      <c r="Y202" s="110"/>
      <c r="Z202" s="110"/>
      <c r="AA202" s="110"/>
      <c r="AB202" s="110"/>
      <c r="AC202" s="110"/>
      <c r="AD202" s="110"/>
      <c r="AE202" s="110"/>
      <c r="AR202" s="205" t="s">
        <v>209</v>
      </c>
      <c r="AT202" s="205" t="s">
        <v>139</v>
      </c>
      <c r="AU202" s="205" t="s">
        <v>85</v>
      </c>
      <c r="AY202" s="102" t="s">
        <v>136</v>
      </c>
      <c r="BE202" s="206" t="n">
        <f aca="false">IF(N202="základní",J202,0)</f>
        <v>0</v>
      </c>
      <c r="BF202" s="206" t="n">
        <f aca="false">IF(N202="snížená",J202,0)</f>
        <v>0</v>
      </c>
      <c r="BG202" s="206" t="n">
        <f aca="false">IF(N202="zákl. přenesená",J202,0)</f>
        <v>0</v>
      </c>
      <c r="BH202" s="206" t="n">
        <f aca="false">IF(N202="sníž. přenesená",J202,0)</f>
        <v>0</v>
      </c>
      <c r="BI202" s="206" t="n">
        <f aca="false">IF(N202="nulová",J202,0)</f>
        <v>0</v>
      </c>
      <c r="BJ202" s="102" t="s">
        <v>18</v>
      </c>
      <c r="BK202" s="206" t="n">
        <f aca="false">ROUND(I202*H202,2)</f>
        <v>0</v>
      </c>
      <c r="BL202" s="102" t="s">
        <v>209</v>
      </c>
      <c r="BM202" s="205" t="s">
        <v>812</v>
      </c>
    </row>
    <row r="203" s="216" customFormat="true" ht="12.8" hidden="true" customHeight="false" outlineLevel="0" collapsed="false">
      <c r="B203" s="217"/>
      <c r="D203" s="209" t="s">
        <v>145</v>
      </c>
      <c r="E203" s="218"/>
      <c r="F203" s="219" t="s">
        <v>184</v>
      </c>
      <c r="H203" s="220" t="n">
        <v>8</v>
      </c>
      <c r="I203" s="221"/>
      <c r="L203" s="217"/>
      <c r="M203" s="222"/>
      <c r="N203" s="223"/>
      <c r="O203" s="223"/>
      <c r="P203" s="223"/>
      <c r="Q203" s="223"/>
      <c r="R203" s="223"/>
      <c r="S203" s="223"/>
      <c r="T203" s="224"/>
      <c r="AT203" s="218" t="s">
        <v>145</v>
      </c>
      <c r="AU203" s="218" t="s">
        <v>85</v>
      </c>
      <c r="AV203" s="216" t="s">
        <v>85</v>
      </c>
      <c r="AW203" s="216" t="s">
        <v>33</v>
      </c>
      <c r="AX203" s="216" t="s">
        <v>18</v>
      </c>
      <c r="AY203" s="218" t="s">
        <v>136</v>
      </c>
    </row>
    <row r="204" s="113" customFormat="true" ht="24.15" hidden="false" customHeight="true" outlineLevel="0" collapsed="false">
      <c r="A204" s="110"/>
      <c r="B204" s="111"/>
      <c r="C204" s="235" t="s">
        <v>398</v>
      </c>
      <c r="D204" s="235" t="s">
        <v>219</v>
      </c>
      <c r="E204" s="236" t="s">
        <v>813</v>
      </c>
      <c r="F204" s="237" t="s">
        <v>814</v>
      </c>
      <c r="G204" s="238" t="s">
        <v>222</v>
      </c>
      <c r="H204" s="239" t="n">
        <v>8</v>
      </c>
      <c r="I204" s="240" t="n">
        <v>0</v>
      </c>
      <c r="J204" s="241" t="n">
        <f aca="false">ROUND(I204*H204,2)</f>
        <v>0</v>
      </c>
      <c r="K204" s="242"/>
      <c r="L204" s="243"/>
      <c r="M204" s="244"/>
      <c r="N204" s="245" t="s">
        <v>41</v>
      </c>
      <c r="O204" s="203" t="n">
        <v>0</v>
      </c>
      <c r="P204" s="203" t="n">
        <f aca="false">O204*H204</f>
        <v>0</v>
      </c>
      <c r="Q204" s="203" t="n">
        <v>0.00139</v>
      </c>
      <c r="R204" s="203" t="n">
        <f aca="false">Q204*H204</f>
        <v>0.01112</v>
      </c>
      <c r="S204" s="203" t="n">
        <v>0</v>
      </c>
      <c r="T204" s="204" t="n">
        <f aca="false">S204*H204</f>
        <v>0</v>
      </c>
      <c r="U204" s="110"/>
      <c r="V204" s="110"/>
      <c r="W204" s="110"/>
      <c r="X204" s="110"/>
      <c r="Y204" s="110"/>
      <c r="Z204" s="110"/>
      <c r="AA204" s="110"/>
      <c r="AB204" s="110"/>
      <c r="AC204" s="110"/>
      <c r="AD204" s="110"/>
      <c r="AE204" s="110"/>
      <c r="AR204" s="205" t="s">
        <v>223</v>
      </c>
      <c r="AT204" s="205" t="s">
        <v>219</v>
      </c>
      <c r="AU204" s="205" t="s">
        <v>85</v>
      </c>
      <c r="AY204" s="102" t="s">
        <v>136</v>
      </c>
      <c r="BE204" s="206" t="n">
        <f aca="false">IF(N204="základní",J204,0)</f>
        <v>0</v>
      </c>
      <c r="BF204" s="206" t="n">
        <f aca="false">IF(N204="snížená",J204,0)</f>
        <v>0</v>
      </c>
      <c r="BG204" s="206" t="n">
        <f aca="false">IF(N204="zákl. přenesená",J204,0)</f>
        <v>0</v>
      </c>
      <c r="BH204" s="206" t="n">
        <f aca="false">IF(N204="sníž. přenesená",J204,0)</f>
        <v>0</v>
      </c>
      <c r="BI204" s="206" t="n">
        <f aca="false">IF(N204="nulová",J204,0)</f>
        <v>0</v>
      </c>
      <c r="BJ204" s="102" t="s">
        <v>18</v>
      </c>
      <c r="BK204" s="206" t="n">
        <f aca="false">ROUND(I204*H204,2)</f>
        <v>0</v>
      </c>
      <c r="BL204" s="102" t="s">
        <v>209</v>
      </c>
      <c r="BM204" s="205" t="s">
        <v>815</v>
      </c>
    </row>
    <row r="205" s="180" customFormat="true" ht="22.8" hidden="false" customHeight="true" outlineLevel="0" collapsed="false">
      <c r="B205" s="181"/>
      <c r="D205" s="182" t="s">
        <v>75</v>
      </c>
      <c r="E205" s="191" t="s">
        <v>816</v>
      </c>
      <c r="F205" s="191" t="s">
        <v>817</v>
      </c>
      <c r="I205" s="234"/>
      <c r="J205" s="192" t="n">
        <f aca="false">BK205</f>
        <v>0</v>
      </c>
      <c r="L205" s="181"/>
      <c r="M205" s="185"/>
      <c r="N205" s="186"/>
      <c r="O205" s="186"/>
      <c r="P205" s="187" t="n">
        <f aca="false">P206</f>
        <v>0</v>
      </c>
      <c r="Q205" s="186"/>
      <c r="R205" s="187" t="n">
        <f aca="false">R206</f>
        <v>0</v>
      </c>
      <c r="S205" s="186"/>
      <c r="T205" s="188" t="n">
        <f aca="false">T206</f>
        <v>0</v>
      </c>
      <c r="AR205" s="182" t="s">
        <v>85</v>
      </c>
      <c r="AT205" s="189" t="s">
        <v>75</v>
      </c>
      <c r="AU205" s="189" t="s">
        <v>18</v>
      </c>
      <c r="AY205" s="182" t="s">
        <v>136</v>
      </c>
      <c r="BK205" s="190" t="n">
        <f aca="false">BK206</f>
        <v>0</v>
      </c>
    </row>
    <row r="206" s="113" customFormat="true" ht="16.5" hidden="false" customHeight="true" outlineLevel="0" collapsed="false">
      <c r="A206" s="110"/>
      <c r="B206" s="111"/>
      <c r="C206" s="193" t="s">
        <v>179</v>
      </c>
      <c r="D206" s="193" t="s">
        <v>139</v>
      </c>
      <c r="E206" s="194" t="s">
        <v>818</v>
      </c>
      <c r="F206" s="195" t="s">
        <v>819</v>
      </c>
      <c r="G206" s="196" t="s">
        <v>222</v>
      </c>
      <c r="H206" s="197" t="n">
        <v>1</v>
      </c>
      <c r="I206" s="198" t="n">
        <v>0</v>
      </c>
      <c r="J206" s="199" t="n">
        <f aca="false">ROUND(I206*H206,2)</f>
        <v>0</v>
      </c>
      <c r="K206" s="200"/>
      <c r="L206" s="111"/>
      <c r="M206" s="201"/>
      <c r="N206" s="202" t="s">
        <v>41</v>
      </c>
      <c r="O206" s="203" t="n">
        <v>0</v>
      </c>
      <c r="P206" s="203" t="n">
        <f aca="false">O206*H206</f>
        <v>0</v>
      </c>
      <c r="Q206" s="203" t="n">
        <v>0</v>
      </c>
      <c r="R206" s="203" t="n">
        <f aca="false">Q206*H206</f>
        <v>0</v>
      </c>
      <c r="S206" s="203" t="n">
        <v>0</v>
      </c>
      <c r="T206" s="204" t="n">
        <f aca="false">S206*H206</f>
        <v>0</v>
      </c>
      <c r="U206" s="110"/>
      <c r="V206" s="110"/>
      <c r="W206" s="110"/>
      <c r="X206" s="110"/>
      <c r="Y206" s="110"/>
      <c r="Z206" s="110"/>
      <c r="AA206" s="110"/>
      <c r="AB206" s="110"/>
      <c r="AC206" s="110"/>
      <c r="AD206" s="110"/>
      <c r="AE206" s="110"/>
      <c r="AR206" s="205" t="s">
        <v>209</v>
      </c>
      <c r="AT206" s="205" t="s">
        <v>139</v>
      </c>
      <c r="AU206" s="205" t="s">
        <v>85</v>
      </c>
      <c r="AY206" s="102" t="s">
        <v>136</v>
      </c>
      <c r="BE206" s="206" t="n">
        <f aca="false">IF(N206="základní",J206,0)</f>
        <v>0</v>
      </c>
      <c r="BF206" s="206" t="n">
        <f aca="false">IF(N206="snížená",J206,0)</f>
        <v>0</v>
      </c>
      <c r="BG206" s="206" t="n">
        <f aca="false">IF(N206="zákl. přenesená",J206,0)</f>
        <v>0</v>
      </c>
      <c r="BH206" s="206" t="n">
        <f aca="false">IF(N206="sníž. přenesená",J206,0)</f>
        <v>0</v>
      </c>
      <c r="BI206" s="206" t="n">
        <f aca="false">IF(N206="nulová",J206,0)</f>
        <v>0</v>
      </c>
      <c r="BJ206" s="102" t="s">
        <v>18</v>
      </c>
      <c r="BK206" s="206" t="n">
        <f aca="false">ROUND(I206*H206,2)</f>
        <v>0</v>
      </c>
      <c r="BL206" s="102" t="s">
        <v>209</v>
      </c>
      <c r="BM206" s="205" t="s">
        <v>820</v>
      </c>
    </row>
    <row r="207" s="180" customFormat="true" ht="22.8" hidden="false" customHeight="true" outlineLevel="0" collapsed="false">
      <c r="B207" s="181"/>
      <c r="D207" s="182" t="s">
        <v>75</v>
      </c>
      <c r="E207" s="191" t="s">
        <v>821</v>
      </c>
      <c r="F207" s="191" t="s">
        <v>822</v>
      </c>
      <c r="I207" s="234"/>
      <c r="J207" s="192" t="n">
        <f aca="false">BK207</f>
        <v>0</v>
      </c>
      <c r="L207" s="181"/>
      <c r="M207" s="185"/>
      <c r="N207" s="186"/>
      <c r="O207" s="186"/>
      <c r="P207" s="187" t="n">
        <f aca="false">SUM(P208:P214)</f>
        <v>43.34834</v>
      </c>
      <c r="Q207" s="186"/>
      <c r="R207" s="187" t="n">
        <f aca="false">SUM(R208:R214)</f>
        <v>0.87157084</v>
      </c>
      <c r="S207" s="186"/>
      <c r="T207" s="188" t="n">
        <f aca="false">SUM(T208:T214)</f>
        <v>0</v>
      </c>
      <c r="AR207" s="182" t="s">
        <v>85</v>
      </c>
      <c r="AT207" s="189" t="s">
        <v>75</v>
      </c>
      <c r="AU207" s="189" t="s">
        <v>18</v>
      </c>
      <c r="AY207" s="182" t="s">
        <v>136</v>
      </c>
      <c r="BK207" s="190" t="n">
        <f aca="false">SUM(BK208:BK214)</f>
        <v>0</v>
      </c>
    </row>
    <row r="208" s="113" customFormat="true" ht="24.15" hidden="false" customHeight="true" outlineLevel="0" collapsed="false">
      <c r="A208" s="110"/>
      <c r="B208" s="111"/>
      <c r="C208" s="193" t="s">
        <v>363</v>
      </c>
      <c r="D208" s="193" t="s">
        <v>139</v>
      </c>
      <c r="E208" s="194" t="s">
        <v>823</v>
      </c>
      <c r="F208" s="195" t="s">
        <v>824</v>
      </c>
      <c r="G208" s="196" t="s">
        <v>142</v>
      </c>
      <c r="H208" s="197" t="n">
        <v>20.874</v>
      </c>
      <c r="I208" s="198" t="n">
        <v>0</v>
      </c>
      <c r="J208" s="199" t="n">
        <f aca="false">ROUND(I208*H208,2)</f>
        <v>0</v>
      </c>
      <c r="K208" s="200"/>
      <c r="L208" s="111"/>
      <c r="M208" s="201"/>
      <c r="N208" s="202" t="s">
        <v>41</v>
      </c>
      <c r="O208" s="203" t="n">
        <v>0.71</v>
      </c>
      <c r="P208" s="203" t="n">
        <f aca="false">O208*H208</f>
        <v>14.82054</v>
      </c>
      <c r="Q208" s="203" t="n">
        <v>0.01136</v>
      </c>
      <c r="R208" s="203" t="n">
        <f aca="false">Q208*H208</f>
        <v>0.23712864</v>
      </c>
      <c r="S208" s="203" t="n">
        <v>0</v>
      </c>
      <c r="T208" s="204" t="n">
        <f aca="false">S208*H208</f>
        <v>0</v>
      </c>
      <c r="U208" s="110"/>
      <c r="V208" s="110"/>
      <c r="W208" s="110"/>
      <c r="X208" s="110"/>
      <c r="Y208" s="110"/>
      <c r="Z208" s="110"/>
      <c r="AA208" s="110"/>
      <c r="AB208" s="110"/>
      <c r="AC208" s="110"/>
      <c r="AD208" s="110"/>
      <c r="AE208" s="110"/>
      <c r="AR208" s="205" t="s">
        <v>209</v>
      </c>
      <c r="AT208" s="205" t="s">
        <v>139</v>
      </c>
      <c r="AU208" s="205" t="s">
        <v>85</v>
      </c>
      <c r="AY208" s="102" t="s">
        <v>136</v>
      </c>
      <c r="BE208" s="206" t="n">
        <f aca="false">IF(N208="základní",J208,0)</f>
        <v>0</v>
      </c>
      <c r="BF208" s="206" t="n">
        <f aca="false">IF(N208="snížená",J208,0)</f>
        <v>0</v>
      </c>
      <c r="BG208" s="206" t="n">
        <f aca="false">IF(N208="zákl. přenesená",J208,0)</f>
        <v>0</v>
      </c>
      <c r="BH208" s="206" t="n">
        <f aca="false">IF(N208="sníž. přenesená",J208,0)</f>
        <v>0</v>
      </c>
      <c r="BI208" s="206" t="n">
        <f aca="false">IF(N208="nulová",J208,0)</f>
        <v>0</v>
      </c>
      <c r="BJ208" s="102" t="s">
        <v>18</v>
      </c>
      <c r="BK208" s="206" t="n">
        <f aca="false">ROUND(I208*H208,2)</f>
        <v>0</v>
      </c>
      <c r="BL208" s="102" t="s">
        <v>209</v>
      </c>
      <c r="BM208" s="205" t="s">
        <v>825</v>
      </c>
    </row>
    <row r="209" s="216" customFormat="true" ht="12.8" hidden="true" customHeight="false" outlineLevel="0" collapsed="false">
      <c r="B209" s="217"/>
      <c r="D209" s="209" t="s">
        <v>145</v>
      </c>
      <c r="E209" s="218"/>
      <c r="F209" s="219" t="s">
        <v>783</v>
      </c>
      <c r="H209" s="220" t="n">
        <v>20.874</v>
      </c>
      <c r="I209" s="221"/>
      <c r="L209" s="217"/>
      <c r="M209" s="222"/>
      <c r="N209" s="223"/>
      <c r="O209" s="223"/>
      <c r="P209" s="223"/>
      <c r="Q209" s="223"/>
      <c r="R209" s="223"/>
      <c r="S209" s="223"/>
      <c r="T209" s="224"/>
      <c r="AT209" s="218" t="s">
        <v>145</v>
      </c>
      <c r="AU209" s="218" t="s">
        <v>85</v>
      </c>
      <c r="AV209" s="216" t="s">
        <v>85</v>
      </c>
      <c r="AW209" s="216" t="s">
        <v>33</v>
      </c>
      <c r="AX209" s="216" t="s">
        <v>18</v>
      </c>
      <c r="AY209" s="218" t="s">
        <v>136</v>
      </c>
    </row>
    <row r="210" s="113" customFormat="true" ht="24.15" hidden="false" customHeight="true" outlineLevel="0" collapsed="false">
      <c r="A210" s="110"/>
      <c r="B210" s="111"/>
      <c r="C210" s="193" t="s">
        <v>358</v>
      </c>
      <c r="D210" s="193" t="s">
        <v>139</v>
      </c>
      <c r="E210" s="194" t="s">
        <v>826</v>
      </c>
      <c r="F210" s="195" t="s">
        <v>827</v>
      </c>
      <c r="G210" s="196" t="s">
        <v>142</v>
      </c>
      <c r="H210" s="197" t="n">
        <v>40.18</v>
      </c>
      <c r="I210" s="198" t="n">
        <v>0</v>
      </c>
      <c r="J210" s="199" t="n">
        <f aca="false">ROUND(I210*H210,2)</f>
        <v>0</v>
      </c>
      <c r="K210" s="200"/>
      <c r="L210" s="111"/>
      <c r="M210" s="201"/>
      <c r="N210" s="202" t="s">
        <v>41</v>
      </c>
      <c r="O210" s="203" t="n">
        <v>0.71</v>
      </c>
      <c r="P210" s="203" t="n">
        <f aca="false">O210*H210</f>
        <v>28.5278</v>
      </c>
      <c r="Q210" s="203" t="n">
        <v>0.01579</v>
      </c>
      <c r="R210" s="203" t="n">
        <f aca="false">Q210*H210</f>
        <v>0.6344422</v>
      </c>
      <c r="S210" s="203" t="n">
        <v>0</v>
      </c>
      <c r="T210" s="204" t="n">
        <f aca="false">S210*H210</f>
        <v>0</v>
      </c>
      <c r="U210" s="110"/>
      <c r="V210" s="110"/>
      <c r="W210" s="110"/>
      <c r="X210" s="110"/>
      <c r="Y210" s="110"/>
      <c r="Z210" s="110"/>
      <c r="AA210" s="110"/>
      <c r="AB210" s="110"/>
      <c r="AC210" s="110"/>
      <c r="AD210" s="110"/>
      <c r="AE210" s="110"/>
      <c r="AR210" s="205" t="s">
        <v>209</v>
      </c>
      <c r="AT210" s="205" t="s">
        <v>139</v>
      </c>
      <c r="AU210" s="205" t="s">
        <v>85</v>
      </c>
      <c r="AY210" s="102" t="s">
        <v>136</v>
      </c>
      <c r="BE210" s="206" t="n">
        <f aca="false">IF(N210="základní",J210,0)</f>
        <v>0</v>
      </c>
      <c r="BF210" s="206" t="n">
        <f aca="false">IF(N210="snížená",J210,0)</f>
        <v>0</v>
      </c>
      <c r="BG210" s="206" t="n">
        <f aca="false">IF(N210="zákl. přenesená",J210,0)</f>
        <v>0</v>
      </c>
      <c r="BH210" s="206" t="n">
        <f aca="false">IF(N210="sníž. přenesená",J210,0)</f>
        <v>0</v>
      </c>
      <c r="BI210" s="206" t="n">
        <f aca="false">IF(N210="nulová",J210,0)</f>
        <v>0</v>
      </c>
      <c r="BJ210" s="102" t="s">
        <v>18</v>
      </c>
      <c r="BK210" s="206" t="n">
        <f aca="false">ROUND(I210*H210,2)</f>
        <v>0</v>
      </c>
      <c r="BL210" s="102" t="s">
        <v>209</v>
      </c>
      <c r="BM210" s="205" t="s">
        <v>828</v>
      </c>
    </row>
    <row r="211" s="216" customFormat="true" ht="12.8" hidden="true" customHeight="false" outlineLevel="0" collapsed="false">
      <c r="B211" s="217"/>
      <c r="D211" s="209" t="s">
        <v>145</v>
      </c>
      <c r="E211" s="218"/>
      <c r="F211" s="219" t="s">
        <v>829</v>
      </c>
      <c r="H211" s="220" t="n">
        <v>40.18</v>
      </c>
      <c r="I211" s="221"/>
      <c r="L211" s="217"/>
      <c r="M211" s="222"/>
      <c r="N211" s="223"/>
      <c r="O211" s="223"/>
      <c r="P211" s="223"/>
      <c r="Q211" s="223"/>
      <c r="R211" s="223"/>
      <c r="S211" s="223"/>
      <c r="T211" s="224"/>
      <c r="AT211" s="218" t="s">
        <v>145</v>
      </c>
      <c r="AU211" s="218" t="s">
        <v>85</v>
      </c>
      <c r="AV211" s="216" t="s">
        <v>85</v>
      </c>
      <c r="AW211" s="216" t="s">
        <v>33</v>
      </c>
      <c r="AX211" s="216" t="s">
        <v>18</v>
      </c>
      <c r="AY211" s="218" t="s">
        <v>136</v>
      </c>
    </row>
    <row r="212" s="113" customFormat="true" ht="16.5" hidden="false" customHeight="true" outlineLevel="0" collapsed="false">
      <c r="A212" s="110"/>
      <c r="B212" s="111"/>
      <c r="C212" s="193" t="s">
        <v>388</v>
      </c>
      <c r="D212" s="193" t="s">
        <v>139</v>
      </c>
      <c r="E212" s="194" t="s">
        <v>830</v>
      </c>
      <c r="F212" s="195" t="s">
        <v>831</v>
      </c>
      <c r="G212" s="196" t="s">
        <v>222</v>
      </c>
      <c r="H212" s="197" t="n">
        <v>98</v>
      </c>
      <c r="I212" s="198" t="n">
        <v>0</v>
      </c>
      <c r="J212" s="199" t="n">
        <f aca="false">ROUND(I212*H212,2)</f>
        <v>0</v>
      </c>
      <c r="K212" s="200"/>
      <c r="L212" s="111"/>
      <c r="M212" s="201"/>
      <c r="N212" s="202" t="s">
        <v>41</v>
      </c>
      <c r="O212" s="203" t="n">
        <v>0</v>
      </c>
      <c r="P212" s="203" t="n">
        <f aca="false">O212*H212</f>
        <v>0</v>
      </c>
      <c r="Q212" s="203" t="n">
        <v>0</v>
      </c>
      <c r="R212" s="203" t="n">
        <f aca="false">Q212*H212</f>
        <v>0</v>
      </c>
      <c r="S212" s="203" t="n">
        <v>0</v>
      </c>
      <c r="T212" s="204" t="n">
        <f aca="false">S212*H212</f>
        <v>0</v>
      </c>
      <c r="U212" s="110"/>
      <c r="V212" s="110"/>
      <c r="W212" s="110"/>
      <c r="X212" s="110"/>
      <c r="Y212" s="110"/>
      <c r="Z212" s="110"/>
      <c r="AA212" s="110"/>
      <c r="AB212" s="110"/>
      <c r="AC212" s="110"/>
      <c r="AD212" s="110"/>
      <c r="AE212" s="110"/>
      <c r="AR212" s="205" t="s">
        <v>209</v>
      </c>
      <c r="AT212" s="205" t="s">
        <v>139</v>
      </c>
      <c r="AU212" s="205" t="s">
        <v>85</v>
      </c>
      <c r="AY212" s="102" t="s">
        <v>136</v>
      </c>
      <c r="BE212" s="206" t="n">
        <f aca="false">IF(N212="základní",J212,0)</f>
        <v>0</v>
      </c>
      <c r="BF212" s="206" t="n">
        <f aca="false">IF(N212="snížená",J212,0)</f>
        <v>0</v>
      </c>
      <c r="BG212" s="206" t="n">
        <f aca="false">IF(N212="zákl. přenesená",J212,0)</f>
        <v>0</v>
      </c>
      <c r="BH212" s="206" t="n">
        <f aca="false">IF(N212="sníž. přenesená",J212,0)</f>
        <v>0</v>
      </c>
      <c r="BI212" s="206" t="n">
        <f aca="false">IF(N212="nulová",J212,0)</f>
        <v>0</v>
      </c>
      <c r="BJ212" s="102" t="s">
        <v>18</v>
      </c>
      <c r="BK212" s="206" t="n">
        <f aca="false">ROUND(I212*H212,2)</f>
        <v>0</v>
      </c>
      <c r="BL212" s="102" t="s">
        <v>209</v>
      </c>
      <c r="BM212" s="205" t="s">
        <v>832</v>
      </c>
    </row>
    <row r="213" s="216" customFormat="true" ht="12.8" hidden="true" customHeight="false" outlineLevel="0" collapsed="false">
      <c r="B213" s="217"/>
      <c r="D213" s="209" t="s">
        <v>145</v>
      </c>
      <c r="E213" s="218"/>
      <c r="F213" s="219" t="s">
        <v>833</v>
      </c>
      <c r="H213" s="220" t="n">
        <v>98</v>
      </c>
      <c r="I213" s="221"/>
      <c r="L213" s="217"/>
      <c r="M213" s="222"/>
      <c r="N213" s="223"/>
      <c r="O213" s="223"/>
      <c r="P213" s="223"/>
      <c r="Q213" s="223"/>
      <c r="R213" s="223"/>
      <c r="S213" s="223"/>
      <c r="T213" s="224"/>
      <c r="AT213" s="218" t="s">
        <v>145</v>
      </c>
      <c r="AU213" s="218" t="s">
        <v>85</v>
      </c>
      <c r="AV213" s="216" t="s">
        <v>85</v>
      </c>
      <c r="AW213" s="216" t="s">
        <v>33</v>
      </c>
      <c r="AX213" s="216" t="s">
        <v>18</v>
      </c>
      <c r="AY213" s="218" t="s">
        <v>136</v>
      </c>
    </row>
    <row r="214" s="113" customFormat="true" ht="24.15" hidden="false" customHeight="true" outlineLevel="0" collapsed="false">
      <c r="A214" s="110"/>
      <c r="B214" s="111"/>
      <c r="C214" s="193" t="s">
        <v>382</v>
      </c>
      <c r="D214" s="193" t="s">
        <v>139</v>
      </c>
      <c r="E214" s="194" t="s">
        <v>834</v>
      </c>
      <c r="F214" s="195" t="s">
        <v>835</v>
      </c>
      <c r="G214" s="196" t="s">
        <v>231</v>
      </c>
      <c r="H214" s="197" t="n">
        <v>608.162</v>
      </c>
      <c r="I214" s="198" t="n">
        <v>0</v>
      </c>
      <c r="J214" s="199" t="n">
        <f aca="false">ROUND(I214*H214,2)</f>
        <v>0</v>
      </c>
      <c r="K214" s="200"/>
      <c r="L214" s="111"/>
      <c r="M214" s="201"/>
      <c r="N214" s="202" t="s">
        <v>41</v>
      </c>
      <c r="O214" s="203" t="n">
        <v>0</v>
      </c>
      <c r="P214" s="203" t="n">
        <f aca="false">O214*H214</f>
        <v>0</v>
      </c>
      <c r="Q214" s="203" t="n">
        <v>0</v>
      </c>
      <c r="R214" s="203" t="n">
        <f aca="false">Q214*H214</f>
        <v>0</v>
      </c>
      <c r="S214" s="203" t="n">
        <v>0</v>
      </c>
      <c r="T214" s="204" t="n">
        <f aca="false">S214*H214</f>
        <v>0</v>
      </c>
      <c r="U214" s="110"/>
      <c r="V214" s="110"/>
      <c r="W214" s="110"/>
      <c r="X214" s="110"/>
      <c r="Y214" s="110"/>
      <c r="Z214" s="110"/>
      <c r="AA214" s="110"/>
      <c r="AB214" s="110"/>
      <c r="AC214" s="110"/>
      <c r="AD214" s="110"/>
      <c r="AE214" s="110"/>
      <c r="AR214" s="205" t="s">
        <v>209</v>
      </c>
      <c r="AT214" s="205" t="s">
        <v>139</v>
      </c>
      <c r="AU214" s="205" t="s">
        <v>85</v>
      </c>
      <c r="AY214" s="102" t="s">
        <v>136</v>
      </c>
      <c r="BE214" s="206" t="n">
        <f aca="false">IF(N214="základní",J214,0)</f>
        <v>0</v>
      </c>
      <c r="BF214" s="206" t="n">
        <f aca="false">IF(N214="snížená",J214,0)</f>
        <v>0</v>
      </c>
      <c r="BG214" s="206" t="n">
        <f aca="false">IF(N214="zákl. přenesená",J214,0)</f>
        <v>0</v>
      </c>
      <c r="BH214" s="206" t="n">
        <f aca="false">IF(N214="sníž. přenesená",J214,0)</f>
        <v>0</v>
      </c>
      <c r="BI214" s="206" t="n">
        <f aca="false">IF(N214="nulová",J214,0)</f>
        <v>0</v>
      </c>
      <c r="BJ214" s="102" t="s">
        <v>18</v>
      </c>
      <c r="BK214" s="206" t="n">
        <f aca="false">ROUND(I214*H214,2)</f>
        <v>0</v>
      </c>
      <c r="BL214" s="102" t="s">
        <v>209</v>
      </c>
      <c r="BM214" s="205" t="s">
        <v>836</v>
      </c>
    </row>
    <row r="215" s="180" customFormat="true" ht="22.8" hidden="false" customHeight="true" outlineLevel="0" collapsed="false">
      <c r="B215" s="181"/>
      <c r="D215" s="182" t="s">
        <v>75</v>
      </c>
      <c r="E215" s="191" t="s">
        <v>528</v>
      </c>
      <c r="F215" s="191" t="s">
        <v>529</v>
      </c>
      <c r="I215" s="234"/>
      <c r="J215" s="192" t="n">
        <f aca="false">BK215</f>
        <v>0</v>
      </c>
      <c r="L215" s="181"/>
      <c r="M215" s="185"/>
      <c r="N215" s="186"/>
      <c r="O215" s="186"/>
      <c r="P215" s="187" t="n">
        <f aca="false">SUM(P216:P232)</f>
        <v>79.91298</v>
      </c>
      <c r="Q215" s="186"/>
      <c r="R215" s="187" t="n">
        <f aca="false">SUM(R216:R232)</f>
        <v>0.3446209</v>
      </c>
      <c r="S215" s="186"/>
      <c r="T215" s="188" t="n">
        <f aca="false">SUM(T216:T232)</f>
        <v>0.24235696</v>
      </c>
      <c r="AR215" s="182" t="s">
        <v>85</v>
      </c>
      <c r="AT215" s="189" t="s">
        <v>75</v>
      </c>
      <c r="AU215" s="189" t="s">
        <v>18</v>
      </c>
      <c r="AY215" s="182" t="s">
        <v>136</v>
      </c>
      <c r="BK215" s="190" t="n">
        <f aca="false">SUM(BK216:BK232)</f>
        <v>0</v>
      </c>
    </row>
    <row r="216" s="113" customFormat="true" ht="16.5" hidden="false" customHeight="true" outlineLevel="0" collapsed="false">
      <c r="A216" s="110"/>
      <c r="B216" s="111"/>
      <c r="C216" s="193" t="s">
        <v>143</v>
      </c>
      <c r="D216" s="193" t="s">
        <v>139</v>
      </c>
      <c r="E216" s="194" t="s">
        <v>837</v>
      </c>
      <c r="F216" s="195" t="s">
        <v>838</v>
      </c>
      <c r="G216" s="196" t="s">
        <v>142</v>
      </c>
      <c r="H216" s="197" t="n">
        <v>1.409</v>
      </c>
      <c r="I216" s="198" t="n">
        <v>0</v>
      </c>
      <c r="J216" s="199" t="n">
        <f aca="false">ROUND(I216*H216,2)</f>
        <v>0</v>
      </c>
      <c r="K216" s="200"/>
      <c r="L216" s="111"/>
      <c r="M216" s="201"/>
      <c r="N216" s="202" t="s">
        <v>41</v>
      </c>
      <c r="O216" s="203" t="n">
        <v>0.36</v>
      </c>
      <c r="P216" s="203" t="n">
        <f aca="false">O216*H216</f>
        <v>0.50724</v>
      </c>
      <c r="Q216" s="203" t="n">
        <v>0</v>
      </c>
      <c r="R216" s="203" t="n">
        <f aca="false">Q216*H216</f>
        <v>0</v>
      </c>
      <c r="S216" s="203" t="n">
        <v>0.00594</v>
      </c>
      <c r="T216" s="204" t="n">
        <f aca="false">S216*H216</f>
        <v>0.00836946</v>
      </c>
      <c r="U216" s="110"/>
      <c r="V216" s="110"/>
      <c r="W216" s="110"/>
      <c r="X216" s="110"/>
      <c r="Y216" s="110"/>
      <c r="Z216" s="110"/>
      <c r="AA216" s="110"/>
      <c r="AB216" s="110"/>
      <c r="AC216" s="110"/>
      <c r="AD216" s="110"/>
      <c r="AE216" s="110"/>
      <c r="AR216" s="205" t="s">
        <v>209</v>
      </c>
      <c r="AT216" s="205" t="s">
        <v>139</v>
      </c>
      <c r="AU216" s="205" t="s">
        <v>85</v>
      </c>
      <c r="AY216" s="102" t="s">
        <v>136</v>
      </c>
      <c r="BE216" s="206" t="n">
        <f aca="false">IF(N216="základní",J216,0)</f>
        <v>0</v>
      </c>
      <c r="BF216" s="206" t="n">
        <f aca="false">IF(N216="snížená",J216,0)</f>
        <v>0</v>
      </c>
      <c r="BG216" s="206" t="n">
        <f aca="false">IF(N216="zákl. přenesená",J216,0)</f>
        <v>0</v>
      </c>
      <c r="BH216" s="206" t="n">
        <f aca="false">IF(N216="sníž. přenesená",J216,0)</f>
        <v>0</v>
      </c>
      <c r="BI216" s="206" t="n">
        <f aca="false">IF(N216="nulová",J216,0)</f>
        <v>0</v>
      </c>
      <c r="BJ216" s="102" t="s">
        <v>18</v>
      </c>
      <c r="BK216" s="206" t="n">
        <f aca="false">ROUND(I216*H216,2)</f>
        <v>0</v>
      </c>
      <c r="BL216" s="102" t="s">
        <v>209</v>
      </c>
      <c r="BM216" s="205" t="s">
        <v>839</v>
      </c>
    </row>
    <row r="217" s="216" customFormat="true" ht="12.8" hidden="true" customHeight="false" outlineLevel="0" collapsed="false">
      <c r="B217" s="217"/>
      <c r="D217" s="209" t="s">
        <v>145</v>
      </c>
      <c r="E217" s="218"/>
      <c r="F217" s="219" t="s">
        <v>840</v>
      </c>
      <c r="H217" s="220" t="n">
        <v>0.599</v>
      </c>
      <c r="I217" s="221"/>
      <c r="L217" s="217"/>
      <c r="M217" s="222"/>
      <c r="N217" s="223"/>
      <c r="O217" s="223"/>
      <c r="P217" s="223"/>
      <c r="Q217" s="223"/>
      <c r="R217" s="223"/>
      <c r="S217" s="223"/>
      <c r="T217" s="224"/>
      <c r="AT217" s="218" t="s">
        <v>145</v>
      </c>
      <c r="AU217" s="218" t="s">
        <v>85</v>
      </c>
      <c r="AV217" s="216" t="s">
        <v>85</v>
      </c>
      <c r="AW217" s="216" t="s">
        <v>33</v>
      </c>
      <c r="AX217" s="216" t="s">
        <v>76</v>
      </c>
      <c r="AY217" s="218" t="s">
        <v>136</v>
      </c>
    </row>
    <row r="218" s="216" customFormat="true" ht="12.8" hidden="true" customHeight="false" outlineLevel="0" collapsed="false">
      <c r="B218" s="217"/>
      <c r="D218" s="209" t="s">
        <v>145</v>
      </c>
      <c r="E218" s="218"/>
      <c r="F218" s="219" t="s">
        <v>841</v>
      </c>
      <c r="H218" s="220" t="n">
        <v>0.81</v>
      </c>
      <c r="I218" s="221"/>
      <c r="L218" s="217"/>
      <c r="M218" s="222"/>
      <c r="N218" s="223"/>
      <c r="O218" s="223"/>
      <c r="P218" s="223"/>
      <c r="Q218" s="223"/>
      <c r="R218" s="223"/>
      <c r="S218" s="223"/>
      <c r="T218" s="224"/>
      <c r="AT218" s="218" t="s">
        <v>145</v>
      </c>
      <c r="AU218" s="218" t="s">
        <v>85</v>
      </c>
      <c r="AV218" s="216" t="s">
        <v>85</v>
      </c>
      <c r="AW218" s="216" t="s">
        <v>33</v>
      </c>
      <c r="AX218" s="216" t="s">
        <v>76</v>
      </c>
      <c r="AY218" s="218" t="s">
        <v>136</v>
      </c>
    </row>
    <row r="219" s="225" customFormat="true" ht="12.8" hidden="true" customHeight="false" outlineLevel="0" collapsed="false">
      <c r="B219" s="226"/>
      <c r="D219" s="209" t="s">
        <v>145</v>
      </c>
      <c r="E219" s="227"/>
      <c r="F219" s="228" t="s">
        <v>149</v>
      </c>
      <c r="H219" s="229" t="n">
        <v>1.409</v>
      </c>
      <c r="I219" s="230"/>
      <c r="L219" s="226"/>
      <c r="M219" s="231"/>
      <c r="N219" s="232"/>
      <c r="O219" s="232"/>
      <c r="P219" s="232"/>
      <c r="Q219" s="232"/>
      <c r="R219" s="232"/>
      <c r="S219" s="232"/>
      <c r="T219" s="233"/>
      <c r="AT219" s="227" t="s">
        <v>145</v>
      </c>
      <c r="AU219" s="227" t="s">
        <v>85</v>
      </c>
      <c r="AV219" s="225" t="s">
        <v>143</v>
      </c>
      <c r="AW219" s="225" t="s">
        <v>33</v>
      </c>
      <c r="AX219" s="225" t="s">
        <v>18</v>
      </c>
      <c r="AY219" s="227" t="s">
        <v>136</v>
      </c>
    </row>
    <row r="220" s="113" customFormat="true" ht="16.5" hidden="false" customHeight="true" outlineLevel="0" collapsed="false">
      <c r="A220" s="110"/>
      <c r="B220" s="111"/>
      <c r="C220" s="193" t="s">
        <v>150</v>
      </c>
      <c r="D220" s="193" t="s">
        <v>139</v>
      </c>
      <c r="E220" s="194" t="s">
        <v>842</v>
      </c>
      <c r="F220" s="195" t="s">
        <v>843</v>
      </c>
      <c r="G220" s="196" t="s">
        <v>222</v>
      </c>
      <c r="H220" s="197" t="n">
        <v>1</v>
      </c>
      <c r="I220" s="198" t="n">
        <v>0</v>
      </c>
      <c r="J220" s="199" t="n">
        <f aca="false">ROUND(I220*H220,2)</f>
        <v>0</v>
      </c>
      <c r="K220" s="200"/>
      <c r="L220" s="111"/>
      <c r="M220" s="201"/>
      <c r="N220" s="202" t="s">
        <v>41</v>
      </c>
      <c r="O220" s="203" t="n">
        <v>0.207</v>
      </c>
      <c r="P220" s="203" t="n">
        <f aca="false">O220*H220</f>
        <v>0.207</v>
      </c>
      <c r="Q220" s="203" t="n">
        <v>0</v>
      </c>
      <c r="R220" s="203" t="n">
        <f aca="false">Q220*H220</f>
        <v>0</v>
      </c>
      <c r="S220" s="203" t="n">
        <v>0.00906</v>
      </c>
      <c r="T220" s="204" t="n">
        <f aca="false">S220*H220</f>
        <v>0.00906</v>
      </c>
      <c r="U220" s="110"/>
      <c r="V220" s="110"/>
      <c r="W220" s="110"/>
      <c r="X220" s="110"/>
      <c r="Y220" s="110"/>
      <c r="Z220" s="110"/>
      <c r="AA220" s="110"/>
      <c r="AB220" s="110"/>
      <c r="AC220" s="110"/>
      <c r="AD220" s="110"/>
      <c r="AE220" s="110"/>
      <c r="AR220" s="205" t="s">
        <v>209</v>
      </c>
      <c r="AT220" s="205" t="s">
        <v>139</v>
      </c>
      <c r="AU220" s="205" t="s">
        <v>85</v>
      </c>
      <c r="AY220" s="102" t="s">
        <v>136</v>
      </c>
      <c r="BE220" s="206" t="n">
        <f aca="false">IF(N220="základní",J220,0)</f>
        <v>0</v>
      </c>
      <c r="BF220" s="206" t="n">
        <f aca="false">IF(N220="snížená",J220,0)</f>
        <v>0</v>
      </c>
      <c r="BG220" s="206" t="n">
        <f aca="false">IF(N220="zákl. přenesená",J220,0)</f>
        <v>0</v>
      </c>
      <c r="BH220" s="206" t="n">
        <f aca="false">IF(N220="sníž. přenesená",J220,0)</f>
        <v>0</v>
      </c>
      <c r="BI220" s="206" t="n">
        <f aca="false">IF(N220="nulová",J220,0)</f>
        <v>0</v>
      </c>
      <c r="BJ220" s="102" t="s">
        <v>18</v>
      </c>
      <c r="BK220" s="206" t="n">
        <f aca="false">ROUND(I220*H220,2)</f>
        <v>0</v>
      </c>
      <c r="BL220" s="102" t="s">
        <v>209</v>
      </c>
      <c r="BM220" s="205" t="s">
        <v>844</v>
      </c>
    </row>
    <row r="221" s="113" customFormat="true" ht="24.15" hidden="false" customHeight="true" outlineLevel="0" collapsed="false">
      <c r="A221" s="110"/>
      <c r="B221" s="111"/>
      <c r="C221" s="193" t="s">
        <v>85</v>
      </c>
      <c r="D221" s="193" t="s">
        <v>139</v>
      </c>
      <c r="E221" s="194" t="s">
        <v>845</v>
      </c>
      <c r="F221" s="195" t="s">
        <v>846</v>
      </c>
      <c r="G221" s="196" t="s">
        <v>319</v>
      </c>
      <c r="H221" s="197" t="n">
        <v>98</v>
      </c>
      <c r="I221" s="198" t="n">
        <v>0</v>
      </c>
      <c r="J221" s="199" t="n">
        <f aca="false">ROUND(I221*H221,2)</f>
        <v>0</v>
      </c>
      <c r="K221" s="200"/>
      <c r="L221" s="111"/>
      <c r="M221" s="201"/>
      <c r="N221" s="202" t="s">
        <v>41</v>
      </c>
      <c r="O221" s="203" t="n">
        <v>0.43</v>
      </c>
      <c r="P221" s="203" t="n">
        <f aca="false">O221*H221</f>
        <v>42.14</v>
      </c>
      <c r="Q221" s="203" t="n">
        <v>0</v>
      </c>
      <c r="R221" s="203" t="n">
        <f aca="false">Q221*H221</f>
        <v>0</v>
      </c>
      <c r="S221" s="203" t="n">
        <v>0.00191</v>
      </c>
      <c r="T221" s="204" t="n">
        <f aca="false">S221*H221</f>
        <v>0.18718</v>
      </c>
      <c r="U221" s="110"/>
      <c r="V221" s="110"/>
      <c r="W221" s="110"/>
      <c r="X221" s="110"/>
      <c r="Y221" s="110"/>
      <c r="Z221" s="110"/>
      <c r="AA221" s="110"/>
      <c r="AB221" s="110"/>
      <c r="AC221" s="110"/>
      <c r="AD221" s="110"/>
      <c r="AE221" s="110"/>
      <c r="AR221" s="205" t="s">
        <v>209</v>
      </c>
      <c r="AT221" s="205" t="s">
        <v>139</v>
      </c>
      <c r="AU221" s="205" t="s">
        <v>85</v>
      </c>
      <c r="AY221" s="102" t="s">
        <v>136</v>
      </c>
      <c r="BE221" s="206" t="n">
        <f aca="false">IF(N221="základní",J221,0)</f>
        <v>0</v>
      </c>
      <c r="BF221" s="206" t="n">
        <f aca="false">IF(N221="snížená",J221,0)</f>
        <v>0</v>
      </c>
      <c r="BG221" s="206" t="n">
        <f aca="false">IF(N221="zákl. přenesená",J221,0)</f>
        <v>0</v>
      </c>
      <c r="BH221" s="206" t="n">
        <f aca="false">IF(N221="sníž. přenesená",J221,0)</f>
        <v>0</v>
      </c>
      <c r="BI221" s="206" t="n">
        <f aca="false">IF(N221="nulová",J221,0)</f>
        <v>0</v>
      </c>
      <c r="BJ221" s="102" t="s">
        <v>18</v>
      </c>
      <c r="BK221" s="206" t="n">
        <f aca="false">ROUND(I221*H221,2)</f>
        <v>0</v>
      </c>
      <c r="BL221" s="102" t="s">
        <v>209</v>
      </c>
      <c r="BM221" s="205" t="s">
        <v>847</v>
      </c>
    </row>
    <row r="222" s="113" customFormat="true" ht="16.5" hidden="false" customHeight="true" outlineLevel="0" collapsed="false">
      <c r="A222" s="110"/>
      <c r="B222" s="111"/>
      <c r="C222" s="193" t="s">
        <v>170</v>
      </c>
      <c r="D222" s="193" t="s">
        <v>139</v>
      </c>
      <c r="E222" s="194" t="s">
        <v>848</v>
      </c>
      <c r="F222" s="195" t="s">
        <v>849</v>
      </c>
      <c r="G222" s="196" t="s">
        <v>319</v>
      </c>
      <c r="H222" s="197" t="n">
        <v>21.57</v>
      </c>
      <c r="I222" s="198" t="n">
        <v>0</v>
      </c>
      <c r="J222" s="199" t="n">
        <f aca="false">ROUND(I222*H222,2)</f>
        <v>0</v>
      </c>
      <c r="K222" s="200"/>
      <c r="L222" s="111"/>
      <c r="M222" s="201"/>
      <c r="N222" s="202" t="s">
        <v>41</v>
      </c>
      <c r="O222" s="203" t="n">
        <v>0.179</v>
      </c>
      <c r="P222" s="203" t="n">
        <f aca="false">O222*H222</f>
        <v>3.86103</v>
      </c>
      <c r="Q222" s="203" t="n">
        <v>0</v>
      </c>
      <c r="R222" s="203" t="n">
        <f aca="false">Q222*H222</f>
        <v>0</v>
      </c>
      <c r="S222" s="203" t="n">
        <v>0.00175</v>
      </c>
      <c r="T222" s="204" t="n">
        <f aca="false">S222*H222</f>
        <v>0.0377475</v>
      </c>
      <c r="U222" s="110"/>
      <c r="V222" s="110"/>
      <c r="W222" s="110"/>
      <c r="X222" s="110"/>
      <c r="Y222" s="110"/>
      <c r="Z222" s="110"/>
      <c r="AA222" s="110"/>
      <c r="AB222" s="110"/>
      <c r="AC222" s="110"/>
      <c r="AD222" s="110"/>
      <c r="AE222" s="110"/>
      <c r="AR222" s="205" t="s">
        <v>209</v>
      </c>
      <c r="AT222" s="205" t="s">
        <v>139</v>
      </c>
      <c r="AU222" s="205" t="s">
        <v>85</v>
      </c>
      <c r="AY222" s="102" t="s">
        <v>136</v>
      </c>
      <c r="BE222" s="206" t="n">
        <f aca="false">IF(N222="základní",J222,0)</f>
        <v>0</v>
      </c>
      <c r="BF222" s="206" t="n">
        <f aca="false">IF(N222="snížená",J222,0)</f>
        <v>0</v>
      </c>
      <c r="BG222" s="206" t="n">
        <f aca="false">IF(N222="zákl. přenesená",J222,0)</f>
        <v>0</v>
      </c>
      <c r="BH222" s="206" t="n">
        <f aca="false">IF(N222="sníž. přenesená",J222,0)</f>
        <v>0</v>
      </c>
      <c r="BI222" s="206" t="n">
        <f aca="false">IF(N222="nulová",J222,0)</f>
        <v>0</v>
      </c>
      <c r="BJ222" s="102" t="s">
        <v>18</v>
      </c>
      <c r="BK222" s="206" t="n">
        <f aca="false">ROUND(I222*H222,2)</f>
        <v>0</v>
      </c>
      <c r="BL222" s="102" t="s">
        <v>209</v>
      </c>
      <c r="BM222" s="205" t="s">
        <v>850</v>
      </c>
    </row>
    <row r="223" s="216" customFormat="true" ht="12.8" hidden="true" customHeight="false" outlineLevel="0" collapsed="false">
      <c r="B223" s="217"/>
      <c r="D223" s="209" t="s">
        <v>145</v>
      </c>
      <c r="E223" s="218"/>
      <c r="F223" s="219" t="s">
        <v>851</v>
      </c>
      <c r="H223" s="220" t="n">
        <v>4.42</v>
      </c>
      <c r="I223" s="221"/>
      <c r="L223" s="217"/>
      <c r="M223" s="222"/>
      <c r="N223" s="223"/>
      <c r="O223" s="223"/>
      <c r="P223" s="223"/>
      <c r="Q223" s="223"/>
      <c r="R223" s="223"/>
      <c r="S223" s="223"/>
      <c r="T223" s="224"/>
      <c r="AT223" s="218" t="s">
        <v>145</v>
      </c>
      <c r="AU223" s="218" t="s">
        <v>85</v>
      </c>
      <c r="AV223" s="216" t="s">
        <v>85</v>
      </c>
      <c r="AW223" s="216" t="s">
        <v>33</v>
      </c>
      <c r="AX223" s="216" t="s">
        <v>76</v>
      </c>
      <c r="AY223" s="218" t="s">
        <v>136</v>
      </c>
    </row>
    <row r="224" s="216" customFormat="true" ht="12.8" hidden="true" customHeight="false" outlineLevel="0" collapsed="false">
      <c r="B224" s="217"/>
      <c r="D224" s="209" t="s">
        <v>145</v>
      </c>
      <c r="E224" s="218"/>
      <c r="F224" s="219" t="s">
        <v>852</v>
      </c>
      <c r="H224" s="220" t="n">
        <v>3.6</v>
      </c>
      <c r="I224" s="221"/>
      <c r="L224" s="217"/>
      <c r="M224" s="222"/>
      <c r="N224" s="223"/>
      <c r="O224" s="223"/>
      <c r="P224" s="223"/>
      <c r="Q224" s="223"/>
      <c r="R224" s="223"/>
      <c r="S224" s="223"/>
      <c r="T224" s="224"/>
      <c r="AT224" s="218" t="s">
        <v>145</v>
      </c>
      <c r="AU224" s="218" t="s">
        <v>85</v>
      </c>
      <c r="AV224" s="216" t="s">
        <v>85</v>
      </c>
      <c r="AW224" s="216" t="s">
        <v>33</v>
      </c>
      <c r="AX224" s="216" t="s">
        <v>76</v>
      </c>
      <c r="AY224" s="218" t="s">
        <v>136</v>
      </c>
    </row>
    <row r="225" s="216" customFormat="true" ht="12.8" hidden="true" customHeight="false" outlineLevel="0" collapsed="false">
      <c r="B225" s="217"/>
      <c r="D225" s="209" t="s">
        <v>145</v>
      </c>
      <c r="E225" s="218"/>
      <c r="F225" s="219" t="s">
        <v>853</v>
      </c>
      <c r="H225" s="220" t="n">
        <v>4.6</v>
      </c>
      <c r="I225" s="221"/>
      <c r="L225" s="217"/>
      <c r="M225" s="222"/>
      <c r="N225" s="223"/>
      <c r="O225" s="223"/>
      <c r="P225" s="223"/>
      <c r="Q225" s="223"/>
      <c r="R225" s="223"/>
      <c r="S225" s="223"/>
      <c r="T225" s="224"/>
      <c r="AT225" s="218" t="s">
        <v>145</v>
      </c>
      <c r="AU225" s="218" t="s">
        <v>85</v>
      </c>
      <c r="AV225" s="216" t="s">
        <v>85</v>
      </c>
      <c r="AW225" s="216" t="s">
        <v>33</v>
      </c>
      <c r="AX225" s="216" t="s">
        <v>76</v>
      </c>
      <c r="AY225" s="218" t="s">
        <v>136</v>
      </c>
    </row>
    <row r="226" s="216" customFormat="true" ht="12.8" hidden="true" customHeight="false" outlineLevel="0" collapsed="false">
      <c r="B226" s="217"/>
      <c r="D226" s="209" t="s">
        <v>145</v>
      </c>
      <c r="E226" s="218"/>
      <c r="F226" s="219" t="s">
        <v>854</v>
      </c>
      <c r="H226" s="220" t="n">
        <v>5.91</v>
      </c>
      <c r="I226" s="221"/>
      <c r="L226" s="217"/>
      <c r="M226" s="222"/>
      <c r="N226" s="223"/>
      <c r="O226" s="223"/>
      <c r="P226" s="223"/>
      <c r="Q226" s="223"/>
      <c r="R226" s="223"/>
      <c r="S226" s="223"/>
      <c r="T226" s="224"/>
      <c r="AT226" s="218" t="s">
        <v>145</v>
      </c>
      <c r="AU226" s="218" t="s">
        <v>85</v>
      </c>
      <c r="AV226" s="216" t="s">
        <v>85</v>
      </c>
      <c r="AW226" s="216" t="s">
        <v>33</v>
      </c>
      <c r="AX226" s="216" t="s">
        <v>76</v>
      </c>
      <c r="AY226" s="218" t="s">
        <v>136</v>
      </c>
    </row>
    <row r="227" s="216" customFormat="true" ht="12.8" hidden="true" customHeight="false" outlineLevel="0" collapsed="false">
      <c r="B227" s="217"/>
      <c r="D227" s="209" t="s">
        <v>145</v>
      </c>
      <c r="E227" s="218"/>
      <c r="F227" s="219" t="s">
        <v>855</v>
      </c>
      <c r="H227" s="220" t="n">
        <v>3.04</v>
      </c>
      <c r="I227" s="221"/>
      <c r="L227" s="217"/>
      <c r="M227" s="222"/>
      <c r="N227" s="223"/>
      <c r="O227" s="223"/>
      <c r="P227" s="223"/>
      <c r="Q227" s="223"/>
      <c r="R227" s="223"/>
      <c r="S227" s="223"/>
      <c r="T227" s="224"/>
      <c r="AT227" s="218" t="s">
        <v>145</v>
      </c>
      <c r="AU227" s="218" t="s">
        <v>85</v>
      </c>
      <c r="AV227" s="216" t="s">
        <v>85</v>
      </c>
      <c r="AW227" s="216" t="s">
        <v>33</v>
      </c>
      <c r="AX227" s="216" t="s">
        <v>76</v>
      </c>
      <c r="AY227" s="218" t="s">
        <v>136</v>
      </c>
    </row>
    <row r="228" s="225" customFormat="true" ht="12.8" hidden="true" customHeight="false" outlineLevel="0" collapsed="false">
      <c r="B228" s="226"/>
      <c r="D228" s="209" t="s">
        <v>145</v>
      </c>
      <c r="E228" s="227"/>
      <c r="F228" s="228" t="s">
        <v>149</v>
      </c>
      <c r="H228" s="229" t="n">
        <v>21.57</v>
      </c>
      <c r="I228" s="230"/>
      <c r="L228" s="226"/>
      <c r="M228" s="231"/>
      <c r="N228" s="232"/>
      <c r="O228" s="232"/>
      <c r="P228" s="232"/>
      <c r="Q228" s="232"/>
      <c r="R228" s="232"/>
      <c r="S228" s="232"/>
      <c r="T228" s="233"/>
      <c r="AT228" s="227" t="s">
        <v>145</v>
      </c>
      <c r="AU228" s="227" t="s">
        <v>85</v>
      </c>
      <c r="AV228" s="225" t="s">
        <v>143</v>
      </c>
      <c r="AW228" s="225" t="s">
        <v>33</v>
      </c>
      <c r="AX228" s="225" t="s">
        <v>18</v>
      </c>
      <c r="AY228" s="227" t="s">
        <v>136</v>
      </c>
    </row>
    <row r="229" s="113" customFormat="true" ht="33" hidden="false" customHeight="true" outlineLevel="0" collapsed="false">
      <c r="A229" s="110"/>
      <c r="B229" s="111"/>
      <c r="C229" s="193" t="s">
        <v>330</v>
      </c>
      <c r="D229" s="193" t="s">
        <v>139</v>
      </c>
      <c r="E229" s="194" t="s">
        <v>856</v>
      </c>
      <c r="F229" s="195" t="s">
        <v>857</v>
      </c>
      <c r="G229" s="196" t="s">
        <v>142</v>
      </c>
      <c r="H229" s="197" t="n">
        <v>0.69</v>
      </c>
      <c r="I229" s="198" t="n">
        <v>0</v>
      </c>
      <c r="J229" s="199" t="n">
        <f aca="false">ROUND(I229*H229,2)</f>
        <v>0</v>
      </c>
      <c r="K229" s="200"/>
      <c r="L229" s="111"/>
      <c r="M229" s="201"/>
      <c r="N229" s="202" t="s">
        <v>41</v>
      </c>
      <c r="O229" s="203" t="n">
        <v>0.959</v>
      </c>
      <c r="P229" s="203" t="n">
        <f aca="false">O229*H229</f>
        <v>0.66171</v>
      </c>
      <c r="Q229" s="203" t="n">
        <v>0.00661</v>
      </c>
      <c r="R229" s="203" t="n">
        <f aca="false">Q229*H229</f>
        <v>0.0045609</v>
      </c>
      <c r="S229" s="203" t="n">
        <v>0</v>
      </c>
      <c r="T229" s="204" t="n">
        <f aca="false">S229*H229</f>
        <v>0</v>
      </c>
      <c r="U229" s="110"/>
      <c r="V229" s="110"/>
      <c r="W229" s="110"/>
      <c r="X229" s="110"/>
      <c r="Y229" s="110"/>
      <c r="Z229" s="110"/>
      <c r="AA229" s="110"/>
      <c r="AB229" s="110"/>
      <c r="AC229" s="110"/>
      <c r="AD229" s="110"/>
      <c r="AE229" s="110"/>
      <c r="AR229" s="205" t="s">
        <v>209</v>
      </c>
      <c r="AT229" s="205" t="s">
        <v>139</v>
      </c>
      <c r="AU229" s="205" t="s">
        <v>85</v>
      </c>
      <c r="AY229" s="102" t="s">
        <v>136</v>
      </c>
      <c r="BE229" s="206" t="n">
        <f aca="false">IF(N229="základní",J229,0)</f>
        <v>0</v>
      </c>
      <c r="BF229" s="206" t="n">
        <f aca="false">IF(N229="snížená",J229,0)</f>
        <v>0</v>
      </c>
      <c r="BG229" s="206" t="n">
        <f aca="false">IF(N229="zákl. přenesená",J229,0)</f>
        <v>0</v>
      </c>
      <c r="BH229" s="206" t="n">
        <f aca="false">IF(N229="sníž. přenesená",J229,0)</f>
        <v>0</v>
      </c>
      <c r="BI229" s="206" t="n">
        <f aca="false">IF(N229="nulová",J229,0)</f>
        <v>0</v>
      </c>
      <c r="BJ229" s="102" t="s">
        <v>18</v>
      </c>
      <c r="BK229" s="206" t="n">
        <f aca="false">ROUND(I229*H229,2)</f>
        <v>0</v>
      </c>
      <c r="BL229" s="102" t="s">
        <v>209</v>
      </c>
      <c r="BM229" s="205" t="s">
        <v>858</v>
      </c>
    </row>
    <row r="230" s="216" customFormat="true" ht="12.8" hidden="true" customHeight="false" outlineLevel="0" collapsed="false">
      <c r="B230" s="217"/>
      <c r="D230" s="209" t="s">
        <v>145</v>
      </c>
      <c r="E230" s="218"/>
      <c r="F230" s="219" t="s">
        <v>859</v>
      </c>
      <c r="H230" s="220" t="n">
        <v>0.69</v>
      </c>
      <c r="I230" s="221"/>
      <c r="L230" s="217"/>
      <c r="M230" s="222"/>
      <c r="N230" s="223"/>
      <c r="O230" s="223"/>
      <c r="P230" s="223"/>
      <c r="Q230" s="223"/>
      <c r="R230" s="223"/>
      <c r="S230" s="223"/>
      <c r="T230" s="224"/>
      <c r="AT230" s="218" t="s">
        <v>145</v>
      </c>
      <c r="AU230" s="218" t="s">
        <v>85</v>
      </c>
      <c r="AV230" s="216" t="s">
        <v>85</v>
      </c>
      <c r="AW230" s="216" t="s">
        <v>33</v>
      </c>
      <c r="AX230" s="216" t="s">
        <v>18</v>
      </c>
      <c r="AY230" s="218" t="s">
        <v>136</v>
      </c>
    </row>
    <row r="231" s="113" customFormat="true" ht="24.15" hidden="false" customHeight="true" outlineLevel="0" collapsed="false">
      <c r="A231" s="110"/>
      <c r="B231" s="111"/>
      <c r="C231" s="193" t="s">
        <v>324</v>
      </c>
      <c r="D231" s="193" t="s">
        <v>139</v>
      </c>
      <c r="E231" s="194" t="s">
        <v>860</v>
      </c>
      <c r="F231" s="195" t="s">
        <v>861</v>
      </c>
      <c r="G231" s="196" t="s">
        <v>319</v>
      </c>
      <c r="H231" s="197" t="n">
        <v>98</v>
      </c>
      <c r="I231" s="198" t="n">
        <v>0</v>
      </c>
      <c r="J231" s="199" t="n">
        <f aca="false">ROUND(I231*H231,2)</f>
        <v>0</v>
      </c>
      <c r="K231" s="200"/>
      <c r="L231" s="111"/>
      <c r="M231" s="201"/>
      <c r="N231" s="202" t="s">
        <v>41</v>
      </c>
      <c r="O231" s="203" t="n">
        <v>0.332</v>
      </c>
      <c r="P231" s="203" t="n">
        <f aca="false">O231*H231</f>
        <v>32.536</v>
      </c>
      <c r="Q231" s="203" t="n">
        <v>0.00347</v>
      </c>
      <c r="R231" s="203" t="n">
        <f aca="false">Q231*H231</f>
        <v>0.34006</v>
      </c>
      <c r="S231" s="203" t="n">
        <v>0</v>
      </c>
      <c r="T231" s="204" t="n">
        <f aca="false">S231*H231</f>
        <v>0</v>
      </c>
      <c r="U231" s="110"/>
      <c r="V231" s="110"/>
      <c r="W231" s="110"/>
      <c r="X231" s="110"/>
      <c r="Y231" s="110"/>
      <c r="Z231" s="110"/>
      <c r="AA231" s="110"/>
      <c r="AB231" s="110"/>
      <c r="AC231" s="110"/>
      <c r="AD231" s="110"/>
      <c r="AE231" s="110"/>
      <c r="AR231" s="205" t="s">
        <v>209</v>
      </c>
      <c r="AT231" s="205" t="s">
        <v>139</v>
      </c>
      <c r="AU231" s="205" t="s">
        <v>85</v>
      </c>
      <c r="AY231" s="102" t="s">
        <v>136</v>
      </c>
      <c r="BE231" s="206" t="n">
        <f aca="false">IF(N231="základní",J231,0)</f>
        <v>0</v>
      </c>
      <c r="BF231" s="206" t="n">
        <f aca="false">IF(N231="snížená",J231,0)</f>
        <v>0</v>
      </c>
      <c r="BG231" s="206" t="n">
        <f aca="false">IF(N231="zákl. přenesená",J231,0)</f>
        <v>0</v>
      </c>
      <c r="BH231" s="206" t="n">
        <f aca="false">IF(N231="sníž. přenesená",J231,0)</f>
        <v>0</v>
      </c>
      <c r="BI231" s="206" t="n">
        <f aca="false">IF(N231="nulová",J231,0)</f>
        <v>0</v>
      </c>
      <c r="BJ231" s="102" t="s">
        <v>18</v>
      </c>
      <c r="BK231" s="206" t="n">
        <f aca="false">ROUND(I231*H231,2)</f>
        <v>0</v>
      </c>
      <c r="BL231" s="102" t="s">
        <v>209</v>
      </c>
      <c r="BM231" s="205" t="s">
        <v>862</v>
      </c>
    </row>
    <row r="232" s="216" customFormat="true" ht="12.8" hidden="true" customHeight="false" outlineLevel="0" collapsed="false">
      <c r="B232" s="217"/>
      <c r="D232" s="209" t="s">
        <v>145</v>
      </c>
      <c r="E232" s="218"/>
      <c r="F232" s="219" t="s">
        <v>833</v>
      </c>
      <c r="H232" s="220" t="n">
        <v>98</v>
      </c>
      <c r="I232" s="221"/>
      <c r="L232" s="217"/>
      <c r="M232" s="222"/>
      <c r="N232" s="223"/>
      <c r="O232" s="223"/>
      <c r="P232" s="223"/>
      <c r="Q232" s="223"/>
      <c r="R232" s="223"/>
      <c r="S232" s="223"/>
      <c r="T232" s="224"/>
      <c r="AT232" s="218" t="s">
        <v>145</v>
      </c>
      <c r="AU232" s="218" t="s">
        <v>85</v>
      </c>
      <c r="AV232" s="216" t="s">
        <v>85</v>
      </c>
      <c r="AW232" s="216" t="s">
        <v>33</v>
      </c>
      <c r="AX232" s="216" t="s">
        <v>18</v>
      </c>
      <c r="AY232" s="218" t="s">
        <v>136</v>
      </c>
    </row>
    <row r="233" s="180" customFormat="true" ht="25.9" hidden="false" customHeight="true" outlineLevel="0" collapsed="false">
      <c r="B233" s="181"/>
      <c r="D233" s="182" t="s">
        <v>75</v>
      </c>
      <c r="E233" s="183" t="s">
        <v>439</v>
      </c>
      <c r="F233" s="183" t="s">
        <v>440</v>
      </c>
      <c r="I233" s="234"/>
      <c r="J233" s="184" t="n">
        <f aca="false">BK233</f>
        <v>0</v>
      </c>
      <c r="L233" s="181"/>
      <c r="M233" s="185"/>
      <c r="N233" s="186"/>
      <c r="O233" s="186"/>
      <c r="P233" s="187" t="n">
        <f aca="false">P234</f>
        <v>0</v>
      </c>
      <c r="Q233" s="186"/>
      <c r="R233" s="187" t="n">
        <f aca="false">R234</f>
        <v>0</v>
      </c>
      <c r="S233" s="186"/>
      <c r="T233" s="188" t="n">
        <f aca="false">T234</f>
        <v>0</v>
      </c>
      <c r="AR233" s="182" t="s">
        <v>170</v>
      </c>
      <c r="AT233" s="189" t="s">
        <v>75</v>
      </c>
      <c r="AU233" s="189" t="s">
        <v>76</v>
      </c>
      <c r="AY233" s="182" t="s">
        <v>136</v>
      </c>
      <c r="BK233" s="190" t="n">
        <f aca="false">BK234</f>
        <v>0</v>
      </c>
    </row>
    <row r="234" s="113" customFormat="true" ht="24.15" hidden="false" customHeight="true" outlineLevel="0" collapsed="false">
      <c r="A234" s="110"/>
      <c r="B234" s="111"/>
      <c r="C234" s="193" t="s">
        <v>435</v>
      </c>
      <c r="D234" s="193" t="s">
        <v>139</v>
      </c>
      <c r="E234" s="194" t="s">
        <v>442</v>
      </c>
      <c r="F234" s="195" t="s">
        <v>443</v>
      </c>
      <c r="G234" s="196" t="s">
        <v>231</v>
      </c>
      <c r="H234" s="197" t="n">
        <v>8669.29</v>
      </c>
      <c r="I234" s="198" t="n">
        <v>0</v>
      </c>
      <c r="J234" s="199" t="n">
        <f aca="false">ROUND(I234*H234,2)</f>
        <v>0</v>
      </c>
      <c r="K234" s="200"/>
      <c r="L234" s="111"/>
      <c r="M234" s="246"/>
      <c r="N234" s="247" t="s">
        <v>41</v>
      </c>
      <c r="O234" s="248" t="n">
        <v>0</v>
      </c>
      <c r="P234" s="248" t="n">
        <f aca="false">O234*H234</f>
        <v>0</v>
      </c>
      <c r="Q234" s="248" t="n">
        <v>0</v>
      </c>
      <c r="R234" s="248" t="n">
        <f aca="false">Q234*H234</f>
        <v>0</v>
      </c>
      <c r="S234" s="248" t="n">
        <v>0</v>
      </c>
      <c r="T234" s="249" t="n">
        <f aca="false">S234*H234</f>
        <v>0</v>
      </c>
      <c r="U234" s="110"/>
      <c r="V234" s="110"/>
      <c r="W234" s="110"/>
      <c r="X234" s="110"/>
      <c r="Y234" s="110"/>
      <c r="Z234" s="110"/>
      <c r="AA234" s="110"/>
      <c r="AB234" s="110"/>
      <c r="AC234" s="110"/>
      <c r="AD234" s="110"/>
      <c r="AE234" s="110"/>
      <c r="AR234" s="205" t="s">
        <v>444</v>
      </c>
      <c r="AT234" s="205" t="s">
        <v>139</v>
      </c>
      <c r="AU234" s="205" t="s">
        <v>18</v>
      </c>
      <c r="AY234" s="102" t="s">
        <v>136</v>
      </c>
      <c r="BE234" s="206" t="n">
        <f aca="false">IF(N234="základní",J234,0)</f>
        <v>0</v>
      </c>
      <c r="BF234" s="206" t="n">
        <f aca="false">IF(N234="snížená",J234,0)</f>
        <v>0</v>
      </c>
      <c r="BG234" s="206" t="n">
        <f aca="false">IF(N234="zákl. přenesená",J234,0)</f>
        <v>0</v>
      </c>
      <c r="BH234" s="206" t="n">
        <f aca="false">IF(N234="sníž. přenesená",J234,0)</f>
        <v>0</v>
      </c>
      <c r="BI234" s="206" t="n">
        <f aca="false">IF(N234="nulová",J234,0)</f>
        <v>0</v>
      </c>
      <c r="BJ234" s="102" t="s">
        <v>18</v>
      </c>
      <c r="BK234" s="206" t="n">
        <f aca="false">ROUND(I234*H234,2)</f>
        <v>0</v>
      </c>
      <c r="BL234" s="102" t="s">
        <v>444</v>
      </c>
      <c r="BM234" s="205" t="s">
        <v>863</v>
      </c>
    </row>
    <row r="235" s="113" customFormat="true" ht="6.95" hidden="false" customHeight="true" outlineLevel="0" collapsed="false">
      <c r="A235" s="110"/>
      <c r="B235" s="144"/>
      <c r="C235" s="145"/>
      <c r="D235" s="145"/>
      <c r="E235" s="145"/>
      <c r="F235" s="145"/>
      <c r="G235" s="145"/>
      <c r="H235" s="145"/>
      <c r="I235" s="145"/>
      <c r="J235" s="145"/>
      <c r="K235" s="145"/>
      <c r="L235" s="111"/>
      <c r="M235" s="110"/>
      <c r="O235" s="110"/>
      <c r="P235" s="110"/>
      <c r="Q235" s="110"/>
      <c r="R235" s="110"/>
      <c r="S235" s="110"/>
      <c r="T235" s="110"/>
      <c r="U235" s="110"/>
      <c r="V235" s="110"/>
      <c r="W235" s="110"/>
      <c r="X235" s="110"/>
      <c r="Y235" s="110"/>
      <c r="Z235" s="110"/>
      <c r="AA235" s="110"/>
      <c r="AB235" s="110"/>
      <c r="AC235" s="110"/>
      <c r="AD235" s="110"/>
      <c r="AE235" s="110"/>
    </row>
  </sheetData>
  <sheetProtection sheet="true" password="c683" objects="true" scenarios="true"/>
  <autoFilter ref="C126:K234"/>
  <mergeCells count="9">
    <mergeCell ref="L2:V2"/>
    <mergeCell ref="E7:H7"/>
    <mergeCell ref="E9:H9"/>
    <mergeCell ref="E18:H18"/>
    <mergeCell ref="E27:H27"/>
    <mergeCell ref="E83:H83"/>
    <mergeCell ref="E85:H85"/>
    <mergeCell ref="E117:H117"/>
    <mergeCell ref="E119:H119"/>
  </mergeCells>
  <printOptions headings="false" gridLines="false" gridLinesSet="true" horizontalCentered="false" verticalCentered="false"/>
  <pageMargins left="0.39375" right="0.39375" top="0.236111111111111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163"/>
  <sheetViews>
    <sheetView showFormulas="false" showGridLines="false" showRowColHeaders="true" showZeros="true" rightToLeft="false" tabSelected="false" showOutlineSymbols="true" defaultGridColor="true" view="normal" topLeftCell="A101" colorId="64" zoomScale="100" zoomScaleNormal="100" zoomScalePageLayoutView="100" workbookViewId="0">
      <selection pane="topLeft" activeCell="F161" activeCellId="0" sqref="F161"/>
    </sheetView>
  </sheetViews>
  <sheetFormatPr defaultColWidth="8.5078125" defaultRowHeight="12.8" zeroHeight="false" outlineLevelRow="0" outlineLevelCol="0"/>
  <cols>
    <col collapsed="false" customWidth="true" hidden="false" outlineLevel="0" max="1" min="1" style="100" width="8.34"/>
    <col collapsed="false" customWidth="true" hidden="false" outlineLevel="0" max="2" min="2" style="100" width="1.17"/>
    <col collapsed="false" customWidth="true" hidden="false" outlineLevel="0" max="3" min="3" style="100" width="4.16"/>
    <col collapsed="false" customWidth="true" hidden="false" outlineLevel="0" max="4" min="4" style="100" width="4.34"/>
    <col collapsed="false" customWidth="true" hidden="false" outlineLevel="0" max="5" min="5" style="100" width="17.15"/>
    <col collapsed="false" customWidth="true" hidden="false" outlineLevel="0" max="6" min="6" style="100" width="50.84"/>
    <col collapsed="false" customWidth="true" hidden="false" outlineLevel="0" max="7" min="7" style="100" width="7.5"/>
    <col collapsed="false" customWidth="true" hidden="false" outlineLevel="0" max="8" min="8" style="100" width="14"/>
    <col collapsed="false" customWidth="true" hidden="false" outlineLevel="0" max="9" min="9" style="100" width="15.83"/>
    <col collapsed="false" customWidth="true" hidden="false" outlineLevel="0" max="10" min="10" style="100" width="22.34"/>
    <col collapsed="false" customWidth="true" hidden="true" outlineLevel="0" max="11" min="11" style="100" width="22.34"/>
    <col collapsed="false" customWidth="true" hidden="false" outlineLevel="0" max="12" min="12" style="100" width="9.34"/>
    <col collapsed="false" customWidth="true" hidden="true" outlineLevel="0" max="13" min="13" style="100" width="10.83"/>
    <col collapsed="false" customWidth="true" hidden="true" outlineLevel="0" max="14" min="14" style="100" width="9.34"/>
    <col collapsed="false" customWidth="true" hidden="true" outlineLevel="0" max="20" min="15" style="100" width="14.16"/>
    <col collapsed="false" customWidth="true" hidden="true" outlineLevel="0" max="21" min="21" style="100" width="16.34"/>
    <col collapsed="false" customWidth="true" hidden="false" outlineLevel="0" max="22" min="22" style="100" width="12.34"/>
    <col collapsed="false" customWidth="true" hidden="false" outlineLevel="0" max="23" min="23" style="100" width="16.34"/>
    <col collapsed="false" customWidth="true" hidden="false" outlineLevel="0" max="24" min="24" style="100" width="12.34"/>
    <col collapsed="false" customWidth="true" hidden="false" outlineLevel="0" max="25" min="25" style="100" width="15"/>
    <col collapsed="false" customWidth="true" hidden="false" outlineLevel="0" max="26" min="26" style="100" width="11"/>
    <col collapsed="false" customWidth="true" hidden="false" outlineLevel="0" max="27" min="27" style="100" width="15"/>
    <col collapsed="false" customWidth="true" hidden="false" outlineLevel="0" max="28" min="28" style="100" width="16.34"/>
    <col collapsed="false" customWidth="true" hidden="false" outlineLevel="0" max="29" min="29" style="100" width="11"/>
    <col collapsed="false" customWidth="true" hidden="false" outlineLevel="0" max="30" min="30" style="100" width="15"/>
    <col collapsed="false" customWidth="true" hidden="false" outlineLevel="0" max="31" min="31" style="100" width="16.34"/>
    <col collapsed="false" customWidth="false" hidden="false" outlineLevel="0" max="43" min="32" style="100" width="8.5"/>
    <col collapsed="false" customWidth="true" hidden="true" outlineLevel="0" max="65" min="44" style="100" width="9.34"/>
    <col collapsed="false" customWidth="false" hidden="false" outlineLevel="0" max="1024" min="66" style="100" width="8.5"/>
  </cols>
  <sheetData>
    <row r="2" customFormat="false" ht="36.95" hidden="false" customHeight="true" outlineLevel="0" collapsed="false">
      <c r="L2" s="101" t="s">
        <v>4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AT2" s="102" t="s">
        <v>94</v>
      </c>
    </row>
    <row r="3" customFormat="false" ht="6.95" hidden="false" customHeight="true" outlineLevel="0" collapsed="false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5"/>
      <c r="AT3" s="102" t="s">
        <v>85</v>
      </c>
    </row>
    <row r="4" customFormat="false" ht="24.95" hidden="false" customHeight="true" outlineLevel="0" collapsed="false">
      <c r="B4" s="105"/>
      <c r="D4" s="106" t="s">
        <v>98</v>
      </c>
      <c r="L4" s="105"/>
      <c r="M4" s="107" t="s">
        <v>9</v>
      </c>
      <c r="AT4" s="102" t="s">
        <v>2</v>
      </c>
    </row>
    <row r="5" customFormat="false" ht="6.95" hidden="false" customHeight="true" outlineLevel="0" collapsed="false">
      <c r="B5" s="105"/>
      <c r="L5" s="105"/>
    </row>
    <row r="6" customFormat="false" ht="12" hidden="false" customHeight="true" outlineLevel="0" collapsed="false">
      <c r="B6" s="105"/>
      <c r="D6" s="108" t="s">
        <v>13</v>
      </c>
      <c r="L6" s="105"/>
    </row>
    <row r="7" customFormat="false" ht="16.5" hidden="false" customHeight="true" outlineLevel="0" collapsed="false">
      <c r="B7" s="105"/>
      <c r="E7" s="109" t="str">
        <f aca="false">'Rekapitulace stavby'!K6</f>
        <v>STAVEBNÍ ÚPRAVY OBJEKTU č.p.1144</v>
      </c>
      <c r="F7" s="109"/>
      <c r="G7" s="109"/>
      <c r="H7" s="109"/>
      <c r="L7" s="105"/>
    </row>
    <row r="8" s="113" customFormat="true" ht="12" hidden="false" customHeight="true" outlineLevel="0" collapsed="false">
      <c r="A8" s="110"/>
      <c r="B8" s="111"/>
      <c r="C8" s="110"/>
      <c r="D8" s="108" t="s">
        <v>99</v>
      </c>
      <c r="E8" s="110"/>
      <c r="F8" s="110"/>
      <c r="G8" s="110"/>
      <c r="H8" s="110"/>
      <c r="I8" s="110"/>
      <c r="J8" s="110"/>
      <c r="K8" s="110"/>
      <c r="L8" s="112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</row>
    <row r="9" s="113" customFormat="true" ht="16.5" hidden="false" customHeight="true" outlineLevel="0" collapsed="false">
      <c r="A9" s="110"/>
      <c r="B9" s="111"/>
      <c r="C9" s="110"/>
      <c r="D9" s="110"/>
      <c r="E9" s="114" t="s">
        <v>864</v>
      </c>
      <c r="F9" s="114"/>
      <c r="G9" s="114"/>
      <c r="H9" s="114"/>
      <c r="I9" s="110"/>
      <c r="J9" s="110"/>
      <c r="K9" s="110"/>
      <c r="L9" s="112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</row>
    <row r="10" s="113" customFormat="true" ht="12.8" hidden="false" customHeight="false" outlineLevel="0" collapsed="false">
      <c r="A10" s="110"/>
      <c r="B10" s="111"/>
      <c r="C10" s="110"/>
      <c r="D10" s="110"/>
      <c r="E10" s="110"/>
      <c r="F10" s="110"/>
      <c r="G10" s="110"/>
      <c r="H10" s="110"/>
      <c r="I10" s="110"/>
      <c r="J10" s="110"/>
      <c r="K10" s="110"/>
      <c r="L10" s="112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</row>
    <row r="11" s="113" customFormat="true" ht="12" hidden="false" customHeight="true" outlineLevel="0" collapsed="false">
      <c r="A11" s="110"/>
      <c r="B11" s="111"/>
      <c r="C11" s="110"/>
      <c r="D11" s="108" t="s">
        <v>16</v>
      </c>
      <c r="E11" s="110"/>
      <c r="F11" s="115"/>
      <c r="G11" s="110"/>
      <c r="H11" s="110"/>
      <c r="I11" s="108" t="s">
        <v>17</v>
      </c>
      <c r="J11" s="115"/>
      <c r="K11" s="110"/>
      <c r="L11" s="112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</row>
    <row r="12" s="113" customFormat="true" ht="12" hidden="false" customHeight="true" outlineLevel="0" collapsed="false">
      <c r="A12" s="110"/>
      <c r="B12" s="111"/>
      <c r="C12" s="110"/>
      <c r="D12" s="108" t="s">
        <v>19</v>
      </c>
      <c r="E12" s="110"/>
      <c r="F12" s="115" t="s">
        <v>20</v>
      </c>
      <c r="G12" s="110"/>
      <c r="H12" s="110"/>
      <c r="I12" s="108" t="s">
        <v>21</v>
      </c>
      <c r="J12" s="116" t="str">
        <f aca="false">'Rekapitulace stavby'!AN8</f>
        <v>9. 11. 2021</v>
      </c>
      <c r="K12" s="110"/>
      <c r="L12" s="112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</row>
    <row r="13" s="113" customFormat="true" ht="10.8" hidden="false" customHeight="true" outlineLevel="0" collapsed="false">
      <c r="A13" s="110"/>
      <c r="B13" s="111"/>
      <c r="C13" s="110"/>
      <c r="D13" s="110"/>
      <c r="E13" s="110"/>
      <c r="F13" s="110"/>
      <c r="G13" s="110"/>
      <c r="H13" s="110"/>
      <c r="I13" s="110"/>
      <c r="J13" s="110"/>
      <c r="K13" s="110"/>
      <c r="L13" s="112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</row>
    <row r="14" s="113" customFormat="true" ht="12" hidden="false" customHeight="true" outlineLevel="0" collapsed="false">
      <c r="A14" s="110"/>
      <c r="B14" s="111"/>
      <c r="C14" s="110"/>
      <c r="D14" s="108" t="s">
        <v>25</v>
      </c>
      <c r="E14" s="110"/>
      <c r="F14" s="110"/>
      <c r="G14" s="110"/>
      <c r="H14" s="110"/>
      <c r="I14" s="108" t="s">
        <v>26</v>
      </c>
      <c r="J14" s="115"/>
      <c r="K14" s="110"/>
      <c r="L14" s="112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</row>
    <row r="15" s="113" customFormat="true" ht="18" hidden="false" customHeight="true" outlineLevel="0" collapsed="false">
      <c r="A15" s="110"/>
      <c r="B15" s="111"/>
      <c r="C15" s="110"/>
      <c r="D15" s="110"/>
      <c r="E15" s="115" t="s">
        <v>27</v>
      </c>
      <c r="F15" s="110"/>
      <c r="G15" s="110"/>
      <c r="H15" s="110"/>
      <c r="I15" s="108" t="s">
        <v>28</v>
      </c>
      <c r="J15" s="115"/>
      <c r="K15" s="110"/>
      <c r="L15" s="112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</row>
    <row r="16" s="113" customFormat="true" ht="6.95" hidden="false" customHeight="true" outlineLevel="0" collapsed="false">
      <c r="A16" s="110"/>
      <c r="B16" s="111"/>
      <c r="C16" s="110"/>
      <c r="D16" s="110"/>
      <c r="E16" s="110"/>
      <c r="F16" s="110"/>
      <c r="G16" s="110"/>
      <c r="H16" s="110"/>
      <c r="I16" s="110"/>
      <c r="J16" s="110"/>
      <c r="K16" s="110"/>
      <c r="L16" s="112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</row>
    <row r="17" s="113" customFormat="true" ht="12" hidden="false" customHeight="true" outlineLevel="0" collapsed="false">
      <c r="A17" s="110"/>
      <c r="B17" s="111"/>
      <c r="C17" s="110"/>
      <c r="D17" s="108" t="s">
        <v>29</v>
      </c>
      <c r="E17" s="110"/>
      <c r="F17" s="110"/>
      <c r="G17" s="110"/>
      <c r="H17" s="110"/>
      <c r="I17" s="108" t="s">
        <v>26</v>
      </c>
      <c r="J17" s="115" t="n">
        <f aca="false">'Rekapitulace stavby'!AN13</f>
        <v>0</v>
      </c>
      <c r="K17" s="110"/>
      <c r="L17" s="112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</row>
    <row r="18" s="113" customFormat="true" ht="18" hidden="false" customHeight="true" outlineLevel="0" collapsed="false">
      <c r="A18" s="110"/>
      <c r="B18" s="111"/>
      <c r="C18" s="110"/>
      <c r="D18" s="110"/>
      <c r="E18" s="117" t="str">
        <f aca="false">'Rekapitulace stavby'!E14</f>
        <v> </v>
      </c>
      <c r="F18" s="117"/>
      <c r="G18" s="117"/>
      <c r="H18" s="117"/>
      <c r="I18" s="108" t="s">
        <v>28</v>
      </c>
      <c r="J18" s="115" t="n">
        <f aca="false">'Rekapitulace stavby'!AN14</f>
        <v>0</v>
      </c>
      <c r="K18" s="110"/>
      <c r="L18" s="112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</row>
    <row r="19" s="113" customFormat="true" ht="6.95" hidden="false" customHeight="true" outlineLevel="0" collapsed="false">
      <c r="A19" s="110"/>
      <c r="B19" s="111"/>
      <c r="C19" s="110"/>
      <c r="D19" s="110"/>
      <c r="E19" s="110"/>
      <c r="F19" s="110"/>
      <c r="G19" s="110"/>
      <c r="H19" s="110"/>
      <c r="I19" s="110"/>
      <c r="J19" s="110"/>
      <c r="K19" s="110"/>
      <c r="L19" s="112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</row>
    <row r="20" s="113" customFormat="true" ht="12" hidden="false" customHeight="true" outlineLevel="0" collapsed="false">
      <c r="A20" s="110"/>
      <c r="B20" s="111"/>
      <c r="C20" s="110"/>
      <c r="D20" s="108" t="s">
        <v>31</v>
      </c>
      <c r="E20" s="110"/>
      <c r="F20" s="110"/>
      <c r="G20" s="110"/>
      <c r="H20" s="110"/>
      <c r="I20" s="108" t="s">
        <v>26</v>
      </c>
      <c r="J20" s="115"/>
      <c r="K20" s="110"/>
      <c r="L20" s="112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</row>
    <row r="21" s="113" customFormat="true" ht="18" hidden="false" customHeight="true" outlineLevel="0" collapsed="false">
      <c r="A21" s="110"/>
      <c r="B21" s="111"/>
      <c r="C21" s="110"/>
      <c r="D21" s="110"/>
      <c r="E21" s="115" t="s">
        <v>32</v>
      </c>
      <c r="F21" s="110"/>
      <c r="G21" s="110"/>
      <c r="H21" s="110"/>
      <c r="I21" s="108" t="s">
        <v>28</v>
      </c>
      <c r="J21" s="115"/>
      <c r="K21" s="110"/>
      <c r="L21" s="112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</row>
    <row r="22" s="113" customFormat="true" ht="6.95" hidden="false" customHeight="true" outlineLevel="0" collapsed="false">
      <c r="A22" s="110"/>
      <c r="B22" s="111"/>
      <c r="C22" s="110"/>
      <c r="D22" s="110"/>
      <c r="E22" s="110"/>
      <c r="F22" s="110"/>
      <c r="G22" s="110"/>
      <c r="H22" s="110"/>
      <c r="I22" s="110"/>
      <c r="J22" s="110"/>
      <c r="K22" s="110"/>
      <c r="L22" s="112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</row>
    <row r="23" s="113" customFormat="true" ht="12" hidden="false" customHeight="true" outlineLevel="0" collapsed="false">
      <c r="A23" s="110"/>
      <c r="B23" s="111"/>
      <c r="C23" s="110"/>
      <c r="D23" s="108" t="s">
        <v>34</v>
      </c>
      <c r="E23" s="110"/>
      <c r="F23" s="110"/>
      <c r="G23" s="110"/>
      <c r="H23" s="110"/>
      <c r="I23" s="108" t="s">
        <v>26</v>
      </c>
      <c r="J23" s="115"/>
      <c r="K23" s="110"/>
      <c r="L23" s="112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</row>
    <row r="24" s="113" customFormat="true" ht="18" hidden="false" customHeight="true" outlineLevel="0" collapsed="false">
      <c r="A24" s="110"/>
      <c r="B24" s="111"/>
      <c r="C24" s="110"/>
      <c r="D24" s="110"/>
      <c r="E24" s="115" t="s">
        <v>32</v>
      </c>
      <c r="F24" s="110"/>
      <c r="G24" s="110"/>
      <c r="H24" s="110"/>
      <c r="I24" s="108" t="s">
        <v>28</v>
      </c>
      <c r="J24" s="115"/>
      <c r="K24" s="110"/>
      <c r="L24" s="112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</row>
    <row r="25" s="113" customFormat="true" ht="6.95" hidden="false" customHeight="true" outlineLevel="0" collapsed="false">
      <c r="A25" s="110"/>
      <c r="B25" s="111"/>
      <c r="C25" s="110"/>
      <c r="D25" s="110"/>
      <c r="E25" s="110"/>
      <c r="F25" s="110"/>
      <c r="G25" s="110"/>
      <c r="H25" s="110"/>
      <c r="I25" s="110"/>
      <c r="J25" s="110"/>
      <c r="K25" s="110"/>
      <c r="L25" s="112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</row>
    <row r="26" s="113" customFormat="true" ht="12" hidden="false" customHeight="true" outlineLevel="0" collapsed="false">
      <c r="A26" s="110"/>
      <c r="B26" s="111"/>
      <c r="C26" s="110"/>
      <c r="D26" s="108" t="s">
        <v>35</v>
      </c>
      <c r="E26" s="110"/>
      <c r="F26" s="110"/>
      <c r="G26" s="110"/>
      <c r="H26" s="110"/>
      <c r="I26" s="110"/>
      <c r="J26" s="110"/>
      <c r="K26" s="110"/>
      <c r="L26" s="112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</row>
    <row r="27" s="122" customFormat="true" ht="16.5" hidden="false" customHeight="true" outlineLevel="0" collapsed="false">
      <c r="A27" s="118"/>
      <c r="B27" s="119"/>
      <c r="C27" s="118"/>
      <c r="D27" s="118"/>
      <c r="E27" s="120"/>
      <c r="F27" s="120"/>
      <c r="G27" s="120"/>
      <c r="H27" s="120"/>
      <c r="I27" s="118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113" customFormat="true" ht="6.95" hidden="false" customHeight="true" outlineLevel="0" collapsed="false">
      <c r="A28" s="110"/>
      <c r="B28" s="111"/>
      <c r="C28" s="110"/>
      <c r="D28" s="110"/>
      <c r="E28" s="110"/>
      <c r="F28" s="110"/>
      <c r="G28" s="110"/>
      <c r="H28" s="110"/>
      <c r="I28" s="110"/>
      <c r="J28" s="110"/>
      <c r="K28" s="110"/>
      <c r="L28" s="112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</row>
    <row r="29" s="113" customFormat="true" ht="6.95" hidden="false" customHeight="true" outlineLevel="0" collapsed="false">
      <c r="A29" s="110"/>
      <c r="B29" s="111"/>
      <c r="C29" s="110"/>
      <c r="D29" s="123"/>
      <c r="E29" s="123"/>
      <c r="F29" s="123"/>
      <c r="G29" s="123"/>
      <c r="H29" s="123"/>
      <c r="I29" s="123"/>
      <c r="J29" s="123"/>
      <c r="K29" s="123"/>
      <c r="L29" s="112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</row>
    <row r="30" s="113" customFormat="true" ht="25.45" hidden="false" customHeight="true" outlineLevel="0" collapsed="false">
      <c r="A30" s="110"/>
      <c r="B30" s="111"/>
      <c r="C30" s="110"/>
      <c r="D30" s="124" t="s">
        <v>36</v>
      </c>
      <c r="E30" s="110"/>
      <c r="F30" s="110"/>
      <c r="G30" s="110"/>
      <c r="H30" s="110"/>
      <c r="I30" s="110"/>
      <c r="J30" s="125" t="n">
        <f aca="false">ROUND(J118, 2)</f>
        <v>0</v>
      </c>
      <c r="K30" s="110"/>
      <c r="L30" s="112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</row>
    <row r="31" s="113" customFormat="true" ht="6.95" hidden="false" customHeight="true" outlineLevel="0" collapsed="false">
      <c r="A31" s="110"/>
      <c r="B31" s="111"/>
      <c r="C31" s="110"/>
      <c r="D31" s="123"/>
      <c r="E31" s="123"/>
      <c r="F31" s="123"/>
      <c r="G31" s="123"/>
      <c r="H31" s="123"/>
      <c r="I31" s="123"/>
      <c r="J31" s="123"/>
      <c r="K31" s="123"/>
      <c r="L31" s="112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</row>
    <row r="32" s="113" customFormat="true" ht="14.4" hidden="false" customHeight="true" outlineLevel="0" collapsed="false">
      <c r="A32" s="110"/>
      <c r="B32" s="111"/>
      <c r="C32" s="110"/>
      <c r="D32" s="110"/>
      <c r="E32" s="110"/>
      <c r="F32" s="126" t="s">
        <v>38</v>
      </c>
      <c r="G32" s="110"/>
      <c r="H32" s="110"/>
      <c r="I32" s="126" t="s">
        <v>37</v>
      </c>
      <c r="J32" s="126" t="s">
        <v>39</v>
      </c>
      <c r="K32" s="110"/>
      <c r="L32" s="112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</row>
    <row r="33" s="113" customFormat="true" ht="14.4" hidden="false" customHeight="true" outlineLevel="0" collapsed="false">
      <c r="A33" s="110"/>
      <c r="B33" s="111"/>
      <c r="C33" s="110"/>
      <c r="D33" s="127" t="s">
        <v>40</v>
      </c>
      <c r="E33" s="108" t="s">
        <v>41</v>
      </c>
      <c r="F33" s="128" t="n">
        <f aca="false">ROUND((SUM(BE118:BE162)),  2)</f>
        <v>0</v>
      </c>
      <c r="G33" s="110"/>
      <c r="H33" s="110"/>
      <c r="I33" s="129" t="n">
        <v>0.21</v>
      </c>
      <c r="J33" s="128" t="n">
        <f aca="false">ROUND(((SUM(BE118:BE162))*I33),  2)</f>
        <v>0</v>
      </c>
      <c r="K33" s="110"/>
      <c r="L33" s="112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</row>
    <row r="34" s="113" customFormat="true" ht="14.4" hidden="false" customHeight="true" outlineLevel="0" collapsed="false">
      <c r="A34" s="110"/>
      <c r="B34" s="111"/>
      <c r="C34" s="110"/>
      <c r="D34" s="110"/>
      <c r="E34" s="108" t="s">
        <v>42</v>
      </c>
      <c r="F34" s="128" t="n">
        <f aca="false">ROUND((SUM(BF118:BF162)),  2)</f>
        <v>0</v>
      </c>
      <c r="G34" s="110"/>
      <c r="H34" s="110"/>
      <c r="I34" s="129" t="n">
        <v>0.15</v>
      </c>
      <c r="J34" s="128" t="n">
        <f aca="false">ROUND(((SUM(BF118:BF162))*I34),  2)</f>
        <v>0</v>
      </c>
      <c r="K34" s="110"/>
      <c r="L34" s="112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</row>
    <row r="35" s="113" customFormat="true" ht="14.4" hidden="true" customHeight="true" outlineLevel="0" collapsed="false">
      <c r="A35" s="110"/>
      <c r="B35" s="111"/>
      <c r="C35" s="110"/>
      <c r="D35" s="110"/>
      <c r="E35" s="108" t="s">
        <v>43</v>
      </c>
      <c r="F35" s="128" t="n">
        <f aca="false">ROUND((SUM(BG118:BG162)),  2)</f>
        <v>0</v>
      </c>
      <c r="G35" s="110"/>
      <c r="H35" s="110"/>
      <c r="I35" s="129" t="n">
        <v>0.21</v>
      </c>
      <c r="J35" s="128" t="n">
        <f aca="false">0</f>
        <v>0</v>
      </c>
      <c r="K35" s="110"/>
      <c r="L35" s="112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</row>
    <row r="36" s="113" customFormat="true" ht="14.4" hidden="true" customHeight="true" outlineLevel="0" collapsed="false">
      <c r="A36" s="110"/>
      <c r="B36" s="111"/>
      <c r="C36" s="110"/>
      <c r="D36" s="110"/>
      <c r="E36" s="108" t="s">
        <v>44</v>
      </c>
      <c r="F36" s="128" t="n">
        <f aca="false">ROUND((SUM(BH118:BH162)),  2)</f>
        <v>0</v>
      </c>
      <c r="G36" s="110"/>
      <c r="H36" s="110"/>
      <c r="I36" s="129" t="n">
        <v>0.15</v>
      </c>
      <c r="J36" s="128" t="n">
        <f aca="false">0</f>
        <v>0</v>
      </c>
      <c r="K36" s="110"/>
      <c r="L36" s="112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10"/>
    </row>
    <row r="37" s="113" customFormat="true" ht="14.4" hidden="true" customHeight="true" outlineLevel="0" collapsed="false">
      <c r="A37" s="110"/>
      <c r="B37" s="111"/>
      <c r="C37" s="110"/>
      <c r="D37" s="110"/>
      <c r="E37" s="108" t="s">
        <v>45</v>
      </c>
      <c r="F37" s="128" t="n">
        <f aca="false">ROUND((SUM(BI118:BI162)),  2)</f>
        <v>0</v>
      </c>
      <c r="G37" s="110"/>
      <c r="H37" s="110"/>
      <c r="I37" s="129" t="n">
        <v>0</v>
      </c>
      <c r="J37" s="128" t="n">
        <f aca="false">0</f>
        <v>0</v>
      </c>
      <c r="K37" s="110"/>
      <c r="L37" s="112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</row>
    <row r="38" s="113" customFormat="true" ht="6.95" hidden="false" customHeight="true" outlineLevel="0" collapsed="false">
      <c r="A38" s="110"/>
      <c r="B38" s="111"/>
      <c r="C38" s="110"/>
      <c r="D38" s="110"/>
      <c r="E38" s="110"/>
      <c r="F38" s="110"/>
      <c r="G38" s="110"/>
      <c r="H38" s="110"/>
      <c r="I38" s="110"/>
      <c r="J38" s="110"/>
      <c r="K38" s="110"/>
      <c r="L38" s="112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</row>
    <row r="39" s="113" customFormat="true" ht="25.45" hidden="false" customHeight="true" outlineLevel="0" collapsed="false">
      <c r="A39" s="110"/>
      <c r="B39" s="111"/>
      <c r="C39" s="130"/>
      <c r="D39" s="131" t="s">
        <v>46</v>
      </c>
      <c r="E39" s="132"/>
      <c r="F39" s="132"/>
      <c r="G39" s="133" t="s">
        <v>47</v>
      </c>
      <c r="H39" s="134" t="s">
        <v>48</v>
      </c>
      <c r="I39" s="132"/>
      <c r="J39" s="135" t="n">
        <f aca="false">SUM(J30:J37)</f>
        <v>0</v>
      </c>
      <c r="K39" s="136"/>
      <c r="L39" s="112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</row>
    <row r="40" s="113" customFormat="true" ht="14.4" hidden="false" customHeight="true" outlineLevel="0" collapsed="false">
      <c r="A40" s="110"/>
      <c r="B40" s="111"/>
      <c r="C40" s="110"/>
      <c r="D40" s="110"/>
      <c r="E40" s="110"/>
      <c r="F40" s="110"/>
      <c r="G40" s="110"/>
      <c r="H40" s="110"/>
      <c r="I40" s="110"/>
      <c r="J40" s="110"/>
      <c r="K40" s="110"/>
      <c r="L40" s="112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</row>
    <row r="41" customFormat="false" ht="14.4" hidden="false" customHeight="true" outlineLevel="0" collapsed="false">
      <c r="B41" s="105"/>
      <c r="L41" s="105"/>
    </row>
    <row r="42" customFormat="false" ht="14.4" hidden="false" customHeight="true" outlineLevel="0" collapsed="false">
      <c r="B42" s="105"/>
      <c r="L42" s="105"/>
    </row>
    <row r="43" customFormat="false" ht="14.4" hidden="false" customHeight="true" outlineLevel="0" collapsed="false">
      <c r="B43" s="105"/>
      <c r="L43" s="105"/>
    </row>
    <row r="44" customFormat="false" ht="14.4" hidden="false" customHeight="true" outlineLevel="0" collapsed="false">
      <c r="B44" s="105"/>
      <c r="L44" s="105"/>
    </row>
    <row r="45" customFormat="false" ht="14.4" hidden="false" customHeight="true" outlineLevel="0" collapsed="false">
      <c r="B45" s="105"/>
      <c r="L45" s="105"/>
    </row>
    <row r="46" customFormat="false" ht="14.4" hidden="false" customHeight="true" outlineLevel="0" collapsed="false">
      <c r="B46" s="105"/>
      <c r="L46" s="105"/>
    </row>
    <row r="47" customFormat="false" ht="14.4" hidden="false" customHeight="true" outlineLevel="0" collapsed="false">
      <c r="B47" s="105"/>
      <c r="L47" s="105"/>
    </row>
    <row r="48" customFormat="false" ht="14.4" hidden="false" customHeight="true" outlineLevel="0" collapsed="false">
      <c r="B48" s="105"/>
      <c r="L48" s="105"/>
    </row>
    <row r="49" customFormat="false" ht="14.4" hidden="false" customHeight="true" outlineLevel="0" collapsed="false">
      <c r="B49" s="105"/>
      <c r="L49" s="105"/>
    </row>
    <row r="50" s="113" customFormat="true" ht="14.4" hidden="false" customHeight="true" outlineLevel="0" collapsed="false">
      <c r="B50" s="112"/>
      <c r="D50" s="137" t="s">
        <v>49</v>
      </c>
      <c r="E50" s="138"/>
      <c r="F50" s="138"/>
      <c r="G50" s="137" t="s">
        <v>50</v>
      </c>
      <c r="H50" s="138"/>
      <c r="I50" s="138"/>
      <c r="J50" s="138"/>
      <c r="K50" s="138"/>
      <c r="L50" s="112"/>
    </row>
    <row r="51" customFormat="false" ht="12.8" hidden="false" customHeight="false" outlineLevel="0" collapsed="false">
      <c r="B51" s="105"/>
      <c r="L51" s="105"/>
    </row>
    <row r="52" customFormat="false" ht="12.8" hidden="false" customHeight="false" outlineLevel="0" collapsed="false">
      <c r="B52" s="105"/>
      <c r="L52" s="105"/>
    </row>
    <row r="53" customFormat="false" ht="12.8" hidden="false" customHeight="false" outlineLevel="0" collapsed="false">
      <c r="B53" s="105"/>
      <c r="L53" s="105"/>
    </row>
    <row r="54" customFormat="false" ht="12.8" hidden="false" customHeight="false" outlineLevel="0" collapsed="false">
      <c r="B54" s="105"/>
      <c r="L54" s="105"/>
    </row>
    <row r="55" customFormat="false" ht="12.8" hidden="false" customHeight="false" outlineLevel="0" collapsed="false">
      <c r="B55" s="105"/>
      <c r="L55" s="105"/>
    </row>
    <row r="56" customFormat="false" ht="12.8" hidden="false" customHeight="false" outlineLevel="0" collapsed="false">
      <c r="B56" s="105"/>
      <c r="L56" s="105"/>
    </row>
    <row r="57" customFormat="false" ht="12.8" hidden="false" customHeight="false" outlineLevel="0" collapsed="false">
      <c r="B57" s="105"/>
      <c r="L57" s="105"/>
    </row>
    <row r="58" customFormat="false" ht="12.8" hidden="false" customHeight="false" outlineLevel="0" collapsed="false">
      <c r="B58" s="105"/>
      <c r="L58" s="105"/>
    </row>
    <row r="59" customFormat="false" ht="12.8" hidden="false" customHeight="false" outlineLevel="0" collapsed="false">
      <c r="B59" s="105"/>
      <c r="L59" s="105"/>
    </row>
    <row r="60" s="113" customFormat="true" ht="12.8" hidden="false" customHeight="false" outlineLevel="0" collapsed="false">
      <c r="A60" s="110"/>
      <c r="B60" s="111"/>
      <c r="C60" s="110"/>
      <c r="D60" s="139" t="s">
        <v>51</v>
      </c>
      <c r="E60" s="140"/>
      <c r="F60" s="141" t="s">
        <v>52</v>
      </c>
      <c r="G60" s="139" t="s">
        <v>51</v>
      </c>
      <c r="H60" s="140"/>
      <c r="I60" s="140"/>
      <c r="J60" s="142" t="s">
        <v>52</v>
      </c>
      <c r="K60" s="140"/>
      <c r="L60" s="112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</row>
    <row r="61" customFormat="false" ht="12.8" hidden="false" customHeight="false" outlineLevel="0" collapsed="false">
      <c r="B61" s="105"/>
      <c r="L61" s="105"/>
    </row>
    <row r="62" customFormat="false" ht="12.8" hidden="false" customHeight="false" outlineLevel="0" collapsed="false">
      <c r="B62" s="105"/>
      <c r="L62" s="105"/>
    </row>
    <row r="63" customFormat="false" ht="12.8" hidden="false" customHeight="false" outlineLevel="0" collapsed="false">
      <c r="B63" s="105"/>
      <c r="L63" s="105"/>
    </row>
    <row r="64" s="113" customFormat="true" ht="12.8" hidden="false" customHeight="false" outlineLevel="0" collapsed="false">
      <c r="A64" s="110"/>
      <c r="B64" s="111"/>
      <c r="C64" s="110"/>
      <c r="D64" s="137" t="s">
        <v>53</v>
      </c>
      <c r="E64" s="143"/>
      <c r="F64" s="143"/>
      <c r="G64" s="137" t="s">
        <v>54</v>
      </c>
      <c r="H64" s="143"/>
      <c r="I64" s="143"/>
      <c r="J64" s="143"/>
      <c r="K64" s="143"/>
      <c r="L64" s="112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</row>
    <row r="65" customFormat="false" ht="12.8" hidden="false" customHeight="false" outlineLevel="0" collapsed="false">
      <c r="B65" s="105"/>
      <c r="L65" s="105"/>
    </row>
    <row r="66" customFormat="false" ht="12.8" hidden="false" customHeight="false" outlineLevel="0" collapsed="false">
      <c r="B66" s="105"/>
      <c r="L66" s="105"/>
    </row>
    <row r="67" customFormat="false" ht="12.8" hidden="false" customHeight="false" outlineLevel="0" collapsed="false">
      <c r="B67" s="105"/>
      <c r="L67" s="105"/>
    </row>
    <row r="68" customFormat="false" ht="12.8" hidden="false" customHeight="false" outlineLevel="0" collapsed="false">
      <c r="B68" s="105"/>
      <c r="L68" s="105"/>
    </row>
    <row r="69" customFormat="false" ht="12.8" hidden="false" customHeight="false" outlineLevel="0" collapsed="false">
      <c r="B69" s="105"/>
      <c r="L69" s="105"/>
    </row>
    <row r="70" customFormat="false" ht="12.8" hidden="false" customHeight="false" outlineLevel="0" collapsed="false">
      <c r="B70" s="105"/>
      <c r="L70" s="105"/>
    </row>
    <row r="71" customFormat="false" ht="12.8" hidden="false" customHeight="false" outlineLevel="0" collapsed="false">
      <c r="B71" s="105"/>
      <c r="L71" s="105"/>
    </row>
    <row r="72" customFormat="false" ht="12.8" hidden="false" customHeight="false" outlineLevel="0" collapsed="false">
      <c r="B72" s="105"/>
      <c r="L72" s="105"/>
    </row>
    <row r="73" customFormat="false" ht="12.8" hidden="false" customHeight="false" outlineLevel="0" collapsed="false">
      <c r="B73" s="105"/>
      <c r="L73" s="105"/>
    </row>
    <row r="74" s="113" customFormat="true" ht="12.8" hidden="false" customHeight="false" outlineLevel="0" collapsed="false">
      <c r="A74" s="110"/>
      <c r="B74" s="111"/>
      <c r="C74" s="110"/>
      <c r="D74" s="139" t="s">
        <v>51</v>
      </c>
      <c r="E74" s="140"/>
      <c r="F74" s="141" t="s">
        <v>52</v>
      </c>
      <c r="G74" s="139" t="s">
        <v>51</v>
      </c>
      <c r="H74" s="140"/>
      <c r="I74" s="140"/>
      <c r="J74" s="142" t="s">
        <v>52</v>
      </c>
      <c r="K74" s="140"/>
      <c r="L74" s="112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</row>
    <row r="75" s="113" customFormat="true" ht="14.4" hidden="false" customHeight="true" outlineLevel="0" collapsed="false">
      <c r="A75" s="110"/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12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</row>
    <row r="79" s="113" customFormat="true" ht="6.95" hidden="false" customHeight="true" outlineLevel="0" collapsed="false">
      <c r="A79" s="110"/>
      <c r="B79" s="146"/>
      <c r="C79" s="147"/>
      <c r="D79" s="147"/>
      <c r="E79" s="147"/>
      <c r="F79" s="147"/>
      <c r="G79" s="147"/>
      <c r="H79" s="147"/>
      <c r="I79" s="147"/>
      <c r="J79" s="147"/>
      <c r="K79" s="147"/>
      <c r="L79" s="112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</row>
    <row r="80" s="113" customFormat="true" ht="24.95" hidden="false" customHeight="true" outlineLevel="0" collapsed="false">
      <c r="A80" s="110"/>
      <c r="B80" s="111"/>
      <c r="C80" s="106" t="s">
        <v>101</v>
      </c>
      <c r="D80" s="110"/>
      <c r="E80" s="110"/>
      <c r="F80" s="110"/>
      <c r="G80" s="110"/>
      <c r="H80" s="110"/>
      <c r="I80" s="110"/>
      <c r="J80" s="110"/>
      <c r="K80" s="110"/>
      <c r="L80" s="112"/>
      <c r="S80" s="110"/>
      <c r="T80" s="110"/>
      <c r="U80" s="110"/>
      <c r="V80" s="110"/>
      <c r="W80" s="110"/>
      <c r="X80" s="110"/>
      <c r="Y80" s="110"/>
      <c r="Z80" s="110"/>
      <c r="AA80" s="110"/>
      <c r="AB80" s="110"/>
      <c r="AC80" s="110"/>
      <c r="AD80" s="110"/>
      <c r="AE80" s="110"/>
    </row>
    <row r="81" s="113" customFormat="true" ht="6.95" hidden="false" customHeight="true" outlineLevel="0" collapsed="false">
      <c r="A81" s="110"/>
      <c r="B81" s="111"/>
      <c r="C81" s="110"/>
      <c r="D81" s="110"/>
      <c r="E81" s="110"/>
      <c r="F81" s="110"/>
      <c r="G81" s="110"/>
      <c r="H81" s="110"/>
      <c r="I81" s="110"/>
      <c r="J81" s="110"/>
      <c r="K81" s="110"/>
      <c r="L81" s="112"/>
      <c r="S81" s="110"/>
      <c r="T81" s="110"/>
      <c r="U81" s="110"/>
      <c r="V81" s="110"/>
      <c r="W81" s="110"/>
      <c r="X81" s="110"/>
      <c r="Y81" s="110"/>
      <c r="Z81" s="110"/>
      <c r="AA81" s="110"/>
      <c r="AB81" s="110"/>
      <c r="AC81" s="110"/>
      <c r="AD81" s="110"/>
      <c r="AE81" s="110"/>
    </row>
    <row r="82" s="113" customFormat="true" ht="12" hidden="false" customHeight="true" outlineLevel="0" collapsed="false">
      <c r="A82" s="110"/>
      <c r="B82" s="111"/>
      <c r="C82" s="108" t="s">
        <v>13</v>
      </c>
      <c r="D82" s="110"/>
      <c r="E82" s="110"/>
      <c r="F82" s="110"/>
      <c r="G82" s="110"/>
      <c r="H82" s="110"/>
      <c r="I82" s="110"/>
      <c r="J82" s="110"/>
      <c r="K82" s="110"/>
      <c r="L82" s="112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</row>
    <row r="83" s="113" customFormat="true" ht="16.5" hidden="false" customHeight="true" outlineLevel="0" collapsed="false">
      <c r="A83" s="110"/>
      <c r="B83" s="111"/>
      <c r="C83" s="110"/>
      <c r="D83" s="110"/>
      <c r="E83" s="109" t="str">
        <f aca="false">E7</f>
        <v>STAVEBNÍ ÚPRAVY OBJEKTU č.p.1144</v>
      </c>
      <c r="F83" s="109"/>
      <c r="G83" s="109"/>
      <c r="H83" s="109"/>
      <c r="I83" s="110"/>
      <c r="J83" s="110"/>
      <c r="K83" s="110"/>
      <c r="L83" s="112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  <c r="AD83" s="110"/>
      <c r="AE83" s="110"/>
    </row>
    <row r="84" s="113" customFormat="true" ht="12" hidden="false" customHeight="true" outlineLevel="0" collapsed="false">
      <c r="A84" s="110"/>
      <c r="B84" s="111"/>
      <c r="C84" s="108" t="s">
        <v>99</v>
      </c>
      <c r="D84" s="110"/>
      <c r="E84" s="110"/>
      <c r="F84" s="110"/>
      <c r="G84" s="110"/>
      <c r="H84" s="110"/>
      <c r="I84" s="110"/>
      <c r="J84" s="110"/>
      <c r="K84" s="110"/>
      <c r="L84" s="112"/>
      <c r="S84" s="110"/>
      <c r="T84" s="110"/>
      <c r="U84" s="110"/>
      <c r="V84" s="110"/>
      <c r="W84" s="110"/>
      <c r="X84" s="110"/>
      <c r="Y84" s="110"/>
      <c r="Z84" s="110"/>
      <c r="AA84" s="110"/>
      <c r="AB84" s="110"/>
      <c r="AC84" s="110"/>
      <c r="AD84" s="110"/>
      <c r="AE84" s="110"/>
    </row>
    <row r="85" s="113" customFormat="true" ht="16.5" hidden="false" customHeight="true" outlineLevel="0" collapsed="false">
      <c r="A85" s="110"/>
      <c r="B85" s="111"/>
      <c r="C85" s="110"/>
      <c r="D85" s="110"/>
      <c r="E85" s="114" t="str">
        <f aca="false">E9</f>
        <v>04 - Elektroinstalace a bleskosvod</v>
      </c>
      <c r="F85" s="114"/>
      <c r="G85" s="114"/>
      <c r="H85" s="114"/>
      <c r="I85" s="110"/>
      <c r="J85" s="110"/>
      <c r="K85" s="110"/>
      <c r="L85" s="112"/>
      <c r="S85" s="110"/>
      <c r="T85" s="110"/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0"/>
    </row>
    <row r="86" s="113" customFormat="true" ht="6.95" hidden="false" customHeight="true" outlineLevel="0" collapsed="false">
      <c r="A86" s="110"/>
      <c r="B86" s="111"/>
      <c r="C86" s="110"/>
      <c r="D86" s="110"/>
      <c r="E86" s="110"/>
      <c r="F86" s="110"/>
      <c r="G86" s="110"/>
      <c r="H86" s="110"/>
      <c r="I86" s="110"/>
      <c r="J86" s="110"/>
      <c r="K86" s="110"/>
      <c r="L86" s="112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0"/>
      <c r="AD86" s="110"/>
      <c r="AE86" s="110"/>
    </row>
    <row r="87" s="113" customFormat="true" ht="12" hidden="false" customHeight="true" outlineLevel="0" collapsed="false">
      <c r="A87" s="110"/>
      <c r="B87" s="111"/>
      <c r="C87" s="108" t="s">
        <v>19</v>
      </c>
      <c r="D87" s="110"/>
      <c r="E87" s="110"/>
      <c r="F87" s="115" t="str">
        <f aca="false">F12</f>
        <v>Bystřice pod Hostýnem</v>
      </c>
      <c r="G87" s="110"/>
      <c r="H87" s="110"/>
      <c r="I87" s="108" t="s">
        <v>21</v>
      </c>
      <c r="J87" s="116" t="str">
        <f aca="false">IF(J12="","",J12)</f>
        <v>9. 11. 2021</v>
      </c>
      <c r="K87" s="110"/>
      <c r="L87" s="112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  <c r="AD87" s="110"/>
      <c r="AE87" s="110"/>
    </row>
    <row r="88" s="113" customFormat="true" ht="6.95" hidden="false" customHeight="true" outlineLevel="0" collapsed="false">
      <c r="A88" s="110"/>
      <c r="B88" s="111"/>
      <c r="C88" s="110"/>
      <c r="D88" s="110"/>
      <c r="E88" s="110"/>
      <c r="F88" s="110"/>
      <c r="G88" s="110"/>
      <c r="H88" s="110"/>
      <c r="I88" s="110"/>
      <c r="J88" s="110"/>
      <c r="K88" s="110"/>
      <c r="L88" s="112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</row>
    <row r="89" s="113" customFormat="true" ht="15.15" hidden="false" customHeight="true" outlineLevel="0" collapsed="false">
      <c r="A89" s="110"/>
      <c r="B89" s="111"/>
      <c r="C89" s="108" t="s">
        <v>25</v>
      </c>
      <c r="D89" s="110"/>
      <c r="E89" s="110"/>
      <c r="F89" s="115" t="str">
        <f aca="false">E15</f>
        <v>Město Bystřice pod Hostýnem</v>
      </c>
      <c r="G89" s="110"/>
      <c r="H89" s="110"/>
      <c r="I89" s="108" t="s">
        <v>31</v>
      </c>
      <c r="J89" s="148" t="str">
        <f aca="false">E21</f>
        <v>dnprojekce s.r.o.</v>
      </c>
      <c r="K89" s="110"/>
      <c r="L89" s="112"/>
      <c r="S89" s="110"/>
      <c r="T89" s="110"/>
      <c r="U89" s="110"/>
      <c r="V89" s="110"/>
      <c r="W89" s="110"/>
      <c r="X89" s="110"/>
      <c r="Y89" s="110"/>
      <c r="Z89" s="110"/>
      <c r="AA89" s="110"/>
      <c r="AB89" s="110"/>
      <c r="AC89" s="110"/>
      <c r="AD89" s="110"/>
      <c r="AE89" s="110"/>
    </row>
    <row r="90" s="113" customFormat="true" ht="15.15" hidden="false" customHeight="true" outlineLevel="0" collapsed="false">
      <c r="A90" s="110"/>
      <c r="B90" s="111"/>
      <c r="C90" s="108" t="s">
        <v>29</v>
      </c>
      <c r="D90" s="110"/>
      <c r="E90" s="110"/>
      <c r="F90" s="115" t="str">
        <f aca="false">IF(E18="","",E18)</f>
        <v> </v>
      </c>
      <c r="G90" s="110"/>
      <c r="H90" s="110"/>
      <c r="I90" s="108" t="s">
        <v>34</v>
      </c>
      <c r="J90" s="148" t="str">
        <f aca="false">E24</f>
        <v>dnprojekce s.r.o.</v>
      </c>
      <c r="K90" s="110"/>
      <c r="L90" s="112"/>
      <c r="S90" s="110"/>
      <c r="T90" s="110"/>
      <c r="U90" s="110"/>
      <c r="V90" s="110"/>
      <c r="W90" s="110"/>
      <c r="X90" s="110"/>
      <c r="Y90" s="110"/>
      <c r="Z90" s="110"/>
      <c r="AA90" s="110"/>
      <c r="AB90" s="110"/>
      <c r="AC90" s="110"/>
      <c r="AD90" s="110"/>
      <c r="AE90" s="110"/>
    </row>
    <row r="91" s="113" customFormat="true" ht="10.3" hidden="false" customHeight="true" outlineLevel="0" collapsed="false">
      <c r="A91" s="110"/>
      <c r="B91" s="111"/>
      <c r="C91" s="110"/>
      <c r="D91" s="110"/>
      <c r="E91" s="110"/>
      <c r="F91" s="110"/>
      <c r="G91" s="110"/>
      <c r="H91" s="110"/>
      <c r="I91" s="110"/>
      <c r="J91" s="110"/>
      <c r="K91" s="110"/>
      <c r="L91" s="112"/>
      <c r="S91" s="110"/>
      <c r="T91" s="110"/>
      <c r="U91" s="110"/>
      <c r="V91" s="110"/>
      <c r="W91" s="110"/>
      <c r="X91" s="110"/>
      <c r="Y91" s="110"/>
      <c r="Z91" s="110"/>
      <c r="AA91" s="110"/>
      <c r="AB91" s="110"/>
      <c r="AC91" s="110"/>
      <c r="AD91" s="110"/>
      <c r="AE91" s="110"/>
    </row>
    <row r="92" s="113" customFormat="true" ht="29.3" hidden="false" customHeight="true" outlineLevel="0" collapsed="false">
      <c r="A92" s="110"/>
      <c r="B92" s="111"/>
      <c r="C92" s="149" t="s">
        <v>102</v>
      </c>
      <c r="D92" s="130"/>
      <c r="E92" s="130"/>
      <c r="F92" s="130"/>
      <c r="G92" s="130"/>
      <c r="H92" s="130"/>
      <c r="I92" s="130"/>
      <c r="J92" s="150" t="s">
        <v>103</v>
      </c>
      <c r="K92" s="130"/>
      <c r="L92" s="112"/>
      <c r="S92" s="110"/>
      <c r="T92" s="110"/>
      <c r="U92" s="110"/>
      <c r="V92" s="110"/>
      <c r="W92" s="110"/>
      <c r="X92" s="110"/>
      <c r="Y92" s="110"/>
      <c r="Z92" s="110"/>
      <c r="AA92" s="110"/>
      <c r="AB92" s="110"/>
      <c r="AC92" s="110"/>
      <c r="AD92" s="110"/>
      <c r="AE92" s="110"/>
    </row>
    <row r="93" s="113" customFormat="true" ht="10.3" hidden="false" customHeight="true" outlineLevel="0" collapsed="false">
      <c r="A93" s="110"/>
      <c r="B93" s="111"/>
      <c r="C93" s="110"/>
      <c r="D93" s="110"/>
      <c r="E93" s="110"/>
      <c r="F93" s="110"/>
      <c r="G93" s="110"/>
      <c r="H93" s="110"/>
      <c r="I93" s="110"/>
      <c r="J93" s="110"/>
      <c r="K93" s="110"/>
      <c r="L93" s="112"/>
      <c r="S93" s="110"/>
      <c r="T93" s="110"/>
      <c r="U93" s="110"/>
      <c r="V93" s="110"/>
      <c r="W93" s="110"/>
      <c r="X93" s="110"/>
      <c r="Y93" s="110"/>
      <c r="Z93" s="110"/>
      <c r="AA93" s="110"/>
      <c r="AB93" s="110"/>
      <c r="AC93" s="110"/>
      <c r="AD93" s="110"/>
      <c r="AE93" s="110"/>
    </row>
    <row r="94" s="113" customFormat="true" ht="22.8" hidden="false" customHeight="true" outlineLevel="0" collapsed="false">
      <c r="A94" s="110"/>
      <c r="B94" s="111"/>
      <c r="C94" s="151" t="s">
        <v>104</v>
      </c>
      <c r="D94" s="110"/>
      <c r="E94" s="110"/>
      <c r="F94" s="110"/>
      <c r="G94" s="110"/>
      <c r="H94" s="110"/>
      <c r="I94" s="110"/>
      <c r="J94" s="125" t="n">
        <f aca="false">J118</f>
        <v>0</v>
      </c>
      <c r="K94" s="110"/>
      <c r="L94" s="112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U94" s="102" t="s">
        <v>105</v>
      </c>
    </row>
    <row r="95" s="152" customFormat="true" ht="24.95" hidden="false" customHeight="true" outlineLevel="0" collapsed="false">
      <c r="B95" s="153"/>
      <c r="D95" s="154" t="s">
        <v>865</v>
      </c>
      <c r="E95" s="155"/>
      <c r="F95" s="155"/>
      <c r="G95" s="155"/>
      <c r="H95" s="155"/>
      <c r="I95" s="155"/>
      <c r="J95" s="156" t="n">
        <f aca="false">J119</f>
        <v>0</v>
      </c>
      <c r="L95" s="153"/>
    </row>
    <row r="96" s="157" customFormat="true" ht="19.95" hidden="false" customHeight="true" outlineLevel="0" collapsed="false">
      <c r="B96" s="158"/>
      <c r="D96" s="159" t="s">
        <v>866</v>
      </c>
      <c r="E96" s="160"/>
      <c r="F96" s="160"/>
      <c r="G96" s="160"/>
      <c r="H96" s="160"/>
      <c r="I96" s="160"/>
      <c r="J96" s="161" t="n">
        <f aca="false">J120</f>
        <v>0</v>
      </c>
      <c r="L96" s="158"/>
    </row>
    <row r="97" s="157" customFormat="true" ht="19.95" hidden="false" customHeight="true" outlineLevel="0" collapsed="false">
      <c r="B97" s="158"/>
      <c r="D97" s="159" t="s">
        <v>867</v>
      </c>
      <c r="E97" s="160"/>
      <c r="F97" s="160"/>
      <c r="G97" s="160"/>
      <c r="H97" s="160"/>
      <c r="I97" s="160"/>
      <c r="J97" s="161" t="n">
        <f aca="false">J157</f>
        <v>0</v>
      </c>
      <c r="L97" s="158"/>
    </row>
    <row r="98" s="152" customFormat="true" ht="24.95" hidden="false" customHeight="true" outlineLevel="0" collapsed="false">
      <c r="B98" s="153"/>
      <c r="D98" s="154" t="s">
        <v>120</v>
      </c>
      <c r="E98" s="155"/>
      <c r="F98" s="155"/>
      <c r="G98" s="155"/>
      <c r="H98" s="155"/>
      <c r="I98" s="155"/>
      <c r="J98" s="156" t="n">
        <f aca="false">J161</f>
        <v>0</v>
      </c>
      <c r="L98" s="153"/>
    </row>
    <row r="99" s="113" customFormat="true" ht="21.85" hidden="false" customHeight="true" outlineLevel="0" collapsed="false">
      <c r="A99" s="110"/>
      <c r="B99" s="111"/>
      <c r="C99" s="110"/>
      <c r="D99" s="110"/>
      <c r="E99" s="110"/>
      <c r="F99" s="110"/>
      <c r="G99" s="110"/>
      <c r="H99" s="110"/>
      <c r="I99" s="110"/>
      <c r="J99" s="110"/>
      <c r="K99" s="110"/>
      <c r="L99" s="112"/>
      <c r="S99" s="110"/>
      <c r="T99" s="110"/>
      <c r="U99" s="110"/>
      <c r="V99" s="110"/>
      <c r="W99" s="110"/>
      <c r="X99" s="110"/>
      <c r="Y99" s="110"/>
      <c r="Z99" s="110"/>
      <c r="AA99" s="110"/>
      <c r="AB99" s="110"/>
      <c r="AC99" s="110"/>
      <c r="AD99" s="110"/>
      <c r="AE99" s="110"/>
    </row>
    <row r="100" s="113" customFormat="true" ht="6.95" hidden="false" customHeight="true" outlineLevel="0" collapsed="false">
      <c r="A100" s="110"/>
      <c r="B100" s="144"/>
      <c r="C100" s="145"/>
      <c r="D100" s="145"/>
      <c r="E100" s="145"/>
      <c r="F100" s="145"/>
      <c r="G100" s="145"/>
      <c r="H100" s="145"/>
      <c r="I100" s="145"/>
      <c r="J100" s="145"/>
      <c r="K100" s="145"/>
      <c r="L100" s="112"/>
      <c r="S100" s="110"/>
      <c r="T100" s="110"/>
      <c r="U100" s="110"/>
      <c r="V100" s="110"/>
      <c r="W100" s="110"/>
      <c r="X100" s="110"/>
      <c r="Y100" s="110"/>
      <c r="Z100" s="110"/>
      <c r="AA100" s="110"/>
      <c r="AB100" s="110"/>
      <c r="AC100" s="110"/>
      <c r="AD100" s="110"/>
      <c r="AE100" s="110"/>
    </row>
    <row r="104" s="113" customFormat="true" ht="6.95" hidden="false" customHeight="true" outlineLevel="0" collapsed="false">
      <c r="A104" s="110"/>
      <c r="B104" s="146"/>
      <c r="C104" s="147"/>
      <c r="D104" s="147"/>
      <c r="E104" s="147"/>
      <c r="F104" s="147"/>
      <c r="G104" s="147"/>
      <c r="H104" s="147"/>
      <c r="I104" s="147"/>
      <c r="J104" s="147"/>
      <c r="K104" s="147"/>
      <c r="L104" s="112"/>
      <c r="S104" s="110"/>
      <c r="T104" s="110"/>
      <c r="U104" s="110"/>
      <c r="V104" s="110"/>
      <c r="W104" s="110"/>
      <c r="X104" s="110"/>
      <c r="Y104" s="110"/>
      <c r="Z104" s="110"/>
      <c r="AA104" s="110"/>
      <c r="AB104" s="110"/>
      <c r="AC104" s="110"/>
      <c r="AD104" s="110"/>
      <c r="AE104" s="110"/>
    </row>
    <row r="105" s="113" customFormat="true" ht="24.95" hidden="false" customHeight="true" outlineLevel="0" collapsed="false">
      <c r="A105" s="110"/>
      <c r="B105" s="111"/>
      <c r="C105" s="106" t="s">
        <v>121</v>
      </c>
      <c r="D105" s="110"/>
      <c r="E105" s="110"/>
      <c r="F105" s="110"/>
      <c r="G105" s="110"/>
      <c r="H105" s="110"/>
      <c r="I105" s="110"/>
      <c r="J105" s="110"/>
      <c r="K105" s="110"/>
      <c r="L105" s="112"/>
      <c r="S105" s="110"/>
      <c r="T105" s="110"/>
      <c r="U105" s="110"/>
      <c r="V105" s="110"/>
      <c r="W105" s="110"/>
      <c r="X105" s="110"/>
      <c r="Y105" s="110"/>
      <c r="Z105" s="110"/>
      <c r="AA105" s="110"/>
      <c r="AB105" s="110"/>
      <c r="AC105" s="110"/>
      <c r="AD105" s="110"/>
      <c r="AE105" s="110"/>
    </row>
    <row r="106" s="113" customFormat="true" ht="6.95" hidden="false" customHeight="true" outlineLevel="0" collapsed="false">
      <c r="A106" s="110"/>
      <c r="B106" s="111"/>
      <c r="C106" s="110"/>
      <c r="D106" s="110"/>
      <c r="E106" s="110"/>
      <c r="F106" s="110"/>
      <c r="G106" s="110"/>
      <c r="H106" s="110"/>
      <c r="I106" s="110"/>
      <c r="J106" s="110"/>
      <c r="K106" s="110"/>
      <c r="L106" s="112"/>
      <c r="S106" s="110"/>
      <c r="T106" s="110"/>
      <c r="U106" s="110"/>
      <c r="V106" s="110"/>
      <c r="W106" s="110"/>
      <c r="X106" s="110"/>
      <c r="Y106" s="110"/>
      <c r="Z106" s="110"/>
      <c r="AA106" s="110"/>
      <c r="AB106" s="110"/>
      <c r="AC106" s="110"/>
      <c r="AD106" s="110"/>
      <c r="AE106" s="110"/>
    </row>
    <row r="107" s="113" customFormat="true" ht="12" hidden="false" customHeight="true" outlineLevel="0" collapsed="false">
      <c r="A107" s="110"/>
      <c r="B107" s="111"/>
      <c r="C107" s="108" t="s">
        <v>13</v>
      </c>
      <c r="D107" s="110"/>
      <c r="E107" s="110"/>
      <c r="F107" s="110"/>
      <c r="G107" s="110"/>
      <c r="H107" s="110"/>
      <c r="I107" s="110"/>
      <c r="J107" s="110"/>
      <c r="K107" s="110"/>
      <c r="L107" s="112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0"/>
      <c r="AE107" s="110"/>
    </row>
    <row r="108" s="113" customFormat="true" ht="16.5" hidden="false" customHeight="true" outlineLevel="0" collapsed="false">
      <c r="A108" s="110"/>
      <c r="B108" s="111"/>
      <c r="C108" s="110"/>
      <c r="D108" s="110"/>
      <c r="E108" s="109" t="str">
        <f aca="false">E7</f>
        <v>STAVEBNÍ ÚPRAVY OBJEKTU č.p.1144</v>
      </c>
      <c r="F108" s="109"/>
      <c r="G108" s="109"/>
      <c r="H108" s="109"/>
      <c r="I108" s="110"/>
      <c r="J108" s="110"/>
      <c r="K108" s="110"/>
      <c r="L108" s="112"/>
      <c r="S108" s="110"/>
      <c r="T108" s="110"/>
      <c r="U108" s="110"/>
      <c r="V108" s="110"/>
      <c r="W108" s="110"/>
      <c r="X108" s="110"/>
      <c r="Y108" s="110"/>
      <c r="Z108" s="110"/>
      <c r="AA108" s="110"/>
      <c r="AB108" s="110"/>
      <c r="AC108" s="110"/>
      <c r="AD108" s="110"/>
      <c r="AE108" s="110"/>
    </row>
    <row r="109" s="113" customFormat="true" ht="12" hidden="false" customHeight="true" outlineLevel="0" collapsed="false">
      <c r="A109" s="110"/>
      <c r="B109" s="111"/>
      <c r="C109" s="108" t="s">
        <v>99</v>
      </c>
      <c r="D109" s="110"/>
      <c r="E109" s="110"/>
      <c r="F109" s="110"/>
      <c r="G109" s="110"/>
      <c r="H109" s="110"/>
      <c r="I109" s="110"/>
      <c r="J109" s="110"/>
      <c r="K109" s="110"/>
      <c r="L109" s="112"/>
      <c r="S109" s="110"/>
      <c r="T109" s="110"/>
      <c r="U109" s="110"/>
      <c r="V109" s="110"/>
      <c r="W109" s="110"/>
      <c r="X109" s="110"/>
      <c r="Y109" s="110"/>
      <c r="Z109" s="110"/>
      <c r="AA109" s="110"/>
      <c r="AB109" s="110"/>
      <c r="AC109" s="110"/>
      <c r="AD109" s="110"/>
      <c r="AE109" s="110"/>
    </row>
    <row r="110" s="113" customFormat="true" ht="16.5" hidden="false" customHeight="true" outlineLevel="0" collapsed="false">
      <c r="A110" s="110"/>
      <c r="B110" s="111"/>
      <c r="C110" s="110"/>
      <c r="D110" s="110"/>
      <c r="E110" s="114" t="str">
        <f aca="false">E9</f>
        <v>04 - Elektroinstalace a bleskosvod</v>
      </c>
      <c r="F110" s="114"/>
      <c r="G110" s="114"/>
      <c r="H110" s="114"/>
      <c r="I110" s="110"/>
      <c r="J110" s="110"/>
      <c r="K110" s="110"/>
      <c r="L110" s="112"/>
      <c r="S110" s="110"/>
      <c r="T110" s="110"/>
      <c r="U110" s="110"/>
      <c r="V110" s="110"/>
      <c r="W110" s="110"/>
      <c r="X110" s="110"/>
      <c r="Y110" s="110"/>
      <c r="Z110" s="110"/>
      <c r="AA110" s="110"/>
      <c r="AB110" s="110"/>
      <c r="AC110" s="110"/>
      <c r="AD110" s="110"/>
      <c r="AE110" s="110"/>
    </row>
    <row r="111" s="113" customFormat="true" ht="6.95" hidden="false" customHeight="true" outlineLevel="0" collapsed="false">
      <c r="A111" s="110"/>
      <c r="B111" s="111"/>
      <c r="C111" s="110"/>
      <c r="D111" s="110"/>
      <c r="E111" s="110"/>
      <c r="F111" s="110"/>
      <c r="G111" s="110"/>
      <c r="H111" s="110"/>
      <c r="I111" s="110"/>
      <c r="J111" s="110"/>
      <c r="K111" s="110"/>
      <c r="L111" s="112"/>
      <c r="S111" s="110"/>
      <c r="T111" s="110"/>
      <c r="U111" s="110"/>
      <c r="V111" s="110"/>
      <c r="W111" s="110"/>
      <c r="X111" s="110"/>
      <c r="Y111" s="110"/>
      <c r="Z111" s="110"/>
      <c r="AA111" s="110"/>
      <c r="AB111" s="110"/>
      <c r="AC111" s="110"/>
      <c r="AD111" s="110"/>
      <c r="AE111" s="110"/>
    </row>
    <row r="112" s="113" customFormat="true" ht="12" hidden="false" customHeight="true" outlineLevel="0" collapsed="false">
      <c r="A112" s="110"/>
      <c r="B112" s="111"/>
      <c r="C112" s="108" t="s">
        <v>19</v>
      </c>
      <c r="D112" s="110"/>
      <c r="E112" s="110"/>
      <c r="F112" s="115" t="str">
        <f aca="false">F12</f>
        <v>Bystřice pod Hostýnem</v>
      </c>
      <c r="G112" s="110"/>
      <c r="H112" s="110"/>
      <c r="I112" s="108" t="s">
        <v>21</v>
      </c>
      <c r="J112" s="116" t="str">
        <f aca="false">IF(J12="","",J12)</f>
        <v>9. 11. 2021</v>
      </c>
      <c r="K112" s="110"/>
      <c r="L112" s="112"/>
      <c r="S112" s="110"/>
      <c r="T112" s="110"/>
      <c r="U112" s="110"/>
      <c r="V112" s="110"/>
      <c r="W112" s="110"/>
      <c r="X112" s="110"/>
      <c r="Y112" s="110"/>
      <c r="Z112" s="110"/>
      <c r="AA112" s="110"/>
      <c r="AB112" s="110"/>
      <c r="AC112" s="110"/>
      <c r="AD112" s="110"/>
      <c r="AE112" s="110"/>
    </row>
    <row r="113" s="113" customFormat="true" ht="6.95" hidden="false" customHeight="true" outlineLevel="0" collapsed="false">
      <c r="A113" s="110"/>
      <c r="B113" s="111"/>
      <c r="C113" s="110"/>
      <c r="D113" s="110"/>
      <c r="E113" s="110"/>
      <c r="F113" s="110"/>
      <c r="G113" s="110"/>
      <c r="H113" s="110"/>
      <c r="I113" s="110"/>
      <c r="J113" s="110"/>
      <c r="K113" s="110"/>
      <c r="L113" s="112"/>
      <c r="S113" s="110"/>
      <c r="T113" s="110"/>
      <c r="U113" s="110"/>
      <c r="V113" s="110"/>
      <c r="W113" s="110"/>
      <c r="X113" s="110"/>
      <c r="Y113" s="110"/>
      <c r="Z113" s="110"/>
      <c r="AA113" s="110"/>
      <c r="AB113" s="110"/>
      <c r="AC113" s="110"/>
      <c r="AD113" s="110"/>
      <c r="AE113" s="110"/>
    </row>
    <row r="114" s="113" customFormat="true" ht="15.15" hidden="false" customHeight="true" outlineLevel="0" collapsed="false">
      <c r="A114" s="110"/>
      <c r="B114" s="111"/>
      <c r="C114" s="108" t="s">
        <v>25</v>
      </c>
      <c r="D114" s="110"/>
      <c r="E114" s="110"/>
      <c r="F114" s="115" t="str">
        <f aca="false">E15</f>
        <v>Město Bystřice pod Hostýnem</v>
      </c>
      <c r="G114" s="110"/>
      <c r="H114" s="110"/>
      <c r="I114" s="108" t="s">
        <v>31</v>
      </c>
      <c r="J114" s="148" t="str">
        <f aca="false">E21</f>
        <v>dnprojekce s.r.o.</v>
      </c>
      <c r="K114" s="110"/>
      <c r="L114" s="112"/>
      <c r="S114" s="110"/>
      <c r="T114" s="110"/>
      <c r="U114" s="110"/>
      <c r="V114" s="110"/>
      <c r="W114" s="110"/>
      <c r="X114" s="110"/>
      <c r="Y114" s="110"/>
      <c r="Z114" s="110"/>
      <c r="AA114" s="110"/>
      <c r="AB114" s="110"/>
      <c r="AC114" s="110"/>
      <c r="AD114" s="110"/>
      <c r="AE114" s="110"/>
    </row>
    <row r="115" s="113" customFormat="true" ht="15.15" hidden="false" customHeight="true" outlineLevel="0" collapsed="false">
      <c r="A115" s="110"/>
      <c r="B115" s="111"/>
      <c r="C115" s="108" t="s">
        <v>29</v>
      </c>
      <c r="D115" s="110"/>
      <c r="E115" s="110"/>
      <c r="F115" s="115" t="str">
        <f aca="false">IF(E18="","",E18)</f>
        <v> </v>
      </c>
      <c r="G115" s="110"/>
      <c r="H115" s="110"/>
      <c r="I115" s="108" t="s">
        <v>34</v>
      </c>
      <c r="J115" s="148" t="str">
        <f aca="false">E24</f>
        <v>dnprojekce s.r.o.</v>
      </c>
      <c r="K115" s="110"/>
      <c r="L115" s="112"/>
      <c r="S115" s="110"/>
      <c r="T115" s="110"/>
      <c r="U115" s="110"/>
      <c r="V115" s="110"/>
      <c r="W115" s="110"/>
      <c r="X115" s="110"/>
      <c r="Y115" s="110"/>
      <c r="Z115" s="110"/>
      <c r="AA115" s="110"/>
      <c r="AB115" s="110"/>
      <c r="AC115" s="110"/>
      <c r="AD115" s="110"/>
      <c r="AE115" s="110"/>
    </row>
    <row r="116" s="113" customFormat="true" ht="10.3" hidden="false" customHeight="true" outlineLevel="0" collapsed="false">
      <c r="A116" s="110"/>
      <c r="B116" s="111"/>
      <c r="C116" s="110"/>
      <c r="D116" s="110"/>
      <c r="E116" s="110"/>
      <c r="F116" s="110"/>
      <c r="G116" s="110"/>
      <c r="H116" s="110"/>
      <c r="I116" s="110"/>
      <c r="J116" s="110"/>
      <c r="K116" s="110"/>
      <c r="L116" s="112"/>
      <c r="S116" s="110"/>
      <c r="T116" s="110"/>
      <c r="U116" s="110"/>
      <c r="V116" s="110"/>
      <c r="W116" s="110"/>
      <c r="X116" s="110"/>
      <c r="Y116" s="110"/>
      <c r="Z116" s="110"/>
      <c r="AA116" s="110"/>
      <c r="AB116" s="110"/>
      <c r="AC116" s="110"/>
      <c r="AD116" s="110"/>
      <c r="AE116" s="110"/>
    </row>
    <row r="117" s="172" customFormat="true" ht="29.3" hidden="false" customHeight="true" outlineLevel="0" collapsed="false">
      <c r="A117" s="162"/>
      <c r="B117" s="163"/>
      <c r="C117" s="164" t="s">
        <v>122</v>
      </c>
      <c r="D117" s="165" t="s">
        <v>61</v>
      </c>
      <c r="E117" s="165" t="s">
        <v>57</v>
      </c>
      <c r="F117" s="165" t="s">
        <v>58</v>
      </c>
      <c r="G117" s="165" t="s">
        <v>123</v>
      </c>
      <c r="H117" s="165" t="s">
        <v>124</v>
      </c>
      <c r="I117" s="165" t="s">
        <v>125</v>
      </c>
      <c r="J117" s="166" t="s">
        <v>103</v>
      </c>
      <c r="K117" s="167" t="s">
        <v>126</v>
      </c>
      <c r="L117" s="168"/>
      <c r="M117" s="169"/>
      <c r="N117" s="170" t="s">
        <v>40</v>
      </c>
      <c r="O117" s="170" t="s">
        <v>127</v>
      </c>
      <c r="P117" s="170" t="s">
        <v>128</v>
      </c>
      <c r="Q117" s="170" t="s">
        <v>129</v>
      </c>
      <c r="R117" s="170" t="s">
        <v>130</v>
      </c>
      <c r="S117" s="170" t="s">
        <v>131</v>
      </c>
      <c r="T117" s="171" t="s">
        <v>132</v>
      </c>
      <c r="U117" s="162"/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/>
    </row>
    <row r="118" s="113" customFormat="true" ht="22.8" hidden="false" customHeight="true" outlineLevel="0" collapsed="false">
      <c r="A118" s="110"/>
      <c r="B118" s="111"/>
      <c r="C118" s="173" t="s">
        <v>133</v>
      </c>
      <c r="D118" s="110"/>
      <c r="E118" s="110"/>
      <c r="F118" s="110"/>
      <c r="G118" s="110"/>
      <c r="H118" s="110"/>
      <c r="I118" s="110"/>
      <c r="J118" s="174" t="n">
        <f aca="false">BK118</f>
        <v>0</v>
      </c>
      <c r="K118" s="110"/>
      <c r="L118" s="111"/>
      <c r="M118" s="175"/>
      <c r="N118" s="176"/>
      <c r="O118" s="123"/>
      <c r="P118" s="177" t="n">
        <f aca="false">P119+P161</f>
        <v>0</v>
      </c>
      <c r="Q118" s="123"/>
      <c r="R118" s="177" t="n">
        <f aca="false">R119+R161</f>
        <v>0</v>
      </c>
      <c r="S118" s="123"/>
      <c r="T118" s="178" t="n">
        <f aca="false">T119+T161</f>
        <v>0</v>
      </c>
      <c r="U118" s="110"/>
      <c r="V118" s="110"/>
      <c r="W118" s="110"/>
      <c r="X118" s="110"/>
      <c r="Y118" s="110"/>
      <c r="Z118" s="110"/>
      <c r="AA118" s="110"/>
      <c r="AB118" s="110"/>
      <c r="AC118" s="110"/>
      <c r="AD118" s="110"/>
      <c r="AE118" s="110"/>
      <c r="AT118" s="102" t="s">
        <v>75</v>
      </c>
      <c r="AU118" s="102" t="s">
        <v>105</v>
      </c>
      <c r="BK118" s="179" t="n">
        <f aca="false">BK119+BK161</f>
        <v>0</v>
      </c>
    </row>
    <row r="119" s="180" customFormat="true" ht="25.9" hidden="false" customHeight="true" outlineLevel="0" collapsed="false">
      <c r="B119" s="181"/>
      <c r="D119" s="182" t="s">
        <v>75</v>
      </c>
      <c r="E119" s="183" t="s">
        <v>219</v>
      </c>
      <c r="F119" s="183" t="s">
        <v>868</v>
      </c>
      <c r="J119" s="184" t="n">
        <f aca="false">BK119</f>
        <v>0</v>
      </c>
      <c r="L119" s="181"/>
      <c r="M119" s="185"/>
      <c r="N119" s="186"/>
      <c r="O119" s="186"/>
      <c r="P119" s="187" t="n">
        <f aca="false">P120+P157</f>
        <v>0</v>
      </c>
      <c r="Q119" s="186"/>
      <c r="R119" s="187" t="n">
        <f aca="false">R120+R157</f>
        <v>0</v>
      </c>
      <c r="S119" s="186"/>
      <c r="T119" s="188" t="n">
        <f aca="false">T120+T157</f>
        <v>0</v>
      </c>
      <c r="AR119" s="182" t="s">
        <v>137</v>
      </c>
      <c r="AT119" s="189" t="s">
        <v>75</v>
      </c>
      <c r="AU119" s="189" t="s">
        <v>76</v>
      </c>
      <c r="AY119" s="182" t="s">
        <v>136</v>
      </c>
      <c r="BK119" s="190" t="n">
        <f aca="false">BK120+BK157</f>
        <v>0</v>
      </c>
    </row>
    <row r="120" s="180" customFormat="true" ht="22.8" hidden="false" customHeight="true" outlineLevel="0" collapsed="false">
      <c r="B120" s="181"/>
      <c r="D120" s="182" t="s">
        <v>75</v>
      </c>
      <c r="E120" s="191" t="s">
        <v>869</v>
      </c>
      <c r="F120" s="191" t="s">
        <v>870</v>
      </c>
      <c r="J120" s="192" t="n">
        <f aca="false">BK120</f>
        <v>0</v>
      </c>
      <c r="L120" s="181"/>
      <c r="M120" s="185"/>
      <c r="N120" s="186"/>
      <c r="O120" s="186"/>
      <c r="P120" s="187" t="n">
        <f aca="false">SUM(P121:P156)</f>
        <v>0</v>
      </c>
      <c r="Q120" s="186"/>
      <c r="R120" s="187" t="n">
        <f aca="false">SUM(R121:R156)</f>
        <v>0</v>
      </c>
      <c r="S120" s="186"/>
      <c r="T120" s="188" t="n">
        <f aca="false">SUM(T121:T156)</f>
        <v>0</v>
      </c>
      <c r="AR120" s="182" t="s">
        <v>137</v>
      </c>
      <c r="AT120" s="189" t="s">
        <v>75</v>
      </c>
      <c r="AU120" s="189" t="s">
        <v>18</v>
      </c>
      <c r="AY120" s="182" t="s">
        <v>136</v>
      </c>
      <c r="BK120" s="190" t="n">
        <f aca="false">SUM(BK121:BK156)</f>
        <v>0</v>
      </c>
    </row>
    <row r="121" s="113" customFormat="true" ht="24.15" hidden="false" customHeight="true" outlineLevel="0" collapsed="false">
      <c r="A121" s="110"/>
      <c r="B121" s="111"/>
      <c r="C121" s="193" t="s">
        <v>18</v>
      </c>
      <c r="D121" s="193" t="s">
        <v>139</v>
      </c>
      <c r="E121" s="194" t="s">
        <v>871</v>
      </c>
      <c r="F121" s="195" t="s">
        <v>872</v>
      </c>
      <c r="G121" s="196" t="s">
        <v>222</v>
      </c>
      <c r="H121" s="197" t="n">
        <v>8</v>
      </c>
      <c r="I121" s="198" t="n">
        <v>0</v>
      </c>
      <c r="J121" s="199" t="n">
        <f aca="false">ROUND(I121*H121,2)</f>
        <v>0</v>
      </c>
      <c r="K121" s="200"/>
      <c r="L121" s="111"/>
      <c r="M121" s="201"/>
      <c r="N121" s="202" t="s">
        <v>41</v>
      </c>
      <c r="O121" s="203" t="n">
        <v>0</v>
      </c>
      <c r="P121" s="203" t="n">
        <f aca="false">O121*H121</f>
        <v>0</v>
      </c>
      <c r="Q121" s="203" t="n">
        <v>0</v>
      </c>
      <c r="R121" s="203" t="n">
        <f aca="false">Q121*H121</f>
        <v>0</v>
      </c>
      <c r="S121" s="203" t="n">
        <v>0</v>
      </c>
      <c r="T121" s="204" t="n">
        <f aca="false">S121*H121</f>
        <v>0</v>
      </c>
      <c r="U121" s="110"/>
      <c r="V121" s="110"/>
      <c r="W121" s="110"/>
      <c r="X121" s="110"/>
      <c r="Y121" s="110"/>
      <c r="Z121" s="110"/>
      <c r="AA121" s="110"/>
      <c r="AB121" s="110"/>
      <c r="AC121" s="110"/>
      <c r="AD121" s="110"/>
      <c r="AE121" s="110"/>
      <c r="AR121" s="205" t="s">
        <v>647</v>
      </c>
      <c r="AT121" s="205" t="s">
        <v>139</v>
      </c>
      <c r="AU121" s="205" t="s">
        <v>85</v>
      </c>
      <c r="AY121" s="102" t="s">
        <v>136</v>
      </c>
      <c r="BE121" s="206" t="n">
        <f aca="false">IF(N121="základní",J121,0)</f>
        <v>0</v>
      </c>
      <c r="BF121" s="206" t="n">
        <f aca="false">IF(N121="snížená",J121,0)</f>
        <v>0</v>
      </c>
      <c r="BG121" s="206" t="n">
        <f aca="false">IF(N121="zákl. přenesená",J121,0)</f>
        <v>0</v>
      </c>
      <c r="BH121" s="206" t="n">
        <f aca="false">IF(N121="sníž. přenesená",J121,0)</f>
        <v>0</v>
      </c>
      <c r="BI121" s="206" t="n">
        <f aca="false">IF(N121="nulová",J121,0)</f>
        <v>0</v>
      </c>
      <c r="BJ121" s="102" t="s">
        <v>18</v>
      </c>
      <c r="BK121" s="206" t="n">
        <f aca="false">ROUND(I121*H121,2)</f>
        <v>0</v>
      </c>
      <c r="BL121" s="102" t="s">
        <v>647</v>
      </c>
      <c r="BM121" s="205" t="s">
        <v>85</v>
      </c>
    </row>
    <row r="122" s="113" customFormat="true" ht="24.15" hidden="false" customHeight="true" outlineLevel="0" collapsed="false">
      <c r="A122" s="110"/>
      <c r="B122" s="111"/>
      <c r="C122" s="193" t="s">
        <v>85</v>
      </c>
      <c r="D122" s="193" t="s">
        <v>139</v>
      </c>
      <c r="E122" s="194" t="s">
        <v>873</v>
      </c>
      <c r="F122" s="195" t="s">
        <v>874</v>
      </c>
      <c r="G122" s="196" t="s">
        <v>222</v>
      </c>
      <c r="H122" s="197" t="n">
        <v>4</v>
      </c>
      <c r="I122" s="198" t="n">
        <v>0</v>
      </c>
      <c r="J122" s="199" t="n">
        <f aca="false">ROUND(I122*H122,2)</f>
        <v>0</v>
      </c>
      <c r="K122" s="200"/>
      <c r="L122" s="111"/>
      <c r="M122" s="201"/>
      <c r="N122" s="202" t="s">
        <v>41</v>
      </c>
      <c r="O122" s="203" t="n">
        <v>0</v>
      </c>
      <c r="P122" s="203" t="n">
        <f aca="false">O122*H122</f>
        <v>0</v>
      </c>
      <c r="Q122" s="203" t="n">
        <v>0</v>
      </c>
      <c r="R122" s="203" t="n">
        <f aca="false">Q122*H122</f>
        <v>0</v>
      </c>
      <c r="S122" s="203" t="n">
        <v>0</v>
      </c>
      <c r="T122" s="204" t="n">
        <f aca="false">S122*H122</f>
        <v>0</v>
      </c>
      <c r="U122" s="110"/>
      <c r="V122" s="110"/>
      <c r="W122" s="110"/>
      <c r="X122" s="110"/>
      <c r="Y122" s="110"/>
      <c r="Z122" s="110"/>
      <c r="AA122" s="110"/>
      <c r="AB122" s="110"/>
      <c r="AC122" s="110"/>
      <c r="AD122" s="110"/>
      <c r="AE122" s="110"/>
      <c r="AR122" s="205" t="s">
        <v>647</v>
      </c>
      <c r="AT122" s="205" t="s">
        <v>139</v>
      </c>
      <c r="AU122" s="205" t="s">
        <v>85</v>
      </c>
      <c r="AY122" s="102" t="s">
        <v>136</v>
      </c>
      <c r="BE122" s="206" t="n">
        <f aca="false">IF(N122="základní",J122,0)</f>
        <v>0</v>
      </c>
      <c r="BF122" s="206" t="n">
        <f aca="false">IF(N122="snížená",J122,0)</f>
        <v>0</v>
      </c>
      <c r="BG122" s="206" t="n">
        <f aca="false">IF(N122="zákl. přenesená",J122,0)</f>
        <v>0</v>
      </c>
      <c r="BH122" s="206" t="n">
        <f aca="false">IF(N122="sníž. přenesená",J122,0)</f>
        <v>0</v>
      </c>
      <c r="BI122" s="206" t="n">
        <f aca="false">IF(N122="nulová",J122,0)</f>
        <v>0</v>
      </c>
      <c r="BJ122" s="102" t="s">
        <v>18</v>
      </c>
      <c r="BK122" s="206" t="n">
        <f aca="false">ROUND(I122*H122,2)</f>
        <v>0</v>
      </c>
      <c r="BL122" s="102" t="s">
        <v>647</v>
      </c>
      <c r="BM122" s="205" t="s">
        <v>143</v>
      </c>
    </row>
    <row r="123" s="113" customFormat="true" ht="16.5" hidden="false" customHeight="true" outlineLevel="0" collapsed="false">
      <c r="A123" s="110"/>
      <c r="B123" s="111"/>
      <c r="C123" s="235" t="s">
        <v>137</v>
      </c>
      <c r="D123" s="235" t="s">
        <v>219</v>
      </c>
      <c r="E123" s="236" t="s">
        <v>875</v>
      </c>
      <c r="F123" s="237" t="s">
        <v>876</v>
      </c>
      <c r="G123" s="238" t="s">
        <v>222</v>
      </c>
      <c r="H123" s="239" t="n">
        <v>4</v>
      </c>
      <c r="I123" s="240" t="n">
        <v>0</v>
      </c>
      <c r="J123" s="241" t="n">
        <f aca="false">ROUND(I123*H123,2)</f>
        <v>0</v>
      </c>
      <c r="K123" s="242"/>
      <c r="L123" s="243"/>
      <c r="M123" s="244"/>
      <c r="N123" s="245" t="s">
        <v>41</v>
      </c>
      <c r="O123" s="203" t="n">
        <v>0</v>
      </c>
      <c r="P123" s="203" t="n">
        <f aca="false">O123*H123</f>
        <v>0</v>
      </c>
      <c r="Q123" s="203" t="n">
        <v>0</v>
      </c>
      <c r="R123" s="203" t="n">
        <f aca="false">Q123*H123</f>
        <v>0</v>
      </c>
      <c r="S123" s="203" t="n">
        <v>0</v>
      </c>
      <c r="T123" s="204" t="n">
        <f aca="false">S123*H123</f>
        <v>0</v>
      </c>
      <c r="U123" s="110"/>
      <c r="V123" s="110"/>
      <c r="W123" s="110"/>
      <c r="X123" s="110"/>
      <c r="Y123" s="110"/>
      <c r="Z123" s="110"/>
      <c r="AA123" s="110"/>
      <c r="AB123" s="110"/>
      <c r="AC123" s="110"/>
      <c r="AD123" s="110"/>
      <c r="AE123" s="110"/>
      <c r="AR123" s="205" t="s">
        <v>877</v>
      </c>
      <c r="AT123" s="205" t="s">
        <v>219</v>
      </c>
      <c r="AU123" s="205" t="s">
        <v>85</v>
      </c>
      <c r="AY123" s="102" t="s">
        <v>136</v>
      </c>
      <c r="BE123" s="206" t="n">
        <f aca="false">IF(N123="základní",J123,0)</f>
        <v>0</v>
      </c>
      <c r="BF123" s="206" t="n">
        <f aca="false">IF(N123="snížená",J123,0)</f>
        <v>0</v>
      </c>
      <c r="BG123" s="206" t="n">
        <f aca="false">IF(N123="zákl. přenesená",J123,0)</f>
        <v>0</v>
      </c>
      <c r="BH123" s="206" t="n">
        <f aca="false">IF(N123="sníž. přenesená",J123,0)</f>
        <v>0</v>
      </c>
      <c r="BI123" s="206" t="n">
        <f aca="false">IF(N123="nulová",J123,0)</f>
        <v>0</v>
      </c>
      <c r="BJ123" s="102" t="s">
        <v>18</v>
      </c>
      <c r="BK123" s="206" t="n">
        <f aca="false">ROUND(I123*H123,2)</f>
        <v>0</v>
      </c>
      <c r="BL123" s="102" t="s">
        <v>647</v>
      </c>
      <c r="BM123" s="205" t="s">
        <v>150</v>
      </c>
    </row>
    <row r="124" s="113" customFormat="true" ht="24.15" hidden="false" customHeight="true" outlineLevel="0" collapsed="false">
      <c r="A124" s="110"/>
      <c r="B124" s="111"/>
      <c r="C124" s="193" t="s">
        <v>143</v>
      </c>
      <c r="D124" s="193" t="s">
        <v>139</v>
      </c>
      <c r="E124" s="194" t="s">
        <v>878</v>
      </c>
      <c r="F124" s="195" t="s">
        <v>879</v>
      </c>
      <c r="G124" s="196" t="s">
        <v>222</v>
      </c>
      <c r="H124" s="197" t="n">
        <v>6</v>
      </c>
      <c r="I124" s="198" t="n">
        <v>0</v>
      </c>
      <c r="J124" s="199" t="n">
        <f aca="false">ROUND(I124*H124,2)</f>
        <v>0</v>
      </c>
      <c r="K124" s="200"/>
      <c r="L124" s="111"/>
      <c r="M124" s="201"/>
      <c r="N124" s="202" t="s">
        <v>41</v>
      </c>
      <c r="O124" s="203" t="n">
        <v>0</v>
      </c>
      <c r="P124" s="203" t="n">
        <f aca="false">O124*H124</f>
        <v>0</v>
      </c>
      <c r="Q124" s="203" t="n">
        <v>0</v>
      </c>
      <c r="R124" s="203" t="n">
        <f aca="false">Q124*H124</f>
        <v>0</v>
      </c>
      <c r="S124" s="203" t="n">
        <v>0</v>
      </c>
      <c r="T124" s="204" t="n">
        <f aca="false">S124*H124</f>
        <v>0</v>
      </c>
      <c r="U124" s="110"/>
      <c r="V124" s="110"/>
      <c r="W124" s="110"/>
      <c r="X124" s="110"/>
      <c r="Y124" s="110"/>
      <c r="Z124" s="110"/>
      <c r="AA124" s="110"/>
      <c r="AB124" s="110"/>
      <c r="AC124" s="110"/>
      <c r="AD124" s="110"/>
      <c r="AE124" s="110"/>
      <c r="AR124" s="205" t="s">
        <v>647</v>
      </c>
      <c r="AT124" s="205" t="s">
        <v>139</v>
      </c>
      <c r="AU124" s="205" t="s">
        <v>85</v>
      </c>
      <c r="AY124" s="102" t="s">
        <v>136</v>
      </c>
      <c r="BE124" s="206" t="n">
        <f aca="false">IF(N124="základní",J124,0)</f>
        <v>0</v>
      </c>
      <c r="BF124" s="206" t="n">
        <f aca="false">IF(N124="snížená",J124,0)</f>
        <v>0</v>
      </c>
      <c r="BG124" s="206" t="n">
        <f aca="false">IF(N124="zákl. přenesená",J124,0)</f>
        <v>0</v>
      </c>
      <c r="BH124" s="206" t="n">
        <f aca="false">IF(N124="sníž. přenesená",J124,0)</f>
        <v>0</v>
      </c>
      <c r="BI124" s="206" t="n">
        <f aca="false">IF(N124="nulová",J124,0)</f>
        <v>0</v>
      </c>
      <c r="BJ124" s="102" t="s">
        <v>18</v>
      </c>
      <c r="BK124" s="206" t="n">
        <f aca="false">ROUND(I124*H124,2)</f>
        <v>0</v>
      </c>
      <c r="BL124" s="102" t="s">
        <v>647</v>
      </c>
      <c r="BM124" s="205" t="s">
        <v>184</v>
      </c>
    </row>
    <row r="125" s="113" customFormat="true" ht="16.5" hidden="false" customHeight="true" outlineLevel="0" collapsed="false">
      <c r="A125" s="110"/>
      <c r="B125" s="111"/>
      <c r="C125" s="235" t="s">
        <v>170</v>
      </c>
      <c r="D125" s="235" t="s">
        <v>219</v>
      </c>
      <c r="E125" s="236" t="s">
        <v>880</v>
      </c>
      <c r="F125" s="237" t="s">
        <v>881</v>
      </c>
      <c r="G125" s="238" t="s">
        <v>222</v>
      </c>
      <c r="H125" s="239" t="n">
        <v>6</v>
      </c>
      <c r="I125" s="240" t="n">
        <v>0</v>
      </c>
      <c r="J125" s="241" t="n">
        <f aca="false">ROUND(I125*H125,2)</f>
        <v>0</v>
      </c>
      <c r="K125" s="242"/>
      <c r="L125" s="243"/>
      <c r="M125" s="244"/>
      <c r="N125" s="245" t="s">
        <v>41</v>
      </c>
      <c r="O125" s="203" t="n">
        <v>0</v>
      </c>
      <c r="P125" s="203" t="n">
        <f aca="false">O125*H125</f>
        <v>0</v>
      </c>
      <c r="Q125" s="203" t="n">
        <v>0</v>
      </c>
      <c r="R125" s="203" t="n">
        <f aca="false">Q125*H125</f>
        <v>0</v>
      </c>
      <c r="S125" s="203" t="n">
        <v>0</v>
      </c>
      <c r="T125" s="204" t="n">
        <f aca="false">S125*H125</f>
        <v>0</v>
      </c>
      <c r="U125" s="110"/>
      <c r="V125" s="110"/>
      <c r="W125" s="110"/>
      <c r="X125" s="110"/>
      <c r="Y125" s="110"/>
      <c r="Z125" s="110"/>
      <c r="AA125" s="110"/>
      <c r="AB125" s="110"/>
      <c r="AC125" s="110"/>
      <c r="AD125" s="110"/>
      <c r="AE125" s="110"/>
      <c r="AR125" s="205" t="s">
        <v>877</v>
      </c>
      <c r="AT125" s="205" t="s">
        <v>219</v>
      </c>
      <c r="AU125" s="205" t="s">
        <v>85</v>
      </c>
      <c r="AY125" s="102" t="s">
        <v>136</v>
      </c>
      <c r="BE125" s="206" t="n">
        <f aca="false">IF(N125="základní",J125,0)</f>
        <v>0</v>
      </c>
      <c r="BF125" s="206" t="n">
        <f aca="false">IF(N125="snížená",J125,0)</f>
        <v>0</v>
      </c>
      <c r="BG125" s="206" t="n">
        <f aca="false">IF(N125="zákl. přenesená",J125,0)</f>
        <v>0</v>
      </c>
      <c r="BH125" s="206" t="n">
        <f aca="false">IF(N125="sníž. přenesená",J125,0)</f>
        <v>0</v>
      </c>
      <c r="BI125" s="206" t="n">
        <f aca="false">IF(N125="nulová",J125,0)</f>
        <v>0</v>
      </c>
      <c r="BJ125" s="102" t="s">
        <v>18</v>
      </c>
      <c r="BK125" s="206" t="n">
        <f aca="false">ROUND(I125*H125,2)</f>
        <v>0</v>
      </c>
      <c r="BL125" s="102" t="s">
        <v>647</v>
      </c>
      <c r="BM125" s="205" t="s">
        <v>23</v>
      </c>
    </row>
    <row r="126" s="113" customFormat="true" ht="24.15" hidden="false" customHeight="true" outlineLevel="0" collapsed="false">
      <c r="A126" s="110"/>
      <c r="B126" s="111"/>
      <c r="C126" s="193" t="s">
        <v>150</v>
      </c>
      <c r="D126" s="193" t="s">
        <v>139</v>
      </c>
      <c r="E126" s="194" t="s">
        <v>882</v>
      </c>
      <c r="F126" s="195" t="s">
        <v>883</v>
      </c>
      <c r="G126" s="196" t="s">
        <v>222</v>
      </c>
      <c r="H126" s="197" t="n">
        <v>2</v>
      </c>
      <c r="I126" s="198" t="n">
        <v>0</v>
      </c>
      <c r="J126" s="199" t="n">
        <f aca="false">ROUND(I126*H126,2)</f>
        <v>0</v>
      </c>
      <c r="K126" s="200"/>
      <c r="L126" s="111"/>
      <c r="M126" s="201"/>
      <c r="N126" s="202" t="s">
        <v>41</v>
      </c>
      <c r="O126" s="203" t="n">
        <v>0</v>
      </c>
      <c r="P126" s="203" t="n">
        <f aca="false">O126*H126</f>
        <v>0</v>
      </c>
      <c r="Q126" s="203" t="n">
        <v>0</v>
      </c>
      <c r="R126" s="203" t="n">
        <f aca="false">Q126*H126</f>
        <v>0</v>
      </c>
      <c r="S126" s="203" t="n">
        <v>0</v>
      </c>
      <c r="T126" s="204" t="n">
        <f aca="false">S126*H126</f>
        <v>0</v>
      </c>
      <c r="U126" s="110"/>
      <c r="V126" s="110"/>
      <c r="W126" s="110"/>
      <c r="X126" s="110"/>
      <c r="Y126" s="110"/>
      <c r="Z126" s="110"/>
      <c r="AA126" s="110"/>
      <c r="AB126" s="110"/>
      <c r="AC126" s="110"/>
      <c r="AD126" s="110"/>
      <c r="AE126" s="110"/>
      <c r="AR126" s="205" t="s">
        <v>647</v>
      </c>
      <c r="AT126" s="205" t="s">
        <v>139</v>
      </c>
      <c r="AU126" s="205" t="s">
        <v>85</v>
      </c>
      <c r="AY126" s="102" t="s">
        <v>136</v>
      </c>
      <c r="BE126" s="206" t="n">
        <f aca="false">IF(N126="základní",J126,0)</f>
        <v>0</v>
      </c>
      <c r="BF126" s="206" t="n">
        <f aca="false">IF(N126="snížená",J126,0)</f>
        <v>0</v>
      </c>
      <c r="BG126" s="206" t="n">
        <f aca="false">IF(N126="zákl. přenesená",J126,0)</f>
        <v>0</v>
      </c>
      <c r="BH126" s="206" t="n">
        <f aca="false">IF(N126="sníž. přenesená",J126,0)</f>
        <v>0</v>
      </c>
      <c r="BI126" s="206" t="n">
        <f aca="false">IF(N126="nulová",J126,0)</f>
        <v>0</v>
      </c>
      <c r="BJ126" s="102" t="s">
        <v>18</v>
      </c>
      <c r="BK126" s="206" t="n">
        <f aca="false">ROUND(I126*H126,2)</f>
        <v>0</v>
      </c>
      <c r="BL126" s="102" t="s">
        <v>647</v>
      </c>
      <c r="BM126" s="205" t="s">
        <v>205</v>
      </c>
    </row>
    <row r="127" s="113" customFormat="true" ht="16.5" hidden="false" customHeight="true" outlineLevel="0" collapsed="false">
      <c r="A127" s="110"/>
      <c r="B127" s="111"/>
      <c r="C127" s="235" t="s">
        <v>179</v>
      </c>
      <c r="D127" s="235" t="s">
        <v>219</v>
      </c>
      <c r="E127" s="236" t="s">
        <v>884</v>
      </c>
      <c r="F127" s="237" t="s">
        <v>885</v>
      </c>
      <c r="G127" s="238" t="s">
        <v>222</v>
      </c>
      <c r="H127" s="239" t="n">
        <v>2</v>
      </c>
      <c r="I127" s="240" t="n">
        <v>0</v>
      </c>
      <c r="J127" s="241" t="n">
        <f aca="false">ROUND(I127*H127,2)</f>
        <v>0</v>
      </c>
      <c r="K127" s="242"/>
      <c r="L127" s="243"/>
      <c r="M127" s="244"/>
      <c r="N127" s="245" t="s">
        <v>41</v>
      </c>
      <c r="O127" s="203" t="n">
        <v>0</v>
      </c>
      <c r="P127" s="203" t="n">
        <f aca="false">O127*H127</f>
        <v>0</v>
      </c>
      <c r="Q127" s="203" t="n">
        <v>0</v>
      </c>
      <c r="R127" s="203" t="n">
        <f aca="false">Q127*H127</f>
        <v>0</v>
      </c>
      <c r="S127" s="203" t="n">
        <v>0</v>
      </c>
      <c r="T127" s="204" t="n">
        <f aca="false">S127*H127</f>
        <v>0</v>
      </c>
      <c r="U127" s="110"/>
      <c r="V127" s="110"/>
      <c r="W127" s="110"/>
      <c r="X127" s="110"/>
      <c r="Y127" s="110"/>
      <c r="Z127" s="110"/>
      <c r="AA127" s="110"/>
      <c r="AB127" s="110"/>
      <c r="AC127" s="110"/>
      <c r="AD127" s="110"/>
      <c r="AE127" s="110"/>
      <c r="AR127" s="205" t="s">
        <v>877</v>
      </c>
      <c r="AT127" s="205" t="s">
        <v>219</v>
      </c>
      <c r="AU127" s="205" t="s">
        <v>85</v>
      </c>
      <c r="AY127" s="102" t="s">
        <v>136</v>
      </c>
      <c r="BE127" s="206" t="n">
        <f aca="false">IF(N127="základní",J127,0)</f>
        <v>0</v>
      </c>
      <c r="BF127" s="206" t="n">
        <f aca="false">IF(N127="snížená",J127,0)</f>
        <v>0</v>
      </c>
      <c r="BG127" s="206" t="n">
        <f aca="false">IF(N127="zákl. přenesená",J127,0)</f>
        <v>0</v>
      </c>
      <c r="BH127" s="206" t="n">
        <f aca="false">IF(N127="sníž. přenesená",J127,0)</f>
        <v>0</v>
      </c>
      <c r="BI127" s="206" t="n">
        <f aca="false">IF(N127="nulová",J127,0)</f>
        <v>0</v>
      </c>
      <c r="BJ127" s="102" t="s">
        <v>18</v>
      </c>
      <c r="BK127" s="206" t="n">
        <f aca="false">ROUND(I127*H127,2)</f>
        <v>0</v>
      </c>
      <c r="BL127" s="102" t="s">
        <v>647</v>
      </c>
      <c r="BM127" s="205" t="s">
        <v>215</v>
      </c>
    </row>
    <row r="128" s="113" customFormat="true" ht="24.15" hidden="false" customHeight="true" outlineLevel="0" collapsed="false">
      <c r="A128" s="110"/>
      <c r="B128" s="111"/>
      <c r="C128" s="193" t="s">
        <v>184</v>
      </c>
      <c r="D128" s="193" t="s">
        <v>139</v>
      </c>
      <c r="E128" s="194" t="s">
        <v>886</v>
      </c>
      <c r="F128" s="195" t="s">
        <v>887</v>
      </c>
      <c r="G128" s="196" t="s">
        <v>222</v>
      </c>
      <c r="H128" s="197" t="n">
        <v>1</v>
      </c>
      <c r="I128" s="198" t="n">
        <v>0</v>
      </c>
      <c r="J128" s="199" t="n">
        <f aca="false">ROUND(I128*H128,2)</f>
        <v>0</v>
      </c>
      <c r="K128" s="200"/>
      <c r="L128" s="111"/>
      <c r="M128" s="201"/>
      <c r="N128" s="202" t="s">
        <v>41</v>
      </c>
      <c r="O128" s="203" t="n">
        <v>0</v>
      </c>
      <c r="P128" s="203" t="n">
        <f aca="false">O128*H128</f>
        <v>0</v>
      </c>
      <c r="Q128" s="203" t="n">
        <v>0</v>
      </c>
      <c r="R128" s="203" t="n">
        <f aca="false">Q128*H128</f>
        <v>0</v>
      </c>
      <c r="S128" s="203" t="n">
        <v>0</v>
      </c>
      <c r="T128" s="204" t="n">
        <f aca="false">S128*H128</f>
        <v>0</v>
      </c>
      <c r="U128" s="110"/>
      <c r="V128" s="110"/>
      <c r="W128" s="110"/>
      <c r="X128" s="110"/>
      <c r="Y128" s="110"/>
      <c r="Z128" s="110"/>
      <c r="AA128" s="110"/>
      <c r="AB128" s="110"/>
      <c r="AC128" s="110"/>
      <c r="AD128" s="110"/>
      <c r="AE128" s="110"/>
      <c r="AR128" s="205" t="s">
        <v>647</v>
      </c>
      <c r="AT128" s="205" t="s">
        <v>139</v>
      </c>
      <c r="AU128" s="205" t="s">
        <v>85</v>
      </c>
      <c r="AY128" s="102" t="s">
        <v>136</v>
      </c>
      <c r="BE128" s="206" t="n">
        <f aca="false">IF(N128="základní",J128,0)</f>
        <v>0</v>
      </c>
      <c r="BF128" s="206" t="n">
        <f aca="false">IF(N128="snížená",J128,0)</f>
        <v>0</v>
      </c>
      <c r="BG128" s="206" t="n">
        <f aca="false">IF(N128="zákl. přenesená",J128,0)</f>
        <v>0</v>
      </c>
      <c r="BH128" s="206" t="n">
        <f aca="false">IF(N128="sníž. přenesená",J128,0)</f>
        <v>0</v>
      </c>
      <c r="BI128" s="206" t="n">
        <f aca="false">IF(N128="nulová",J128,0)</f>
        <v>0</v>
      </c>
      <c r="BJ128" s="102" t="s">
        <v>18</v>
      </c>
      <c r="BK128" s="206" t="n">
        <f aca="false">ROUND(I128*H128,2)</f>
        <v>0</v>
      </c>
      <c r="BL128" s="102" t="s">
        <v>647</v>
      </c>
      <c r="BM128" s="205" t="s">
        <v>209</v>
      </c>
    </row>
    <row r="129" s="113" customFormat="true" ht="24.15" hidden="false" customHeight="true" outlineLevel="0" collapsed="false">
      <c r="A129" s="110"/>
      <c r="B129" s="111"/>
      <c r="C129" s="235" t="s">
        <v>156</v>
      </c>
      <c r="D129" s="235" t="s">
        <v>219</v>
      </c>
      <c r="E129" s="236" t="s">
        <v>888</v>
      </c>
      <c r="F129" s="237" t="s">
        <v>889</v>
      </c>
      <c r="G129" s="238" t="s">
        <v>222</v>
      </c>
      <c r="H129" s="239" t="n">
        <v>1</v>
      </c>
      <c r="I129" s="240" t="n">
        <v>0</v>
      </c>
      <c r="J129" s="241" t="n">
        <f aca="false">ROUND(I129*H129,2)</f>
        <v>0</v>
      </c>
      <c r="K129" s="242"/>
      <c r="L129" s="243"/>
      <c r="M129" s="244"/>
      <c r="N129" s="245" t="s">
        <v>41</v>
      </c>
      <c r="O129" s="203" t="n">
        <v>0</v>
      </c>
      <c r="P129" s="203" t="n">
        <f aca="false">O129*H129</f>
        <v>0</v>
      </c>
      <c r="Q129" s="203" t="n">
        <v>0</v>
      </c>
      <c r="R129" s="203" t="n">
        <f aca="false">Q129*H129</f>
        <v>0</v>
      </c>
      <c r="S129" s="203" t="n">
        <v>0</v>
      </c>
      <c r="T129" s="204" t="n">
        <f aca="false">S129*H129</f>
        <v>0</v>
      </c>
      <c r="U129" s="110"/>
      <c r="V129" s="110"/>
      <c r="W129" s="110"/>
      <c r="X129" s="110"/>
      <c r="Y129" s="110"/>
      <c r="Z129" s="110"/>
      <c r="AA129" s="110"/>
      <c r="AB129" s="110"/>
      <c r="AC129" s="110"/>
      <c r="AD129" s="110"/>
      <c r="AE129" s="110"/>
      <c r="AR129" s="205" t="s">
        <v>877</v>
      </c>
      <c r="AT129" s="205" t="s">
        <v>219</v>
      </c>
      <c r="AU129" s="205" t="s">
        <v>85</v>
      </c>
      <c r="AY129" s="102" t="s">
        <v>136</v>
      </c>
      <c r="BE129" s="206" t="n">
        <f aca="false">IF(N129="základní",J129,0)</f>
        <v>0</v>
      </c>
      <c r="BF129" s="206" t="n">
        <f aca="false">IF(N129="snížená",J129,0)</f>
        <v>0</v>
      </c>
      <c r="BG129" s="206" t="n">
        <f aca="false">IF(N129="zákl. přenesená",J129,0)</f>
        <v>0</v>
      </c>
      <c r="BH129" s="206" t="n">
        <f aca="false">IF(N129="sníž. přenesená",J129,0)</f>
        <v>0</v>
      </c>
      <c r="BI129" s="206" t="n">
        <f aca="false">IF(N129="nulová",J129,0)</f>
        <v>0</v>
      </c>
      <c r="BJ129" s="102" t="s">
        <v>18</v>
      </c>
      <c r="BK129" s="206" t="n">
        <f aca="false">ROUND(I129*H129,2)</f>
        <v>0</v>
      </c>
      <c r="BL129" s="102" t="s">
        <v>647</v>
      </c>
      <c r="BM129" s="205" t="s">
        <v>235</v>
      </c>
    </row>
    <row r="130" s="113" customFormat="true" ht="24.15" hidden="false" customHeight="true" outlineLevel="0" collapsed="false">
      <c r="A130" s="110"/>
      <c r="B130" s="111"/>
      <c r="C130" s="193" t="s">
        <v>23</v>
      </c>
      <c r="D130" s="193" t="s">
        <v>139</v>
      </c>
      <c r="E130" s="194" t="s">
        <v>890</v>
      </c>
      <c r="F130" s="195" t="s">
        <v>891</v>
      </c>
      <c r="G130" s="196" t="s">
        <v>222</v>
      </c>
      <c r="H130" s="197" t="n">
        <v>7</v>
      </c>
      <c r="I130" s="198" t="n">
        <v>0</v>
      </c>
      <c r="J130" s="199" t="n">
        <f aca="false">ROUND(I130*H130,2)</f>
        <v>0</v>
      </c>
      <c r="K130" s="200"/>
      <c r="L130" s="111"/>
      <c r="M130" s="201"/>
      <c r="N130" s="202" t="s">
        <v>41</v>
      </c>
      <c r="O130" s="203" t="n">
        <v>0</v>
      </c>
      <c r="P130" s="203" t="n">
        <f aca="false">O130*H130</f>
        <v>0</v>
      </c>
      <c r="Q130" s="203" t="n">
        <v>0</v>
      </c>
      <c r="R130" s="203" t="n">
        <f aca="false">Q130*H130</f>
        <v>0</v>
      </c>
      <c r="S130" s="203" t="n">
        <v>0</v>
      </c>
      <c r="T130" s="204" t="n">
        <f aca="false">S130*H130</f>
        <v>0</v>
      </c>
      <c r="U130" s="110"/>
      <c r="V130" s="110"/>
      <c r="W130" s="110"/>
      <c r="X130" s="110"/>
      <c r="Y130" s="110"/>
      <c r="Z130" s="110"/>
      <c r="AA130" s="110"/>
      <c r="AB130" s="110"/>
      <c r="AC130" s="110"/>
      <c r="AD130" s="110"/>
      <c r="AE130" s="110"/>
      <c r="AR130" s="205" t="s">
        <v>647</v>
      </c>
      <c r="AT130" s="205" t="s">
        <v>139</v>
      </c>
      <c r="AU130" s="205" t="s">
        <v>85</v>
      </c>
      <c r="AY130" s="102" t="s">
        <v>136</v>
      </c>
      <c r="BE130" s="206" t="n">
        <f aca="false">IF(N130="základní",J130,0)</f>
        <v>0</v>
      </c>
      <c r="BF130" s="206" t="n">
        <f aca="false">IF(N130="snížená",J130,0)</f>
        <v>0</v>
      </c>
      <c r="BG130" s="206" t="n">
        <f aca="false">IF(N130="zákl. přenesená",J130,0)</f>
        <v>0</v>
      </c>
      <c r="BH130" s="206" t="n">
        <f aca="false">IF(N130="sníž. přenesená",J130,0)</f>
        <v>0</v>
      </c>
      <c r="BI130" s="206" t="n">
        <f aca="false">IF(N130="nulová",J130,0)</f>
        <v>0</v>
      </c>
      <c r="BJ130" s="102" t="s">
        <v>18</v>
      </c>
      <c r="BK130" s="206" t="n">
        <f aca="false">ROUND(I130*H130,2)</f>
        <v>0</v>
      </c>
      <c r="BL130" s="102" t="s">
        <v>647</v>
      </c>
      <c r="BM130" s="205" t="s">
        <v>245</v>
      </c>
    </row>
    <row r="131" s="113" customFormat="true" ht="16.5" hidden="false" customHeight="true" outlineLevel="0" collapsed="false">
      <c r="A131" s="110"/>
      <c r="B131" s="111"/>
      <c r="C131" s="235" t="s">
        <v>197</v>
      </c>
      <c r="D131" s="235" t="s">
        <v>219</v>
      </c>
      <c r="E131" s="236" t="s">
        <v>892</v>
      </c>
      <c r="F131" s="237" t="s">
        <v>893</v>
      </c>
      <c r="G131" s="238" t="s">
        <v>222</v>
      </c>
      <c r="H131" s="239" t="n">
        <v>7</v>
      </c>
      <c r="I131" s="240" t="n">
        <v>0</v>
      </c>
      <c r="J131" s="241" t="n">
        <f aca="false">ROUND(I131*H131,2)</f>
        <v>0</v>
      </c>
      <c r="K131" s="242"/>
      <c r="L131" s="243"/>
      <c r="M131" s="244"/>
      <c r="N131" s="245" t="s">
        <v>41</v>
      </c>
      <c r="O131" s="203" t="n">
        <v>0</v>
      </c>
      <c r="P131" s="203" t="n">
        <f aca="false">O131*H131</f>
        <v>0</v>
      </c>
      <c r="Q131" s="203" t="n">
        <v>0</v>
      </c>
      <c r="R131" s="203" t="n">
        <f aca="false">Q131*H131</f>
        <v>0</v>
      </c>
      <c r="S131" s="203" t="n">
        <v>0</v>
      </c>
      <c r="T131" s="204" t="n">
        <f aca="false">S131*H131</f>
        <v>0</v>
      </c>
      <c r="U131" s="110"/>
      <c r="V131" s="110"/>
      <c r="W131" s="110"/>
      <c r="X131" s="110"/>
      <c r="Y131" s="110"/>
      <c r="Z131" s="110"/>
      <c r="AA131" s="110"/>
      <c r="AB131" s="110"/>
      <c r="AC131" s="110"/>
      <c r="AD131" s="110"/>
      <c r="AE131" s="110"/>
      <c r="AR131" s="205" t="s">
        <v>877</v>
      </c>
      <c r="AT131" s="205" t="s">
        <v>219</v>
      </c>
      <c r="AU131" s="205" t="s">
        <v>85</v>
      </c>
      <c r="AY131" s="102" t="s">
        <v>136</v>
      </c>
      <c r="BE131" s="206" t="n">
        <f aca="false">IF(N131="základní",J131,0)</f>
        <v>0</v>
      </c>
      <c r="BF131" s="206" t="n">
        <f aca="false">IF(N131="snížená",J131,0)</f>
        <v>0</v>
      </c>
      <c r="BG131" s="206" t="n">
        <f aca="false">IF(N131="zákl. přenesená",J131,0)</f>
        <v>0</v>
      </c>
      <c r="BH131" s="206" t="n">
        <f aca="false">IF(N131="sníž. přenesená",J131,0)</f>
        <v>0</v>
      </c>
      <c r="BI131" s="206" t="n">
        <f aca="false">IF(N131="nulová",J131,0)</f>
        <v>0</v>
      </c>
      <c r="BJ131" s="102" t="s">
        <v>18</v>
      </c>
      <c r="BK131" s="206" t="n">
        <f aca="false">ROUND(I131*H131,2)</f>
        <v>0</v>
      </c>
      <c r="BL131" s="102" t="s">
        <v>647</v>
      </c>
      <c r="BM131" s="205" t="s">
        <v>269</v>
      </c>
    </row>
    <row r="132" s="113" customFormat="true" ht="24.15" hidden="false" customHeight="true" outlineLevel="0" collapsed="false">
      <c r="A132" s="110"/>
      <c r="B132" s="111"/>
      <c r="C132" s="235" t="s">
        <v>205</v>
      </c>
      <c r="D132" s="235" t="s">
        <v>219</v>
      </c>
      <c r="E132" s="236" t="s">
        <v>894</v>
      </c>
      <c r="F132" s="237" t="s">
        <v>895</v>
      </c>
      <c r="G132" s="238" t="s">
        <v>896</v>
      </c>
      <c r="H132" s="239" t="n">
        <v>8</v>
      </c>
      <c r="I132" s="240" t="n">
        <v>0</v>
      </c>
      <c r="J132" s="241" t="n">
        <f aca="false">ROUND(I132*H132,2)</f>
        <v>0</v>
      </c>
      <c r="K132" s="242"/>
      <c r="L132" s="243"/>
      <c r="M132" s="244"/>
      <c r="N132" s="245" t="s">
        <v>41</v>
      </c>
      <c r="O132" s="203" t="n">
        <v>0</v>
      </c>
      <c r="P132" s="203" t="n">
        <f aca="false">O132*H132</f>
        <v>0</v>
      </c>
      <c r="Q132" s="203" t="n">
        <v>0</v>
      </c>
      <c r="R132" s="203" t="n">
        <f aca="false">Q132*H132</f>
        <v>0</v>
      </c>
      <c r="S132" s="203" t="n">
        <v>0</v>
      </c>
      <c r="T132" s="204" t="n">
        <f aca="false">S132*H132</f>
        <v>0</v>
      </c>
      <c r="U132" s="110"/>
      <c r="V132" s="110"/>
      <c r="W132" s="110"/>
      <c r="X132" s="110"/>
      <c r="Y132" s="110"/>
      <c r="Z132" s="110"/>
      <c r="AA132" s="110"/>
      <c r="AB132" s="110"/>
      <c r="AC132" s="110"/>
      <c r="AD132" s="110"/>
      <c r="AE132" s="110"/>
      <c r="AR132" s="205" t="s">
        <v>877</v>
      </c>
      <c r="AT132" s="205" t="s">
        <v>219</v>
      </c>
      <c r="AU132" s="205" t="s">
        <v>85</v>
      </c>
      <c r="AY132" s="102" t="s">
        <v>136</v>
      </c>
      <c r="BE132" s="206" t="n">
        <f aca="false">IF(N132="základní",J132,0)</f>
        <v>0</v>
      </c>
      <c r="BF132" s="206" t="n">
        <f aca="false">IF(N132="snížená",J132,0)</f>
        <v>0</v>
      </c>
      <c r="BG132" s="206" t="n">
        <f aca="false">IF(N132="zákl. přenesená",J132,0)</f>
        <v>0</v>
      </c>
      <c r="BH132" s="206" t="n">
        <f aca="false">IF(N132="sníž. přenesená",J132,0)</f>
        <v>0</v>
      </c>
      <c r="BI132" s="206" t="n">
        <f aca="false">IF(N132="nulová",J132,0)</f>
        <v>0</v>
      </c>
      <c r="BJ132" s="102" t="s">
        <v>18</v>
      </c>
      <c r="BK132" s="206" t="n">
        <f aca="false">ROUND(I132*H132,2)</f>
        <v>0</v>
      </c>
      <c r="BL132" s="102" t="s">
        <v>647</v>
      </c>
      <c r="BM132" s="205" t="s">
        <v>277</v>
      </c>
    </row>
    <row r="133" s="113" customFormat="true" ht="24.15" hidden="false" customHeight="true" outlineLevel="0" collapsed="false">
      <c r="A133" s="110"/>
      <c r="B133" s="111"/>
      <c r="C133" s="193" t="s">
        <v>211</v>
      </c>
      <c r="D133" s="193" t="s">
        <v>139</v>
      </c>
      <c r="E133" s="194" t="s">
        <v>897</v>
      </c>
      <c r="F133" s="195" t="s">
        <v>898</v>
      </c>
      <c r="G133" s="196" t="s">
        <v>319</v>
      </c>
      <c r="H133" s="197" t="n">
        <v>130</v>
      </c>
      <c r="I133" s="198" t="n">
        <v>0</v>
      </c>
      <c r="J133" s="199" t="n">
        <f aca="false">ROUND(I133*H133,2)</f>
        <v>0</v>
      </c>
      <c r="K133" s="200"/>
      <c r="L133" s="111"/>
      <c r="M133" s="201"/>
      <c r="N133" s="202" t="s">
        <v>41</v>
      </c>
      <c r="O133" s="203" t="n">
        <v>0</v>
      </c>
      <c r="P133" s="203" t="n">
        <f aca="false">O133*H133</f>
        <v>0</v>
      </c>
      <c r="Q133" s="203" t="n">
        <v>0</v>
      </c>
      <c r="R133" s="203" t="n">
        <f aca="false">Q133*H133</f>
        <v>0</v>
      </c>
      <c r="S133" s="203" t="n">
        <v>0</v>
      </c>
      <c r="T133" s="204" t="n">
        <f aca="false">S133*H133</f>
        <v>0</v>
      </c>
      <c r="U133" s="110"/>
      <c r="V133" s="110"/>
      <c r="W133" s="110"/>
      <c r="X133" s="110"/>
      <c r="Y133" s="110"/>
      <c r="Z133" s="110"/>
      <c r="AA133" s="110"/>
      <c r="AB133" s="110"/>
      <c r="AC133" s="110"/>
      <c r="AD133" s="110"/>
      <c r="AE133" s="110"/>
      <c r="AR133" s="205" t="s">
        <v>647</v>
      </c>
      <c r="AT133" s="205" t="s">
        <v>139</v>
      </c>
      <c r="AU133" s="205" t="s">
        <v>85</v>
      </c>
      <c r="AY133" s="102" t="s">
        <v>136</v>
      </c>
      <c r="BE133" s="206" t="n">
        <f aca="false">IF(N133="základní",J133,0)</f>
        <v>0</v>
      </c>
      <c r="BF133" s="206" t="n">
        <f aca="false">IF(N133="snížená",J133,0)</f>
        <v>0</v>
      </c>
      <c r="BG133" s="206" t="n">
        <f aca="false">IF(N133="zákl. přenesená",J133,0)</f>
        <v>0</v>
      </c>
      <c r="BH133" s="206" t="n">
        <f aca="false">IF(N133="sníž. přenesená",J133,0)</f>
        <v>0</v>
      </c>
      <c r="BI133" s="206" t="n">
        <f aca="false">IF(N133="nulová",J133,0)</f>
        <v>0</v>
      </c>
      <c r="BJ133" s="102" t="s">
        <v>18</v>
      </c>
      <c r="BK133" s="206" t="n">
        <f aca="false">ROUND(I133*H133,2)</f>
        <v>0</v>
      </c>
      <c r="BL133" s="102" t="s">
        <v>647</v>
      </c>
      <c r="BM133" s="205" t="s">
        <v>287</v>
      </c>
    </row>
    <row r="134" s="113" customFormat="true" ht="24.15" hidden="false" customHeight="true" outlineLevel="0" collapsed="false">
      <c r="A134" s="110"/>
      <c r="B134" s="111"/>
      <c r="C134" s="193" t="s">
        <v>215</v>
      </c>
      <c r="D134" s="193" t="s">
        <v>139</v>
      </c>
      <c r="E134" s="194" t="s">
        <v>899</v>
      </c>
      <c r="F134" s="195" t="s">
        <v>900</v>
      </c>
      <c r="G134" s="196" t="s">
        <v>222</v>
      </c>
      <c r="H134" s="197" t="n">
        <v>11</v>
      </c>
      <c r="I134" s="198" t="n">
        <v>0</v>
      </c>
      <c r="J134" s="199" t="n">
        <f aca="false">ROUND(I134*H134,2)</f>
        <v>0</v>
      </c>
      <c r="K134" s="200"/>
      <c r="L134" s="111"/>
      <c r="M134" s="201"/>
      <c r="N134" s="202" t="s">
        <v>41</v>
      </c>
      <c r="O134" s="203" t="n">
        <v>0</v>
      </c>
      <c r="P134" s="203" t="n">
        <f aca="false">O134*H134</f>
        <v>0</v>
      </c>
      <c r="Q134" s="203" t="n">
        <v>0</v>
      </c>
      <c r="R134" s="203" t="n">
        <f aca="false">Q134*H134</f>
        <v>0</v>
      </c>
      <c r="S134" s="203" t="n">
        <v>0</v>
      </c>
      <c r="T134" s="204" t="n">
        <f aca="false">S134*H134</f>
        <v>0</v>
      </c>
      <c r="U134" s="110"/>
      <c r="V134" s="110"/>
      <c r="W134" s="110"/>
      <c r="X134" s="110"/>
      <c r="Y134" s="110"/>
      <c r="Z134" s="110"/>
      <c r="AA134" s="110"/>
      <c r="AB134" s="110"/>
      <c r="AC134" s="110"/>
      <c r="AD134" s="110"/>
      <c r="AE134" s="110"/>
      <c r="AR134" s="205" t="s">
        <v>647</v>
      </c>
      <c r="AT134" s="205" t="s">
        <v>139</v>
      </c>
      <c r="AU134" s="205" t="s">
        <v>85</v>
      </c>
      <c r="AY134" s="102" t="s">
        <v>136</v>
      </c>
      <c r="BE134" s="206" t="n">
        <f aca="false">IF(N134="základní",J134,0)</f>
        <v>0</v>
      </c>
      <c r="BF134" s="206" t="n">
        <f aca="false">IF(N134="snížená",J134,0)</f>
        <v>0</v>
      </c>
      <c r="BG134" s="206" t="n">
        <f aca="false">IF(N134="zákl. přenesená",J134,0)</f>
        <v>0</v>
      </c>
      <c r="BH134" s="206" t="n">
        <f aca="false">IF(N134="sníž. přenesená",J134,0)</f>
        <v>0</v>
      </c>
      <c r="BI134" s="206" t="n">
        <f aca="false">IF(N134="nulová",J134,0)</f>
        <v>0</v>
      </c>
      <c r="BJ134" s="102" t="s">
        <v>18</v>
      </c>
      <c r="BK134" s="206" t="n">
        <f aca="false">ROUND(I134*H134,2)</f>
        <v>0</v>
      </c>
      <c r="BL134" s="102" t="s">
        <v>647</v>
      </c>
      <c r="BM134" s="205" t="s">
        <v>296</v>
      </c>
    </row>
    <row r="135" s="113" customFormat="true" ht="24.15" hidden="false" customHeight="true" outlineLevel="0" collapsed="false">
      <c r="A135" s="110"/>
      <c r="B135" s="111"/>
      <c r="C135" s="193" t="s">
        <v>7</v>
      </c>
      <c r="D135" s="193" t="s">
        <v>139</v>
      </c>
      <c r="E135" s="194" t="s">
        <v>901</v>
      </c>
      <c r="F135" s="195" t="s">
        <v>902</v>
      </c>
      <c r="G135" s="196" t="s">
        <v>222</v>
      </c>
      <c r="H135" s="197" t="n">
        <v>8</v>
      </c>
      <c r="I135" s="198" t="n">
        <v>0</v>
      </c>
      <c r="J135" s="199" t="n">
        <f aca="false">ROUND(I135*H135,2)</f>
        <v>0</v>
      </c>
      <c r="K135" s="200"/>
      <c r="L135" s="111"/>
      <c r="M135" s="201"/>
      <c r="N135" s="202" t="s">
        <v>41</v>
      </c>
      <c r="O135" s="203" t="n">
        <v>0</v>
      </c>
      <c r="P135" s="203" t="n">
        <f aca="false">O135*H135</f>
        <v>0</v>
      </c>
      <c r="Q135" s="203" t="n">
        <v>0</v>
      </c>
      <c r="R135" s="203" t="n">
        <f aca="false">Q135*H135</f>
        <v>0</v>
      </c>
      <c r="S135" s="203" t="n">
        <v>0</v>
      </c>
      <c r="T135" s="204" t="n">
        <f aca="false">S135*H135</f>
        <v>0</v>
      </c>
      <c r="U135" s="110"/>
      <c r="V135" s="110"/>
      <c r="W135" s="110"/>
      <c r="X135" s="110"/>
      <c r="Y135" s="110"/>
      <c r="Z135" s="110"/>
      <c r="AA135" s="110"/>
      <c r="AB135" s="110"/>
      <c r="AC135" s="110"/>
      <c r="AD135" s="110"/>
      <c r="AE135" s="110"/>
      <c r="AR135" s="205" t="s">
        <v>647</v>
      </c>
      <c r="AT135" s="205" t="s">
        <v>139</v>
      </c>
      <c r="AU135" s="205" t="s">
        <v>85</v>
      </c>
      <c r="AY135" s="102" t="s">
        <v>136</v>
      </c>
      <c r="BE135" s="206" t="n">
        <f aca="false">IF(N135="základní",J135,0)</f>
        <v>0</v>
      </c>
      <c r="BF135" s="206" t="n">
        <f aca="false">IF(N135="snížená",J135,0)</f>
        <v>0</v>
      </c>
      <c r="BG135" s="206" t="n">
        <f aca="false">IF(N135="zákl. přenesená",J135,0)</f>
        <v>0</v>
      </c>
      <c r="BH135" s="206" t="n">
        <f aca="false">IF(N135="sníž. přenesená",J135,0)</f>
        <v>0</v>
      </c>
      <c r="BI135" s="206" t="n">
        <f aca="false">IF(N135="nulová",J135,0)</f>
        <v>0</v>
      </c>
      <c r="BJ135" s="102" t="s">
        <v>18</v>
      </c>
      <c r="BK135" s="206" t="n">
        <f aca="false">ROUND(I135*H135,2)</f>
        <v>0</v>
      </c>
      <c r="BL135" s="102" t="s">
        <v>647</v>
      </c>
      <c r="BM135" s="205" t="s">
        <v>304</v>
      </c>
    </row>
    <row r="136" s="113" customFormat="true" ht="24.15" hidden="false" customHeight="true" outlineLevel="0" collapsed="false">
      <c r="A136" s="110"/>
      <c r="B136" s="111"/>
      <c r="C136" s="193" t="s">
        <v>209</v>
      </c>
      <c r="D136" s="193" t="s">
        <v>139</v>
      </c>
      <c r="E136" s="194" t="s">
        <v>903</v>
      </c>
      <c r="F136" s="195" t="s">
        <v>904</v>
      </c>
      <c r="G136" s="196" t="s">
        <v>222</v>
      </c>
      <c r="H136" s="197" t="n">
        <v>4</v>
      </c>
      <c r="I136" s="198" t="n">
        <v>0</v>
      </c>
      <c r="J136" s="199" t="n">
        <f aca="false">ROUND(I136*H136,2)</f>
        <v>0</v>
      </c>
      <c r="K136" s="200"/>
      <c r="L136" s="111"/>
      <c r="M136" s="201"/>
      <c r="N136" s="202" t="s">
        <v>41</v>
      </c>
      <c r="O136" s="203" t="n">
        <v>0</v>
      </c>
      <c r="P136" s="203" t="n">
        <f aca="false">O136*H136</f>
        <v>0</v>
      </c>
      <c r="Q136" s="203" t="n">
        <v>0</v>
      </c>
      <c r="R136" s="203" t="n">
        <f aca="false">Q136*H136</f>
        <v>0</v>
      </c>
      <c r="S136" s="203" t="n">
        <v>0</v>
      </c>
      <c r="T136" s="204" t="n">
        <f aca="false">S136*H136</f>
        <v>0</v>
      </c>
      <c r="U136" s="110"/>
      <c r="V136" s="110"/>
      <c r="W136" s="110"/>
      <c r="X136" s="110"/>
      <c r="Y136" s="110"/>
      <c r="Z136" s="110"/>
      <c r="AA136" s="110"/>
      <c r="AB136" s="110"/>
      <c r="AC136" s="110"/>
      <c r="AD136" s="110"/>
      <c r="AE136" s="110"/>
      <c r="AR136" s="205" t="s">
        <v>647</v>
      </c>
      <c r="AT136" s="205" t="s">
        <v>139</v>
      </c>
      <c r="AU136" s="205" t="s">
        <v>85</v>
      </c>
      <c r="AY136" s="102" t="s">
        <v>136</v>
      </c>
      <c r="BE136" s="206" t="n">
        <f aca="false">IF(N136="základní",J136,0)</f>
        <v>0</v>
      </c>
      <c r="BF136" s="206" t="n">
        <f aca="false">IF(N136="snížená",J136,0)</f>
        <v>0</v>
      </c>
      <c r="BG136" s="206" t="n">
        <f aca="false">IF(N136="zákl. přenesená",J136,0)</f>
        <v>0</v>
      </c>
      <c r="BH136" s="206" t="n">
        <f aca="false">IF(N136="sníž. přenesená",J136,0)</f>
        <v>0</v>
      </c>
      <c r="BI136" s="206" t="n">
        <f aca="false">IF(N136="nulová",J136,0)</f>
        <v>0</v>
      </c>
      <c r="BJ136" s="102" t="s">
        <v>18</v>
      </c>
      <c r="BK136" s="206" t="n">
        <f aca="false">ROUND(I136*H136,2)</f>
        <v>0</v>
      </c>
      <c r="BL136" s="102" t="s">
        <v>647</v>
      </c>
      <c r="BM136" s="205" t="s">
        <v>223</v>
      </c>
    </row>
    <row r="137" s="113" customFormat="true" ht="16.5" hidden="false" customHeight="true" outlineLevel="0" collapsed="false">
      <c r="A137" s="110"/>
      <c r="B137" s="111"/>
      <c r="C137" s="235" t="s">
        <v>228</v>
      </c>
      <c r="D137" s="235" t="s">
        <v>219</v>
      </c>
      <c r="E137" s="236" t="s">
        <v>905</v>
      </c>
      <c r="F137" s="237" t="s">
        <v>906</v>
      </c>
      <c r="G137" s="238" t="s">
        <v>222</v>
      </c>
      <c r="H137" s="239" t="n">
        <v>10</v>
      </c>
      <c r="I137" s="240" t="n">
        <v>0</v>
      </c>
      <c r="J137" s="241" t="n">
        <f aca="false">ROUND(I137*H137,2)</f>
        <v>0</v>
      </c>
      <c r="K137" s="242"/>
      <c r="L137" s="243"/>
      <c r="M137" s="244"/>
      <c r="N137" s="245" t="s">
        <v>41</v>
      </c>
      <c r="O137" s="203" t="n">
        <v>0</v>
      </c>
      <c r="P137" s="203" t="n">
        <f aca="false">O137*H137</f>
        <v>0</v>
      </c>
      <c r="Q137" s="203" t="n">
        <v>0</v>
      </c>
      <c r="R137" s="203" t="n">
        <f aca="false">Q137*H137</f>
        <v>0</v>
      </c>
      <c r="S137" s="203" t="n">
        <v>0</v>
      </c>
      <c r="T137" s="204" t="n">
        <f aca="false">S137*H137</f>
        <v>0</v>
      </c>
      <c r="U137" s="110"/>
      <c r="V137" s="110"/>
      <c r="W137" s="110"/>
      <c r="X137" s="110"/>
      <c r="Y137" s="110"/>
      <c r="Z137" s="110"/>
      <c r="AA137" s="110"/>
      <c r="AB137" s="110"/>
      <c r="AC137" s="110"/>
      <c r="AD137" s="110"/>
      <c r="AE137" s="110"/>
      <c r="AR137" s="205" t="s">
        <v>877</v>
      </c>
      <c r="AT137" s="205" t="s">
        <v>219</v>
      </c>
      <c r="AU137" s="205" t="s">
        <v>85</v>
      </c>
      <c r="AY137" s="102" t="s">
        <v>136</v>
      </c>
      <c r="BE137" s="206" t="n">
        <f aca="false">IF(N137="základní",J137,0)</f>
        <v>0</v>
      </c>
      <c r="BF137" s="206" t="n">
        <f aca="false">IF(N137="snížená",J137,0)</f>
        <v>0</v>
      </c>
      <c r="BG137" s="206" t="n">
        <f aca="false">IF(N137="zákl. přenesená",J137,0)</f>
        <v>0</v>
      </c>
      <c r="BH137" s="206" t="n">
        <f aca="false">IF(N137="sníž. přenesená",J137,0)</f>
        <v>0</v>
      </c>
      <c r="BI137" s="206" t="n">
        <f aca="false">IF(N137="nulová",J137,0)</f>
        <v>0</v>
      </c>
      <c r="BJ137" s="102" t="s">
        <v>18</v>
      </c>
      <c r="BK137" s="206" t="n">
        <f aca="false">ROUND(I137*H137,2)</f>
        <v>0</v>
      </c>
      <c r="BL137" s="102" t="s">
        <v>647</v>
      </c>
      <c r="BM137" s="205" t="s">
        <v>324</v>
      </c>
    </row>
    <row r="138" s="113" customFormat="true" ht="16.5" hidden="false" customHeight="true" outlineLevel="0" collapsed="false">
      <c r="A138" s="110"/>
      <c r="B138" s="111"/>
      <c r="C138" s="235" t="s">
        <v>235</v>
      </c>
      <c r="D138" s="235" t="s">
        <v>219</v>
      </c>
      <c r="E138" s="236" t="s">
        <v>907</v>
      </c>
      <c r="F138" s="237" t="s">
        <v>908</v>
      </c>
      <c r="G138" s="238" t="s">
        <v>222</v>
      </c>
      <c r="H138" s="239" t="n">
        <v>1</v>
      </c>
      <c r="I138" s="240" t="n">
        <v>0</v>
      </c>
      <c r="J138" s="241" t="n">
        <f aca="false">ROUND(I138*H138,2)</f>
        <v>0</v>
      </c>
      <c r="K138" s="242"/>
      <c r="L138" s="243"/>
      <c r="M138" s="244"/>
      <c r="N138" s="245" t="s">
        <v>41</v>
      </c>
      <c r="O138" s="203" t="n">
        <v>0</v>
      </c>
      <c r="P138" s="203" t="n">
        <f aca="false">O138*H138</f>
        <v>0</v>
      </c>
      <c r="Q138" s="203" t="n">
        <v>0</v>
      </c>
      <c r="R138" s="203" t="n">
        <f aca="false">Q138*H138</f>
        <v>0</v>
      </c>
      <c r="S138" s="203" t="n">
        <v>0</v>
      </c>
      <c r="T138" s="204" t="n">
        <f aca="false">S138*H138</f>
        <v>0</v>
      </c>
      <c r="U138" s="110"/>
      <c r="V138" s="110"/>
      <c r="W138" s="110"/>
      <c r="X138" s="110"/>
      <c r="Y138" s="110"/>
      <c r="Z138" s="110"/>
      <c r="AA138" s="110"/>
      <c r="AB138" s="110"/>
      <c r="AC138" s="110"/>
      <c r="AD138" s="110"/>
      <c r="AE138" s="110"/>
      <c r="AR138" s="205" t="s">
        <v>877</v>
      </c>
      <c r="AT138" s="205" t="s">
        <v>219</v>
      </c>
      <c r="AU138" s="205" t="s">
        <v>85</v>
      </c>
      <c r="AY138" s="102" t="s">
        <v>136</v>
      </c>
      <c r="BE138" s="206" t="n">
        <f aca="false">IF(N138="základní",J138,0)</f>
        <v>0</v>
      </c>
      <c r="BF138" s="206" t="n">
        <f aca="false">IF(N138="snížená",J138,0)</f>
        <v>0</v>
      </c>
      <c r="BG138" s="206" t="n">
        <f aca="false">IF(N138="zákl. přenesená",J138,0)</f>
        <v>0</v>
      </c>
      <c r="BH138" s="206" t="n">
        <f aca="false">IF(N138="sníž. přenesená",J138,0)</f>
        <v>0</v>
      </c>
      <c r="BI138" s="206" t="n">
        <f aca="false">IF(N138="nulová",J138,0)</f>
        <v>0</v>
      </c>
      <c r="BJ138" s="102" t="s">
        <v>18</v>
      </c>
      <c r="BK138" s="206" t="n">
        <f aca="false">ROUND(I138*H138,2)</f>
        <v>0</v>
      </c>
      <c r="BL138" s="102" t="s">
        <v>647</v>
      </c>
      <c r="BM138" s="205" t="s">
        <v>337</v>
      </c>
    </row>
    <row r="139" s="113" customFormat="true" ht="21.75" hidden="false" customHeight="true" outlineLevel="0" collapsed="false">
      <c r="A139" s="110"/>
      <c r="B139" s="111"/>
      <c r="C139" s="235" t="s">
        <v>240</v>
      </c>
      <c r="D139" s="235" t="s">
        <v>219</v>
      </c>
      <c r="E139" s="236" t="s">
        <v>909</v>
      </c>
      <c r="F139" s="237" t="s">
        <v>910</v>
      </c>
      <c r="G139" s="238" t="s">
        <v>222</v>
      </c>
      <c r="H139" s="239" t="n">
        <v>4</v>
      </c>
      <c r="I139" s="240" t="n">
        <v>0</v>
      </c>
      <c r="J139" s="241" t="n">
        <f aca="false">ROUND(I139*H139,2)</f>
        <v>0</v>
      </c>
      <c r="K139" s="242"/>
      <c r="L139" s="243"/>
      <c r="M139" s="244"/>
      <c r="N139" s="245" t="s">
        <v>41</v>
      </c>
      <c r="O139" s="203" t="n">
        <v>0</v>
      </c>
      <c r="P139" s="203" t="n">
        <f aca="false">O139*H139</f>
        <v>0</v>
      </c>
      <c r="Q139" s="203" t="n">
        <v>0</v>
      </c>
      <c r="R139" s="203" t="n">
        <f aca="false">Q139*H139</f>
        <v>0</v>
      </c>
      <c r="S139" s="203" t="n">
        <v>0</v>
      </c>
      <c r="T139" s="204" t="n">
        <f aca="false">S139*H139</f>
        <v>0</v>
      </c>
      <c r="U139" s="110"/>
      <c r="V139" s="110"/>
      <c r="W139" s="110"/>
      <c r="X139" s="110"/>
      <c r="Y139" s="110"/>
      <c r="Z139" s="110"/>
      <c r="AA139" s="110"/>
      <c r="AB139" s="110"/>
      <c r="AC139" s="110"/>
      <c r="AD139" s="110"/>
      <c r="AE139" s="110"/>
      <c r="AR139" s="205" t="s">
        <v>877</v>
      </c>
      <c r="AT139" s="205" t="s">
        <v>219</v>
      </c>
      <c r="AU139" s="205" t="s">
        <v>85</v>
      </c>
      <c r="AY139" s="102" t="s">
        <v>136</v>
      </c>
      <c r="BE139" s="206" t="n">
        <f aca="false">IF(N139="základní",J139,0)</f>
        <v>0</v>
      </c>
      <c r="BF139" s="206" t="n">
        <f aca="false">IF(N139="snížená",J139,0)</f>
        <v>0</v>
      </c>
      <c r="BG139" s="206" t="n">
        <f aca="false">IF(N139="zákl. přenesená",J139,0)</f>
        <v>0</v>
      </c>
      <c r="BH139" s="206" t="n">
        <f aca="false">IF(N139="sníž. přenesená",J139,0)</f>
        <v>0</v>
      </c>
      <c r="BI139" s="206" t="n">
        <f aca="false">IF(N139="nulová",J139,0)</f>
        <v>0</v>
      </c>
      <c r="BJ139" s="102" t="s">
        <v>18</v>
      </c>
      <c r="BK139" s="206" t="n">
        <f aca="false">ROUND(I139*H139,2)</f>
        <v>0</v>
      </c>
      <c r="BL139" s="102" t="s">
        <v>647</v>
      </c>
      <c r="BM139" s="205" t="s">
        <v>345</v>
      </c>
    </row>
    <row r="140" s="113" customFormat="true" ht="16.5" hidden="false" customHeight="true" outlineLevel="0" collapsed="false">
      <c r="A140" s="110"/>
      <c r="B140" s="111"/>
      <c r="C140" s="193" t="s">
        <v>245</v>
      </c>
      <c r="D140" s="193" t="s">
        <v>139</v>
      </c>
      <c r="E140" s="194" t="s">
        <v>911</v>
      </c>
      <c r="F140" s="195" t="s">
        <v>912</v>
      </c>
      <c r="G140" s="196" t="s">
        <v>222</v>
      </c>
      <c r="H140" s="197" t="n">
        <v>14</v>
      </c>
      <c r="I140" s="198" t="n">
        <v>0</v>
      </c>
      <c r="J140" s="199" t="n">
        <f aca="false">ROUND(I140*H140,2)</f>
        <v>0</v>
      </c>
      <c r="K140" s="200"/>
      <c r="L140" s="111"/>
      <c r="M140" s="201"/>
      <c r="N140" s="202" t="s">
        <v>41</v>
      </c>
      <c r="O140" s="203" t="n">
        <v>0</v>
      </c>
      <c r="P140" s="203" t="n">
        <f aca="false">O140*H140</f>
        <v>0</v>
      </c>
      <c r="Q140" s="203" t="n">
        <v>0</v>
      </c>
      <c r="R140" s="203" t="n">
        <f aca="false">Q140*H140</f>
        <v>0</v>
      </c>
      <c r="S140" s="203" t="n">
        <v>0</v>
      </c>
      <c r="T140" s="204" t="n">
        <f aca="false">S140*H140</f>
        <v>0</v>
      </c>
      <c r="U140" s="110"/>
      <c r="V140" s="110"/>
      <c r="W140" s="110"/>
      <c r="X140" s="110"/>
      <c r="Y140" s="110"/>
      <c r="Z140" s="110"/>
      <c r="AA140" s="110"/>
      <c r="AB140" s="110"/>
      <c r="AC140" s="110"/>
      <c r="AD140" s="110"/>
      <c r="AE140" s="110"/>
      <c r="AR140" s="205" t="s">
        <v>647</v>
      </c>
      <c r="AT140" s="205" t="s">
        <v>139</v>
      </c>
      <c r="AU140" s="205" t="s">
        <v>85</v>
      </c>
      <c r="AY140" s="102" t="s">
        <v>136</v>
      </c>
      <c r="BE140" s="206" t="n">
        <f aca="false">IF(N140="základní",J140,0)</f>
        <v>0</v>
      </c>
      <c r="BF140" s="206" t="n">
        <f aca="false">IF(N140="snížená",J140,0)</f>
        <v>0</v>
      </c>
      <c r="BG140" s="206" t="n">
        <f aca="false">IF(N140="zákl. přenesená",J140,0)</f>
        <v>0</v>
      </c>
      <c r="BH140" s="206" t="n">
        <f aca="false">IF(N140="sníž. přenesená",J140,0)</f>
        <v>0</v>
      </c>
      <c r="BI140" s="206" t="n">
        <f aca="false">IF(N140="nulová",J140,0)</f>
        <v>0</v>
      </c>
      <c r="BJ140" s="102" t="s">
        <v>18</v>
      </c>
      <c r="BK140" s="206" t="n">
        <f aca="false">ROUND(I140*H140,2)</f>
        <v>0</v>
      </c>
      <c r="BL140" s="102" t="s">
        <v>647</v>
      </c>
      <c r="BM140" s="205" t="s">
        <v>358</v>
      </c>
    </row>
    <row r="141" s="113" customFormat="true" ht="16.5" hidden="false" customHeight="true" outlineLevel="0" collapsed="false">
      <c r="A141" s="110"/>
      <c r="B141" s="111"/>
      <c r="C141" s="235" t="s">
        <v>6</v>
      </c>
      <c r="D141" s="235" t="s">
        <v>219</v>
      </c>
      <c r="E141" s="236" t="s">
        <v>913</v>
      </c>
      <c r="F141" s="237" t="s">
        <v>914</v>
      </c>
      <c r="G141" s="238" t="s">
        <v>915</v>
      </c>
      <c r="H141" s="239" t="n">
        <v>52</v>
      </c>
      <c r="I141" s="240" t="n">
        <v>0</v>
      </c>
      <c r="J141" s="241" t="n">
        <f aca="false">ROUND(I141*H141,2)</f>
        <v>0</v>
      </c>
      <c r="K141" s="242"/>
      <c r="L141" s="243"/>
      <c r="M141" s="244"/>
      <c r="N141" s="245" t="s">
        <v>41</v>
      </c>
      <c r="O141" s="203" t="n">
        <v>0</v>
      </c>
      <c r="P141" s="203" t="n">
        <f aca="false">O141*H141</f>
        <v>0</v>
      </c>
      <c r="Q141" s="203" t="n">
        <v>0</v>
      </c>
      <c r="R141" s="203" t="n">
        <f aca="false">Q141*H141</f>
        <v>0</v>
      </c>
      <c r="S141" s="203" t="n">
        <v>0</v>
      </c>
      <c r="T141" s="204" t="n">
        <f aca="false">S141*H141</f>
        <v>0</v>
      </c>
      <c r="U141" s="110"/>
      <c r="V141" s="110"/>
      <c r="W141" s="110"/>
      <c r="X141" s="110"/>
      <c r="Y141" s="110"/>
      <c r="Z141" s="110"/>
      <c r="AA141" s="110"/>
      <c r="AB141" s="110"/>
      <c r="AC141" s="110"/>
      <c r="AD141" s="110"/>
      <c r="AE141" s="110"/>
      <c r="AR141" s="205" t="s">
        <v>877</v>
      </c>
      <c r="AT141" s="205" t="s">
        <v>219</v>
      </c>
      <c r="AU141" s="205" t="s">
        <v>85</v>
      </c>
      <c r="AY141" s="102" t="s">
        <v>136</v>
      </c>
      <c r="BE141" s="206" t="n">
        <f aca="false">IF(N141="základní",J141,0)</f>
        <v>0</v>
      </c>
      <c r="BF141" s="206" t="n">
        <f aca="false">IF(N141="snížená",J141,0)</f>
        <v>0</v>
      </c>
      <c r="BG141" s="206" t="n">
        <f aca="false">IF(N141="zákl. přenesená",J141,0)</f>
        <v>0</v>
      </c>
      <c r="BH141" s="206" t="n">
        <f aca="false">IF(N141="sníž. přenesená",J141,0)</f>
        <v>0</v>
      </c>
      <c r="BI141" s="206" t="n">
        <f aca="false">IF(N141="nulová",J141,0)</f>
        <v>0</v>
      </c>
      <c r="BJ141" s="102" t="s">
        <v>18</v>
      </c>
      <c r="BK141" s="206" t="n">
        <f aca="false">ROUND(I141*H141,2)</f>
        <v>0</v>
      </c>
      <c r="BL141" s="102" t="s">
        <v>647</v>
      </c>
      <c r="BM141" s="205" t="s">
        <v>367</v>
      </c>
    </row>
    <row r="142" s="113" customFormat="true" ht="21.75" hidden="false" customHeight="true" outlineLevel="0" collapsed="false">
      <c r="A142" s="110"/>
      <c r="B142" s="111"/>
      <c r="C142" s="235" t="s">
        <v>269</v>
      </c>
      <c r="D142" s="235" t="s">
        <v>219</v>
      </c>
      <c r="E142" s="236" t="s">
        <v>916</v>
      </c>
      <c r="F142" s="237" t="s">
        <v>917</v>
      </c>
      <c r="G142" s="238" t="s">
        <v>222</v>
      </c>
      <c r="H142" s="239" t="n">
        <v>100</v>
      </c>
      <c r="I142" s="240" t="n">
        <v>0</v>
      </c>
      <c r="J142" s="241" t="n">
        <f aca="false">ROUND(I142*H142,2)</f>
        <v>0</v>
      </c>
      <c r="K142" s="242"/>
      <c r="L142" s="243"/>
      <c r="M142" s="244"/>
      <c r="N142" s="245" t="s">
        <v>41</v>
      </c>
      <c r="O142" s="203" t="n">
        <v>0</v>
      </c>
      <c r="P142" s="203" t="n">
        <f aca="false">O142*H142</f>
        <v>0</v>
      </c>
      <c r="Q142" s="203" t="n">
        <v>0</v>
      </c>
      <c r="R142" s="203" t="n">
        <f aca="false">Q142*H142</f>
        <v>0</v>
      </c>
      <c r="S142" s="203" t="n">
        <v>0</v>
      </c>
      <c r="T142" s="204" t="n">
        <f aca="false">S142*H142</f>
        <v>0</v>
      </c>
      <c r="U142" s="110"/>
      <c r="V142" s="110"/>
      <c r="W142" s="110"/>
      <c r="X142" s="110"/>
      <c r="Y142" s="110"/>
      <c r="Z142" s="110"/>
      <c r="AA142" s="110"/>
      <c r="AB142" s="110"/>
      <c r="AC142" s="110"/>
      <c r="AD142" s="110"/>
      <c r="AE142" s="110"/>
      <c r="AR142" s="205" t="s">
        <v>877</v>
      </c>
      <c r="AT142" s="205" t="s">
        <v>219</v>
      </c>
      <c r="AU142" s="205" t="s">
        <v>85</v>
      </c>
      <c r="AY142" s="102" t="s">
        <v>136</v>
      </c>
      <c r="BE142" s="206" t="n">
        <f aca="false">IF(N142="základní",J142,0)</f>
        <v>0</v>
      </c>
      <c r="BF142" s="206" t="n">
        <f aca="false">IF(N142="snížená",J142,0)</f>
        <v>0</v>
      </c>
      <c r="BG142" s="206" t="n">
        <f aca="false">IF(N142="zákl. přenesená",J142,0)</f>
        <v>0</v>
      </c>
      <c r="BH142" s="206" t="n">
        <f aca="false">IF(N142="sníž. přenesená",J142,0)</f>
        <v>0</v>
      </c>
      <c r="BI142" s="206" t="n">
        <f aca="false">IF(N142="nulová",J142,0)</f>
        <v>0</v>
      </c>
      <c r="BJ142" s="102" t="s">
        <v>18</v>
      </c>
      <c r="BK142" s="206" t="n">
        <f aca="false">ROUND(I142*H142,2)</f>
        <v>0</v>
      </c>
      <c r="BL142" s="102" t="s">
        <v>647</v>
      </c>
      <c r="BM142" s="205" t="s">
        <v>378</v>
      </c>
    </row>
    <row r="143" s="113" customFormat="true" ht="33" hidden="false" customHeight="true" outlineLevel="0" collapsed="false">
      <c r="A143" s="110"/>
      <c r="B143" s="111"/>
      <c r="C143" s="193" t="s">
        <v>273</v>
      </c>
      <c r="D143" s="193" t="s">
        <v>139</v>
      </c>
      <c r="E143" s="194" t="s">
        <v>918</v>
      </c>
      <c r="F143" s="195" t="s">
        <v>919</v>
      </c>
      <c r="G143" s="196" t="s">
        <v>222</v>
      </c>
      <c r="H143" s="197" t="n">
        <v>1</v>
      </c>
      <c r="I143" s="198" t="n">
        <v>0</v>
      </c>
      <c r="J143" s="199" t="n">
        <f aca="false">ROUND(I143*H143,2)</f>
        <v>0</v>
      </c>
      <c r="K143" s="200"/>
      <c r="L143" s="111"/>
      <c r="M143" s="201"/>
      <c r="N143" s="202" t="s">
        <v>41</v>
      </c>
      <c r="O143" s="203" t="n">
        <v>0</v>
      </c>
      <c r="P143" s="203" t="n">
        <f aca="false">O143*H143</f>
        <v>0</v>
      </c>
      <c r="Q143" s="203" t="n">
        <v>0</v>
      </c>
      <c r="R143" s="203" t="n">
        <f aca="false">Q143*H143</f>
        <v>0</v>
      </c>
      <c r="S143" s="203" t="n">
        <v>0</v>
      </c>
      <c r="T143" s="204" t="n">
        <f aca="false">S143*H143</f>
        <v>0</v>
      </c>
      <c r="U143" s="110"/>
      <c r="V143" s="110"/>
      <c r="W143" s="110"/>
      <c r="X143" s="110"/>
      <c r="Y143" s="110"/>
      <c r="Z143" s="110"/>
      <c r="AA143" s="110"/>
      <c r="AB143" s="110"/>
      <c r="AC143" s="110"/>
      <c r="AD143" s="110"/>
      <c r="AE143" s="110"/>
      <c r="AR143" s="205" t="s">
        <v>647</v>
      </c>
      <c r="AT143" s="205" t="s">
        <v>139</v>
      </c>
      <c r="AU143" s="205" t="s">
        <v>85</v>
      </c>
      <c r="AY143" s="102" t="s">
        <v>136</v>
      </c>
      <c r="BE143" s="206" t="n">
        <f aca="false">IF(N143="základní",J143,0)</f>
        <v>0</v>
      </c>
      <c r="BF143" s="206" t="n">
        <f aca="false">IF(N143="snížená",J143,0)</f>
        <v>0</v>
      </c>
      <c r="BG143" s="206" t="n">
        <f aca="false">IF(N143="zákl. přenesená",J143,0)</f>
        <v>0</v>
      </c>
      <c r="BH143" s="206" t="n">
        <f aca="false">IF(N143="sníž. přenesená",J143,0)</f>
        <v>0</v>
      </c>
      <c r="BI143" s="206" t="n">
        <f aca="false">IF(N143="nulová",J143,0)</f>
        <v>0</v>
      </c>
      <c r="BJ143" s="102" t="s">
        <v>18</v>
      </c>
      <c r="BK143" s="206" t="n">
        <f aca="false">ROUND(I143*H143,2)</f>
        <v>0</v>
      </c>
      <c r="BL143" s="102" t="s">
        <v>647</v>
      </c>
      <c r="BM143" s="205" t="s">
        <v>388</v>
      </c>
    </row>
    <row r="144" s="113" customFormat="true" ht="24.15" hidden="false" customHeight="true" outlineLevel="0" collapsed="false">
      <c r="A144" s="110"/>
      <c r="B144" s="111"/>
      <c r="C144" s="193" t="s">
        <v>277</v>
      </c>
      <c r="D144" s="193" t="s">
        <v>139</v>
      </c>
      <c r="E144" s="194" t="s">
        <v>920</v>
      </c>
      <c r="F144" s="195" t="s">
        <v>921</v>
      </c>
      <c r="G144" s="196" t="s">
        <v>222</v>
      </c>
      <c r="H144" s="197" t="n">
        <v>1</v>
      </c>
      <c r="I144" s="198" t="n">
        <v>0</v>
      </c>
      <c r="J144" s="199" t="n">
        <f aca="false">ROUND(I144*H144,2)</f>
        <v>0</v>
      </c>
      <c r="K144" s="200"/>
      <c r="L144" s="111"/>
      <c r="M144" s="201"/>
      <c r="N144" s="202" t="s">
        <v>41</v>
      </c>
      <c r="O144" s="203" t="n">
        <v>0</v>
      </c>
      <c r="P144" s="203" t="n">
        <f aca="false">O144*H144</f>
        <v>0</v>
      </c>
      <c r="Q144" s="203" t="n">
        <v>0</v>
      </c>
      <c r="R144" s="203" t="n">
        <f aca="false">Q144*H144</f>
        <v>0</v>
      </c>
      <c r="S144" s="203" t="n">
        <v>0</v>
      </c>
      <c r="T144" s="204" t="n">
        <f aca="false">S144*H144</f>
        <v>0</v>
      </c>
      <c r="U144" s="110"/>
      <c r="V144" s="110"/>
      <c r="W144" s="110"/>
      <c r="X144" s="110"/>
      <c r="Y144" s="110"/>
      <c r="Z144" s="110"/>
      <c r="AA144" s="110"/>
      <c r="AB144" s="110"/>
      <c r="AC144" s="110"/>
      <c r="AD144" s="110"/>
      <c r="AE144" s="110"/>
      <c r="AR144" s="205" t="s">
        <v>647</v>
      </c>
      <c r="AT144" s="205" t="s">
        <v>139</v>
      </c>
      <c r="AU144" s="205" t="s">
        <v>85</v>
      </c>
      <c r="AY144" s="102" t="s">
        <v>136</v>
      </c>
      <c r="BE144" s="206" t="n">
        <f aca="false">IF(N144="základní",J144,0)</f>
        <v>0</v>
      </c>
      <c r="BF144" s="206" t="n">
        <f aca="false">IF(N144="snížená",J144,0)</f>
        <v>0</v>
      </c>
      <c r="BG144" s="206" t="n">
        <f aca="false">IF(N144="zákl. přenesená",J144,0)</f>
        <v>0</v>
      </c>
      <c r="BH144" s="206" t="n">
        <f aca="false">IF(N144="sníž. přenesená",J144,0)</f>
        <v>0</v>
      </c>
      <c r="BI144" s="206" t="n">
        <f aca="false">IF(N144="nulová",J144,0)</f>
        <v>0</v>
      </c>
      <c r="BJ144" s="102" t="s">
        <v>18</v>
      </c>
      <c r="BK144" s="206" t="n">
        <f aca="false">ROUND(I144*H144,2)</f>
        <v>0</v>
      </c>
      <c r="BL144" s="102" t="s">
        <v>647</v>
      </c>
      <c r="BM144" s="205" t="s">
        <v>398</v>
      </c>
    </row>
    <row r="145" s="113" customFormat="true" ht="24.15" hidden="false" customHeight="true" outlineLevel="0" collapsed="false">
      <c r="A145" s="110"/>
      <c r="B145" s="111"/>
      <c r="C145" s="193" t="s">
        <v>281</v>
      </c>
      <c r="D145" s="193" t="s">
        <v>139</v>
      </c>
      <c r="E145" s="194" t="s">
        <v>922</v>
      </c>
      <c r="F145" s="195" t="s">
        <v>923</v>
      </c>
      <c r="G145" s="196" t="s">
        <v>222</v>
      </c>
      <c r="H145" s="197" t="n">
        <v>3</v>
      </c>
      <c r="I145" s="198" t="n">
        <v>0</v>
      </c>
      <c r="J145" s="199" t="n">
        <f aca="false">ROUND(I145*H145,2)</f>
        <v>0</v>
      </c>
      <c r="K145" s="200"/>
      <c r="L145" s="111"/>
      <c r="M145" s="201"/>
      <c r="N145" s="202" t="s">
        <v>41</v>
      </c>
      <c r="O145" s="203" t="n">
        <v>0</v>
      </c>
      <c r="P145" s="203" t="n">
        <f aca="false">O145*H145</f>
        <v>0</v>
      </c>
      <c r="Q145" s="203" t="n">
        <v>0</v>
      </c>
      <c r="R145" s="203" t="n">
        <f aca="false">Q145*H145</f>
        <v>0</v>
      </c>
      <c r="S145" s="203" t="n">
        <v>0</v>
      </c>
      <c r="T145" s="204" t="n">
        <f aca="false">S145*H145</f>
        <v>0</v>
      </c>
      <c r="U145" s="110"/>
      <c r="V145" s="110"/>
      <c r="W145" s="110"/>
      <c r="X145" s="110"/>
      <c r="Y145" s="110"/>
      <c r="Z145" s="110"/>
      <c r="AA145" s="110"/>
      <c r="AB145" s="110"/>
      <c r="AC145" s="110"/>
      <c r="AD145" s="110"/>
      <c r="AE145" s="110"/>
      <c r="AR145" s="205" t="s">
        <v>647</v>
      </c>
      <c r="AT145" s="205" t="s">
        <v>139</v>
      </c>
      <c r="AU145" s="205" t="s">
        <v>85</v>
      </c>
      <c r="AY145" s="102" t="s">
        <v>136</v>
      </c>
      <c r="BE145" s="206" t="n">
        <f aca="false">IF(N145="základní",J145,0)</f>
        <v>0</v>
      </c>
      <c r="BF145" s="206" t="n">
        <f aca="false">IF(N145="snížená",J145,0)</f>
        <v>0</v>
      </c>
      <c r="BG145" s="206" t="n">
        <f aca="false">IF(N145="zákl. přenesená",J145,0)</f>
        <v>0</v>
      </c>
      <c r="BH145" s="206" t="n">
        <f aca="false">IF(N145="sníž. přenesená",J145,0)</f>
        <v>0</v>
      </c>
      <c r="BI145" s="206" t="n">
        <f aca="false">IF(N145="nulová",J145,0)</f>
        <v>0</v>
      </c>
      <c r="BJ145" s="102" t="s">
        <v>18</v>
      </c>
      <c r="BK145" s="206" t="n">
        <f aca="false">ROUND(I145*H145,2)</f>
        <v>0</v>
      </c>
      <c r="BL145" s="102" t="s">
        <v>647</v>
      </c>
      <c r="BM145" s="205" t="s">
        <v>409</v>
      </c>
    </row>
    <row r="146" s="113" customFormat="true" ht="16.5" hidden="false" customHeight="true" outlineLevel="0" collapsed="false">
      <c r="A146" s="110"/>
      <c r="B146" s="111"/>
      <c r="C146" s="235" t="s">
        <v>287</v>
      </c>
      <c r="D146" s="235" t="s">
        <v>219</v>
      </c>
      <c r="E146" s="236" t="s">
        <v>924</v>
      </c>
      <c r="F146" s="237" t="s">
        <v>925</v>
      </c>
      <c r="G146" s="238" t="s">
        <v>896</v>
      </c>
      <c r="H146" s="239" t="n">
        <v>2</v>
      </c>
      <c r="I146" s="240" t="n">
        <v>0</v>
      </c>
      <c r="J146" s="241" t="n">
        <f aca="false">ROUND(I146*H146,2)</f>
        <v>0</v>
      </c>
      <c r="K146" s="242"/>
      <c r="L146" s="243"/>
      <c r="M146" s="244"/>
      <c r="N146" s="245" t="s">
        <v>41</v>
      </c>
      <c r="O146" s="203" t="n">
        <v>0</v>
      </c>
      <c r="P146" s="203" t="n">
        <f aca="false">O146*H146</f>
        <v>0</v>
      </c>
      <c r="Q146" s="203" t="n">
        <v>0</v>
      </c>
      <c r="R146" s="203" t="n">
        <f aca="false">Q146*H146</f>
        <v>0</v>
      </c>
      <c r="S146" s="203" t="n">
        <v>0</v>
      </c>
      <c r="T146" s="204" t="n">
        <f aca="false">S146*H146</f>
        <v>0</v>
      </c>
      <c r="U146" s="110"/>
      <c r="V146" s="110"/>
      <c r="W146" s="110"/>
      <c r="X146" s="110"/>
      <c r="Y146" s="110"/>
      <c r="Z146" s="110"/>
      <c r="AA146" s="110"/>
      <c r="AB146" s="110"/>
      <c r="AC146" s="110"/>
      <c r="AD146" s="110"/>
      <c r="AE146" s="110"/>
      <c r="AR146" s="205" t="s">
        <v>877</v>
      </c>
      <c r="AT146" s="205" t="s">
        <v>219</v>
      </c>
      <c r="AU146" s="205" t="s">
        <v>85</v>
      </c>
      <c r="AY146" s="102" t="s">
        <v>136</v>
      </c>
      <c r="BE146" s="206" t="n">
        <f aca="false">IF(N146="základní",J146,0)</f>
        <v>0</v>
      </c>
      <c r="BF146" s="206" t="n">
        <f aca="false">IF(N146="snížená",J146,0)</f>
        <v>0</v>
      </c>
      <c r="BG146" s="206" t="n">
        <f aca="false">IF(N146="zákl. přenesená",J146,0)</f>
        <v>0</v>
      </c>
      <c r="BH146" s="206" t="n">
        <f aca="false">IF(N146="sníž. přenesená",J146,0)</f>
        <v>0</v>
      </c>
      <c r="BI146" s="206" t="n">
        <f aca="false">IF(N146="nulová",J146,0)</f>
        <v>0</v>
      </c>
      <c r="BJ146" s="102" t="s">
        <v>18</v>
      </c>
      <c r="BK146" s="206" t="n">
        <f aca="false">ROUND(I146*H146,2)</f>
        <v>0</v>
      </c>
      <c r="BL146" s="102" t="s">
        <v>647</v>
      </c>
      <c r="BM146" s="205" t="s">
        <v>419</v>
      </c>
    </row>
    <row r="147" s="113" customFormat="true" ht="37.8" hidden="false" customHeight="true" outlineLevel="0" collapsed="false">
      <c r="A147" s="110"/>
      <c r="B147" s="111"/>
      <c r="C147" s="193" t="s">
        <v>291</v>
      </c>
      <c r="D147" s="193" t="s">
        <v>139</v>
      </c>
      <c r="E147" s="194" t="s">
        <v>926</v>
      </c>
      <c r="F147" s="195" t="s">
        <v>927</v>
      </c>
      <c r="G147" s="196" t="s">
        <v>319</v>
      </c>
      <c r="H147" s="197" t="n">
        <v>5</v>
      </c>
      <c r="I147" s="198" t="n">
        <v>0</v>
      </c>
      <c r="J147" s="199" t="n">
        <f aca="false">ROUND(I147*H147,2)</f>
        <v>0</v>
      </c>
      <c r="K147" s="200"/>
      <c r="L147" s="111"/>
      <c r="M147" s="201"/>
      <c r="N147" s="202" t="s">
        <v>41</v>
      </c>
      <c r="O147" s="203" t="n">
        <v>0</v>
      </c>
      <c r="P147" s="203" t="n">
        <f aca="false">O147*H147</f>
        <v>0</v>
      </c>
      <c r="Q147" s="203" t="n">
        <v>0</v>
      </c>
      <c r="R147" s="203" t="n">
        <f aca="false">Q147*H147</f>
        <v>0</v>
      </c>
      <c r="S147" s="203" t="n">
        <v>0</v>
      </c>
      <c r="T147" s="204" t="n">
        <f aca="false">S147*H147</f>
        <v>0</v>
      </c>
      <c r="U147" s="110"/>
      <c r="V147" s="110"/>
      <c r="W147" s="110"/>
      <c r="X147" s="110"/>
      <c r="Y147" s="110"/>
      <c r="Z147" s="110"/>
      <c r="AA147" s="110"/>
      <c r="AB147" s="110"/>
      <c r="AC147" s="110"/>
      <c r="AD147" s="110"/>
      <c r="AE147" s="110"/>
      <c r="AR147" s="205" t="s">
        <v>647</v>
      </c>
      <c r="AT147" s="205" t="s">
        <v>139</v>
      </c>
      <c r="AU147" s="205" t="s">
        <v>85</v>
      </c>
      <c r="AY147" s="102" t="s">
        <v>136</v>
      </c>
      <c r="BE147" s="206" t="n">
        <f aca="false">IF(N147="základní",J147,0)</f>
        <v>0</v>
      </c>
      <c r="BF147" s="206" t="n">
        <f aca="false">IF(N147="snížená",J147,0)</f>
        <v>0</v>
      </c>
      <c r="BG147" s="206" t="n">
        <f aca="false">IF(N147="zákl. přenesená",J147,0)</f>
        <v>0</v>
      </c>
      <c r="BH147" s="206" t="n">
        <f aca="false">IF(N147="sníž. přenesená",J147,0)</f>
        <v>0</v>
      </c>
      <c r="BI147" s="206" t="n">
        <f aca="false">IF(N147="nulová",J147,0)</f>
        <v>0</v>
      </c>
      <c r="BJ147" s="102" t="s">
        <v>18</v>
      </c>
      <c r="BK147" s="206" t="n">
        <f aca="false">ROUND(I147*H147,2)</f>
        <v>0</v>
      </c>
      <c r="BL147" s="102" t="s">
        <v>647</v>
      </c>
      <c r="BM147" s="205" t="s">
        <v>435</v>
      </c>
    </row>
    <row r="148" s="113" customFormat="true" ht="16.5" hidden="false" customHeight="true" outlineLevel="0" collapsed="false">
      <c r="A148" s="110"/>
      <c r="B148" s="111"/>
      <c r="C148" s="235" t="s">
        <v>296</v>
      </c>
      <c r="D148" s="235" t="s">
        <v>219</v>
      </c>
      <c r="E148" s="236" t="s">
        <v>928</v>
      </c>
      <c r="F148" s="237" t="s">
        <v>929</v>
      </c>
      <c r="G148" s="238" t="s">
        <v>319</v>
      </c>
      <c r="H148" s="239" t="n">
        <v>5</v>
      </c>
      <c r="I148" s="240" t="n">
        <v>0</v>
      </c>
      <c r="J148" s="241" t="n">
        <f aca="false">ROUND(I148*H148,2)</f>
        <v>0</v>
      </c>
      <c r="K148" s="242"/>
      <c r="L148" s="243"/>
      <c r="M148" s="244"/>
      <c r="N148" s="245" t="s">
        <v>41</v>
      </c>
      <c r="O148" s="203" t="n">
        <v>0</v>
      </c>
      <c r="P148" s="203" t="n">
        <f aca="false">O148*H148</f>
        <v>0</v>
      </c>
      <c r="Q148" s="203" t="n">
        <v>0</v>
      </c>
      <c r="R148" s="203" t="n">
        <f aca="false">Q148*H148</f>
        <v>0</v>
      </c>
      <c r="S148" s="203" t="n">
        <v>0</v>
      </c>
      <c r="T148" s="204" t="n">
        <f aca="false">S148*H148</f>
        <v>0</v>
      </c>
      <c r="U148" s="110"/>
      <c r="V148" s="110"/>
      <c r="W148" s="110"/>
      <c r="X148" s="110"/>
      <c r="Y148" s="110"/>
      <c r="Z148" s="110"/>
      <c r="AA148" s="110"/>
      <c r="AB148" s="110"/>
      <c r="AC148" s="110"/>
      <c r="AD148" s="110"/>
      <c r="AE148" s="110"/>
      <c r="AR148" s="205" t="s">
        <v>877</v>
      </c>
      <c r="AT148" s="205" t="s">
        <v>219</v>
      </c>
      <c r="AU148" s="205" t="s">
        <v>85</v>
      </c>
      <c r="AY148" s="102" t="s">
        <v>136</v>
      </c>
      <c r="BE148" s="206" t="n">
        <f aca="false">IF(N148="základní",J148,0)</f>
        <v>0</v>
      </c>
      <c r="BF148" s="206" t="n">
        <f aca="false">IF(N148="snížená",J148,0)</f>
        <v>0</v>
      </c>
      <c r="BG148" s="206" t="n">
        <f aca="false">IF(N148="zákl. přenesená",J148,0)</f>
        <v>0</v>
      </c>
      <c r="BH148" s="206" t="n">
        <f aca="false">IF(N148="sníž. přenesená",J148,0)</f>
        <v>0</v>
      </c>
      <c r="BI148" s="206" t="n">
        <f aca="false">IF(N148="nulová",J148,0)</f>
        <v>0</v>
      </c>
      <c r="BJ148" s="102" t="s">
        <v>18</v>
      </c>
      <c r="BK148" s="206" t="n">
        <f aca="false">ROUND(I148*H148,2)</f>
        <v>0</v>
      </c>
      <c r="BL148" s="102" t="s">
        <v>647</v>
      </c>
      <c r="BM148" s="205" t="s">
        <v>250</v>
      </c>
    </row>
    <row r="149" s="113" customFormat="true" ht="37.8" hidden="false" customHeight="true" outlineLevel="0" collapsed="false">
      <c r="A149" s="110"/>
      <c r="B149" s="111"/>
      <c r="C149" s="193" t="s">
        <v>300</v>
      </c>
      <c r="D149" s="193" t="s">
        <v>139</v>
      </c>
      <c r="E149" s="194" t="s">
        <v>930</v>
      </c>
      <c r="F149" s="195" t="s">
        <v>931</v>
      </c>
      <c r="G149" s="196" t="s">
        <v>319</v>
      </c>
      <c r="H149" s="197" t="n">
        <v>25</v>
      </c>
      <c r="I149" s="198" t="n">
        <v>0</v>
      </c>
      <c r="J149" s="199" t="n">
        <f aca="false">ROUND(I149*H149,2)</f>
        <v>0</v>
      </c>
      <c r="K149" s="200"/>
      <c r="L149" s="111"/>
      <c r="M149" s="201"/>
      <c r="N149" s="202" t="s">
        <v>41</v>
      </c>
      <c r="O149" s="203" t="n">
        <v>0</v>
      </c>
      <c r="P149" s="203" t="n">
        <f aca="false">O149*H149</f>
        <v>0</v>
      </c>
      <c r="Q149" s="203" t="n">
        <v>0</v>
      </c>
      <c r="R149" s="203" t="n">
        <f aca="false">Q149*H149</f>
        <v>0</v>
      </c>
      <c r="S149" s="203" t="n">
        <v>0</v>
      </c>
      <c r="T149" s="204" t="n">
        <f aca="false">S149*H149</f>
        <v>0</v>
      </c>
      <c r="U149" s="110"/>
      <c r="V149" s="110"/>
      <c r="W149" s="110"/>
      <c r="X149" s="110"/>
      <c r="Y149" s="110"/>
      <c r="Z149" s="110"/>
      <c r="AA149" s="110"/>
      <c r="AB149" s="110"/>
      <c r="AC149" s="110"/>
      <c r="AD149" s="110"/>
      <c r="AE149" s="110"/>
      <c r="AR149" s="205" t="s">
        <v>647</v>
      </c>
      <c r="AT149" s="205" t="s">
        <v>139</v>
      </c>
      <c r="AU149" s="205" t="s">
        <v>85</v>
      </c>
      <c r="AY149" s="102" t="s">
        <v>136</v>
      </c>
      <c r="BE149" s="206" t="n">
        <f aca="false">IF(N149="základní",J149,0)</f>
        <v>0</v>
      </c>
      <c r="BF149" s="206" t="n">
        <f aca="false">IF(N149="snížená",J149,0)</f>
        <v>0</v>
      </c>
      <c r="BG149" s="206" t="n">
        <f aca="false">IF(N149="zákl. přenesená",J149,0)</f>
        <v>0</v>
      </c>
      <c r="BH149" s="206" t="n">
        <f aca="false">IF(N149="sníž. přenesená",J149,0)</f>
        <v>0</v>
      </c>
      <c r="BI149" s="206" t="n">
        <f aca="false">IF(N149="nulová",J149,0)</f>
        <v>0</v>
      </c>
      <c r="BJ149" s="102" t="s">
        <v>18</v>
      </c>
      <c r="BK149" s="206" t="n">
        <f aca="false">ROUND(I149*H149,2)</f>
        <v>0</v>
      </c>
      <c r="BL149" s="102" t="s">
        <v>647</v>
      </c>
      <c r="BM149" s="205" t="s">
        <v>260</v>
      </c>
    </row>
    <row r="150" s="113" customFormat="true" ht="16.5" hidden="false" customHeight="true" outlineLevel="0" collapsed="false">
      <c r="A150" s="110"/>
      <c r="B150" s="111"/>
      <c r="C150" s="235" t="s">
        <v>304</v>
      </c>
      <c r="D150" s="235" t="s">
        <v>219</v>
      </c>
      <c r="E150" s="236" t="s">
        <v>932</v>
      </c>
      <c r="F150" s="237" t="s">
        <v>933</v>
      </c>
      <c r="G150" s="238" t="s">
        <v>319</v>
      </c>
      <c r="H150" s="239" t="n">
        <v>5</v>
      </c>
      <c r="I150" s="240" t="n">
        <v>0</v>
      </c>
      <c r="J150" s="241" t="n">
        <f aca="false">ROUND(I150*H150,2)</f>
        <v>0</v>
      </c>
      <c r="K150" s="242"/>
      <c r="L150" s="243"/>
      <c r="M150" s="244"/>
      <c r="N150" s="245" t="s">
        <v>41</v>
      </c>
      <c r="O150" s="203" t="n">
        <v>0</v>
      </c>
      <c r="P150" s="203" t="n">
        <f aca="false">O150*H150</f>
        <v>0</v>
      </c>
      <c r="Q150" s="203" t="n">
        <v>0</v>
      </c>
      <c r="R150" s="203" t="n">
        <f aca="false">Q150*H150</f>
        <v>0</v>
      </c>
      <c r="S150" s="203" t="n">
        <v>0</v>
      </c>
      <c r="T150" s="204" t="n">
        <f aca="false">S150*H150</f>
        <v>0</v>
      </c>
      <c r="U150" s="110"/>
      <c r="V150" s="110"/>
      <c r="W150" s="110"/>
      <c r="X150" s="110"/>
      <c r="Y150" s="110"/>
      <c r="Z150" s="110"/>
      <c r="AA150" s="110"/>
      <c r="AB150" s="110"/>
      <c r="AC150" s="110"/>
      <c r="AD150" s="110"/>
      <c r="AE150" s="110"/>
      <c r="AR150" s="205" t="s">
        <v>877</v>
      </c>
      <c r="AT150" s="205" t="s">
        <v>219</v>
      </c>
      <c r="AU150" s="205" t="s">
        <v>85</v>
      </c>
      <c r="AY150" s="102" t="s">
        <v>136</v>
      </c>
      <c r="BE150" s="206" t="n">
        <f aca="false">IF(N150="základní",J150,0)</f>
        <v>0</v>
      </c>
      <c r="BF150" s="206" t="n">
        <f aca="false">IF(N150="snížená",J150,0)</f>
        <v>0</v>
      </c>
      <c r="BG150" s="206" t="n">
        <f aca="false">IF(N150="zákl. přenesená",J150,0)</f>
        <v>0</v>
      </c>
      <c r="BH150" s="206" t="n">
        <f aca="false">IF(N150="sníž. přenesená",J150,0)</f>
        <v>0</v>
      </c>
      <c r="BI150" s="206" t="n">
        <f aca="false">IF(N150="nulová",J150,0)</f>
        <v>0</v>
      </c>
      <c r="BJ150" s="102" t="s">
        <v>18</v>
      </c>
      <c r="BK150" s="206" t="n">
        <f aca="false">ROUND(I150*H150,2)</f>
        <v>0</v>
      </c>
      <c r="BL150" s="102" t="s">
        <v>647</v>
      </c>
      <c r="BM150" s="205" t="s">
        <v>630</v>
      </c>
    </row>
    <row r="151" s="113" customFormat="true" ht="16.5" hidden="false" customHeight="true" outlineLevel="0" collapsed="false">
      <c r="A151" s="110"/>
      <c r="B151" s="111"/>
      <c r="C151" s="235" t="s">
        <v>308</v>
      </c>
      <c r="D151" s="235" t="s">
        <v>219</v>
      </c>
      <c r="E151" s="236" t="s">
        <v>934</v>
      </c>
      <c r="F151" s="237" t="s">
        <v>935</v>
      </c>
      <c r="G151" s="238" t="s">
        <v>896</v>
      </c>
      <c r="H151" s="239" t="n">
        <v>1</v>
      </c>
      <c r="I151" s="240" t="n">
        <v>0</v>
      </c>
      <c r="J151" s="241" t="n">
        <f aca="false">ROUND(I151*H151,2)</f>
        <v>0</v>
      </c>
      <c r="K151" s="242"/>
      <c r="L151" s="243"/>
      <c r="M151" s="244"/>
      <c r="N151" s="245" t="s">
        <v>41</v>
      </c>
      <c r="O151" s="203" t="n">
        <v>0</v>
      </c>
      <c r="P151" s="203" t="n">
        <f aca="false">O151*H151</f>
        <v>0</v>
      </c>
      <c r="Q151" s="203" t="n">
        <v>0</v>
      </c>
      <c r="R151" s="203" t="n">
        <f aca="false">Q151*H151</f>
        <v>0</v>
      </c>
      <c r="S151" s="203" t="n">
        <v>0</v>
      </c>
      <c r="T151" s="204" t="n">
        <f aca="false">S151*H151</f>
        <v>0</v>
      </c>
      <c r="U151" s="110"/>
      <c r="V151" s="110"/>
      <c r="W151" s="110"/>
      <c r="X151" s="110"/>
      <c r="Y151" s="110"/>
      <c r="Z151" s="110"/>
      <c r="AA151" s="110"/>
      <c r="AB151" s="110"/>
      <c r="AC151" s="110"/>
      <c r="AD151" s="110"/>
      <c r="AE151" s="110"/>
      <c r="AR151" s="205" t="s">
        <v>877</v>
      </c>
      <c r="AT151" s="205" t="s">
        <v>219</v>
      </c>
      <c r="AU151" s="205" t="s">
        <v>85</v>
      </c>
      <c r="AY151" s="102" t="s">
        <v>136</v>
      </c>
      <c r="BE151" s="206" t="n">
        <f aca="false">IF(N151="základní",J151,0)</f>
        <v>0</v>
      </c>
      <c r="BF151" s="206" t="n">
        <f aca="false">IF(N151="snížená",J151,0)</f>
        <v>0</v>
      </c>
      <c r="BG151" s="206" t="n">
        <f aca="false">IF(N151="zákl. přenesená",J151,0)</f>
        <v>0</v>
      </c>
      <c r="BH151" s="206" t="n">
        <f aca="false">IF(N151="sníž. přenesená",J151,0)</f>
        <v>0</v>
      </c>
      <c r="BI151" s="206" t="n">
        <f aca="false">IF(N151="nulová",J151,0)</f>
        <v>0</v>
      </c>
      <c r="BJ151" s="102" t="s">
        <v>18</v>
      </c>
      <c r="BK151" s="206" t="n">
        <f aca="false">ROUND(I151*H151,2)</f>
        <v>0</v>
      </c>
      <c r="BL151" s="102" t="s">
        <v>647</v>
      </c>
      <c r="BM151" s="205" t="s">
        <v>640</v>
      </c>
    </row>
    <row r="152" s="113" customFormat="true" ht="37.8" hidden="false" customHeight="true" outlineLevel="0" collapsed="false">
      <c r="A152" s="110"/>
      <c r="B152" s="111"/>
      <c r="C152" s="193" t="s">
        <v>223</v>
      </c>
      <c r="D152" s="193" t="s">
        <v>139</v>
      </c>
      <c r="E152" s="194" t="s">
        <v>936</v>
      </c>
      <c r="F152" s="195" t="s">
        <v>937</v>
      </c>
      <c r="G152" s="196" t="s">
        <v>319</v>
      </c>
      <c r="H152" s="197" t="n">
        <v>10</v>
      </c>
      <c r="I152" s="198" t="n">
        <v>0</v>
      </c>
      <c r="J152" s="199" t="n">
        <f aca="false">ROUND(I152*H152,2)</f>
        <v>0</v>
      </c>
      <c r="K152" s="200"/>
      <c r="L152" s="111"/>
      <c r="M152" s="201"/>
      <c r="N152" s="202" t="s">
        <v>41</v>
      </c>
      <c r="O152" s="203" t="n">
        <v>0</v>
      </c>
      <c r="P152" s="203" t="n">
        <f aca="false">O152*H152</f>
        <v>0</v>
      </c>
      <c r="Q152" s="203" t="n">
        <v>0</v>
      </c>
      <c r="R152" s="203" t="n">
        <f aca="false">Q152*H152</f>
        <v>0</v>
      </c>
      <c r="S152" s="203" t="n">
        <v>0</v>
      </c>
      <c r="T152" s="204" t="n">
        <f aca="false">S152*H152</f>
        <v>0</v>
      </c>
      <c r="U152" s="110"/>
      <c r="V152" s="110"/>
      <c r="W152" s="110"/>
      <c r="X152" s="110"/>
      <c r="Y152" s="110"/>
      <c r="Z152" s="110"/>
      <c r="AA152" s="110"/>
      <c r="AB152" s="110"/>
      <c r="AC152" s="110"/>
      <c r="AD152" s="110"/>
      <c r="AE152" s="110"/>
      <c r="AR152" s="205" t="s">
        <v>647</v>
      </c>
      <c r="AT152" s="205" t="s">
        <v>139</v>
      </c>
      <c r="AU152" s="205" t="s">
        <v>85</v>
      </c>
      <c r="AY152" s="102" t="s">
        <v>136</v>
      </c>
      <c r="BE152" s="206" t="n">
        <f aca="false">IF(N152="základní",J152,0)</f>
        <v>0</v>
      </c>
      <c r="BF152" s="206" t="n">
        <f aca="false">IF(N152="snížená",J152,0)</f>
        <v>0</v>
      </c>
      <c r="BG152" s="206" t="n">
        <f aca="false">IF(N152="zákl. přenesená",J152,0)</f>
        <v>0</v>
      </c>
      <c r="BH152" s="206" t="n">
        <f aca="false">IF(N152="sníž. přenesená",J152,0)</f>
        <v>0</v>
      </c>
      <c r="BI152" s="206" t="n">
        <f aca="false">IF(N152="nulová",J152,0)</f>
        <v>0</v>
      </c>
      <c r="BJ152" s="102" t="s">
        <v>18</v>
      </c>
      <c r="BK152" s="206" t="n">
        <f aca="false">ROUND(I152*H152,2)</f>
        <v>0</v>
      </c>
      <c r="BL152" s="102" t="s">
        <v>647</v>
      </c>
      <c r="BM152" s="205" t="s">
        <v>647</v>
      </c>
    </row>
    <row r="153" s="113" customFormat="true" ht="16.5" hidden="false" customHeight="true" outlineLevel="0" collapsed="false">
      <c r="A153" s="110"/>
      <c r="B153" s="111"/>
      <c r="C153" s="235" t="s">
        <v>316</v>
      </c>
      <c r="D153" s="235" t="s">
        <v>219</v>
      </c>
      <c r="E153" s="236" t="s">
        <v>938</v>
      </c>
      <c r="F153" s="237" t="s">
        <v>939</v>
      </c>
      <c r="G153" s="238" t="s">
        <v>319</v>
      </c>
      <c r="H153" s="239" t="n">
        <v>10</v>
      </c>
      <c r="I153" s="240" t="n">
        <v>0</v>
      </c>
      <c r="J153" s="241" t="n">
        <f aca="false">ROUND(I153*H153,2)</f>
        <v>0</v>
      </c>
      <c r="K153" s="242"/>
      <c r="L153" s="243"/>
      <c r="M153" s="244"/>
      <c r="N153" s="245" t="s">
        <v>41</v>
      </c>
      <c r="O153" s="203" t="n">
        <v>0</v>
      </c>
      <c r="P153" s="203" t="n">
        <f aca="false">O153*H153</f>
        <v>0</v>
      </c>
      <c r="Q153" s="203" t="n">
        <v>0</v>
      </c>
      <c r="R153" s="203" t="n">
        <f aca="false">Q153*H153</f>
        <v>0</v>
      </c>
      <c r="S153" s="203" t="n">
        <v>0</v>
      </c>
      <c r="T153" s="204" t="n">
        <f aca="false">S153*H153</f>
        <v>0</v>
      </c>
      <c r="U153" s="110"/>
      <c r="V153" s="110"/>
      <c r="W153" s="110"/>
      <c r="X153" s="110"/>
      <c r="Y153" s="110"/>
      <c r="Z153" s="110"/>
      <c r="AA153" s="110"/>
      <c r="AB153" s="110"/>
      <c r="AC153" s="110"/>
      <c r="AD153" s="110"/>
      <c r="AE153" s="110"/>
      <c r="AR153" s="205" t="s">
        <v>877</v>
      </c>
      <c r="AT153" s="205" t="s">
        <v>219</v>
      </c>
      <c r="AU153" s="205" t="s">
        <v>85</v>
      </c>
      <c r="AY153" s="102" t="s">
        <v>136</v>
      </c>
      <c r="BE153" s="206" t="n">
        <f aca="false">IF(N153="základní",J153,0)</f>
        <v>0</v>
      </c>
      <c r="BF153" s="206" t="n">
        <f aca="false">IF(N153="snížená",J153,0)</f>
        <v>0</v>
      </c>
      <c r="BG153" s="206" t="n">
        <f aca="false">IF(N153="zákl. přenesená",J153,0)</f>
        <v>0</v>
      </c>
      <c r="BH153" s="206" t="n">
        <f aca="false">IF(N153="sníž. přenesená",J153,0)</f>
        <v>0</v>
      </c>
      <c r="BI153" s="206" t="n">
        <f aca="false">IF(N153="nulová",J153,0)</f>
        <v>0</v>
      </c>
      <c r="BJ153" s="102" t="s">
        <v>18</v>
      </c>
      <c r="BK153" s="206" t="n">
        <f aca="false">ROUND(I153*H153,2)</f>
        <v>0</v>
      </c>
      <c r="BL153" s="102" t="s">
        <v>647</v>
      </c>
      <c r="BM153" s="205" t="s">
        <v>654</v>
      </c>
    </row>
    <row r="154" s="113" customFormat="true" ht="33" hidden="false" customHeight="true" outlineLevel="0" collapsed="false">
      <c r="A154" s="110"/>
      <c r="B154" s="111"/>
      <c r="C154" s="235" t="s">
        <v>324</v>
      </c>
      <c r="D154" s="235" t="s">
        <v>219</v>
      </c>
      <c r="E154" s="236" t="s">
        <v>940</v>
      </c>
      <c r="F154" s="237" t="s">
        <v>941</v>
      </c>
      <c r="G154" s="238" t="s">
        <v>222</v>
      </c>
      <c r="H154" s="239" t="n">
        <v>1</v>
      </c>
      <c r="I154" s="240" t="n">
        <v>0</v>
      </c>
      <c r="J154" s="241" t="n">
        <f aca="false">ROUND(I154*H154,2)</f>
        <v>0</v>
      </c>
      <c r="K154" s="242"/>
      <c r="L154" s="243"/>
      <c r="M154" s="244"/>
      <c r="N154" s="245" t="s">
        <v>41</v>
      </c>
      <c r="O154" s="203" t="n">
        <v>0</v>
      </c>
      <c r="P154" s="203" t="n">
        <f aca="false">O154*H154</f>
        <v>0</v>
      </c>
      <c r="Q154" s="203" t="n">
        <v>0</v>
      </c>
      <c r="R154" s="203" t="n">
        <f aca="false">Q154*H154</f>
        <v>0</v>
      </c>
      <c r="S154" s="203" t="n">
        <v>0</v>
      </c>
      <c r="T154" s="204" t="n">
        <f aca="false">S154*H154</f>
        <v>0</v>
      </c>
      <c r="U154" s="110"/>
      <c r="V154" s="110"/>
      <c r="W154" s="110"/>
      <c r="X154" s="110"/>
      <c r="Y154" s="110"/>
      <c r="Z154" s="110"/>
      <c r="AA154" s="110"/>
      <c r="AB154" s="110"/>
      <c r="AC154" s="110"/>
      <c r="AD154" s="110"/>
      <c r="AE154" s="110"/>
      <c r="AR154" s="205" t="s">
        <v>877</v>
      </c>
      <c r="AT154" s="205" t="s">
        <v>219</v>
      </c>
      <c r="AU154" s="205" t="s">
        <v>85</v>
      </c>
      <c r="AY154" s="102" t="s">
        <v>136</v>
      </c>
      <c r="BE154" s="206" t="n">
        <f aca="false">IF(N154="základní",J154,0)</f>
        <v>0</v>
      </c>
      <c r="BF154" s="206" t="n">
        <f aca="false">IF(N154="snížená",J154,0)</f>
        <v>0</v>
      </c>
      <c r="BG154" s="206" t="n">
        <f aca="false">IF(N154="zákl. přenesená",J154,0)</f>
        <v>0</v>
      </c>
      <c r="BH154" s="206" t="n">
        <f aca="false">IF(N154="sníž. přenesená",J154,0)</f>
        <v>0</v>
      </c>
      <c r="BI154" s="206" t="n">
        <f aca="false">IF(N154="nulová",J154,0)</f>
        <v>0</v>
      </c>
      <c r="BJ154" s="102" t="s">
        <v>18</v>
      </c>
      <c r="BK154" s="206" t="n">
        <f aca="false">ROUND(I154*H154,2)</f>
        <v>0</v>
      </c>
      <c r="BL154" s="102" t="s">
        <v>647</v>
      </c>
      <c r="BM154" s="205" t="s">
        <v>661</v>
      </c>
    </row>
    <row r="155" s="113" customFormat="true" ht="24.15" hidden="false" customHeight="true" outlineLevel="0" collapsed="false">
      <c r="A155" s="110"/>
      <c r="B155" s="111"/>
      <c r="C155" s="235" t="s">
        <v>330</v>
      </c>
      <c r="D155" s="235" t="s">
        <v>219</v>
      </c>
      <c r="E155" s="236" t="s">
        <v>942</v>
      </c>
      <c r="F155" s="237" t="s">
        <v>943</v>
      </c>
      <c r="G155" s="238" t="s">
        <v>896</v>
      </c>
      <c r="H155" s="239" t="n">
        <v>4</v>
      </c>
      <c r="I155" s="240" t="n">
        <v>0</v>
      </c>
      <c r="J155" s="241" t="n">
        <f aca="false">ROUND(I155*H155,2)</f>
        <v>0</v>
      </c>
      <c r="K155" s="242"/>
      <c r="L155" s="243"/>
      <c r="M155" s="244"/>
      <c r="N155" s="245" t="s">
        <v>41</v>
      </c>
      <c r="O155" s="203" t="n">
        <v>0</v>
      </c>
      <c r="P155" s="203" t="n">
        <f aca="false">O155*H155</f>
        <v>0</v>
      </c>
      <c r="Q155" s="203" t="n">
        <v>0</v>
      </c>
      <c r="R155" s="203" t="n">
        <f aca="false">Q155*H155</f>
        <v>0</v>
      </c>
      <c r="S155" s="203" t="n">
        <v>0</v>
      </c>
      <c r="T155" s="204" t="n">
        <f aca="false">S155*H155</f>
        <v>0</v>
      </c>
      <c r="U155" s="110"/>
      <c r="V155" s="110"/>
      <c r="W155" s="110"/>
      <c r="X155" s="110"/>
      <c r="Y155" s="110"/>
      <c r="Z155" s="110"/>
      <c r="AA155" s="110"/>
      <c r="AB155" s="110"/>
      <c r="AC155" s="110"/>
      <c r="AD155" s="110"/>
      <c r="AE155" s="110"/>
      <c r="AR155" s="205" t="s">
        <v>877</v>
      </c>
      <c r="AT155" s="205" t="s">
        <v>219</v>
      </c>
      <c r="AU155" s="205" t="s">
        <v>85</v>
      </c>
      <c r="AY155" s="102" t="s">
        <v>136</v>
      </c>
      <c r="BE155" s="206" t="n">
        <f aca="false">IF(N155="základní",J155,0)</f>
        <v>0</v>
      </c>
      <c r="BF155" s="206" t="n">
        <f aca="false">IF(N155="snížená",J155,0)</f>
        <v>0</v>
      </c>
      <c r="BG155" s="206" t="n">
        <f aca="false">IF(N155="zákl. přenesená",J155,0)</f>
        <v>0</v>
      </c>
      <c r="BH155" s="206" t="n">
        <f aca="false">IF(N155="sníž. přenesená",J155,0)</f>
        <v>0</v>
      </c>
      <c r="BI155" s="206" t="n">
        <f aca="false">IF(N155="nulová",J155,0)</f>
        <v>0</v>
      </c>
      <c r="BJ155" s="102" t="s">
        <v>18</v>
      </c>
      <c r="BK155" s="206" t="n">
        <f aca="false">ROUND(I155*H155,2)</f>
        <v>0</v>
      </c>
      <c r="BL155" s="102" t="s">
        <v>647</v>
      </c>
      <c r="BM155" s="205" t="s">
        <v>672</v>
      </c>
    </row>
    <row r="156" s="113" customFormat="true" ht="16.5" hidden="false" customHeight="true" outlineLevel="0" collapsed="false">
      <c r="A156" s="110"/>
      <c r="B156" s="111"/>
      <c r="C156" s="235" t="s">
        <v>337</v>
      </c>
      <c r="D156" s="235" t="s">
        <v>219</v>
      </c>
      <c r="E156" s="236" t="s">
        <v>944</v>
      </c>
      <c r="F156" s="237" t="s">
        <v>945</v>
      </c>
      <c r="G156" s="238" t="s">
        <v>896</v>
      </c>
      <c r="H156" s="239" t="n">
        <v>2</v>
      </c>
      <c r="I156" s="240" t="n">
        <v>0</v>
      </c>
      <c r="J156" s="241" t="n">
        <f aca="false">ROUND(I156*H156,2)</f>
        <v>0</v>
      </c>
      <c r="K156" s="242"/>
      <c r="L156" s="243"/>
      <c r="M156" s="244"/>
      <c r="N156" s="245" t="s">
        <v>41</v>
      </c>
      <c r="O156" s="203" t="n">
        <v>0</v>
      </c>
      <c r="P156" s="203" t="n">
        <f aca="false">O156*H156</f>
        <v>0</v>
      </c>
      <c r="Q156" s="203" t="n">
        <v>0</v>
      </c>
      <c r="R156" s="203" t="n">
        <f aca="false">Q156*H156</f>
        <v>0</v>
      </c>
      <c r="S156" s="203" t="n">
        <v>0</v>
      </c>
      <c r="T156" s="204" t="n">
        <f aca="false">S156*H156</f>
        <v>0</v>
      </c>
      <c r="U156" s="110"/>
      <c r="V156" s="110"/>
      <c r="W156" s="110"/>
      <c r="X156" s="110"/>
      <c r="Y156" s="110"/>
      <c r="Z156" s="110"/>
      <c r="AA156" s="110"/>
      <c r="AB156" s="110"/>
      <c r="AC156" s="110"/>
      <c r="AD156" s="110"/>
      <c r="AE156" s="110"/>
      <c r="AR156" s="205" t="s">
        <v>877</v>
      </c>
      <c r="AT156" s="205" t="s">
        <v>219</v>
      </c>
      <c r="AU156" s="205" t="s">
        <v>85</v>
      </c>
      <c r="AY156" s="102" t="s">
        <v>136</v>
      </c>
      <c r="BE156" s="206" t="n">
        <f aca="false">IF(N156="základní",J156,0)</f>
        <v>0</v>
      </c>
      <c r="BF156" s="206" t="n">
        <f aca="false">IF(N156="snížená",J156,0)</f>
        <v>0</v>
      </c>
      <c r="BG156" s="206" t="n">
        <f aca="false">IF(N156="zákl. přenesená",J156,0)</f>
        <v>0</v>
      </c>
      <c r="BH156" s="206" t="n">
        <f aca="false">IF(N156="sníž. přenesená",J156,0)</f>
        <v>0</v>
      </c>
      <c r="BI156" s="206" t="n">
        <f aca="false">IF(N156="nulová",J156,0)</f>
        <v>0</v>
      </c>
      <c r="BJ156" s="102" t="s">
        <v>18</v>
      </c>
      <c r="BK156" s="206" t="n">
        <f aca="false">ROUND(I156*H156,2)</f>
        <v>0</v>
      </c>
      <c r="BL156" s="102" t="s">
        <v>647</v>
      </c>
      <c r="BM156" s="205" t="s">
        <v>946</v>
      </c>
    </row>
    <row r="157" s="180" customFormat="true" ht="22.8" hidden="false" customHeight="true" outlineLevel="0" collapsed="false">
      <c r="B157" s="181"/>
      <c r="D157" s="182" t="s">
        <v>75</v>
      </c>
      <c r="E157" s="191" t="s">
        <v>947</v>
      </c>
      <c r="F157" s="191" t="s">
        <v>948</v>
      </c>
      <c r="I157" s="234"/>
      <c r="J157" s="192" t="n">
        <f aca="false">BK157</f>
        <v>0</v>
      </c>
      <c r="L157" s="181"/>
      <c r="M157" s="185"/>
      <c r="N157" s="186"/>
      <c r="O157" s="186"/>
      <c r="P157" s="187" t="n">
        <f aca="false">SUM(P158:P160)</f>
        <v>0</v>
      </c>
      <c r="Q157" s="186"/>
      <c r="R157" s="187" t="n">
        <f aca="false">SUM(R158:R160)</f>
        <v>0</v>
      </c>
      <c r="S157" s="186"/>
      <c r="T157" s="188" t="n">
        <f aca="false">SUM(T158:T160)</f>
        <v>0</v>
      </c>
      <c r="AR157" s="182" t="s">
        <v>137</v>
      </c>
      <c r="AT157" s="189" t="s">
        <v>75</v>
      </c>
      <c r="AU157" s="189" t="s">
        <v>18</v>
      </c>
      <c r="AY157" s="182" t="s">
        <v>136</v>
      </c>
      <c r="BK157" s="190" t="n">
        <f aca="false">SUM(BK158:BK160)</f>
        <v>0</v>
      </c>
    </row>
    <row r="158" s="113" customFormat="true" ht="24.15" hidden="false" customHeight="true" outlineLevel="0" collapsed="false">
      <c r="A158" s="110"/>
      <c r="B158" s="111"/>
      <c r="C158" s="193" t="s">
        <v>341</v>
      </c>
      <c r="D158" s="193" t="s">
        <v>139</v>
      </c>
      <c r="E158" s="194" t="s">
        <v>949</v>
      </c>
      <c r="F158" s="195" t="s">
        <v>950</v>
      </c>
      <c r="G158" s="196" t="s">
        <v>222</v>
      </c>
      <c r="H158" s="197" t="n">
        <v>2</v>
      </c>
      <c r="I158" s="198" t="n">
        <v>0</v>
      </c>
      <c r="J158" s="199" t="n">
        <f aca="false">ROUND(I158*H158,2)</f>
        <v>0</v>
      </c>
      <c r="K158" s="200"/>
      <c r="L158" s="111"/>
      <c r="M158" s="201"/>
      <c r="N158" s="202" t="s">
        <v>41</v>
      </c>
      <c r="O158" s="203" t="n">
        <v>0</v>
      </c>
      <c r="P158" s="203" t="n">
        <f aca="false">O158*H158</f>
        <v>0</v>
      </c>
      <c r="Q158" s="203" t="n">
        <v>0</v>
      </c>
      <c r="R158" s="203" t="n">
        <f aca="false">Q158*H158</f>
        <v>0</v>
      </c>
      <c r="S158" s="203" t="n">
        <v>0</v>
      </c>
      <c r="T158" s="204" t="n">
        <f aca="false">S158*H158</f>
        <v>0</v>
      </c>
      <c r="U158" s="110"/>
      <c r="V158" s="110"/>
      <c r="W158" s="110"/>
      <c r="X158" s="110"/>
      <c r="Y158" s="110"/>
      <c r="Z158" s="110"/>
      <c r="AA158" s="110"/>
      <c r="AB158" s="110"/>
      <c r="AC158" s="110"/>
      <c r="AD158" s="110"/>
      <c r="AE158" s="110"/>
      <c r="AR158" s="205" t="s">
        <v>647</v>
      </c>
      <c r="AT158" s="205" t="s">
        <v>139</v>
      </c>
      <c r="AU158" s="205" t="s">
        <v>85</v>
      </c>
      <c r="AY158" s="102" t="s">
        <v>136</v>
      </c>
      <c r="BE158" s="206" t="n">
        <f aca="false">IF(N158="základní",J158,0)</f>
        <v>0</v>
      </c>
      <c r="BF158" s="206" t="n">
        <f aca="false">IF(N158="snížená",J158,0)</f>
        <v>0</v>
      </c>
      <c r="BG158" s="206" t="n">
        <f aca="false">IF(N158="zákl. přenesená",J158,0)</f>
        <v>0</v>
      </c>
      <c r="BH158" s="206" t="n">
        <f aca="false">IF(N158="sníž. přenesená",J158,0)</f>
        <v>0</v>
      </c>
      <c r="BI158" s="206" t="n">
        <f aca="false">IF(N158="nulová",J158,0)</f>
        <v>0</v>
      </c>
      <c r="BJ158" s="102" t="s">
        <v>18</v>
      </c>
      <c r="BK158" s="206" t="n">
        <f aca="false">ROUND(I158*H158,2)</f>
        <v>0</v>
      </c>
      <c r="BL158" s="102" t="s">
        <v>647</v>
      </c>
      <c r="BM158" s="205" t="s">
        <v>951</v>
      </c>
    </row>
    <row r="159" s="113" customFormat="true" ht="33" hidden="false" customHeight="true" outlineLevel="0" collapsed="false">
      <c r="A159" s="110"/>
      <c r="B159" s="111"/>
      <c r="C159" s="193" t="s">
        <v>345</v>
      </c>
      <c r="D159" s="193" t="s">
        <v>139</v>
      </c>
      <c r="E159" s="194" t="s">
        <v>952</v>
      </c>
      <c r="F159" s="195" t="s">
        <v>953</v>
      </c>
      <c r="G159" s="196" t="s">
        <v>319</v>
      </c>
      <c r="H159" s="197" t="n">
        <v>25</v>
      </c>
      <c r="I159" s="198" t="n">
        <v>0</v>
      </c>
      <c r="J159" s="199" t="n">
        <f aca="false">ROUND(I159*H159,2)</f>
        <v>0</v>
      </c>
      <c r="K159" s="200"/>
      <c r="L159" s="111"/>
      <c r="M159" s="201"/>
      <c r="N159" s="202" t="s">
        <v>41</v>
      </c>
      <c r="O159" s="203" t="n">
        <v>0</v>
      </c>
      <c r="P159" s="203" t="n">
        <f aca="false">O159*H159</f>
        <v>0</v>
      </c>
      <c r="Q159" s="203" t="n">
        <v>0</v>
      </c>
      <c r="R159" s="203" t="n">
        <f aca="false">Q159*H159</f>
        <v>0</v>
      </c>
      <c r="S159" s="203" t="n">
        <v>0</v>
      </c>
      <c r="T159" s="204" t="n">
        <f aca="false">S159*H159</f>
        <v>0</v>
      </c>
      <c r="U159" s="110"/>
      <c r="V159" s="110"/>
      <c r="W159" s="110"/>
      <c r="X159" s="110"/>
      <c r="Y159" s="110"/>
      <c r="Z159" s="110"/>
      <c r="AA159" s="110"/>
      <c r="AB159" s="110"/>
      <c r="AC159" s="110"/>
      <c r="AD159" s="110"/>
      <c r="AE159" s="110"/>
      <c r="AR159" s="205" t="s">
        <v>647</v>
      </c>
      <c r="AT159" s="205" t="s">
        <v>139</v>
      </c>
      <c r="AU159" s="205" t="s">
        <v>85</v>
      </c>
      <c r="AY159" s="102" t="s">
        <v>136</v>
      </c>
      <c r="BE159" s="206" t="n">
        <f aca="false">IF(N159="základní",J159,0)</f>
        <v>0</v>
      </c>
      <c r="BF159" s="206" t="n">
        <f aca="false">IF(N159="snížená",J159,0)</f>
        <v>0</v>
      </c>
      <c r="BG159" s="206" t="n">
        <f aca="false">IF(N159="zákl. přenesená",J159,0)</f>
        <v>0</v>
      </c>
      <c r="BH159" s="206" t="n">
        <f aca="false">IF(N159="sníž. přenesená",J159,0)</f>
        <v>0</v>
      </c>
      <c r="BI159" s="206" t="n">
        <f aca="false">IF(N159="nulová",J159,0)</f>
        <v>0</v>
      </c>
      <c r="BJ159" s="102" t="s">
        <v>18</v>
      </c>
      <c r="BK159" s="206" t="n">
        <f aca="false">ROUND(I159*H159,2)</f>
        <v>0</v>
      </c>
      <c r="BL159" s="102" t="s">
        <v>647</v>
      </c>
      <c r="BM159" s="205" t="s">
        <v>954</v>
      </c>
    </row>
    <row r="160" s="113" customFormat="true" ht="24.15" hidden="false" customHeight="true" outlineLevel="0" collapsed="false">
      <c r="A160" s="110"/>
      <c r="B160" s="111"/>
      <c r="C160" s="193" t="s">
        <v>353</v>
      </c>
      <c r="D160" s="193" t="s">
        <v>139</v>
      </c>
      <c r="E160" s="194" t="s">
        <v>955</v>
      </c>
      <c r="F160" s="195" t="s">
        <v>956</v>
      </c>
      <c r="G160" s="196" t="s">
        <v>319</v>
      </c>
      <c r="H160" s="197" t="n">
        <v>25</v>
      </c>
      <c r="I160" s="198" t="n">
        <v>0</v>
      </c>
      <c r="J160" s="199" t="n">
        <f aca="false">ROUND(I160*H160,2)</f>
        <v>0</v>
      </c>
      <c r="K160" s="200"/>
      <c r="L160" s="111"/>
      <c r="M160" s="201"/>
      <c r="N160" s="202" t="s">
        <v>41</v>
      </c>
      <c r="O160" s="203" t="n">
        <v>0</v>
      </c>
      <c r="P160" s="203" t="n">
        <f aca="false">O160*H160</f>
        <v>0</v>
      </c>
      <c r="Q160" s="203" t="n">
        <v>0</v>
      </c>
      <c r="R160" s="203" t="n">
        <f aca="false">Q160*H160</f>
        <v>0</v>
      </c>
      <c r="S160" s="203" t="n">
        <v>0</v>
      </c>
      <c r="T160" s="204" t="n">
        <f aca="false">S160*H160</f>
        <v>0</v>
      </c>
      <c r="U160" s="110"/>
      <c r="V160" s="110"/>
      <c r="W160" s="110"/>
      <c r="X160" s="110"/>
      <c r="Y160" s="110"/>
      <c r="Z160" s="110"/>
      <c r="AA160" s="110"/>
      <c r="AB160" s="110"/>
      <c r="AC160" s="110"/>
      <c r="AD160" s="110"/>
      <c r="AE160" s="110"/>
      <c r="AR160" s="205" t="s">
        <v>647</v>
      </c>
      <c r="AT160" s="205" t="s">
        <v>139</v>
      </c>
      <c r="AU160" s="205" t="s">
        <v>85</v>
      </c>
      <c r="AY160" s="102" t="s">
        <v>136</v>
      </c>
      <c r="BE160" s="206" t="n">
        <f aca="false">IF(N160="základní",J160,0)</f>
        <v>0</v>
      </c>
      <c r="BF160" s="206" t="n">
        <f aca="false">IF(N160="snížená",J160,0)</f>
        <v>0</v>
      </c>
      <c r="BG160" s="206" t="n">
        <f aca="false">IF(N160="zákl. přenesená",J160,0)</f>
        <v>0</v>
      </c>
      <c r="BH160" s="206" t="n">
        <f aca="false">IF(N160="sníž. přenesená",J160,0)</f>
        <v>0</v>
      </c>
      <c r="BI160" s="206" t="n">
        <f aca="false">IF(N160="nulová",J160,0)</f>
        <v>0</v>
      </c>
      <c r="BJ160" s="102" t="s">
        <v>18</v>
      </c>
      <c r="BK160" s="206" t="n">
        <f aca="false">ROUND(I160*H160,2)</f>
        <v>0</v>
      </c>
      <c r="BL160" s="102" t="s">
        <v>647</v>
      </c>
      <c r="BM160" s="205" t="s">
        <v>957</v>
      </c>
    </row>
    <row r="161" s="180" customFormat="true" ht="25.9" hidden="false" customHeight="true" outlineLevel="0" collapsed="false">
      <c r="B161" s="181"/>
      <c r="D161" s="182" t="s">
        <v>75</v>
      </c>
      <c r="E161" s="183" t="s">
        <v>439</v>
      </c>
      <c r="F161" s="183" t="s">
        <v>440</v>
      </c>
      <c r="I161" s="234"/>
      <c r="J161" s="184" t="n">
        <f aca="false">BK161</f>
        <v>0</v>
      </c>
      <c r="L161" s="181"/>
      <c r="M161" s="185"/>
      <c r="N161" s="186"/>
      <c r="O161" s="186"/>
      <c r="P161" s="187" t="n">
        <f aca="false">P162</f>
        <v>0</v>
      </c>
      <c r="Q161" s="186"/>
      <c r="R161" s="187" t="n">
        <f aca="false">R162</f>
        <v>0</v>
      </c>
      <c r="S161" s="186"/>
      <c r="T161" s="188" t="n">
        <f aca="false">T162</f>
        <v>0</v>
      </c>
      <c r="AR161" s="182" t="s">
        <v>170</v>
      </c>
      <c r="AT161" s="189" t="s">
        <v>75</v>
      </c>
      <c r="AU161" s="189" t="s">
        <v>76</v>
      </c>
      <c r="AY161" s="182" t="s">
        <v>136</v>
      </c>
      <c r="BK161" s="190" t="n">
        <f aca="false">BK162</f>
        <v>0</v>
      </c>
    </row>
    <row r="162" s="113" customFormat="true" ht="24.15" hidden="false" customHeight="true" outlineLevel="0" collapsed="false">
      <c r="A162" s="110"/>
      <c r="B162" s="111"/>
      <c r="C162" s="193" t="s">
        <v>358</v>
      </c>
      <c r="D162" s="193" t="s">
        <v>139</v>
      </c>
      <c r="E162" s="194" t="s">
        <v>442</v>
      </c>
      <c r="F162" s="195" t="s">
        <v>443</v>
      </c>
      <c r="G162" s="196" t="s">
        <v>231</v>
      </c>
      <c r="H162" s="197" t="n">
        <v>809.27</v>
      </c>
      <c r="I162" s="198" t="n">
        <v>0</v>
      </c>
      <c r="J162" s="199" t="n">
        <f aca="false">ROUND(I162*H162,2)</f>
        <v>0</v>
      </c>
      <c r="K162" s="200"/>
      <c r="L162" s="111"/>
      <c r="M162" s="246"/>
      <c r="N162" s="247" t="s">
        <v>41</v>
      </c>
      <c r="O162" s="248" t="n">
        <v>0</v>
      </c>
      <c r="P162" s="248" t="n">
        <f aca="false">O162*H162</f>
        <v>0</v>
      </c>
      <c r="Q162" s="248" t="n">
        <v>0</v>
      </c>
      <c r="R162" s="248" t="n">
        <f aca="false">Q162*H162</f>
        <v>0</v>
      </c>
      <c r="S162" s="248" t="n">
        <v>0</v>
      </c>
      <c r="T162" s="249" t="n">
        <f aca="false">S162*H162</f>
        <v>0</v>
      </c>
      <c r="U162" s="110"/>
      <c r="V162" s="110"/>
      <c r="W162" s="110"/>
      <c r="X162" s="110"/>
      <c r="Y162" s="110"/>
      <c r="Z162" s="110"/>
      <c r="AA162" s="110"/>
      <c r="AB162" s="110"/>
      <c r="AC162" s="110"/>
      <c r="AD162" s="110"/>
      <c r="AE162" s="110"/>
      <c r="AR162" s="205" t="s">
        <v>444</v>
      </c>
      <c r="AT162" s="205" t="s">
        <v>139</v>
      </c>
      <c r="AU162" s="205" t="s">
        <v>18</v>
      </c>
      <c r="AY162" s="102" t="s">
        <v>136</v>
      </c>
      <c r="BE162" s="206" t="n">
        <f aca="false">IF(N162="základní",J162,0)</f>
        <v>0</v>
      </c>
      <c r="BF162" s="206" t="n">
        <f aca="false">IF(N162="snížená",J162,0)</f>
        <v>0</v>
      </c>
      <c r="BG162" s="206" t="n">
        <f aca="false">IF(N162="zákl. přenesená",J162,0)</f>
        <v>0</v>
      </c>
      <c r="BH162" s="206" t="n">
        <f aca="false">IF(N162="sníž. přenesená",J162,0)</f>
        <v>0</v>
      </c>
      <c r="BI162" s="206" t="n">
        <f aca="false">IF(N162="nulová",J162,0)</f>
        <v>0</v>
      </c>
      <c r="BJ162" s="102" t="s">
        <v>18</v>
      </c>
      <c r="BK162" s="206" t="n">
        <f aca="false">ROUND(I162*H162,2)</f>
        <v>0</v>
      </c>
      <c r="BL162" s="102" t="s">
        <v>444</v>
      </c>
      <c r="BM162" s="205" t="s">
        <v>958</v>
      </c>
    </row>
    <row r="163" s="113" customFormat="true" ht="6.95" hidden="false" customHeight="true" outlineLevel="0" collapsed="false">
      <c r="A163" s="110"/>
      <c r="B163" s="144"/>
      <c r="C163" s="145"/>
      <c r="D163" s="145"/>
      <c r="E163" s="145"/>
      <c r="F163" s="145"/>
      <c r="G163" s="145"/>
      <c r="H163" s="145"/>
      <c r="I163" s="145"/>
      <c r="J163" s="145"/>
      <c r="K163" s="145"/>
      <c r="L163" s="111"/>
      <c r="M163" s="110"/>
      <c r="O163" s="110"/>
      <c r="P163" s="110"/>
      <c r="Q163" s="110"/>
      <c r="R163" s="110"/>
      <c r="S163" s="110"/>
      <c r="T163" s="110"/>
      <c r="U163" s="110"/>
      <c r="V163" s="110"/>
      <c r="W163" s="110"/>
      <c r="X163" s="110"/>
      <c r="Y163" s="110"/>
      <c r="Z163" s="110"/>
      <c r="AA163" s="110"/>
      <c r="AB163" s="110"/>
      <c r="AC163" s="110"/>
      <c r="AD163" s="110"/>
      <c r="AE163" s="110"/>
    </row>
  </sheetData>
  <sheetProtection sheet="true" password="c683" objects="true" scenarios="true"/>
  <autoFilter ref="C117:K162"/>
  <mergeCells count="9">
    <mergeCell ref="L2:V2"/>
    <mergeCell ref="E7:H7"/>
    <mergeCell ref="E9:H9"/>
    <mergeCell ref="E18:H18"/>
    <mergeCell ref="E27:H27"/>
    <mergeCell ref="E83:H83"/>
    <mergeCell ref="E85:H85"/>
    <mergeCell ref="E108:H108"/>
    <mergeCell ref="E110:H110"/>
  </mergeCells>
  <printOptions headings="false" gridLines="false" gridLinesSet="true" horizontalCentered="false" verticalCentered="false"/>
  <pageMargins left="0.39375" right="0.39375" top="0.236111111111111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138"/>
  <sheetViews>
    <sheetView showFormulas="false" showGridLines="false" showRowColHeaders="true" showZeros="true" rightToLeft="false" tabSelected="false" showOutlineSymbols="true" defaultGridColor="true" view="normal" topLeftCell="A110" colorId="64" zoomScale="100" zoomScaleNormal="100" zoomScalePageLayoutView="100" workbookViewId="0">
      <selection pane="topLeft" activeCell="I141" activeCellId="0" sqref="I141"/>
    </sheetView>
  </sheetViews>
  <sheetFormatPr defaultColWidth="8.5078125" defaultRowHeight="12.8" zeroHeight="false" outlineLevelRow="0" outlineLevelCol="0"/>
  <cols>
    <col collapsed="false" customWidth="true" hidden="false" outlineLevel="0" max="1" min="1" style="100" width="8.34"/>
    <col collapsed="false" customWidth="true" hidden="false" outlineLevel="0" max="2" min="2" style="100" width="1.17"/>
    <col collapsed="false" customWidth="true" hidden="false" outlineLevel="0" max="3" min="3" style="100" width="4.16"/>
    <col collapsed="false" customWidth="true" hidden="false" outlineLevel="0" max="4" min="4" style="100" width="4.34"/>
    <col collapsed="false" customWidth="true" hidden="false" outlineLevel="0" max="5" min="5" style="100" width="17.15"/>
    <col collapsed="false" customWidth="true" hidden="false" outlineLevel="0" max="6" min="6" style="100" width="50.84"/>
    <col collapsed="false" customWidth="true" hidden="false" outlineLevel="0" max="7" min="7" style="100" width="7.5"/>
    <col collapsed="false" customWidth="true" hidden="false" outlineLevel="0" max="8" min="8" style="100" width="14"/>
    <col collapsed="false" customWidth="true" hidden="false" outlineLevel="0" max="9" min="9" style="100" width="15.83"/>
    <col collapsed="false" customWidth="true" hidden="false" outlineLevel="0" max="10" min="10" style="100" width="22.34"/>
    <col collapsed="false" customWidth="true" hidden="true" outlineLevel="0" max="11" min="11" style="100" width="22.34"/>
    <col collapsed="false" customWidth="true" hidden="false" outlineLevel="0" max="12" min="12" style="100" width="9.34"/>
    <col collapsed="false" customWidth="true" hidden="true" outlineLevel="0" max="13" min="13" style="100" width="10.83"/>
    <col collapsed="false" customWidth="true" hidden="true" outlineLevel="0" max="14" min="14" style="100" width="9.34"/>
    <col collapsed="false" customWidth="true" hidden="true" outlineLevel="0" max="20" min="15" style="100" width="14.16"/>
    <col collapsed="false" customWidth="true" hidden="true" outlineLevel="0" max="21" min="21" style="100" width="16.34"/>
    <col collapsed="false" customWidth="true" hidden="false" outlineLevel="0" max="22" min="22" style="100" width="12.34"/>
    <col collapsed="false" customWidth="true" hidden="false" outlineLevel="0" max="23" min="23" style="100" width="16.34"/>
    <col collapsed="false" customWidth="true" hidden="false" outlineLevel="0" max="24" min="24" style="100" width="12.34"/>
    <col collapsed="false" customWidth="true" hidden="false" outlineLevel="0" max="25" min="25" style="100" width="15"/>
    <col collapsed="false" customWidth="true" hidden="false" outlineLevel="0" max="26" min="26" style="100" width="11"/>
    <col collapsed="false" customWidth="true" hidden="false" outlineLevel="0" max="27" min="27" style="100" width="15"/>
    <col collapsed="false" customWidth="true" hidden="false" outlineLevel="0" max="28" min="28" style="100" width="16.34"/>
    <col collapsed="false" customWidth="true" hidden="false" outlineLevel="0" max="29" min="29" style="100" width="11"/>
    <col collapsed="false" customWidth="true" hidden="false" outlineLevel="0" max="30" min="30" style="100" width="15"/>
    <col collapsed="false" customWidth="true" hidden="false" outlineLevel="0" max="31" min="31" style="100" width="16.34"/>
    <col collapsed="false" customWidth="false" hidden="false" outlineLevel="0" max="43" min="32" style="100" width="8.5"/>
    <col collapsed="false" customWidth="true" hidden="true" outlineLevel="0" max="65" min="44" style="100" width="9.34"/>
    <col collapsed="false" customWidth="false" hidden="false" outlineLevel="0" max="1024" min="66" style="100" width="8.5"/>
  </cols>
  <sheetData>
    <row r="2" customFormat="false" ht="36.95" hidden="false" customHeight="true" outlineLevel="0" collapsed="false">
      <c r="L2" s="101" t="s">
        <v>4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AT2" s="102" t="s">
        <v>97</v>
      </c>
    </row>
    <row r="3" customFormat="false" ht="6.95" hidden="false" customHeight="true" outlineLevel="0" collapsed="false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5"/>
      <c r="AT3" s="102" t="s">
        <v>85</v>
      </c>
    </row>
    <row r="4" customFormat="false" ht="24.95" hidden="false" customHeight="true" outlineLevel="0" collapsed="false">
      <c r="B4" s="105"/>
      <c r="D4" s="106" t="s">
        <v>98</v>
      </c>
      <c r="L4" s="105"/>
      <c r="M4" s="107" t="s">
        <v>9</v>
      </c>
      <c r="AT4" s="102" t="s">
        <v>2</v>
      </c>
    </row>
    <row r="5" customFormat="false" ht="6.95" hidden="false" customHeight="true" outlineLevel="0" collapsed="false">
      <c r="B5" s="105"/>
      <c r="L5" s="105"/>
    </row>
    <row r="6" customFormat="false" ht="12" hidden="false" customHeight="true" outlineLevel="0" collapsed="false">
      <c r="B6" s="105"/>
      <c r="D6" s="108" t="s">
        <v>13</v>
      </c>
      <c r="L6" s="105"/>
    </row>
    <row r="7" customFormat="false" ht="16.5" hidden="false" customHeight="true" outlineLevel="0" collapsed="false">
      <c r="B7" s="105"/>
      <c r="E7" s="109" t="str">
        <f aca="false">'Rekapitulace stavby'!K6</f>
        <v>STAVEBNÍ ÚPRAVY OBJEKTU č.p.1144</v>
      </c>
      <c r="F7" s="109"/>
      <c r="G7" s="109"/>
      <c r="H7" s="109"/>
      <c r="L7" s="105"/>
    </row>
    <row r="8" s="113" customFormat="true" ht="12" hidden="false" customHeight="true" outlineLevel="0" collapsed="false">
      <c r="A8" s="110"/>
      <c r="B8" s="111"/>
      <c r="C8" s="110"/>
      <c r="D8" s="108" t="s">
        <v>99</v>
      </c>
      <c r="E8" s="110"/>
      <c r="F8" s="110"/>
      <c r="G8" s="110"/>
      <c r="H8" s="110"/>
      <c r="I8" s="110"/>
      <c r="J8" s="110"/>
      <c r="K8" s="110"/>
      <c r="L8" s="112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</row>
    <row r="9" s="113" customFormat="true" ht="16.5" hidden="false" customHeight="true" outlineLevel="0" collapsed="false">
      <c r="A9" s="110"/>
      <c r="B9" s="111"/>
      <c r="C9" s="110"/>
      <c r="D9" s="110"/>
      <c r="E9" s="114" t="s">
        <v>959</v>
      </c>
      <c r="F9" s="114"/>
      <c r="G9" s="114"/>
      <c r="H9" s="114"/>
      <c r="I9" s="110"/>
      <c r="J9" s="110"/>
      <c r="K9" s="110"/>
      <c r="L9" s="112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</row>
    <row r="10" s="113" customFormat="true" ht="12.8" hidden="false" customHeight="false" outlineLevel="0" collapsed="false">
      <c r="A10" s="110"/>
      <c r="B10" s="111"/>
      <c r="C10" s="110"/>
      <c r="D10" s="110"/>
      <c r="E10" s="110"/>
      <c r="F10" s="110"/>
      <c r="G10" s="110"/>
      <c r="H10" s="110"/>
      <c r="I10" s="110"/>
      <c r="J10" s="110"/>
      <c r="K10" s="110"/>
      <c r="L10" s="112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</row>
    <row r="11" s="113" customFormat="true" ht="12" hidden="false" customHeight="true" outlineLevel="0" collapsed="false">
      <c r="A11" s="110"/>
      <c r="B11" s="111"/>
      <c r="C11" s="110"/>
      <c r="D11" s="108" t="s">
        <v>16</v>
      </c>
      <c r="E11" s="110"/>
      <c r="F11" s="115"/>
      <c r="G11" s="110"/>
      <c r="H11" s="110"/>
      <c r="I11" s="108" t="s">
        <v>17</v>
      </c>
      <c r="J11" s="115"/>
      <c r="K11" s="110"/>
      <c r="L11" s="112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</row>
    <row r="12" s="113" customFormat="true" ht="12" hidden="false" customHeight="true" outlineLevel="0" collapsed="false">
      <c r="A12" s="110"/>
      <c r="B12" s="111"/>
      <c r="C12" s="110"/>
      <c r="D12" s="108" t="s">
        <v>19</v>
      </c>
      <c r="E12" s="110"/>
      <c r="F12" s="115" t="s">
        <v>20</v>
      </c>
      <c r="G12" s="110"/>
      <c r="H12" s="110"/>
      <c r="I12" s="108" t="s">
        <v>21</v>
      </c>
      <c r="J12" s="116" t="str">
        <f aca="false">'Rekapitulace stavby'!AN8</f>
        <v>9. 11. 2021</v>
      </c>
      <c r="K12" s="110"/>
      <c r="L12" s="112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</row>
    <row r="13" s="113" customFormat="true" ht="10.8" hidden="false" customHeight="true" outlineLevel="0" collapsed="false">
      <c r="A13" s="110"/>
      <c r="B13" s="111"/>
      <c r="C13" s="110"/>
      <c r="D13" s="110"/>
      <c r="E13" s="110"/>
      <c r="F13" s="110"/>
      <c r="G13" s="110"/>
      <c r="H13" s="110"/>
      <c r="I13" s="110"/>
      <c r="J13" s="110"/>
      <c r="K13" s="110"/>
      <c r="L13" s="112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</row>
    <row r="14" s="113" customFormat="true" ht="12" hidden="false" customHeight="true" outlineLevel="0" collapsed="false">
      <c r="A14" s="110"/>
      <c r="B14" s="111"/>
      <c r="C14" s="110"/>
      <c r="D14" s="108" t="s">
        <v>25</v>
      </c>
      <c r="E14" s="110"/>
      <c r="F14" s="110"/>
      <c r="G14" s="110"/>
      <c r="H14" s="110"/>
      <c r="I14" s="108" t="s">
        <v>26</v>
      </c>
      <c r="J14" s="115"/>
      <c r="K14" s="110"/>
      <c r="L14" s="112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</row>
    <row r="15" s="113" customFormat="true" ht="18" hidden="false" customHeight="true" outlineLevel="0" collapsed="false">
      <c r="A15" s="110"/>
      <c r="B15" s="111"/>
      <c r="C15" s="110"/>
      <c r="D15" s="110"/>
      <c r="E15" s="115" t="s">
        <v>27</v>
      </c>
      <c r="F15" s="110"/>
      <c r="G15" s="110"/>
      <c r="H15" s="110"/>
      <c r="I15" s="108" t="s">
        <v>28</v>
      </c>
      <c r="J15" s="115"/>
      <c r="K15" s="110"/>
      <c r="L15" s="112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</row>
    <row r="16" s="113" customFormat="true" ht="6.95" hidden="false" customHeight="true" outlineLevel="0" collapsed="false">
      <c r="A16" s="110"/>
      <c r="B16" s="111"/>
      <c r="C16" s="110"/>
      <c r="D16" s="110"/>
      <c r="E16" s="110"/>
      <c r="F16" s="110"/>
      <c r="G16" s="110"/>
      <c r="H16" s="110"/>
      <c r="I16" s="110"/>
      <c r="J16" s="110"/>
      <c r="K16" s="110"/>
      <c r="L16" s="112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</row>
    <row r="17" s="113" customFormat="true" ht="12" hidden="false" customHeight="true" outlineLevel="0" collapsed="false">
      <c r="A17" s="110"/>
      <c r="B17" s="111"/>
      <c r="C17" s="110"/>
      <c r="D17" s="108" t="s">
        <v>29</v>
      </c>
      <c r="E17" s="110"/>
      <c r="F17" s="110"/>
      <c r="G17" s="110"/>
      <c r="H17" s="110"/>
      <c r="I17" s="108" t="s">
        <v>26</v>
      </c>
      <c r="J17" s="115" t="n">
        <f aca="false">'Rekapitulace stavby'!AN13</f>
        <v>0</v>
      </c>
      <c r="K17" s="110"/>
      <c r="L17" s="112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</row>
    <row r="18" s="113" customFormat="true" ht="18" hidden="false" customHeight="true" outlineLevel="0" collapsed="false">
      <c r="A18" s="110"/>
      <c r="B18" s="111"/>
      <c r="C18" s="110"/>
      <c r="D18" s="110"/>
      <c r="E18" s="117" t="str">
        <f aca="false">'Rekapitulace stavby'!E14</f>
        <v> </v>
      </c>
      <c r="F18" s="117"/>
      <c r="G18" s="117"/>
      <c r="H18" s="117"/>
      <c r="I18" s="108" t="s">
        <v>28</v>
      </c>
      <c r="J18" s="115" t="n">
        <f aca="false">'Rekapitulace stavby'!AN14</f>
        <v>0</v>
      </c>
      <c r="K18" s="110"/>
      <c r="L18" s="112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</row>
    <row r="19" s="113" customFormat="true" ht="6.95" hidden="false" customHeight="true" outlineLevel="0" collapsed="false">
      <c r="A19" s="110"/>
      <c r="B19" s="111"/>
      <c r="C19" s="110"/>
      <c r="D19" s="110"/>
      <c r="E19" s="110"/>
      <c r="F19" s="110"/>
      <c r="G19" s="110"/>
      <c r="H19" s="110"/>
      <c r="I19" s="110"/>
      <c r="J19" s="110"/>
      <c r="K19" s="110"/>
      <c r="L19" s="112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</row>
    <row r="20" s="113" customFormat="true" ht="12" hidden="false" customHeight="true" outlineLevel="0" collapsed="false">
      <c r="A20" s="110"/>
      <c r="B20" s="111"/>
      <c r="C20" s="110"/>
      <c r="D20" s="108" t="s">
        <v>31</v>
      </c>
      <c r="E20" s="110"/>
      <c r="F20" s="110"/>
      <c r="G20" s="110"/>
      <c r="H20" s="110"/>
      <c r="I20" s="108" t="s">
        <v>26</v>
      </c>
      <c r="J20" s="115"/>
      <c r="K20" s="110"/>
      <c r="L20" s="112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</row>
    <row r="21" s="113" customFormat="true" ht="18" hidden="false" customHeight="true" outlineLevel="0" collapsed="false">
      <c r="A21" s="110"/>
      <c r="B21" s="111"/>
      <c r="C21" s="110"/>
      <c r="D21" s="110"/>
      <c r="E21" s="115" t="s">
        <v>32</v>
      </c>
      <c r="F21" s="110"/>
      <c r="G21" s="110"/>
      <c r="H21" s="110"/>
      <c r="I21" s="108" t="s">
        <v>28</v>
      </c>
      <c r="J21" s="115"/>
      <c r="K21" s="110"/>
      <c r="L21" s="112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</row>
    <row r="22" s="113" customFormat="true" ht="6.95" hidden="false" customHeight="true" outlineLevel="0" collapsed="false">
      <c r="A22" s="110"/>
      <c r="B22" s="111"/>
      <c r="C22" s="110"/>
      <c r="D22" s="110"/>
      <c r="E22" s="110"/>
      <c r="F22" s="110"/>
      <c r="G22" s="110"/>
      <c r="H22" s="110"/>
      <c r="I22" s="110"/>
      <c r="J22" s="110"/>
      <c r="K22" s="110"/>
      <c r="L22" s="112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</row>
    <row r="23" s="113" customFormat="true" ht="12" hidden="false" customHeight="true" outlineLevel="0" collapsed="false">
      <c r="A23" s="110"/>
      <c r="B23" s="111"/>
      <c r="C23" s="110"/>
      <c r="D23" s="108" t="s">
        <v>34</v>
      </c>
      <c r="E23" s="110"/>
      <c r="F23" s="110"/>
      <c r="G23" s="110"/>
      <c r="H23" s="110"/>
      <c r="I23" s="108" t="s">
        <v>26</v>
      </c>
      <c r="J23" s="115"/>
      <c r="K23" s="110"/>
      <c r="L23" s="112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</row>
    <row r="24" s="113" customFormat="true" ht="18" hidden="false" customHeight="true" outlineLevel="0" collapsed="false">
      <c r="A24" s="110"/>
      <c r="B24" s="111"/>
      <c r="C24" s="110"/>
      <c r="D24" s="110"/>
      <c r="E24" s="115" t="s">
        <v>32</v>
      </c>
      <c r="F24" s="110"/>
      <c r="G24" s="110"/>
      <c r="H24" s="110"/>
      <c r="I24" s="108" t="s">
        <v>28</v>
      </c>
      <c r="J24" s="115"/>
      <c r="K24" s="110"/>
      <c r="L24" s="112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</row>
    <row r="25" s="113" customFormat="true" ht="6.95" hidden="false" customHeight="true" outlineLevel="0" collapsed="false">
      <c r="A25" s="110"/>
      <c r="B25" s="111"/>
      <c r="C25" s="110"/>
      <c r="D25" s="110"/>
      <c r="E25" s="110"/>
      <c r="F25" s="110"/>
      <c r="G25" s="110"/>
      <c r="H25" s="110"/>
      <c r="I25" s="110"/>
      <c r="J25" s="110"/>
      <c r="K25" s="110"/>
      <c r="L25" s="112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</row>
    <row r="26" s="113" customFormat="true" ht="12" hidden="false" customHeight="true" outlineLevel="0" collapsed="false">
      <c r="A26" s="110"/>
      <c r="B26" s="111"/>
      <c r="C26" s="110"/>
      <c r="D26" s="108" t="s">
        <v>35</v>
      </c>
      <c r="E26" s="110"/>
      <c r="F26" s="110"/>
      <c r="G26" s="110"/>
      <c r="H26" s="110"/>
      <c r="I26" s="110"/>
      <c r="J26" s="110"/>
      <c r="K26" s="110"/>
      <c r="L26" s="112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</row>
    <row r="27" s="122" customFormat="true" ht="16.5" hidden="false" customHeight="true" outlineLevel="0" collapsed="false">
      <c r="A27" s="118"/>
      <c r="B27" s="119"/>
      <c r="C27" s="118"/>
      <c r="D27" s="118"/>
      <c r="E27" s="120"/>
      <c r="F27" s="120"/>
      <c r="G27" s="120"/>
      <c r="H27" s="120"/>
      <c r="I27" s="118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113" customFormat="true" ht="6.95" hidden="false" customHeight="true" outlineLevel="0" collapsed="false">
      <c r="A28" s="110"/>
      <c r="B28" s="111"/>
      <c r="C28" s="110"/>
      <c r="D28" s="110"/>
      <c r="E28" s="110"/>
      <c r="F28" s="110"/>
      <c r="G28" s="110"/>
      <c r="H28" s="110"/>
      <c r="I28" s="110"/>
      <c r="J28" s="110"/>
      <c r="K28" s="110"/>
      <c r="L28" s="112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</row>
    <row r="29" s="113" customFormat="true" ht="6.95" hidden="false" customHeight="true" outlineLevel="0" collapsed="false">
      <c r="A29" s="110"/>
      <c r="B29" s="111"/>
      <c r="C29" s="110"/>
      <c r="D29" s="123"/>
      <c r="E29" s="123"/>
      <c r="F29" s="123"/>
      <c r="G29" s="123"/>
      <c r="H29" s="123"/>
      <c r="I29" s="123"/>
      <c r="J29" s="123"/>
      <c r="K29" s="123"/>
      <c r="L29" s="112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</row>
    <row r="30" s="113" customFormat="true" ht="25.45" hidden="false" customHeight="true" outlineLevel="0" collapsed="false">
      <c r="A30" s="110"/>
      <c r="B30" s="111"/>
      <c r="C30" s="110"/>
      <c r="D30" s="124" t="s">
        <v>36</v>
      </c>
      <c r="E30" s="110"/>
      <c r="F30" s="110"/>
      <c r="G30" s="110"/>
      <c r="H30" s="110"/>
      <c r="I30" s="110"/>
      <c r="J30" s="125" t="n">
        <f aca="false">ROUND(J122, 2)</f>
        <v>0</v>
      </c>
      <c r="K30" s="110"/>
      <c r="L30" s="112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</row>
    <row r="31" s="113" customFormat="true" ht="6.95" hidden="false" customHeight="true" outlineLevel="0" collapsed="false">
      <c r="A31" s="110"/>
      <c r="B31" s="111"/>
      <c r="C31" s="110"/>
      <c r="D31" s="123"/>
      <c r="E31" s="123"/>
      <c r="F31" s="123"/>
      <c r="G31" s="123"/>
      <c r="H31" s="123"/>
      <c r="I31" s="123"/>
      <c r="J31" s="123"/>
      <c r="K31" s="123"/>
      <c r="L31" s="112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</row>
    <row r="32" s="113" customFormat="true" ht="14.4" hidden="false" customHeight="true" outlineLevel="0" collapsed="false">
      <c r="A32" s="110"/>
      <c r="B32" s="111"/>
      <c r="C32" s="110"/>
      <c r="D32" s="110"/>
      <c r="E32" s="110"/>
      <c r="F32" s="126" t="s">
        <v>38</v>
      </c>
      <c r="G32" s="110"/>
      <c r="H32" s="110"/>
      <c r="I32" s="126" t="s">
        <v>37</v>
      </c>
      <c r="J32" s="126" t="s">
        <v>39</v>
      </c>
      <c r="K32" s="110"/>
      <c r="L32" s="112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</row>
    <row r="33" s="113" customFormat="true" ht="14.4" hidden="false" customHeight="true" outlineLevel="0" collapsed="false">
      <c r="A33" s="110"/>
      <c r="B33" s="111"/>
      <c r="C33" s="110"/>
      <c r="D33" s="127" t="s">
        <v>40</v>
      </c>
      <c r="E33" s="108" t="s">
        <v>41</v>
      </c>
      <c r="F33" s="128" t="n">
        <f aca="false">ROUND((SUM(BE122:BE137)),  2)</f>
        <v>0</v>
      </c>
      <c r="G33" s="110"/>
      <c r="H33" s="110"/>
      <c r="I33" s="129" t="n">
        <v>0.21</v>
      </c>
      <c r="J33" s="128" t="n">
        <f aca="false">ROUND(((SUM(BE122:BE137))*I33),  2)</f>
        <v>0</v>
      </c>
      <c r="K33" s="110"/>
      <c r="L33" s="112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</row>
    <row r="34" s="113" customFormat="true" ht="14.4" hidden="false" customHeight="true" outlineLevel="0" collapsed="false">
      <c r="A34" s="110"/>
      <c r="B34" s="111"/>
      <c r="C34" s="110"/>
      <c r="D34" s="110"/>
      <c r="E34" s="108" t="s">
        <v>42</v>
      </c>
      <c r="F34" s="128" t="n">
        <f aca="false">ROUND((SUM(BF122:BF137)),  2)</f>
        <v>0</v>
      </c>
      <c r="G34" s="110"/>
      <c r="H34" s="110"/>
      <c r="I34" s="129" t="n">
        <v>0.15</v>
      </c>
      <c r="J34" s="128" t="n">
        <f aca="false">ROUND(((SUM(BF122:BF137))*I34),  2)</f>
        <v>0</v>
      </c>
      <c r="K34" s="110"/>
      <c r="L34" s="112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</row>
    <row r="35" s="113" customFormat="true" ht="14.4" hidden="true" customHeight="true" outlineLevel="0" collapsed="false">
      <c r="A35" s="110"/>
      <c r="B35" s="111"/>
      <c r="C35" s="110"/>
      <c r="D35" s="110"/>
      <c r="E35" s="108" t="s">
        <v>43</v>
      </c>
      <c r="F35" s="128" t="n">
        <f aca="false">ROUND((SUM(BG122:BG137)),  2)</f>
        <v>0</v>
      </c>
      <c r="G35" s="110"/>
      <c r="H35" s="110"/>
      <c r="I35" s="129" t="n">
        <v>0.21</v>
      </c>
      <c r="J35" s="128" t="n">
        <f aca="false">0</f>
        <v>0</v>
      </c>
      <c r="K35" s="110"/>
      <c r="L35" s="112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</row>
    <row r="36" s="113" customFormat="true" ht="14.4" hidden="true" customHeight="true" outlineLevel="0" collapsed="false">
      <c r="A36" s="110"/>
      <c r="B36" s="111"/>
      <c r="C36" s="110"/>
      <c r="D36" s="110"/>
      <c r="E36" s="108" t="s">
        <v>44</v>
      </c>
      <c r="F36" s="128" t="n">
        <f aca="false">ROUND((SUM(BH122:BH137)),  2)</f>
        <v>0</v>
      </c>
      <c r="G36" s="110"/>
      <c r="H36" s="110"/>
      <c r="I36" s="129" t="n">
        <v>0.15</v>
      </c>
      <c r="J36" s="128" t="n">
        <f aca="false">0</f>
        <v>0</v>
      </c>
      <c r="K36" s="110"/>
      <c r="L36" s="112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10"/>
    </row>
    <row r="37" s="113" customFormat="true" ht="14.4" hidden="true" customHeight="true" outlineLevel="0" collapsed="false">
      <c r="A37" s="110"/>
      <c r="B37" s="111"/>
      <c r="C37" s="110"/>
      <c r="D37" s="110"/>
      <c r="E37" s="108" t="s">
        <v>45</v>
      </c>
      <c r="F37" s="128" t="n">
        <f aca="false">ROUND((SUM(BI122:BI137)),  2)</f>
        <v>0</v>
      </c>
      <c r="G37" s="110"/>
      <c r="H37" s="110"/>
      <c r="I37" s="129" t="n">
        <v>0</v>
      </c>
      <c r="J37" s="128" t="n">
        <f aca="false">0</f>
        <v>0</v>
      </c>
      <c r="K37" s="110"/>
      <c r="L37" s="112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</row>
    <row r="38" s="113" customFormat="true" ht="6.95" hidden="false" customHeight="true" outlineLevel="0" collapsed="false">
      <c r="A38" s="110"/>
      <c r="B38" s="111"/>
      <c r="C38" s="110"/>
      <c r="D38" s="110"/>
      <c r="E38" s="110"/>
      <c r="F38" s="110"/>
      <c r="G38" s="110"/>
      <c r="H38" s="110"/>
      <c r="I38" s="110"/>
      <c r="J38" s="110"/>
      <c r="K38" s="110"/>
      <c r="L38" s="112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</row>
    <row r="39" s="113" customFormat="true" ht="25.45" hidden="false" customHeight="true" outlineLevel="0" collapsed="false">
      <c r="A39" s="110"/>
      <c r="B39" s="111"/>
      <c r="C39" s="130"/>
      <c r="D39" s="131" t="s">
        <v>46</v>
      </c>
      <c r="E39" s="132"/>
      <c r="F39" s="132"/>
      <c r="G39" s="133" t="s">
        <v>47</v>
      </c>
      <c r="H39" s="134" t="s">
        <v>48</v>
      </c>
      <c r="I39" s="132"/>
      <c r="J39" s="135" t="n">
        <f aca="false">SUM(J30:J37)</f>
        <v>0</v>
      </c>
      <c r="K39" s="136"/>
      <c r="L39" s="112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</row>
    <row r="40" s="113" customFormat="true" ht="14.4" hidden="false" customHeight="true" outlineLevel="0" collapsed="false">
      <c r="A40" s="110"/>
      <c r="B40" s="111"/>
      <c r="C40" s="110"/>
      <c r="D40" s="110"/>
      <c r="E40" s="110"/>
      <c r="F40" s="110"/>
      <c r="G40" s="110"/>
      <c r="H40" s="110"/>
      <c r="I40" s="110"/>
      <c r="J40" s="110"/>
      <c r="K40" s="110"/>
      <c r="L40" s="112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</row>
    <row r="41" customFormat="false" ht="14.4" hidden="false" customHeight="true" outlineLevel="0" collapsed="false">
      <c r="B41" s="105"/>
      <c r="L41" s="105"/>
    </row>
    <row r="42" customFormat="false" ht="14.4" hidden="false" customHeight="true" outlineLevel="0" collapsed="false">
      <c r="B42" s="105"/>
      <c r="L42" s="105"/>
    </row>
    <row r="43" customFormat="false" ht="14.4" hidden="false" customHeight="true" outlineLevel="0" collapsed="false">
      <c r="B43" s="105"/>
      <c r="L43" s="105"/>
    </row>
    <row r="44" customFormat="false" ht="14.4" hidden="false" customHeight="true" outlineLevel="0" collapsed="false">
      <c r="B44" s="105"/>
      <c r="L44" s="105"/>
    </row>
    <row r="45" customFormat="false" ht="14.4" hidden="false" customHeight="true" outlineLevel="0" collapsed="false">
      <c r="B45" s="105"/>
      <c r="L45" s="105"/>
    </row>
    <row r="46" customFormat="false" ht="14.4" hidden="false" customHeight="true" outlineLevel="0" collapsed="false">
      <c r="B46" s="105"/>
      <c r="L46" s="105"/>
    </row>
    <row r="47" customFormat="false" ht="14.4" hidden="false" customHeight="true" outlineLevel="0" collapsed="false">
      <c r="B47" s="105"/>
      <c r="L47" s="105"/>
    </row>
    <row r="48" customFormat="false" ht="14.4" hidden="false" customHeight="true" outlineLevel="0" collapsed="false">
      <c r="B48" s="105"/>
      <c r="L48" s="105"/>
    </row>
    <row r="49" customFormat="false" ht="14.4" hidden="false" customHeight="true" outlineLevel="0" collapsed="false">
      <c r="B49" s="105"/>
      <c r="L49" s="105"/>
    </row>
    <row r="50" s="113" customFormat="true" ht="14.4" hidden="false" customHeight="true" outlineLevel="0" collapsed="false">
      <c r="B50" s="112"/>
      <c r="D50" s="137" t="s">
        <v>49</v>
      </c>
      <c r="E50" s="138"/>
      <c r="F50" s="138"/>
      <c r="G50" s="137" t="s">
        <v>50</v>
      </c>
      <c r="H50" s="138"/>
      <c r="I50" s="138"/>
      <c r="J50" s="138"/>
      <c r="K50" s="138"/>
      <c r="L50" s="112"/>
    </row>
    <row r="51" customFormat="false" ht="12.8" hidden="false" customHeight="false" outlineLevel="0" collapsed="false">
      <c r="B51" s="105"/>
      <c r="L51" s="105"/>
    </row>
    <row r="52" customFormat="false" ht="12.8" hidden="false" customHeight="false" outlineLevel="0" collapsed="false">
      <c r="B52" s="105"/>
      <c r="L52" s="105"/>
    </row>
    <row r="53" customFormat="false" ht="12.8" hidden="false" customHeight="false" outlineLevel="0" collapsed="false">
      <c r="B53" s="105"/>
      <c r="L53" s="105"/>
    </row>
    <row r="54" customFormat="false" ht="12.8" hidden="false" customHeight="false" outlineLevel="0" collapsed="false">
      <c r="B54" s="105"/>
      <c r="L54" s="105"/>
    </row>
    <row r="55" customFormat="false" ht="12.8" hidden="false" customHeight="false" outlineLevel="0" collapsed="false">
      <c r="B55" s="105"/>
      <c r="L55" s="105"/>
    </row>
    <row r="56" customFormat="false" ht="12.8" hidden="false" customHeight="false" outlineLevel="0" collapsed="false">
      <c r="B56" s="105"/>
      <c r="L56" s="105"/>
    </row>
    <row r="57" customFormat="false" ht="12.8" hidden="false" customHeight="false" outlineLevel="0" collapsed="false">
      <c r="B57" s="105"/>
      <c r="L57" s="105"/>
    </row>
    <row r="58" customFormat="false" ht="12.8" hidden="false" customHeight="false" outlineLevel="0" collapsed="false">
      <c r="B58" s="105"/>
      <c r="L58" s="105"/>
    </row>
    <row r="59" customFormat="false" ht="12.8" hidden="false" customHeight="false" outlineLevel="0" collapsed="false">
      <c r="B59" s="105"/>
      <c r="L59" s="105"/>
    </row>
    <row r="60" s="113" customFormat="true" ht="12.8" hidden="false" customHeight="false" outlineLevel="0" collapsed="false">
      <c r="A60" s="110"/>
      <c r="B60" s="111"/>
      <c r="C60" s="110"/>
      <c r="D60" s="139" t="s">
        <v>51</v>
      </c>
      <c r="E60" s="140"/>
      <c r="F60" s="141" t="s">
        <v>52</v>
      </c>
      <c r="G60" s="139" t="s">
        <v>51</v>
      </c>
      <c r="H60" s="140"/>
      <c r="I60" s="140"/>
      <c r="J60" s="142" t="s">
        <v>52</v>
      </c>
      <c r="K60" s="140"/>
      <c r="L60" s="112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</row>
    <row r="61" customFormat="false" ht="12.8" hidden="false" customHeight="false" outlineLevel="0" collapsed="false">
      <c r="B61" s="105"/>
      <c r="L61" s="105"/>
    </row>
    <row r="62" customFormat="false" ht="12.8" hidden="false" customHeight="false" outlineLevel="0" collapsed="false">
      <c r="B62" s="105"/>
      <c r="L62" s="105"/>
    </row>
    <row r="63" customFormat="false" ht="12.8" hidden="false" customHeight="false" outlineLevel="0" collapsed="false">
      <c r="B63" s="105"/>
      <c r="L63" s="105"/>
    </row>
    <row r="64" s="113" customFormat="true" ht="12.8" hidden="false" customHeight="false" outlineLevel="0" collapsed="false">
      <c r="A64" s="110"/>
      <c r="B64" s="111"/>
      <c r="C64" s="110"/>
      <c r="D64" s="137" t="s">
        <v>53</v>
      </c>
      <c r="E64" s="143"/>
      <c r="F64" s="143"/>
      <c r="G64" s="137" t="s">
        <v>54</v>
      </c>
      <c r="H64" s="143"/>
      <c r="I64" s="143"/>
      <c r="J64" s="143"/>
      <c r="K64" s="143"/>
      <c r="L64" s="112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</row>
    <row r="65" customFormat="false" ht="12.8" hidden="false" customHeight="false" outlineLevel="0" collapsed="false">
      <c r="B65" s="105"/>
      <c r="L65" s="105"/>
    </row>
    <row r="66" customFormat="false" ht="12.8" hidden="false" customHeight="false" outlineLevel="0" collapsed="false">
      <c r="B66" s="105"/>
      <c r="L66" s="105"/>
    </row>
    <row r="67" customFormat="false" ht="12.8" hidden="false" customHeight="false" outlineLevel="0" collapsed="false">
      <c r="B67" s="105"/>
      <c r="L67" s="105"/>
    </row>
    <row r="68" customFormat="false" ht="12.8" hidden="false" customHeight="false" outlineLevel="0" collapsed="false">
      <c r="B68" s="105"/>
      <c r="L68" s="105"/>
    </row>
    <row r="69" customFormat="false" ht="12.8" hidden="false" customHeight="false" outlineLevel="0" collapsed="false">
      <c r="B69" s="105"/>
      <c r="L69" s="105"/>
    </row>
    <row r="70" customFormat="false" ht="12.8" hidden="false" customHeight="false" outlineLevel="0" collapsed="false">
      <c r="B70" s="105"/>
      <c r="L70" s="105"/>
    </row>
    <row r="71" customFormat="false" ht="12.8" hidden="false" customHeight="false" outlineLevel="0" collapsed="false">
      <c r="B71" s="105"/>
      <c r="L71" s="105"/>
    </row>
    <row r="72" customFormat="false" ht="12.8" hidden="false" customHeight="false" outlineLevel="0" collapsed="false">
      <c r="B72" s="105"/>
      <c r="L72" s="105"/>
    </row>
    <row r="73" customFormat="false" ht="12.8" hidden="false" customHeight="false" outlineLevel="0" collapsed="false">
      <c r="B73" s="105"/>
      <c r="L73" s="105"/>
    </row>
    <row r="74" s="113" customFormat="true" ht="12.8" hidden="false" customHeight="false" outlineLevel="0" collapsed="false">
      <c r="A74" s="110"/>
      <c r="B74" s="111"/>
      <c r="C74" s="110"/>
      <c r="D74" s="139" t="s">
        <v>51</v>
      </c>
      <c r="E74" s="140"/>
      <c r="F74" s="141" t="s">
        <v>52</v>
      </c>
      <c r="G74" s="139" t="s">
        <v>51</v>
      </c>
      <c r="H74" s="140"/>
      <c r="I74" s="140"/>
      <c r="J74" s="142" t="s">
        <v>52</v>
      </c>
      <c r="K74" s="140"/>
      <c r="L74" s="112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</row>
    <row r="75" s="113" customFormat="true" ht="14.4" hidden="false" customHeight="true" outlineLevel="0" collapsed="false">
      <c r="A75" s="110"/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12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</row>
    <row r="79" s="113" customFormat="true" ht="6.95" hidden="false" customHeight="true" outlineLevel="0" collapsed="false">
      <c r="A79" s="110"/>
      <c r="B79" s="146"/>
      <c r="C79" s="147"/>
      <c r="D79" s="147"/>
      <c r="E79" s="147"/>
      <c r="F79" s="147"/>
      <c r="G79" s="147"/>
      <c r="H79" s="147"/>
      <c r="I79" s="147"/>
      <c r="J79" s="147"/>
      <c r="K79" s="147"/>
      <c r="L79" s="112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</row>
    <row r="80" s="113" customFormat="true" ht="24.95" hidden="false" customHeight="true" outlineLevel="0" collapsed="false">
      <c r="A80" s="110"/>
      <c r="B80" s="111"/>
      <c r="C80" s="106" t="s">
        <v>101</v>
      </c>
      <c r="D80" s="110"/>
      <c r="E80" s="110"/>
      <c r="F80" s="110"/>
      <c r="G80" s="110"/>
      <c r="H80" s="110"/>
      <c r="I80" s="110"/>
      <c r="J80" s="110"/>
      <c r="K80" s="110"/>
      <c r="L80" s="112"/>
      <c r="S80" s="110"/>
      <c r="T80" s="110"/>
      <c r="U80" s="110"/>
      <c r="V80" s="110"/>
      <c r="W80" s="110"/>
      <c r="X80" s="110"/>
      <c r="Y80" s="110"/>
      <c r="Z80" s="110"/>
      <c r="AA80" s="110"/>
      <c r="AB80" s="110"/>
      <c r="AC80" s="110"/>
      <c r="AD80" s="110"/>
      <c r="AE80" s="110"/>
    </row>
    <row r="81" s="113" customFormat="true" ht="6.95" hidden="false" customHeight="true" outlineLevel="0" collapsed="false">
      <c r="A81" s="110"/>
      <c r="B81" s="111"/>
      <c r="C81" s="110"/>
      <c r="D81" s="110"/>
      <c r="E81" s="110"/>
      <c r="F81" s="110"/>
      <c r="G81" s="110"/>
      <c r="H81" s="110"/>
      <c r="I81" s="110"/>
      <c r="J81" s="110"/>
      <c r="K81" s="110"/>
      <c r="L81" s="112"/>
      <c r="S81" s="110"/>
      <c r="T81" s="110"/>
      <c r="U81" s="110"/>
      <c r="V81" s="110"/>
      <c r="W81" s="110"/>
      <c r="X81" s="110"/>
      <c r="Y81" s="110"/>
      <c r="Z81" s="110"/>
      <c r="AA81" s="110"/>
      <c r="AB81" s="110"/>
      <c r="AC81" s="110"/>
      <c r="AD81" s="110"/>
      <c r="AE81" s="110"/>
    </row>
    <row r="82" s="113" customFormat="true" ht="12" hidden="false" customHeight="true" outlineLevel="0" collapsed="false">
      <c r="A82" s="110"/>
      <c r="B82" s="111"/>
      <c r="C82" s="108" t="s">
        <v>13</v>
      </c>
      <c r="D82" s="110"/>
      <c r="E82" s="110"/>
      <c r="F82" s="110"/>
      <c r="G82" s="110"/>
      <c r="H82" s="110"/>
      <c r="I82" s="110"/>
      <c r="J82" s="110"/>
      <c r="K82" s="110"/>
      <c r="L82" s="112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</row>
    <row r="83" s="113" customFormat="true" ht="16.5" hidden="false" customHeight="true" outlineLevel="0" collapsed="false">
      <c r="A83" s="110"/>
      <c r="B83" s="111"/>
      <c r="C83" s="110"/>
      <c r="D83" s="110"/>
      <c r="E83" s="109" t="str">
        <f aca="false">E7</f>
        <v>STAVEBNÍ ÚPRAVY OBJEKTU č.p.1144</v>
      </c>
      <c r="F83" s="109"/>
      <c r="G83" s="109"/>
      <c r="H83" s="109"/>
      <c r="I83" s="110"/>
      <c r="J83" s="110"/>
      <c r="K83" s="110"/>
      <c r="L83" s="112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  <c r="AD83" s="110"/>
      <c r="AE83" s="110"/>
    </row>
    <row r="84" s="113" customFormat="true" ht="12" hidden="false" customHeight="true" outlineLevel="0" collapsed="false">
      <c r="A84" s="110"/>
      <c r="B84" s="111"/>
      <c r="C84" s="108" t="s">
        <v>99</v>
      </c>
      <c r="D84" s="110"/>
      <c r="E84" s="110"/>
      <c r="F84" s="110"/>
      <c r="G84" s="110"/>
      <c r="H84" s="110"/>
      <c r="I84" s="110"/>
      <c r="J84" s="110"/>
      <c r="K84" s="110"/>
      <c r="L84" s="112"/>
      <c r="S84" s="110"/>
      <c r="T84" s="110"/>
      <c r="U84" s="110"/>
      <c r="V84" s="110"/>
      <c r="W84" s="110"/>
      <c r="X84" s="110"/>
      <c r="Y84" s="110"/>
      <c r="Z84" s="110"/>
      <c r="AA84" s="110"/>
      <c r="AB84" s="110"/>
      <c r="AC84" s="110"/>
      <c r="AD84" s="110"/>
      <c r="AE84" s="110"/>
    </row>
    <row r="85" s="113" customFormat="true" ht="16.5" hidden="false" customHeight="true" outlineLevel="0" collapsed="false">
      <c r="A85" s="110"/>
      <c r="B85" s="111"/>
      <c r="C85" s="110"/>
      <c r="D85" s="110"/>
      <c r="E85" s="114" t="str">
        <f aca="false">E9</f>
        <v>05 - Zdravotechnika a vytápění</v>
      </c>
      <c r="F85" s="114"/>
      <c r="G85" s="114"/>
      <c r="H85" s="114"/>
      <c r="I85" s="110"/>
      <c r="J85" s="110"/>
      <c r="K85" s="110"/>
      <c r="L85" s="112"/>
      <c r="S85" s="110"/>
      <c r="T85" s="110"/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0"/>
    </row>
    <row r="86" s="113" customFormat="true" ht="6.95" hidden="false" customHeight="true" outlineLevel="0" collapsed="false">
      <c r="A86" s="110"/>
      <c r="B86" s="111"/>
      <c r="C86" s="110"/>
      <c r="D86" s="110"/>
      <c r="E86" s="110"/>
      <c r="F86" s="110"/>
      <c r="G86" s="110"/>
      <c r="H86" s="110"/>
      <c r="I86" s="110"/>
      <c r="J86" s="110"/>
      <c r="K86" s="110"/>
      <c r="L86" s="112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0"/>
      <c r="AD86" s="110"/>
      <c r="AE86" s="110"/>
    </row>
    <row r="87" s="113" customFormat="true" ht="12" hidden="false" customHeight="true" outlineLevel="0" collapsed="false">
      <c r="A87" s="110"/>
      <c r="B87" s="111"/>
      <c r="C87" s="108" t="s">
        <v>19</v>
      </c>
      <c r="D87" s="110"/>
      <c r="E87" s="110"/>
      <c r="F87" s="115" t="str">
        <f aca="false">F12</f>
        <v>Bystřice pod Hostýnem</v>
      </c>
      <c r="G87" s="110"/>
      <c r="H87" s="110"/>
      <c r="I87" s="108" t="s">
        <v>21</v>
      </c>
      <c r="J87" s="116" t="str">
        <f aca="false">IF(J12="","",J12)</f>
        <v>9. 11. 2021</v>
      </c>
      <c r="K87" s="110"/>
      <c r="L87" s="112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  <c r="AD87" s="110"/>
      <c r="AE87" s="110"/>
    </row>
    <row r="88" s="113" customFormat="true" ht="6.95" hidden="false" customHeight="true" outlineLevel="0" collapsed="false">
      <c r="A88" s="110"/>
      <c r="B88" s="111"/>
      <c r="C88" s="110"/>
      <c r="D88" s="110"/>
      <c r="E88" s="110"/>
      <c r="F88" s="110"/>
      <c r="G88" s="110"/>
      <c r="H88" s="110"/>
      <c r="I88" s="110"/>
      <c r="J88" s="110"/>
      <c r="K88" s="110"/>
      <c r="L88" s="112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</row>
    <row r="89" s="113" customFormat="true" ht="15.15" hidden="false" customHeight="true" outlineLevel="0" collapsed="false">
      <c r="A89" s="110"/>
      <c r="B89" s="111"/>
      <c r="C89" s="108" t="s">
        <v>25</v>
      </c>
      <c r="D89" s="110"/>
      <c r="E89" s="110"/>
      <c r="F89" s="115" t="str">
        <f aca="false">E15</f>
        <v>Město Bystřice pod Hostýnem</v>
      </c>
      <c r="G89" s="110"/>
      <c r="H89" s="110"/>
      <c r="I89" s="108" t="s">
        <v>31</v>
      </c>
      <c r="J89" s="148" t="str">
        <f aca="false">E21</f>
        <v>dnprojekce s.r.o.</v>
      </c>
      <c r="K89" s="110"/>
      <c r="L89" s="112"/>
      <c r="S89" s="110"/>
      <c r="T89" s="110"/>
      <c r="U89" s="110"/>
      <c r="V89" s="110"/>
      <c r="W89" s="110"/>
      <c r="X89" s="110"/>
      <c r="Y89" s="110"/>
      <c r="Z89" s="110"/>
      <c r="AA89" s="110"/>
      <c r="AB89" s="110"/>
      <c r="AC89" s="110"/>
      <c r="AD89" s="110"/>
      <c r="AE89" s="110"/>
    </row>
    <row r="90" s="113" customFormat="true" ht="15.15" hidden="false" customHeight="true" outlineLevel="0" collapsed="false">
      <c r="A90" s="110"/>
      <c r="B90" s="111"/>
      <c r="C90" s="108" t="s">
        <v>29</v>
      </c>
      <c r="D90" s="110"/>
      <c r="E90" s="110"/>
      <c r="F90" s="115" t="str">
        <f aca="false">IF(E18="","",E18)</f>
        <v> </v>
      </c>
      <c r="G90" s="110"/>
      <c r="H90" s="110"/>
      <c r="I90" s="108" t="s">
        <v>34</v>
      </c>
      <c r="J90" s="148" t="str">
        <f aca="false">E24</f>
        <v>dnprojekce s.r.o.</v>
      </c>
      <c r="K90" s="110"/>
      <c r="L90" s="112"/>
      <c r="S90" s="110"/>
      <c r="T90" s="110"/>
      <c r="U90" s="110"/>
      <c r="V90" s="110"/>
      <c r="W90" s="110"/>
      <c r="X90" s="110"/>
      <c r="Y90" s="110"/>
      <c r="Z90" s="110"/>
      <c r="AA90" s="110"/>
      <c r="AB90" s="110"/>
      <c r="AC90" s="110"/>
      <c r="AD90" s="110"/>
      <c r="AE90" s="110"/>
    </row>
    <row r="91" s="113" customFormat="true" ht="10.3" hidden="false" customHeight="true" outlineLevel="0" collapsed="false">
      <c r="A91" s="110"/>
      <c r="B91" s="111"/>
      <c r="C91" s="110"/>
      <c r="D91" s="110"/>
      <c r="E91" s="110"/>
      <c r="F91" s="110"/>
      <c r="G91" s="110"/>
      <c r="H91" s="110"/>
      <c r="I91" s="110"/>
      <c r="J91" s="110"/>
      <c r="K91" s="110"/>
      <c r="L91" s="112"/>
      <c r="S91" s="110"/>
      <c r="T91" s="110"/>
      <c r="U91" s="110"/>
      <c r="V91" s="110"/>
      <c r="W91" s="110"/>
      <c r="X91" s="110"/>
      <c r="Y91" s="110"/>
      <c r="Z91" s="110"/>
      <c r="AA91" s="110"/>
      <c r="AB91" s="110"/>
      <c r="AC91" s="110"/>
      <c r="AD91" s="110"/>
      <c r="AE91" s="110"/>
    </row>
    <row r="92" s="113" customFormat="true" ht="29.3" hidden="false" customHeight="true" outlineLevel="0" collapsed="false">
      <c r="A92" s="110"/>
      <c r="B92" s="111"/>
      <c r="C92" s="149" t="s">
        <v>102</v>
      </c>
      <c r="D92" s="130"/>
      <c r="E92" s="130"/>
      <c r="F92" s="130"/>
      <c r="G92" s="130"/>
      <c r="H92" s="130"/>
      <c r="I92" s="130"/>
      <c r="J92" s="150" t="s">
        <v>103</v>
      </c>
      <c r="K92" s="130"/>
      <c r="L92" s="112"/>
      <c r="S92" s="110"/>
      <c r="T92" s="110"/>
      <c r="U92" s="110"/>
      <c r="V92" s="110"/>
      <c r="W92" s="110"/>
      <c r="X92" s="110"/>
      <c r="Y92" s="110"/>
      <c r="Z92" s="110"/>
      <c r="AA92" s="110"/>
      <c r="AB92" s="110"/>
      <c r="AC92" s="110"/>
      <c r="AD92" s="110"/>
      <c r="AE92" s="110"/>
    </row>
    <row r="93" s="113" customFormat="true" ht="10.3" hidden="false" customHeight="true" outlineLevel="0" collapsed="false">
      <c r="A93" s="110"/>
      <c r="B93" s="111"/>
      <c r="C93" s="110"/>
      <c r="D93" s="110"/>
      <c r="E93" s="110"/>
      <c r="F93" s="110"/>
      <c r="G93" s="110"/>
      <c r="H93" s="110"/>
      <c r="I93" s="110"/>
      <c r="J93" s="110"/>
      <c r="K93" s="110"/>
      <c r="L93" s="112"/>
      <c r="S93" s="110"/>
      <c r="T93" s="110"/>
      <c r="U93" s="110"/>
      <c r="V93" s="110"/>
      <c r="W93" s="110"/>
      <c r="X93" s="110"/>
      <c r="Y93" s="110"/>
      <c r="Z93" s="110"/>
      <c r="AA93" s="110"/>
      <c r="AB93" s="110"/>
      <c r="AC93" s="110"/>
      <c r="AD93" s="110"/>
      <c r="AE93" s="110"/>
    </row>
    <row r="94" s="113" customFormat="true" ht="22.8" hidden="false" customHeight="true" outlineLevel="0" collapsed="false">
      <c r="A94" s="110"/>
      <c r="B94" s="111"/>
      <c r="C94" s="151" t="s">
        <v>104</v>
      </c>
      <c r="D94" s="110"/>
      <c r="E94" s="110"/>
      <c r="F94" s="110"/>
      <c r="G94" s="110"/>
      <c r="H94" s="110"/>
      <c r="I94" s="110"/>
      <c r="J94" s="125" t="n">
        <f aca="false">J122</f>
        <v>0</v>
      </c>
      <c r="K94" s="110"/>
      <c r="L94" s="112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U94" s="102" t="s">
        <v>105</v>
      </c>
    </row>
    <row r="95" s="152" customFormat="true" ht="24.95" hidden="false" customHeight="true" outlineLevel="0" collapsed="false">
      <c r="B95" s="153"/>
      <c r="D95" s="154" t="s">
        <v>112</v>
      </c>
      <c r="E95" s="155"/>
      <c r="F95" s="155"/>
      <c r="G95" s="155"/>
      <c r="H95" s="155"/>
      <c r="I95" s="155"/>
      <c r="J95" s="156" t="n">
        <f aca="false">J123</f>
        <v>0</v>
      </c>
      <c r="L95" s="153"/>
    </row>
    <row r="96" s="157" customFormat="true" ht="19.95" hidden="false" customHeight="true" outlineLevel="0" collapsed="false">
      <c r="B96" s="158"/>
      <c r="D96" s="159" t="s">
        <v>679</v>
      </c>
      <c r="E96" s="160"/>
      <c r="F96" s="160"/>
      <c r="G96" s="160"/>
      <c r="H96" s="160"/>
      <c r="I96" s="160"/>
      <c r="J96" s="161" t="n">
        <f aca="false">J124</f>
        <v>0</v>
      </c>
      <c r="L96" s="158"/>
    </row>
    <row r="97" s="157" customFormat="true" ht="19.95" hidden="false" customHeight="true" outlineLevel="0" collapsed="false">
      <c r="B97" s="158"/>
      <c r="D97" s="159" t="s">
        <v>960</v>
      </c>
      <c r="E97" s="160"/>
      <c r="F97" s="160"/>
      <c r="G97" s="160"/>
      <c r="H97" s="160"/>
      <c r="I97" s="160"/>
      <c r="J97" s="161" t="n">
        <f aca="false">J126</f>
        <v>0</v>
      </c>
      <c r="L97" s="158"/>
    </row>
    <row r="98" s="157" customFormat="true" ht="19.95" hidden="false" customHeight="true" outlineLevel="0" collapsed="false">
      <c r="B98" s="158"/>
      <c r="D98" s="159" t="s">
        <v>113</v>
      </c>
      <c r="E98" s="160"/>
      <c r="F98" s="160"/>
      <c r="G98" s="160"/>
      <c r="H98" s="160"/>
      <c r="I98" s="160"/>
      <c r="J98" s="161" t="n">
        <f aca="false">J128</f>
        <v>0</v>
      </c>
      <c r="L98" s="158"/>
    </row>
    <row r="99" s="157" customFormat="true" ht="19.95" hidden="false" customHeight="true" outlineLevel="0" collapsed="false">
      <c r="B99" s="158"/>
      <c r="D99" s="159" t="s">
        <v>961</v>
      </c>
      <c r="E99" s="160"/>
      <c r="F99" s="160"/>
      <c r="G99" s="160"/>
      <c r="H99" s="160"/>
      <c r="I99" s="160"/>
      <c r="J99" s="161" t="n">
        <f aca="false">J130</f>
        <v>0</v>
      </c>
      <c r="L99" s="158"/>
    </row>
    <row r="100" s="157" customFormat="true" ht="19.95" hidden="false" customHeight="true" outlineLevel="0" collapsed="false">
      <c r="B100" s="158"/>
      <c r="D100" s="159" t="s">
        <v>962</v>
      </c>
      <c r="E100" s="160"/>
      <c r="F100" s="160"/>
      <c r="G100" s="160"/>
      <c r="H100" s="160"/>
      <c r="I100" s="160"/>
      <c r="J100" s="161" t="n">
        <f aca="false">J132</f>
        <v>0</v>
      </c>
      <c r="L100" s="158"/>
    </row>
    <row r="101" s="152" customFormat="true" ht="24.95" hidden="false" customHeight="true" outlineLevel="0" collapsed="false">
      <c r="B101" s="153"/>
      <c r="D101" s="154" t="s">
        <v>963</v>
      </c>
      <c r="E101" s="155"/>
      <c r="F101" s="155"/>
      <c r="G101" s="155"/>
      <c r="H101" s="155"/>
      <c r="I101" s="155"/>
      <c r="J101" s="156" t="n">
        <f aca="false">J134</f>
        <v>0</v>
      </c>
      <c r="L101" s="153"/>
    </row>
    <row r="102" s="152" customFormat="true" ht="24.95" hidden="false" customHeight="true" outlineLevel="0" collapsed="false">
      <c r="B102" s="153"/>
      <c r="D102" s="154" t="s">
        <v>120</v>
      </c>
      <c r="E102" s="155"/>
      <c r="F102" s="155"/>
      <c r="G102" s="155"/>
      <c r="H102" s="155"/>
      <c r="I102" s="155"/>
      <c r="J102" s="156" t="n">
        <f aca="false">J136</f>
        <v>0</v>
      </c>
      <c r="L102" s="153"/>
    </row>
    <row r="103" s="113" customFormat="true" ht="21.85" hidden="false" customHeight="true" outlineLevel="0" collapsed="false">
      <c r="A103" s="110"/>
      <c r="B103" s="111"/>
      <c r="C103" s="110"/>
      <c r="D103" s="110"/>
      <c r="E103" s="110"/>
      <c r="F103" s="110"/>
      <c r="G103" s="110"/>
      <c r="H103" s="110"/>
      <c r="I103" s="110"/>
      <c r="J103" s="110"/>
      <c r="K103" s="110"/>
      <c r="L103" s="112"/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  <c r="AC103" s="110"/>
      <c r="AD103" s="110"/>
      <c r="AE103" s="110"/>
    </row>
    <row r="104" s="113" customFormat="true" ht="6.95" hidden="false" customHeight="true" outlineLevel="0" collapsed="false">
      <c r="A104" s="110"/>
      <c r="B104" s="144"/>
      <c r="C104" s="145"/>
      <c r="D104" s="145"/>
      <c r="E104" s="145"/>
      <c r="F104" s="145"/>
      <c r="G104" s="145"/>
      <c r="H104" s="145"/>
      <c r="I104" s="145"/>
      <c r="J104" s="145"/>
      <c r="K104" s="145"/>
      <c r="L104" s="112"/>
      <c r="S104" s="110"/>
      <c r="T104" s="110"/>
      <c r="U104" s="110"/>
      <c r="V104" s="110"/>
      <c r="W104" s="110"/>
      <c r="X104" s="110"/>
      <c r="Y104" s="110"/>
      <c r="Z104" s="110"/>
      <c r="AA104" s="110"/>
      <c r="AB104" s="110"/>
      <c r="AC104" s="110"/>
      <c r="AD104" s="110"/>
      <c r="AE104" s="110"/>
    </row>
    <row r="108" s="113" customFormat="true" ht="6.95" hidden="false" customHeight="true" outlineLevel="0" collapsed="false">
      <c r="A108" s="110"/>
      <c r="B108" s="146"/>
      <c r="C108" s="147"/>
      <c r="D108" s="147"/>
      <c r="E108" s="147"/>
      <c r="F108" s="147"/>
      <c r="G108" s="147"/>
      <c r="H108" s="147"/>
      <c r="I108" s="147"/>
      <c r="J108" s="147"/>
      <c r="K108" s="147"/>
      <c r="L108" s="112"/>
      <c r="S108" s="110"/>
      <c r="T108" s="110"/>
      <c r="U108" s="110"/>
      <c r="V108" s="110"/>
      <c r="W108" s="110"/>
      <c r="X108" s="110"/>
      <c r="Y108" s="110"/>
      <c r="Z108" s="110"/>
      <c r="AA108" s="110"/>
      <c r="AB108" s="110"/>
      <c r="AC108" s="110"/>
      <c r="AD108" s="110"/>
      <c r="AE108" s="110"/>
    </row>
    <row r="109" s="113" customFormat="true" ht="24.95" hidden="false" customHeight="true" outlineLevel="0" collapsed="false">
      <c r="A109" s="110"/>
      <c r="B109" s="111"/>
      <c r="C109" s="106" t="s">
        <v>121</v>
      </c>
      <c r="D109" s="110"/>
      <c r="E109" s="110"/>
      <c r="F109" s="110"/>
      <c r="G109" s="110"/>
      <c r="H109" s="110"/>
      <c r="I109" s="110"/>
      <c r="J109" s="110"/>
      <c r="K109" s="110"/>
      <c r="L109" s="112"/>
      <c r="S109" s="110"/>
      <c r="T109" s="110"/>
      <c r="U109" s="110"/>
      <c r="V109" s="110"/>
      <c r="W109" s="110"/>
      <c r="X109" s="110"/>
      <c r="Y109" s="110"/>
      <c r="Z109" s="110"/>
      <c r="AA109" s="110"/>
      <c r="AB109" s="110"/>
      <c r="AC109" s="110"/>
      <c r="AD109" s="110"/>
      <c r="AE109" s="110"/>
    </row>
    <row r="110" s="113" customFormat="true" ht="6.95" hidden="false" customHeight="true" outlineLevel="0" collapsed="false">
      <c r="A110" s="110"/>
      <c r="B110" s="111"/>
      <c r="C110" s="110"/>
      <c r="D110" s="110"/>
      <c r="E110" s="110"/>
      <c r="F110" s="110"/>
      <c r="G110" s="110"/>
      <c r="H110" s="110"/>
      <c r="I110" s="110"/>
      <c r="J110" s="110"/>
      <c r="K110" s="110"/>
      <c r="L110" s="112"/>
      <c r="S110" s="110"/>
      <c r="T110" s="110"/>
      <c r="U110" s="110"/>
      <c r="V110" s="110"/>
      <c r="W110" s="110"/>
      <c r="X110" s="110"/>
      <c r="Y110" s="110"/>
      <c r="Z110" s="110"/>
      <c r="AA110" s="110"/>
      <c r="AB110" s="110"/>
      <c r="AC110" s="110"/>
      <c r="AD110" s="110"/>
      <c r="AE110" s="110"/>
    </row>
    <row r="111" s="113" customFormat="true" ht="12" hidden="false" customHeight="true" outlineLevel="0" collapsed="false">
      <c r="A111" s="110"/>
      <c r="B111" s="111"/>
      <c r="C111" s="108" t="s">
        <v>13</v>
      </c>
      <c r="D111" s="110"/>
      <c r="E111" s="110"/>
      <c r="F111" s="110"/>
      <c r="G111" s="110"/>
      <c r="H111" s="110"/>
      <c r="I111" s="110"/>
      <c r="J111" s="110"/>
      <c r="K111" s="110"/>
      <c r="L111" s="112"/>
      <c r="S111" s="110"/>
      <c r="T111" s="110"/>
      <c r="U111" s="110"/>
      <c r="V111" s="110"/>
      <c r="W111" s="110"/>
      <c r="X111" s="110"/>
      <c r="Y111" s="110"/>
      <c r="Z111" s="110"/>
      <c r="AA111" s="110"/>
      <c r="AB111" s="110"/>
      <c r="AC111" s="110"/>
      <c r="AD111" s="110"/>
      <c r="AE111" s="110"/>
    </row>
    <row r="112" s="113" customFormat="true" ht="16.5" hidden="false" customHeight="true" outlineLevel="0" collapsed="false">
      <c r="A112" s="110"/>
      <c r="B112" s="111"/>
      <c r="C112" s="110"/>
      <c r="D112" s="110"/>
      <c r="E112" s="109" t="str">
        <f aca="false">E7</f>
        <v>STAVEBNÍ ÚPRAVY OBJEKTU č.p.1144</v>
      </c>
      <c r="F112" s="109"/>
      <c r="G112" s="109"/>
      <c r="H112" s="109"/>
      <c r="I112" s="110"/>
      <c r="J112" s="110"/>
      <c r="K112" s="110"/>
      <c r="L112" s="112"/>
      <c r="S112" s="110"/>
      <c r="T112" s="110"/>
      <c r="U112" s="110"/>
      <c r="V112" s="110"/>
      <c r="W112" s="110"/>
      <c r="X112" s="110"/>
      <c r="Y112" s="110"/>
      <c r="Z112" s="110"/>
      <c r="AA112" s="110"/>
      <c r="AB112" s="110"/>
      <c r="AC112" s="110"/>
      <c r="AD112" s="110"/>
      <c r="AE112" s="110"/>
    </row>
    <row r="113" s="113" customFormat="true" ht="12" hidden="false" customHeight="true" outlineLevel="0" collapsed="false">
      <c r="A113" s="110"/>
      <c r="B113" s="111"/>
      <c r="C113" s="108" t="s">
        <v>99</v>
      </c>
      <c r="D113" s="110"/>
      <c r="E113" s="110"/>
      <c r="F113" s="110"/>
      <c r="G113" s="110"/>
      <c r="H113" s="110"/>
      <c r="I113" s="110"/>
      <c r="J113" s="110"/>
      <c r="K113" s="110"/>
      <c r="L113" s="112"/>
      <c r="S113" s="110"/>
      <c r="T113" s="110"/>
      <c r="U113" s="110"/>
      <c r="V113" s="110"/>
      <c r="W113" s="110"/>
      <c r="X113" s="110"/>
      <c r="Y113" s="110"/>
      <c r="Z113" s="110"/>
      <c r="AA113" s="110"/>
      <c r="AB113" s="110"/>
      <c r="AC113" s="110"/>
      <c r="AD113" s="110"/>
      <c r="AE113" s="110"/>
    </row>
    <row r="114" s="113" customFormat="true" ht="16.5" hidden="false" customHeight="true" outlineLevel="0" collapsed="false">
      <c r="A114" s="110"/>
      <c r="B114" s="111"/>
      <c r="C114" s="110"/>
      <c r="D114" s="110"/>
      <c r="E114" s="114" t="str">
        <f aca="false">E9</f>
        <v>05 - Zdravotechnika a vytápění</v>
      </c>
      <c r="F114" s="114"/>
      <c r="G114" s="114"/>
      <c r="H114" s="114"/>
      <c r="I114" s="110"/>
      <c r="J114" s="110"/>
      <c r="K114" s="110"/>
      <c r="L114" s="112"/>
      <c r="S114" s="110"/>
      <c r="T114" s="110"/>
      <c r="U114" s="110"/>
      <c r="V114" s="110"/>
      <c r="W114" s="110"/>
      <c r="X114" s="110"/>
      <c r="Y114" s="110"/>
      <c r="Z114" s="110"/>
      <c r="AA114" s="110"/>
      <c r="AB114" s="110"/>
      <c r="AC114" s="110"/>
      <c r="AD114" s="110"/>
      <c r="AE114" s="110"/>
    </row>
    <row r="115" s="113" customFormat="true" ht="6.95" hidden="false" customHeight="true" outlineLevel="0" collapsed="false">
      <c r="A115" s="110"/>
      <c r="B115" s="111"/>
      <c r="C115" s="110"/>
      <c r="D115" s="110"/>
      <c r="E115" s="110"/>
      <c r="F115" s="110"/>
      <c r="G115" s="110"/>
      <c r="H115" s="110"/>
      <c r="I115" s="110"/>
      <c r="J115" s="110"/>
      <c r="K115" s="110"/>
      <c r="L115" s="112"/>
      <c r="S115" s="110"/>
      <c r="T115" s="110"/>
      <c r="U115" s="110"/>
      <c r="V115" s="110"/>
      <c r="W115" s="110"/>
      <c r="X115" s="110"/>
      <c r="Y115" s="110"/>
      <c r="Z115" s="110"/>
      <c r="AA115" s="110"/>
      <c r="AB115" s="110"/>
      <c r="AC115" s="110"/>
      <c r="AD115" s="110"/>
      <c r="AE115" s="110"/>
    </row>
    <row r="116" s="113" customFormat="true" ht="12" hidden="false" customHeight="true" outlineLevel="0" collapsed="false">
      <c r="A116" s="110"/>
      <c r="B116" s="111"/>
      <c r="C116" s="108" t="s">
        <v>19</v>
      </c>
      <c r="D116" s="110"/>
      <c r="E116" s="110"/>
      <c r="F116" s="115" t="str">
        <f aca="false">F12</f>
        <v>Bystřice pod Hostýnem</v>
      </c>
      <c r="G116" s="110"/>
      <c r="H116" s="110"/>
      <c r="I116" s="108" t="s">
        <v>21</v>
      </c>
      <c r="J116" s="116" t="str">
        <f aca="false">IF(J12="","",J12)</f>
        <v>9. 11. 2021</v>
      </c>
      <c r="K116" s="110"/>
      <c r="L116" s="112"/>
      <c r="S116" s="110"/>
      <c r="T116" s="110"/>
      <c r="U116" s="110"/>
      <c r="V116" s="110"/>
      <c r="W116" s="110"/>
      <c r="X116" s="110"/>
      <c r="Y116" s="110"/>
      <c r="Z116" s="110"/>
      <c r="AA116" s="110"/>
      <c r="AB116" s="110"/>
      <c r="AC116" s="110"/>
      <c r="AD116" s="110"/>
      <c r="AE116" s="110"/>
    </row>
    <row r="117" s="113" customFormat="true" ht="6.95" hidden="false" customHeight="true" outlineLevel="0" collapsed="false">
      <c r="A117" s="110"/>
      <c r="B117" s="111"/>
      <c r="C117" s="110"/>
      <c r="D117" s="110"/>
      <c r="E117" s="110"/>
      <c r="F117" s="110"/>
      <c r="G117" s="110"/>
      <c r="H117" s="110"/>
      <c r="I117" s="110"/>
      <c r="J117" s="110"/>
      <c r="K117" s="110"/>
      <c r="L117" s="112"/>
      <c r="S117" s="110"/>
      <c r="T117" s="110"/>
      <c r="U117" s="110"/>
      <c r="V117" s="110"/>
      <c r="W117" s="110"/>
      <c r="X117" s="110"/>
      <c r="Y117" s="110"/>
      <c r="Z117" s="110"/>
      <c r="AA117" s="110"/>
      <c r="AB117" s="110"/>
      <c r="AC117" s="110"/>
      <c r="AD117" s="110"/>
      <c r="AE117" s="110"/>
    </row>
    <row r="118" s="113" customFormat="true" ht="15.15" hidden="false" customHeight="true" outlineLevel="0" collapsed="false">
      <c r="A118" s="110"/>
      <c r="B118" s="111"/>
      <c r="C118" s="108" t="s">
        <v>25</v>
      </c>
      <c r="D118" s="110"/>
      <c r="E118" s="110"/>
      <c r="F118" s="115" t="str">
        <f aca="false">E15</f>
        <v>Město Bystřice pod Hostýnem</v>
      </c>
      <c r="G118" s="110"/>
      <c r="H118" s="110"/>
      <c r="I118" s="108" t="s">
        <v>31</v>
      </c>
      <c r="J118" s="148" t="str">
        <f aca="false">E21</f>
        <v>dnprojekce s.r.o.</v>
      </c>
      <c r="K118" s="110"/>
      <c r="L118" s="112"/>
      <c r="S118" s="110"/>
      <c r="T118" s="110"/>
      <c r="U118" s="110"/>
      <c r="V118" s="110"/>
      <c r="W118" s="110"/>
      <c r="X118" s="110"/>
      <c r="Y118" s="110"/>
      <c r="Z118" s="110"/>
      <c r="AA118" s="110"/>
      <c r="AB118" s="110"/>
      <c r="AC118" s="110"/>
      <c r="AD118" s="110"/>
      <c r="AE118" s="110"/>
    </row>
    <row r="119" s="113" customFormat="true" ht="15.15" hidden="false" customHeight="true" outlineLevel="0" collapsed="false">
      <c r="A119" s="110"/>
      <c r="B119" s="111"/>
      <c r="C119" s="108" t="s">
        <v>29</v>
      </c>
      <c r="D119" s="110"/>
      <c r="E119" s="110"/>
      <c r="F119" s="115" t="str">
        <f aca="false">IF(E18="","",E18)</f>
        <v> </v>
      </c>
      <c r="G119" s="110"/>
      <c r="H119" s="110"/>
      <c r="I119" s="108" t="s">
        <v>34</v>
      </c>
      <c r="J119" s="148" t="str">
        <f aca="false">E24</f>
        <v>dnprojekce s.r.o.</v>
      </c>
      <c r="K119" s="110"/>
      <c r="L119" s="112"/>
      <c r="S119" s="110"/>
      <c r="T119" s="110"/>
      <c r="U119" s="110"/>
      <c r="V119" s="110"/>
      <c r="W119" s="110"/>
      <c r="X119" s="110"/>
      <c r="Y119" s="110"/>
      <c r="Z119" s="110"/>
      <c r="AA119" s="110"/>
      <c r="AB119" s="110"/>
      <c r="AC119" s="110"/>
      <c r="AD119" s="110"/>
      <c r="AE119" s="110"/>
    </row>
    <row r="120" s="113" customFormat="true" ht="10.3" hidden="false" customHeight="true" outlineLevel="0" collapsed="false">
      <c r="A120" s="110"/>
      <c r="B120" s="111"/>
      <c r="C120" s="110"/>
      <c r="D120" s="110"/>
      <c r="E120" s="110"/>
      <c r="F120" s="110"/>
      <c r="G120" s="110"/>
      <c r="H120" s="110"/>
      <c r="I120" s="110"/>
      <c r="J120" s="110"/>
      <c r="K120" s="110"/>
      <c r="L120" s="112"/>
      <c r="S120" s="110"/>
      <c r="T120" s="110"/>
      <c r="U120" s="110"/>
      <c r="V120" s="110"/>
      <c r="W120" s="110"/>
      <c r="X120" s="110"/>
      <c r="Y120" s="110"/>
      <c r="Z120" s="110"/>
      <c r="AA120" s="110"/>
      <c r="AB120" s="110"/>
      <c r="AC120" s="110"/>
      <c r="AD120" s="110"/>
      <c r="AE120" s="110"/>
    </row>
    <row r="121" s="172" customFormat="true" ht="29.3" hidden="false" customHeight="true" outlineLevel="0" collapsed="false">
      <c r="A121" s="162"/>
      <c r="B121" s="163"/>
      <c r="C121" s="164" t="s">
        <v>122</v>
      </c>
      <c r="D121" s="165" t="s">
        <v>61</v>
      </c>
      <c r="E121" s="165" t="s">
        <v>57</v>
      </c>
      <c r="F121" s="165" t="s">
        <v>58</v>
      </c>
      <c r="G121" s="165" t="s">
        <v>123</v>
      </c>
      <c r="H121" s="165" t="s">
        <v>124</v>
      </c>
      <c r="I121" s="165" t="s">
        <v>125</v>
      </c>
      <c r="J121" s="166" t="s">
        <v>103</v>
      </c>
      <c r="K121" s="167" t="s">
        <v>126</v>
      </c>
      <c r="L121" s="168"/>
      <c r="M121" s="169"/>
      <c r="N121" s="170" t="s">
        <v>40</v>
      </c>
      <c r="O121" s="170" t="s">
        <v>127</v>
      </c>
      <c r="P121" s="170" t="s">
        <v>128</v>
      </c>
      <c r="Q121" s="170" t="s">
        <v>129</v>
      </c>
      <c r="R121" s="170" t="s">
        <v>130</v>
      </c>
      <c r="S121" s="170" t="s">
        <v>131</v>
      </c>
      <c r="T121" s="171" t="s">
        <v>132</v>
      </c>
      <c r="U121" s="162"/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/>
    </row>
    <row r="122" s="113" customFormat="true" ht="22.8" hidden="false" customHeight="true" outlineLevel="0" collapsed="false">
      <c r="A122" s="110"/>
      <c r="B122" s="111"/>
      <c r="C122" s="173" t="s">
        <v>133</v>
      </c>
      <c r="D122" s="110"/>
      <c r="E122" s="110"/>
      <c r="F122" s="110"/>
      <c r="G122" s="110"/>
      <c r="H122" s="110"/>
      <c r="I122" s="110"/>
      <c r="J122" s="174" t="n">
        <f aca="false">BK122</f>
        <v>0</v>
      </c>
      <c r="K122" s="110"/>
      <c r="L122" s="111"/>
      <c r="M122" s="175"/>
      <c r="N122" s="176"/>
      <c r="O122" s="123"/>
      <c r="P122" s="177" t="n">
        <f aca="false">P123+P134+P136</f>
        <v>0</v>
      </c>
      <c r="Q122" s="123"/>
      <c r="R122" s="177" t="n">
        <f aca="false">R123+R134+R136</f>
        <v>0</v>
      </c>
      <c r="S122" s="123"/>
      <c r="T122" s="178" t="n">
        <f aca="false">T123+T134+T136</f>
        <v>0</v>
      </c>
      <c r="U122" s="110"/>
      <c r="V122" s="110"/>
      <c r="W122" s="110"/>
      <c r="X122" s="110"/>
      <c r="Y122" s="110"/>
      <c r="Z122" s="110"/>
      <c r="AA122" s="110"/>
      <c r="AB122" s="110"/>
      <c r="AC122" s="110"/>
      <c r="AD122" s="110"/>
      <c r="AE122" s="110"/>
      <c r="AT122" s="102" t="s">
        <v>75</v>
      </c>
      <c r="AU122" s="102" t="s">
        <v>105</v>
      </c>
      <c r="BK122" s="179" t="n">
        <f aca="false">BK123+BK134+BK136</f>
        <v>0</v>
      </c>
    </row>
    <row r="123" s="180" customFormat="true" ht="25.9" hidden="false" customHeight="true" outlineLevel="0" collapsed="false">
      <c r="B123" s="181"/>
      <c r="D123" s="182" t="s">
        <v>75</v>
      </c>
      <c r="E123" s="183" t="s">
        <v>201</v>
      </c>
      <c r="F123" s="183" t="s">
        <v>202</v>
      </c>
      <c r="J123" s="184" t="n">
        <f aca="false">BK123</f>
        <v>0</v>
      </c>
      <c r="L123" s="181"/>
      <c r="M123" s="185"/>
      <c r="N123" s="186"/>
      <c r="O123" s="186"/>
      <c r="P123" s="187" t="n">
        <f aca="false">P124+P126+P128+P130+P132</f>
        <v>0</v>
      </c>
      <c r="Q123" s="186"/>
      <c r="R123" s="187" t="n">
        <f aca="false">R124+R126+R128+R130+R132</f>
        <v>0</v>
      </c>
      <c r="S123" s="186"/>
      <c r="T123" s="188" t="n">
        <f aca="false">T124+T126+T128+T130+T132</f>
        <v>0</v>
      </c>
      <c r="AR123" s="182" t="s">
        <v>85</v>
      </c>
      <c r="AT123" s="189" t="s">
        <v>75</v>
      </c>
      <c r="AU123" s="189" t="s">
        <v>76</v>
      </c>
      <c r="AY123" s="182" t="s">
        <v>136</v>
      </c>
      <c r="BK123" s="190" t="n">
        <f aca="false">BK124+BK126+BK128+BK130+BK132</f>
        <v>0</v>
      </c>
    </row>
    <row r="124" s="180" customFormat="true" ht="22.8" hidden="false" customHeight="true" outlineLevel="0" collapsed="false">
      <c r="B124" s="181"/>
      <c r="D124" s="182" t="s">
        <v>75</v>
      </c>
      <c r="E124" s="191" t="s">
        <v>802</v>
      </c>
      <c r="F124" s="191" t="s">
        <v>803</v>
      </c>
      <c r="J124" s="192" t="n">
        <f aca="false">BK124</f>
        <v>0</v>
      </c>
      <c r="L124" s="181"/>
      <c r="M124" s="185"/>
      <c r="N124" s="186"/>
      <c r="O124" s="186"/>
      <c r="P124" s="187" t="n">
        <f aca="false">P125</f>
        <v>0</v>
      </c>
      <c r="Q124" s="186"/>
      <c r="R124" s="187" t="n">
        <f aca="false">R125</f>
        <v>0</v>
      </c>
      <c r="S124" s="186"/>
      <c r="T124" s="188" t="n">
        <f aca="false">T125</f>
        <v>0</v>
      </c>
      <c r="AR124" s="182" t="s">
        <v>85</v>
      </c>
      <c r="AT124" s="189" t="s">
        <v>75</v>
      </c>
      <c r="AU124" s="189" t="s">
        <v>18</v>
      </c>
      <c r="AY124" s="182" t="s">
        <v>136</v>
      </c>
      <c r="BK124" s="190" t="n">
        <f aca="false">BK125</f>
        <v>0</v>
      </c>
    </row>
    <row r="125" s="113" customFormat="true" ht="16.5" hidden="false" customHeight="true" outlineLevel="0" collapsed="false">
      <c r="A125" s="110"/>
      <c r="B125" s="111"/>
      <c r="C125" s="193" t="s">
        <v>18</v>
      </c>
      <c r="D125" s="193" t="s">
        <v>139</v>
      </c>
      <c r="E125" s="194" t="s">
        <v>964</v>
      </c>
      <c r="F125" s="195" t="s">
        <v>965</v>
      </c>
      <c r="G125" s="196" t="s">
        <v>238</v>
      </c>
      <c r="H125" s="197" t="n">
        <v>1</v>
      </c>
      <c r="I125" s="198" t="n">
        <v>0</v>
      </c>
      <c r="J125" s="199" t="n">
        <f aca="false">ROUND(I125*H125,2)</f>
        <v>0</v>
      </c>
      <c r="K125" s="200"/>
      <c r="L125" s="111"/>
      <c r="M125" s="201"/>
      <c r="N125" s="202" t="s">
        <v>41</v>
      </c>
      <c r="O125" s="203" t="n">
        <v>0</v>
      </c>
      <c r="P125" s="203" t="n">
        <f aca="false">O125*H125</f>
        <v>0</v>
      </c>
      <c r="Q125" s="203" t="n">
        <v>0</v>
      </c>
      <c r="R125" s="203" t="n">
        <f aca="false">Q125*H125</f>
        <v>0</v>
      </c>
      <c r="S125" s="203" t="n">
        <v>0</v>
      </c>
      <c r="T125" s="204" t="n">
        <f aca="false">S125*H125</f>
        <v>0</v>
      </c>
      <c r="U125" s="110"/>
      <c r="V125" s="110"/>
      <c r="W125" s="110"/>
      <c r="X125" s="110"/>
      <c r="Y125" s="110"/>
      <c r="Z125" s="110"/>
      <c r="AA125" s="110"/>
      <c r="AB125" s="110"/>
      <c r="AC125" s="110"/>
      <c r="AD125" s="110"/>
      <c r="AE125" s="110"/>
      <c r="AR125" s="205" t="s">
        <v>209</v>
      </c>
      <c r="AT125" s="205" t="s">
        <v>139</v>
      </c>
      <c r="AU125" s="205" t="s">
        <v>85</v>
      </c>
      <c r="AY125" s="102" t="s">
        <v>136</v>
      </c>
      <c r="BE125" s="206" t="n">
        <f aca="false">IF(N125="základní",J125,0)</f>
        <v>0</v>
      </c>
      <c r="BF125" s="206" t="n">
        <f aca="false">IF(N125="snížená",J125,0)</f>
        <v>0</v>
      </c>
      <c r="BG125" s="206" t="n">
        <f aca="false">IF(N125="zákl. přenesená",J125,0)</f>
        <v>0</v>
      </c>
      <c r="BH125" s="206" t="n">
        <f aca="false">IF(N125="sníž. přenesená",J125,0)</f>
        <v>0</v>
      </c>
      <c r="BI125" s="206" t="n">
        <f aca="false">IF(N125="nulová",J125,0)</f>
        <v>0</v>
      </c>
      <c r="BJ125" s="102" t="s">
        <v>18</v>
      </c>
      <c r="BK125" s="206" t="n">
        <f aca="false">ROUND(I125*H125,2)</f>
        <v>0</v>
      </c>
      <c r="BL125" s="102" t="s">
        <v>209</v>
      </c>
      <c r="BM125" s="205" t="s">
        <v>966</v>
      </c>
    </row>
    <row r="126" s="180" customFormat="true" ht="22.8" hidden="false" customHeight="true" outlineLevel="0" collapsed="false">
      <c r="B126" s="181"/>
      <c r="D126" s="182" t="s">
        <v>75</v>
      </c>
      <c r="E126" s="191" t="s">
        <v>967</v>
      </c>
      <c r="F126" s="191" t="s">
        <v>968</v>
      </c>
      <c r="J126" s="192" t="n">
        <f aca="false">BK126</f>
        <v>0</v>
      </c>
      <c r="L126" s="181"/>
      <c r="M126" s="185"/>
      <c r="N126" s="186"/>
      <c r="O126" s="186"/>
      <c r="P126" s="187" t="n">
        <f aca="false">P127</f>
        <v>0</v>
      </c>
      <c r="Q126" s="186"/>
      <c r="R126" s="187" t="n">
        <f aca="false">R127</f>
        <v>0</v>
      </c>
      <c r="S126" s="186"/>
      <c r="T126" s="188" t="n">
        <f aca="false">T127</f>
        <v>0</v>
      </c>
      <c r="AR126" s="182" t="s">
        <v>85</v>
      </c>
      <c r="AT126" s="189" t="s">
        <v>75</v>
      </c>
      <c r="AU126" s="189" t="s">
        <v>18</v>
      </c>
      <c r="AY126" s="182" t="s">
        <v>136</v>
      </c>
      <c r="BK126" s="190" t="n">
        <f aca="false">BK127</f>
        <v>0</v>
      </c>
    </row>
    <row r="127" s="113" customFormat="true" ht="16.5" hidden="false" customHeight="true" outlineLevel="0" collapsed="false">
      <c r="A127" s="110"/>
      <c r="B127" s="111"/>
      <c r="C127" s="193" t="s">
        <v>85</v>
      </c>
      <c r="D127" s="193" t="s">
        <v>139</v>
      </c>
      <c r="E127" s="194" t="s">
        <v>969</v>
      </c>
      <c r="F127" s="195" t="s">
        <v>970</v>
      </c>
      <c r="G127" s="196" t="s">
        <v>238</v>
      </c>
      <c r="H127" s="197" t="n">
        <v>1</v>
      </c>
      <c r="I127" s="198" t="n">
        <v>0</v>
      </c>
      <c r="J127" s="199" t="n">
        <f aca="false">ROUND(I127*H127,2)</f>
        <v>0</v>
      </c>
      <c r="K127" s="200"/>
      <c r="L127" s="111"/>
      <c r="M127" s="201"/>
      <c r="N127" s="202" t="s">
        <v>41</v>
      </c>
      <c r="O127" s="203" t="n">
        <v>0</v>
      </c>
      <c r="P127" s="203" t="n">
        <f aca="false">O127*H127</f>
        <v>0</v>
      </c>
      <c r="Q127" s="203" t="n">
        <v>0</v>
      </c>
      <c r="R127" s="203" t="n">
        <f aca="false">Q127*H127</f>
        <v>0</v>
      </c>
      <c r="S127" s="203" t="n">
        <v>0</v>
      </c>
      <c r="T127" s="204" t="n">
        <f aca="false">S127*H127</f>
        <v>0</v>
      </c>
      <c r="U127" s="110"/>
      <c r="V127" s="110"/>
      <c r="W127" s="110"/>
      <c r="X127" s="110"/>
      <c r="Y127" s="110"/>
      <c r="Z127" s="110"/>
      <c r="AA127" s="110"/>
      <c r="AB127" s="110"/>
      <c r="AC127" s="110"/>
      <c r="AD127" s="110"/>
      <c r="AE127" s="110"/>
      <c r="AR127" s="205" t="s">
        <v>209</v>
      </c>
      <c r="AT127" s="205" t="s">
        <v>139</v>
      </c>
      <c r="AU127" s="205" t="s">
        <v>85</v>
      </c>
      <c r="AY127" s="102" t="s">
        <v>136</v>
      </c>
      <c r="BE127" s="206" t="n">
        <f aca="false">IF(N127="základní",J127,0)</f>
        <v>0</v>
      </c>
      <c r="BF127" s="206" t="n">
        <f aca="false">IF(N127="snížená",J127,0)</f>
        <v>0</v>
      </c>
      <c r="BG127" s="206" t="n">
        <f aca="false">IF(N127="zákl. přenesená",J127,0)</f>
        <v>0</v>
      </c>
      <c r="BH127" s="206" t="n">
        <f aca="false">IF(N127="sníž. přenesená",J127,0)</f>
        <v>0</v>
      </c>
      <c r="BI127" s="206" t="n">
        <f aca="false">IF(N127="nulová",J127,0)</f>
        <v>0</v>
      </c>
      <c r="BJ127" s="102" t="s">
        <v>18</v>
      </c>
      <c r="BK127" s="206" t="n">
        <f aca="false">ROUND(I127*H127,2)</f>
        <v>0</v>
      </c>
      <c r="BL127" s="102" t="s">
        <v>209</v>
      </c>
      <c r="BM127" s="205" t="s">
        <v>971</v>
      </c>
    </row>
    <row r="128" s="180" customFormat="true" ht="22.8" hidden="false" customHeight="true" outlineLevel="0" collapsed="false">
      <c r="B128" s="181"/>
      <c r="D128" s="182" t="s">
        <v>75</v>
      </c>
      <c r="E128" s="191" t="s">
        <v>203</v>
      </c>
      <c r="F128" s="191" t="s">
        <v>204</v>
      </c>
      <c r="J128" s="192" t="n">
        <f aca="false">BK128</f>
        <v>0</v>
      </c>
      <c r="L128" s="181"/>
      <c r="M128" s="185"/>
      <c r="N128" s="186"/>
      <c r="O128" s="186"/>
      <c r="P128" s="187" t="n">
        <f aca="false">P129</f>
        <v>0</v>
      </c>
      <c r="Q128" s="186"/>
      <c r="R128" s="187" t="n">
        <f aca="false">R129</f>
        <v>0</v>
      </c>
      <c r="S128" s="186"/>
      <c r="T128" s="188" t="n">
        <f aca="false">T129</f>
        <v>0</v>
      </c>
      <c r="AR128" s="182" t="s">
        <v>85</v>
      </c>
      <c r="AT128" s="189" t="s">
        <v>75</v>
      </c>
      <c r="AU128" s="189" t="s">
        <v>18</v>
      </c>
      <c r="AY128" s="182" t="s">
        <v>136</v>
      </c>
      <c r="BK128" s="190" t="n">
        <f aca="false">BK129</f>
        <v>0</v>
      </c>
    </row>
    <row r="129" s="113" customFormat="true" ht="16.5" hidden="false" customHeight="true" outlineLevel="0" collapsed="false">
      <c r="A129" s="110"/>
      <c r="B129" s="111"/>
      <c r="C129" s="193" t="s">
        <v>137</v>
      </c>
      <c r="D129" s="193" t="s">
        <v>139</v>
      </c>
      <c r="E129" s="194" t="s">
        <v>972</v>
      </c>
      <c r="F129" s="195" t="s">
        <v>973</v>
      </c>
      <c r="G129" s="196" t="s">
        <v>238</v>
      </c>
      <c r="H129" s="197" t="n">
        <v>1</v>
      </c>
      <c r="I129" s="198" t="n">
        <v>0</v>
      </c>
      <c r="J129" s="199" t="n">
        <f aca="false">ROUND(I129*H129,2)</f>
        <v>0</v>
      </c>
      <c r="K129" s="200"/>
      <c r="L129" s="111"/>
      <c r="M129" s="201"/>
      <c r="N129" s="202" t="s">
        <v>41</v>
      </c>
      <c r="O129" s="203" t="n">
        <v>0</v>
      </c>
      <c r="P129" s="203" t="n">
        <f aca="false">O129*H129</f>
        <v>0</v>
      </c>
      <c r="Q129" s="203" t="n">
        <v>0</v>
      </c>
      <c r="R129" s="203" t="n">
        <f aca="false">Q129*H129</f>
        <v>0</v>
      </c>
      <c r="S129" s="203" t="n">
        <v>0</v>
      </c>
      <c r="T129" s="204" t="n">
        <f aca="false">S129*H129</f>
        <v>0</v>
      </c>
      <c r="U129" s="110"/>
      <c r="V129" s="110"/>
      <c r="W129" s="110"/>
      <c r="X129" s="110"/>
      <c r="Y129" s="110"/>
      <c r="Z129" s="110"/>
      <c r="AA129" s="110"/>
      <c r="AB129" s="110"/>
      <c r="AC129" s="110"/>
      <c r="AD129" s="110"/>
      <c r="AE129" s="110"/>
      <c r="AR129" s="205" t="s">
        <v>209</v>
      </c>
      <c r="AT129" s="205" t="s">
        <v>139</v>
      </c>
      <c r="AU129" s="205" t="s">
        <v>85</v>
      </c>
      <c r="AY129" s="102" t="s">
        <v>136</v>
      </c>
      <c r="BE129" s="206" t="n">
        <f aca="false">IF(N129="základní",J129,0)</f>
        <v>0</v>
      </c>
      <c r="BF129" s="206" t="n">
        <f aca="false">IF(N129="snížená",J129,0)</f>
        <v>0</v>
      </c>
      <c r="BG129" s="206" t="n">
        <f aca="false">IF(N129="zákl. přenesená",J129,0)</f>
        <v>0</v>
      </c>
      <c r="BH129" s="206" t="n">
        <f aca="false">IF(N129="sníž. přenesená",J129,0)</f>
        <v>0</v>
      </c>
      <c r="BI129" s="206" t="n">
        <f aca="false">IF(N129="nulová",J129,0)</f>
        <v>0</v>
      </c>
      <c r="BJ129" s="102" t="s">
        <v>18</v>
      </c>
      <c r="BK129" s="206" t="n">
        <f aca="false">ROUND(I129*H129,2)</f>
        <v>0</v>
      </c>
      <c r="BL129" s="102" t="s">
        <v>209</v>
      </c>
      <c r="BM129" s="205" t="s">
        <v>974</v>
      </c>
    </row>
    <row r="130" s="180" customFormat="true" ht="22.8" hidden="false" customHeight="true" outlineLevel="0" collapsed="false">
      <c r="B130" s="181"/>
      <c r="D130" s="182" t="s">
        <v>75</v>
      </c>
      <c r="E130" s="191" t="s">
        <v>975</v>
      </c>
      <c r="F130" s="191" t="s">
        <v>976</v>
      </c>
      <c r="J130" s="192" t="n">
        <f aca="false">BK130</f>
        <v>0</v>
      </c>
      <c r="L130" s="181"/>
      <c r="M130" s="185"/>
      <c r="N130" s="186"/>
      <c r="O130" s="186"/>
      <c r="P130" s="187" t="n">
        <f aca="false">P131</f>
        <v>0</v>
      </c>
      <c r="Q130" s="186"/>
      <c r="R130" s="187" t="n">
        <f aca="false">R131</f>
        <v>0</v>
      </c>
      <c r="S130" s="186"/>
      <c r="T130" s="188" t="n">
        <f aca="false">T131</f>
        <v>0</v>
      </c>
      <c r="AR130" s="182" t="s">
        <v>85</v>
      </c>
      <c r="AT130" s="189" t="s">
        <v>75</v>
      </c>
      <c r="AU130" s="189" t="s">
        <v>18</v>
      </c>
      <c r="AY130" s="182" t="s">
        <v>136</v>
      </c>
      <c r="BK130" s="190" t="n">
        <f aca="false">BK131</f>
        <v>0</v>
      </c>
    </row>
    <row r="131" s="113" customFormat="true" ht="16.5" hidden="false" customHeight="true" outlineLevel="0" collapsed="false">
      <c r="A131" s="110"/>
      <c r="B131" s="111"/>
      <c r="C131" s="193" t="s">
        <v>143</v>
      </c>
      <c r="D131" s="193" t="s">
        <v>139</v>
      </c>
      <c r="E131" s="194" t="s">
        <v>977</v>
      </c>
      <c r="F131" s="195" t="s">
        <v>978</v>
      </c>
      <c r="G131" s="196" t="s">
        <v>238</v>
      </c>
      <c r="H131" s="197" t="n">
        <v>1</v>
      </c>
      <c r="I131" s="198" t="n">
        <v>0</v>
      </c>
      <c r="J131" s="199" t="n">
        <f aca="false">ROUND(I131*H131,2)</f>
        <v>0</v>
      </c>
      <c r="K131" s="200"/>
      <c r="L131" s="111"/>
      <c r="M131" s="201"/>
      <c r="N131" s="202" t="s">
        <v>41</v>
      </c>
      <c r="O131" s="203" t="n">
        <v>0</v>
      </c>
      <c r="P131" s="203" t="n">
        <f aca="false">O131*H131</f>
        <v>0</v>
      </c>
      <c r="Q131" s="203" t="n">
        <v>0</v>
      </c>
      <c r="R131" s="203" t="n">
        <f aca="false">Q131*H131</f>
        <v>0</v>
      </c>
      <c r="S131" s="203" t="n">
        <v>0</v>
      </c>
      <c r="T131" s="204" t="n">
        <f aca="false">S131*H131</f>
        <v>0</v>
      </c>
      <c r="U131" s="110"/>
      <c r="V131" s="110"/>
      <c r="W131" s="110"/>
      <c r="X131" s="110"/>
      <c r="Y131" s="110"/>
      <c r="Z131" s="110"/>
      <c r="AA131" s="110"/>
      <c r="AB131" s="110"/>
      <c r="AC131" s="110"/>
      <c r="AD131" s="110"/>
      <c r="AE131" s="110"/>
      <c r="AR131" s="205" t="s">
        <v>209</v>
      </c>
      <c r="AT131" s="205" t="s">
        <v>139</v>
      </c>
      <c r="AU131" s="205" t="s">
        <v>85</v>
      </c>
      <c r="AY131" s="102" t="s">
        <v>136</v>
      </c>
      <c r="BE131" s="206" t="n">
        <f aca="false">IF(N131="základní",J131,0)</f>
        <v>0</v>
      </c>
      <c r="BF131" s="206" t="n">
        <f aca="false">IF(N131="snížená",J131,0)</f>
        <v>0</v>
      </c>
      <c r="BG131" s="206" t="n">
        <f aca="false">IF(N131="zákl. přenesená",J131,0)</f>
        <v>0</v>
      </c>
      <c r="BH131" s="206" t="n">
        <f aca="false">IF(N131="sníž. přenesená",J131,0)</f>
        <v>0</v>
      </c>
      <c r="BI131" s="206" t="n">
        <f aca="false">IF(N131="nulová",J131,0)</f>
        <v>0</v>
      </c>
      <c r="BJ131" s="102" t="s">
        <v>18</v>
      </c>
      <c r="BK131" s="206" t="n">
        <f aca="false">ROUND(I131*H131,2)</f>
        <v>0</v>
      </c>
      <c r="BL131" s="102" t="s">
        <v>209</v>
      </c>
      <c r="BM131" s="205" t="s">
        <v>979</v>
      </c>
    </row>
    <row r="132" s="180" customFormat="true" ht="22.8" hidden="false" customHeight="true" outlineLevel="0" collapsed="false">
      <c r="B132" s="181"/>
      <c r="D132" s="182" t="s">
        <v>75</v>
      </c>
      <c r="E132" s="191" t="s">
        <v>980</v>
      </c>
      <c r="F132" s="191" t="s">
        <v>981</v>
      </c>
      <c r="J132" s="192" t="n">
        <f aca="false">BK132</f>
        <v>0</v>
      </c>
      <c r="L132" s="181"/>
      <c r="M132" s="185"/>
      <c r="N132" s="186"/>
      <c r="O132" s="186"/>
      <c r="P132" s="187" t="n">
        <f aca="false">P133</f>
        <v>0</v>
      </c>
      <c r="Q132" s="186"/>
      <c r="R132" s="187" t="n">
        <f aca="false">R133</f>
        <v>0</v>
      </c>
      <c r="S132" s="186"/>
      <c r="T132" s="188" t="n">
        <f aca="false">T133</f>
        <v>0</v>
      </c>
      <c r="AR132" s="182" t="s">
        <v>85</v>
      </c>
      <c r="AT132" s="189" t="s">
        <v>75</v>
      </c>
      <c r="AU132" s="189" t="s">
        <v>18</v>
      </c>
      <c r="AY132" s="182" t="s">
        <v>136</v>
      </c>
      <c r="BK132" s="190" t="n">
        <f aca="false">BK133</f>
        <v>0</v>
      </c>
    </row>
    <row r="133" s="113" customFormat="true" ht="16.5" hidden="false" customHeight="true" outlineLevel="0" collapsed="false">
      <c r="A133" s="110"/>
      <c r="B133" s="111"/>
      <c r="C133" s="193" t="s">
        <v>170</v>
      </c>
      <c r="D133" s="193" t="s">
        <v>139</v>
      </c>
      <c r="E133" s="194" t="s">
        <v>982</v>
      </c>
      <c r="F133" s="195" t="s">
        <v>981</v>
      </c>
      <c r="G133" s="196" t="s">
        <v>238</v>
      </c>
      <c r="H133" s="197" t="n">
        <v>1</v>
      </c>
      <c r="I133" s="198" t="n">
        <v>0</v>
      </c>
      <c r="J133" s="199" t="n">
        <f aca="false">ROUND(I133*H133,2)</f>
        <v>0</v>
      </c>
      <c r="K133" s="200"/>
      <c r="L133" s="111"/>
      <c r="M133" s="201"/>
      <c r="N133" s="202" t="s">
        <v>41</v>
      </c>
      <c r="O133" s="203" t="n">
        <v>0</v>
      </c>
      <c r="P133" s="203" t="n">
        <f aca="false">O133*H133</f>
        <v>0</v>
      </c>
      <c r="Q133" s="203" t="n">
        <v>0</v>
      </c>
      <c r="R133" s="203" t="n">
        <f aca="false">Q133*H133</f>
        <v>0</v>
      </c>
      <c r="S133" s="203" t="n">
        <v>0</v>
      </c>
      <c r="T133" s="204" t="n">
        <f aca="false">S133*H133</f>
        <v>0</v>
      </c>
      <c r="U133" s="110"/>
      <c r="V133" s="110"/>
      <c r="W133" s="110"/>
      <c r="X133" s="110"/>
      <c r="Y133" s="110"/>
      <c r="Z133" s="110"/>
      <c r="AA133" s="110"/>
      <c r="AB133" s="110"/>
      <c r="AC133" s="110"/>
      <c r="AD133" s="110"/>
      <c r="AE133" s="110"/>
      <c r="AR133" s="205" t="s">
        <v>209</v>
      </c>
      <c r="AT133" s="205" t="s">
        <v>139</v>
      </c>
      <c r="AU133" s="205" t="s">
        <v>85</v>
      </c>
      <c r="AY133" s="102" t="s">
        <v>136</v>
      </c>
      <c r="BE133" s="206" t="n">
        <f aca="false">IF(N133="základní",J133,0)</f>
        <v>0</v>
      </c>
      <c r="BF133" s="206" t="n">
        <f aca="false">IF(N133="snížená",J133,0)</f>
        <v>0</v>
      </c>
      <c r="BG133" s="206" t="n">
        <f aca="false">IF(N133="zákl. přenesená",J133,0)</f>
        <v>0</v>
      </c>
      <c r="BH133" s="206" t="n">
        <f aca="false">IF(N133="sníž. přenesená",J133,0)</f>
        <v>0</v>
      </c>
      <c r="BI133" s="206" t="n">
        <f aca="false">IF(N133="nulová",J133,0)</f>
        <v>0</v>
      </c>
      <c r="BJ133" s="102" t="s">
        <v>18</v>
      </c>
      <c r="BK133" s="206" t="n">
        <f aca="false">ROUND(I133*H133,2)</f>
        <v>0</v>
      </c>
      <c r="BL133" s="102" t="s">
        <v>209</v>
      </c>
      <c r="BM133" s="205" t="s">
        <v>983</v>
      </c>
    </row>
    <row r="134" s="180" customFormat="true" ht="25.9" hidden="false" customHeight="true" outlineLevel="0" collapsed="false">
      <c r="B134" s="181"/>
      <c r="D134" s="182" t="s">
        <v>75</v>
      </c>
      <c r="E134" s="183" t="s">
        <v>984</v>
      </c>
      <c r="F134" s="183" t="s">
        <v>985</v>
      </c>
      <c r="J134" s="184" t="n">
        <f aca="false">BK134</f>
        <v>0</v>
      </c>
      <c r="L134" s="181"/>
      <c r="M134" s="185"/>
      <c r="N134" s="186"/>
      <c r="O134" s="186"/>
      <c r="P134" s="187" t="n">
        <f aca="false">P135</f>
        <v>0</v>
      </c>
      <c r="Q134" s="186"/>
      <c r="R134" s="187" t="n">
        <f aca="false">R135</f>
        <v>0</v>
      </c>
      <c r="S134" s="186"/>
      <c r="T134" s="188" t="n">
        <f aca="false">T135</f>
        <v>0</v>
      </c>
      <c r="AR134" s="182" t="s">
        <v>143</v>
      </c>
      <c r="AT134" s="189" t="s">
        <v>75</v>
      </c>
      <c r="AU134" s="189" t="s">
        <v>76</v>
      </c>
      <c r="AY134" s="182" t="s">
        <v>136</v>
      </c>
      <c r="BK134" s="190" t="n">
        <f aca="false">BK135</f>
        <v>0</v>
      </c>
    </row>
    <row r="135" s="113" customFormat="true" ht="16.5" hidden="false" customHeight="true" outlineLevel="0" collapsed="false">
      <c r="A135" s="110"/>
      <c r="B135" s="111"/>
      <c r="C135" s="193" t="s">
        <v>150</v>
      </c>
      <c r="D135" s="193" t="s">
        <v>139</v>
      </c>
      <c r="E135" s="194" t="s">
        <v>984</v>
      </c>
      <c r="F135" s="195" t="s">
        <v>986</v>
      </c>
      <c r="G135" s="196" t="s">
        <v>238</v>
      </c>
      <c r="H135" s="197" t="n">
        <v>1</v>
      </c>
      <c r="I135" s="198" t="n">
        <v>0</v>
      </c>
      <c r="J135" s="199" t="n">
        <f aca="false">ROUND(I135*H135,2)</f>
        <v>0</v>
      </c>
      <c r="K135" s="200"/>
      <c r="L135" s="111"/>
      <c r="M135" s="201"/>
      <c r="N135" s="202" t="s">
        <v>41</v>
      </c>
      <c r="O135" s="203" t="n">
        <v>0</v>
      </c>
      <c r="P135" s="203" t="n">
        <f aca="false">O135*H135</f>
        <v>0</v>
      </c>
      <c r="Q135" s="203" t="n">
        <v>0</v>
      </c>
      <c r="R135" s="203" t="n">
        <f aca="false">Q135*H135</f>
        <v>0</v>
      </c>
      <c r="S135" s="203" t="n">
        <v>0</v>
      </c>
      <c r="T135" s="204" t="n">
        <f aca="false">S135*H135</f>
        <v>0</v>
      </c>
      <c r="U135" s="110"/>
      <c r="V135" s="110"/>
      <c r="W135" s="110"/>
      <c r="X135" s="110"/>
      <c r="Y135" s="110"/>
      <c r="Z135" s="110"/>
      <c r="AA135" s="110"/>
      <c r="AB135" s="110"/>
      <c r="AC135" s="110"/>
      <c r="AD135" s="110"/>
      <c r="AE135" s="110"/>
      <c r="AR135" s="205" t="s">
        <v>987</v>
      </c>
      <c r="AT135" s="205" t="s">
        <v>139</v>
      </c>
      <c r="AU135" s="205" t="s">
        <v>18</v>
      </c>
      <c r="AY135" s="102" t="s">
        <v>136</v>
      </c>
      <c r="BE135" s="206" t="n">
        <f aca="false">IF(N135="základní",J135,0)</f>
        <v>0</v>
      </c>
      <c r="BF135" s="206" t="n">
        <f aca="false">IF(N135="snížená",J135,0)</f>
        <v>0</v>
      </c>
      <c r="BG135" s="206" t="n">
        <f aca="false">IF(N135="zákl. přenesená",J135,0)</f>
        <v>0</v>
      </c>
      <c r="BH135" s="206" t="n">
        <f aca="false">IF(N135="sníž. přenesená",J135,0)</f>
        <v>0</v>
      </c>
      <c r="BI135" s="206" t="n">
        <f aca="false">IF(N135="nulová",J135,0)</f>
        <v>0</v>
      </c>
      <c r="BJ135" s="102" t="s">
        <v>18</v>
      </c>
      <c r="BK135" s="206" t="n">
        <f aca="false">ROUND(I135*H135,2)</f>
        <v>0</v>
      </c>
      <c r="BL135" s="102" t="s">
        <v>987</v>
      </c>
      <c r="BM135" s="205" t="s">
        <v>988</v>
      </c>
    </row>
    <row r="136" s="180" customFormat="true" ht="25.9" hidden="false" customHeight="true" outlineLevel="0" collapsed="false">
      <c r="B136" s="181"/>
      <c r="D136" s="182" t="s">
        <v>75</v>
      </c>
      <c r="E136" s="183" t="s">
        <v>439</v>
      </c>
      <c r="F136" s="183" t="s">
        <v>440</v>
      </c>
      <c r="J136" s="184" t="n">
        <f aca="false">BK136</f>
        <v>0</v>
      </c>
      <c r="L136" s="181"/>
      <c r="M136" s="185"/>
      <c r="N136" s="186"/>
      <c r="O136" s="186"/>
      <c r="P136" s="187" t="n">
        <f aca="false">P137</f>
        <v>0</v>
      </c>
      <c r="Q136" s="186"/>
      <c r="R136" s="187" t="n">
        <f aca="false">R137</f>
        <v>0</v>
      </c>
      <c r="S136" s="186"/>
      <c r="T136" s="188" t="n">
        <f aca="false">T137</f>
        <v>0</v>
      </c>
      <c r="AR136" s="182" t="s">
        <v>170</v>
      </c>
      <c r="AT136" s="189" t="s">
        <v>75</v>
      </c>
      <c r="AU136" s="189" t="s">
        <v>76</v>
      </c>
      <c r="AY136" s="182" t="s">
        <v>136</v>
      </c>
      <c r="BK136" s="190" t="n">
        <f aca="false">BK137</f>
        <v>0</v>
      </c>
    </row>
    <row r="137" s="113" customFormat="true" ht="24.15" hidden="false" customHeight="true" outlineLevel="0" collapsed="false">
      <c r="A137" s="110"/>
      <c r="B137" s="111"/>
      <c r="C137" s="193" t="s">
        <v>179</v>
      </c>
      <c r="D137" s="193" t="s">
        <v>139</v>
      </c>
      <c r="E137" s="194" t="s">
        <v>442</v>
      </c>
      <c r="F137" s="195" t="s">
        <v>443</v>
      </c>
      <c r="G137" s="196" t="s">
        <v>231</v>
      </c>
      <c r="H137" s="197" t="n">
        <v>2003.4</v>
      </c>
      <c r="I137" s="198" t="n">
        <v>0</v>
      </c>
      <c r="J137" s="199" t="n">
        <f aca="false">ROUND(I137*H137,2)</f>
        <v>0</v>
      </c>
      <c r="K137" s="200"/>
      <c r="L137" s="111"/>
      <c r="M137" s="246"/>
      <c r="N137" s="247" t="s">
        <v>41</v>
      </c>
      <c r="O137" s="248" t="n">
        <v>0</v>
      </c>
      <c r="P137" s="248" t="n">
        <f aca="false">O137*H137</f>
        <v>0</v>
      </c>
      <c r="Q137" s="248" t="n">
        <v>0</v>
      </c>
      <c r="R137" s="248" t="n">
        <f aca="false">Q137*H137</f>
        <v>0</v>
      </c>
      <c r="S137" s="248" t="n">
        <v>0</v>
      </c>
      <c r="T137" s="249" t="n">
        <f aca="false">S137*H137</f>
        <v>0</v>
      </c>
      <c r="U137" s="110"/>
      <c r="V137" s="110"/>
      <c r="W137" s="110"/>
      <c r="X137" s="110"/>
      <c r="Y137" s="110"/>
      <c r="Z137" s="110"/>
      <c r="AA137" s="110"/>
      <c r="AB137" s="110"/>
      <c r="AC137" s="110"/>
      <c r="AD137" s="110"/>
      <c r="AE137" s="110"/>
      <c r="AR137" s="205" t="s">
        <v>444</v>
      </c>
      <c r="AT137" s="205" t="s">
        <v>139</v>
      </c>
      <c r="AU137" s="205" t="s">
        <v>18</v>
      </c>
      <c r="AY137" s="102" t="s">
        <v>136</v>
      </c>
      <c r="BE137" s="206" t="n">
        <f aca="false">IF(N137="základní",J137,0)</f>
        <v>0</v>
      </c>
      <c r="BF137" s="206" t="n">
        <f aca="false">IF(N137="snížená",J137,0)</f>
        <v>0</v>
      </c>
      <c r="BG137" s="206" t="n">
        <f aca="false">IF(N137="zákl. přenesená",J137,0)</f>
        <v>0</v>
      </c>
      <c r="BH137" s="206" t="n">
        <f aca="false">IF(N137="sníž. přenesená",J137,0)</f>
        <v>0</v>
      </c>
      <c r="BI137" s="206" t="n">
        <f aca="false">IF(N137="nulová",J137,0)</f>
        <v>0</v>
      </c>
      <c r="BJ137" s="102" t="s">
        <v>18</v>
      </c>
      <c r="BK137" s="206" t="n">
        <f aca="false">ROUND(I137*H137,2)</f>
        <v>0</v>
      </c>
      <c r="BL137" s="102" t="s">
        <v>444</v>
      </c>
      <c r="BM137" s="205" t="s">
        <v>989</v>
      </c>
    </row>
    <row r="138" s="113" customFormat="true" ht="6.95" hidden="false" customHeight="true" outlineLevel="0" collapsed="false">
      <c r="A138" s="110"/>
      <c r="B138" s="144"/>
      <c r="C138" s="145"/>
      <c r="D138" s="145"/>
      <c r="E138" s="145"/>
      <c r="F138" s="145"/>
      <c r="G138" s="145"/>
      <c r="H138" s="145"/>
      <c r="I138" s="145"/>
      <c r="J138" s="145"/>
      <c r="K138" s="145"/>
      <c r="L138" s="111"/>
      <c r="M138" s="110"/>
      <c r="O138" s="110"/>
      <c r="P138" s="110"/>
      <c r="Q138" s="110"/>
      <c r="R138" s="110"/>
      <c r="S138" s="110"/>
      <c r="T138" s="110"/>
      <c r="U138" s="110"/>
      <c r="V138" s="110"/>
      <c r="W138" s="110"/>
      <c r="X138" s="110"/>
      <c r="Y138" s="110"/>
      <c r="Z138" s="110"/>
      <c r="AA138" s="110"/>
      <c r="AB138" s="110"/>
      <c r="AC138" s="110"/>
      <c r="AD138" s="110"/>
      <c r="AE138" s="110"/>
    </row>
  </sheetData>
  <sheetProtection sheet="true" password="c683" objects="true" scenarios="true"/>
  <autoFilter ref="C121:K137"/>
  <mergeCells count="9">
    <mergeCell ref="L2:V2"/>
    <mergeCell ref="E7:H7"/>
    <mergeCell ref="E9:H9"/>
    <mergeCell ref="E18:H18"/>
    <mergeCell ref="E27:H27"/>
    <mergeCell ref="E83:H83"/>
    <mergeCell ref="E85:H85"/>
    <mergeCell ref="E112:H112"/>
    <mergeCell ref="E114:H114"/>
  </mergeCells>
  <printOptions headings="false" gridLines="false" gridLinesSet="true" horizontalCentered="false" verticalCentered="false"/>
  <pageMargins left="0.39375" right="0.39375" top="0.236111111111111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LibreOffice/6.4.2.2$Windows_X86_64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2021-11-09T08:10:50Z</dcterms:created>
  <dc:creator>DESKTOP-O7TS77F\PC</dc:creator>
  <dc:description/>
  <dc:language>cs-CZ</dc:language>
  <cp:lastModifiedBy/>
  <dcterms:modified xsi:type="dcterms:W3CDTF">2022-03-09T09:40:21Z</dcterms:modified>
  <cp:revision>4</cp:revision>
  <dc:subject/>
  <dc:title/>
</cp:coreProperties>
</file>